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https://unsw-my.sharepoint.com/personal/z5204897_ad_unsw_edu_au2/Documents/Desktop/PhD/Data_analysis/Project/Functional_traits/Data/"/>
    </mc:Choice>
  </mc:AlternateContent>
  <xr:revisionPtr revIDLastSave="269" documentId="8_{D46F53AC-F327-4E8F-BCF5-B94E74EDEFAA}" xr6:coauthVersionLast="47" xr6:coauthVersionMax="47" xr10:uidLastSave="{BC0BFD47-BD78-4B55-971B-0DC55A7AE413}"/>
  <bookViews>
    <workbookView xWindow="-120" yWindow="-120" windowWidth="29040" windowHeight="15720" activeTab="1" xr2:uid="{B7AC063A-AF05-4A23-B0FB-72157C8FF4BB}"/>
  </bookViews>
  <sheets>
    <sheet name="Saltmarsh" sheetId="1" r:id="rId1"/>
    <sheet name="Salt_Elev" sheetId="3" r:id="rId2"/>
    <sheet name="Mangrove_quadrat" sheetId="4" r:id="rId3"/>
    <sheet name="Mangrove_tree" sheetId="6" r:id="rId4"/>
    <sheet name="Mangrove_herb" sheetId="7" r:id="rId5"/>
    <sheet name="Mang_Elev" sheetId="5"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Y2" i="1" l="1"/>
  <c r="Y1710" i="1"/>
  <c r="X1712" i="1"/>
  <c r="Y1712" i="1" s="1"/>
  <c r="Y3" i="1"/>
  <c r="Y4" i="1"/>
  <c r="Y5" i="1"/>
  <c r="Y6" i="1"/>
  <c r="Y7" i="1"/>
  <c r="Y8" i="1"/>
  <c r="Y9" i="1"/>
  <c r="Y10" i="1"/>
  <c r="Y11" i="1"/>
  <c r="Y12" i="1"/>
  <c r="Y13" i="1"/>
  <c r="Y14" i="1"/>
  <c r="Y15" i="1"/>
  <c r="Y16" i="1"/>
  <c r="Y17" i="1"/>
  <c r="Y18" i="1"/>
  <c r="Y19" i="1"/>
  <c r="Y20" i="1"/>
  <c r="Y21" i="1"/>
  <c r="Y22" i="1"/>
  <c r="Y23" i="1"/>
  <c r="Y24" i="1"/>
  <c r="Y25" i="1"/>
  <c r="Y26" i="1"/>
  <c r="Y27" i="1"/>
  <c r="Y28" i="1"/>
  <c r="Y29" i="1"/>
  <c r="Y30" i="1"/>
  <c r="Y31" i="1"/>
  <c r="Y32" i="1"/>
  <c r="Y33" i="1"/>
  <c r="Y34" i="1"/>
  <c r="Y35" i="1"/>
  <c r="Y36" i="1"/>
  <c r="Y37" i="1"/>
  <c r="Y38" i="1"/>
  <c r="Y39" i="1"/>
  <c r="Y40" i="1"/>
  <c r="Y41" i="1"/>
  <c r="Y42" i="1"/>
  <c r="Y43" i="1"/>
  <c r="Y44" i="1"/>
  <c r="Y45" i="1"/>
  <c r="Y46" i="1"/>
  <c r="Y47" i="1"/>
  <c r="Y48" i="1"/>
  <c r="Y49" i="1"/>
  <c r="Y50" i="1"/>
  <c r="Y51" i="1"/>
  <c r="Y52" i="1"/>
  <c r="Y53" i="1"/>
  <c r="Y54" i="1"/>
  <c r="Y55" i="1"/>
  <c r="Y56" i="1"/>
  <c r="Y57" i="1"/>
  <c r="Y58" i="1"/>
  <c r="Y59" i="1"/>
  <c r="Y60" i="1"/>
  <c r="Y61" i="1"/>
  <c r="Y62" i="1"/>
  <c r="Y63" i="1"/>
  <c r="Y64" i="1"/>
  <c r="Y65" i="1"/>
  <c r="Y66" i="1"/>
  <c r="Y67" i="1"/>
  <c r="Y68" i="1"/>
  <c r="Y69" i="1"/>
  <c r="Y70" i="1"/>
  <c r="Y71" i="1"/>
  <c r="Y72" i="1"/>
  <c r="Y73" i="1"/>
  <c r="Y74" i="1"/>
  <c r="Y75" i="1"/>
  <c r="Y76" i="1"/>
  <c r="Y77" i="1"/>
  <c r="Y78" i="1"/>
  <c r="Y79" i="1"/>
  <c r="Y80" i="1"/>
  <c r="Y81" i="1"/>
  <c r="Y82" i="1"/>
  <c r="Y83" i="1"/>
  <c r="Y84" i="1"/>
  <c r="Y85" i="1"/>
  <c r="Y86" i="1"/>
  <c r="Y87" i="1"/>
  <c r="Y88" i="1"/>
  <c r="Y89" i="1"/>
  <c r="Y90" i="1"/>
  <c r="Y91" i="1"/>
  <c r="Y92" i="1"/>
  <c r="Y93" i="1"/>
  <c r="Y94" i="1"/>
  <c r="Y95" i="1"/>
  <c r="Y96" i="1"/>
  <c r="Y97" i="1"/>
  <c r="Y98" i="1"/>
  <c r="Y99" i="1"/>
  <c r="Y100" i="1"/>
  <c r="Y101" i="1"/>
  <c r="Y102" i="1"/>
  <c r="Y103" i="1"/>
  <c r="Y104" i="1"/>
  <c r="Y105" i="1"/>
  <c r="Y106" i="1"/>
  <c r="Y107" i="1"/>
  <c r="Y108" i="1"/>
  <c r="Y109" i="1"/>
  <c r="Y110" i="1"/>
  <c r="Y111" i="1"/>
  <c r="Y112" i="1"/>
  <c r="Y113" i="1"/>
  <c r="Y114" i="1"/>
  <c r="Y115" i="1"/>
  <c r="Y116" i="1"/>
  <c r="Y117" i="1"/>
  <c r="Y118" i="1"/>
  <c r="Y119" i="1"/>
  <c r="Y120" i="1"/>
  <c r="Y121" i="1"/>
  <c r="Y122" i="1"/>
  <c r="Y123" i="1"/>
  <c r="Y124" i="1"/>
  <c r="Y125" i="1"/>
  <c r="Y126" i="1"/>
  <c r="Y127" i="1"/>
  <c r="Y128" i="1"/>
  <c r="Y129" i="1"/>
  <c r="Y130" i="1"/>
  <c r="Y131" i="1"/>
  <c r="Y132" i="1"/>
  <c r="Y133" i="1"/>
  <c r="Y134" i="1"/>
  <c r="Y135" i="1"/>
  <c r="Y136" i="1"/>
  <c r="Y137" i="1"/>
  <c r="Y138" i="1"/>
  <c r="Y139" i="1"/>
  <c r="Y140" i="1"/>
  <c r="Y141" i="1"/>
  <c r="Y142" i="1"/>
  <c r="Y143" i="1"/>
  <c r="Y144" i="1"/>
  <c r="Y145" i="1"/>
  <c r="Y146" i="1"/>
  <c r="Y147" i="1"/>
  <c r="Y148" i="1"/>
  <c r="Y149" i="1"/>
  <c r="Y150" i="1"/>
  <c r="Y151" i="1"/>
  <c r="Y152" i="1"/>
  <c r="Y153" i="1"/>
  <c r="Y154" i="1"/>
  <c r="Y155" i="1"/>
  <c r="Y156" i="1"/>
  <c r="Y157" i="1"/>
  <c r="Y158" i="1"/>
  <c r="Y159" i="1"/>
  <c r="Y160" i="1"/>
  <c r="Y161" i="1"/>
  <c r="Y162" i="1"/>
  <c r="Y163" i="1"/>
  <c r="Y164" i="1"/>
  <c r="Y165" i="1"/>
  <c r="Y166" i="1"/>
  <c r="Y167" i="1"/>
  <c r="Y168" i="1"/>
  <c r="Y169" i="1"/>
  <c r="Y170" i="1"/>
  <c r="Y171" i="1"/>
  <c r="Y172" i="1"/>
  <c r="Y173" i="1"/>
  <c r="Y174" i="1"/>
  <c r="Y175" i="1"/>
  <c r="Y176" i="1"/>
  <c r="Y177" i="1"/>
  <c r="Y178" i="1"/>
  <c r="Y179" i="1"/>
  <c r="Y180" i="1"/>
  <c r="Y181" i="1"/>
  <c r="Y182" i="1"/>
  <c r="Y183" i="1"/>
  <c r="Y184" i="1"/>
  <c r="Y185" i="1"/>
  <c r="Y186" i="1"/>
  <c r="Y187" i="1"/>
  <c r="Y188" i="1"/>
  <c r="Y189" i="1"/>
  <c r="Y190" i="1"/>
  <c r="Y191" i="1"/>
  <c r="Y192" i="1"/>
  <c r="Y193" i="1"/>
  <c r="Y194" i="1"/>
  <c r="Y195" i="1"/>
  <c r="Y196" i="1"/>
  <c r="Y197" i="1"/>
  <c r="Y198" i="1"/>
  <c r="Y199" i="1"/>
  <c r="Y200" i="1"/>
  <c r="Y201" i="1"/>
  <c r="Y202" i="1"/>
  <c r="Y203" i="1"/>
  <c r="Y204" i="1"/>
  <c r="Y205" i="1"/>
  <c r="Y206" i="1"/>
  <c r="Y207" i="1"/>
  <c r="Y208" i="1"/>
  <c r="Y209" i="1"/>
  <c r="Y210" i="1"/>
  <c r="Y211" i="1"/>
  <c r="Y212" i="1"/>
  <c r="Y213" i="1"/>
  <c r="Y214" i="1"/>
  <c r="Y215" i="1"/>
  <c r="Y216" i="1"/>
  <c r="Y217" i="1"/>
  <c r="Y218" i="1"/>
  <c r="Y219" i="1"/>
  <c r="Y220" i="1"/>
  <c r="Y221" i="1"/>
  <c r="Y222" i="1"/>
  <c r="Y223" i="1"/>
  <c r="Y224" i="1"/>
  <c r="Y225" i="1"/>
  <c r="Y226" i="1"/>
  <c r="Y227" i="1"/>
  <c r="Y228" i="1"/>
  <c r="Y229" i="1"/>
  <c r="Y230" i="1"/>
  <c r="Y231" i="1"/>
  <c r="Y232" i="1"/>
  <c r="Y233" i="1"/>
  <c r="Y234" i="1"/>
  <c r="Y235" i="1"/>
  <c r="Y236" i="1"/>
  <c r="Y237" i="1"/>
  <c r="Y238" i="1"/>
  <c r="Y239" i="1"/>
  <c r="Y240" i="1"/>
  <c r="Y241" i="1"/>
  <c r="Y242" i="1"/>
  <c r="Y243" i="1"/>
  <c r="Y244" i="1"/>
  <c r="Y245" i="1"/>
  <c r="Y246" i="1"/>
  <c r="Y247" i="1"/>
  <c r="Y248" i="1"/>
  <c r="Y249" i="1"/>
  <c r="Y250" i="1"/>
  <c r="Y251" i="1"/>
  <c r="Y252" i="1"/>
  <c r="Y253" i="1"/>
  <c r="Y254" i="1"/>
  <c r="Y255" i="1"/>
  <c r="Y256" i="1"/>
  <c r="Y257" i="1"/>
  <c r="Y258" i="1"/>
  <c r="Y259" i="1"/>
  <c r="Y260" i="1"/>
  <c r="Y261" i="1"/>
  <c r="Y262" i="1"/>
  <c r="Y263" i="1"/>
  <c r="Y264" i="1"/>
  <c r="Y265" i="1"/>
  <c r="Y266" i="1"/>
  <c r="Y267" i="1"/>
  <c r="Y268" i="1"/>
  <c r="Y269" i="1"/>
  <c r="Y270" i="1"/>
  <c r="Y271" i="1"/>
  <c r="Y272" i="1"/>
  <c r="Y273" i="1"/>
  <c r="Y274" i="1"/>
  <c r="Y275" i="1"/>
  <c r="Y276" i="1"/>
  <c r="Y277" i="1"/>
  <c r="Y278" i="1"/>
  <c r="Y279" i="1"/>
  <c r="Y280" i="1"/>
  <c r="Y281" i="1"/>
  <c r="Y282" i="1"/>
  <c r="Y283" i="1"/>
  <c r="Y284" i="1"/>
  <c r="Y285" i="1"/>
  <c r="Y286" i="1"/>
  <c r="Y287" i="1"/>
  <c r="Y288" i="1"/>
  <c r="Y289" i="1"/>
  <c r="Y290" i="1"/>
  <c r="Y291" i="1"/>
  <c r="Y292" i="1"/>
  <c r="Y293" i="1"/>
  <c r="Y294" i="1"/>
  <c r="Y295" i="1"/>
  <c r="Y296" i="1"/>
  <c r="Y297" i="1"/>
  <c r="Y298" i="1"/>
  <c r="Y299" i="1"/>
  <c r="Y300" i="1"/>
  <c r="Y301" i="1"/>
  <c r="Y302" i="1"/>
  <c r="Y303" i="1"/>
  <c r="Y304" i="1"/>
  <c r="Y305" i="1"/>
  <c r="Y306" i="1"/>
  <c r="Y307" i="1"/>
  <c r="Y308" i="1"/>
  <c r="Y309" i="1"/>
  <c r="Y310" i="1"/>
  <c r="Y311" i="1"/>
  <c r="Y312" i="1"/>
  <c r="Y313" i="1"/>
  <c r="Y314" i="1"/>
  <c r="Y315" i="1"/>
  <c r="Y316" i="1"/>
  <c r="Y317" i="1"/>
  <c r="Y318" i="1"/>
  <c r="Y319" i="1"/>
  <c r="Y320" i="1"/>
  <c r="Y321" i="1"/>
  <c r="Y322" i="1"/>
  <c r="Y323" i="1"/>
  <c r="Y324" i="1"/>
  <c r="Y325" i="1"/>
  <c r="Y326" i="1"/>
  <c r="Y327" i="1"/>
  <c r="Y328" i="1"/>
  <c r="Y329" i="1"/>
  <c r="Y330" i="1"/>
  <c r="Y331" i="1"/>
  <c r="Y332" i="1"/>
  <c r="Y333" i="1"/>
  <c r="Y334" i="1"/>
  <c r="Y335" i="1"/>
  <c r="Y336" i="1"/>
  <c r="Y337" i="1"/>
  <c r="Y338" i="1"/>
  <c r="Y339" i="1"/>
  <c r="Y340" i="1"/>
  <c r="Y341" i="1"/>
  <c r="Y342" i="1"/>
  <c r="Y343" i="1"/>
  <c r="Y344" i="1"/>
  <c r="Y345" i="1"/>
  <c r="Y346" i="1"/>
  <c r="Y347" i="1"/>
  <c r="Y348" i="1"/>
  <c r="Y349" i="1"/>
  <c r="Y350" i="1"/>
  <c r="Y351" i="1"/>
  <c r="Y352" i="1"/>
  <c r="Y353" i="1"/>
  <c r="Y354" i="1"/>
  <c r="Y355" i="1"/>
  <c r="Y356" i="1"/>
  <c r="Y357" i="1"/>
  <c r="Y358" i="1"/>
  <c r="Y359" i="1"/>
  <c r="Y360" i="1"/>
  <c r="Y361" i="1"/>
  <c r="Y362" i="1"/>
  <c r="Y363" i="1"/>
  <c r="Y364" i="1"/>
  <c r="Y365" i="1"/>
  <c r="Y366" i="1"/>
  <c r="Y367" i="1"/>
  <c r="Y368" i="1"/>
  <c r="Y369" i="1"/>
  <c r="Y370" i="1"/>
  <c r="Y371" i="1"/>
  <c r="Y372" i="1"/>
  <c r="Y373" i="1"/>
  <c r="Y374" i="1"/>
  <c r="Y375" i="1"/>
  <c r="Y376" i="1"/>
  <c r="Y377" i="1"/>
  <c r="Y378" i="1"/>
  <c r="Y379" i="1"/>
  <c r="Y380" i="1"/>
  <c r="Y381" i="1"/>
  <c r="Y382" i="1"/>
  <c r="Y383" i="1"/>
  <c r="Y384" i="1"/>
  <c r="Y385" i="1"/>
  <c r="Y386" i="1"/>
  <c r="Y387" i="1"/>
  <c r="Y388" i="1"/>
  <c r="Y389" i="1"/>
  <c r="Y390" i="1"/>
  <c r="Y391" i="1"/>
  <c r="Y392" i="1"/>
  <c r="Y393" i="1"/>
  <c r="Y394" i="1"/>
  <c r="Y395" i="1"/>
  <c r="Y396" i="1"/>
  <c r="Y397" i="1"/>
  <c r="Y398" i="1"/>
  <c r="Y399" i="1"/>
  <c r="Y400" i="1"/>
  <c r="Y401" i="1"/>
  <c r="Y402" i="1"/>
  <c r="Y403" i="1"/>
  <c r="Y404" i="1"/>
  <c r="Y405" i="1"/>
  <c r="Y406" i="1"/>
  <c r="Y407" i="1"/>
  <c r="Y408" i="1"/>
  <c r="Y409" i="1"/>
  <c r="Y410" i="1"/>
  <c r="Y411" i="1"/>
  <c r="Y412" i="1"/>
  <c r="Y413" i="1"/>
  <c r="Y414" i="1"/>
  <c r="Y415" i="1"/>
  <c r="Y416" i="1"/>
  <c r="Y417" i="1"/>
  <c r="Y418" i="1"/>
  <c r="Y419" i="1"/>
  <c r="Y420" i="1"/>
  <c r="Y421" i="1"/>
  <c r="Y422" i="1"/>
  <c r="Y423" i="1"/>
  <c r="Y424" i="1"/>
  <c r="Y425" i="1"/>
  <c r="Y426" i="1"/>
  <c r="Y427" i="1"/>
  <c r="Y428" i="1"/>
  <c r="Y429" i="1"/>
  <c r="Y430" i="1"/>
  <c r="Y431" i="1"/>
  <c r="Y432" i="1"/>
  <c r="Y433" i="1"/>
  <c r="Y434" i="1"/>
  <c r="Y435" i="1"/>
  <c r="Y436" i="1"/>
  <c r="Y437" i="1"/>
  <c r="Y438" i="1"/>
  <c r="Y439" i="1"/>
  <c r="Y440" i="1"/>
  <c r="Y441" i="1"/>
  <c r="Y442" i="1"/>
  <c r="Y443" i="1"/>
  <c r="Y444" i="1"/>
  <c r="Y445" i="1"/>
  <c r="Y446" i="1"/>
  <c r="Y447" i="1"/>
  <c r="Y448" i="1"/>
  <c r="Y449" i="1"/>
  <c r="Y450" i="1"/>
  <c r="Y451" i="1"/>
  <c r="Y452" i="1"/>
  <c r="Y453" i="1"/>
  <c r="Y454" i="1"/>
  <c r="Y455" i="1"/>
  <c r="Y456" i="1"/>
  <c r="Y457" i="1"/>
  <c r="Y458" i="1"/>
  <c r="Y459" i="1"/>
  <c r="Y460" i="1"/>
  <c r="Y461" i="1"/>
  <c r="Y462" i="1"/>
  <c r="Y463" i="1"/>
  <c r="Y464" i="1"/>
  <c r="Y465" i="1"/>
  <c r="Y466" i="1"/>
  <c r="Y467" i="1"/>
  <c r="Y468" i="1"/>
  <c r="Y469" i="1"/>
  <c r="Y470" i="1"/>
  <c r="Y471" i="1"/>
  <c r="Y472" i="1"/>
  <c r="Y473" i="1"/>
  <c r="Y474" i="1"/>
  <c r="Y475" i="1"/>
  <c r="Y476" i="1"/>
  <c r="Y477" i="1"/>
  <c r="Y478" i="1"/>
  <c r="Y479" i="1"/>
  <c r="Y480" i="1"/>
  <c r="Y481" i="1"/>
  <c r="Y482" i="1"/>
  <c r="Y483" i="1"/>
  <c r="Y484" i="1"/>
  <c r="Y485" i="1"/>
  <c r="Y486" i="1"/>
  <c r="Y487" i="1"/>
  <c r="Y488" i="1"/>
  <c r="Y489" i="1"/>
  <c r="Y490" i="1"/>
  <c r="Y491" i="1"/>
  <c r="Y492" i="1"/>
  <c r="Y493" i="1"/>
  <c r="Y494" i="1"/>
  <c r="Y495" i="1"/>
  <c r="Y496" i="1"/>
  <c r="Y497" i="1"/>
  <c r="Y498" i="1"/>
  <c r="Y499" i="1"/>
  <c r="Y500" i="1"/>
  <c r="Y501" i="1"/>
  <c r="Y502" i="1"/>
  <c r="Y503" i="1"/>
  <c r="Y504" i="1"/>
  <c r="Y505" i="1"/>
  <c r="Y506" i="1"/>
  <c r="Y507" i="1"/>
  <c r="Y508" i="1"/>
  <c r="Y509" i="1"/>
  <c r="Y510" i="1"/>
  <c r="Y511" i="1"/>
  <c r="Y512" i="1"/>
  <c r="Y513" i="1"/>
  <c r="Y514" i="1"/>
  <c r="Y515" i="1"/>
  <c r="Y516" i="1"/>
  <c r="Y517" i="1"/>
  <c r="Y518" i="1"/>
  <c r="Y519" i="1"/>
  <c r="Y520" i="1"/>
  <c r="Y521" i="1"/>
  <c r="Y522" i="1"/>
  <c r="Y523" i="1"/>
  <c r="Y524" i="1"/>
  <c r="Y525" i="1"/>
  <c r="Y526" i="1"/>
  <c r="Y527" i="1"/>
  <c r="Y528" i="1"/>
  <c r="Y529" i="1"/>
  <c r="Y530" i="1"/>
  <c r="Y531" i="1"/>
  <c r="Y532" i="1"/>
  <c r="Y533" i="1"/>
  <c r="Y534" i="1"/>
  <c r="Y535" i="1"/>
  <c r="Y536" i="1"/>
  <c r="Y537" i="1"/>
  <c r="Y538" i="1"/>
  <c r="Y539" i="1"/>
  <c r="Y540" i="1"/>
  <c r="Y541" i="1"/>
  <c r="Y542" i="1"/>
  <c r="Y543" i="1"/>
  <c r="Y544" i="1"/>
  <c r="Y545" i="1"/>
  <c r="Y546" i="1"/>
  <c r="Y547" i="1"/>
  <c r="Y548" i="1"/>
  <c r="Y549" i="1"/>
  <c r="Y550" i="1"/>
  <c r="Y551" i="1"/>
  <c r="Y552" i="1"/>
  <c r="Y553" i="1"/>
  <c r="Y554" i="1"/>
  <c r="Y555" i="1"/>
  <c r="Y556" i="1"/>
  <c r="Y557" i="1"/>
  <c r="Y558" i="1"/>
  <c r="Y559" i="1"/>
  <c r="Y560" i="1"/>
  <c r="Y561" i="1"/>
  <c r="Y562" i="1"/>
  <c r="Y563" i="1"/>
  <c r="Y564" i="1"/>
  <c r="Y565" i="1"/>
  <c r="Y566" i="1"/>
  <c r="Y567" i="1"/>
  <c r="Y568" i="1"/>
  <c r="Y569" i="1"/>
  <c r="Y570" i="1"/>
  <c r="Y571" i="1"/>
  <c r="Y572" i="1"/>
  <c r="Y573" i="1"/>
  <c r="Y574" i="1"/>
  <c r="Y575" i="1"/>
  <c r="Y576" i="1"/>
  <c r="Y577" i="1"/>
  <c r="Y578" i="1"/>
  <c r="Y579" i="1"/>
  <c r="Y580" i="1"/>
  <c r="Y581" i="1"/>
  <c r="Y582" i="1"/>
  <c r="Y583" i="1"/>
  <c r="Y584" i="1"/>
  <c r="Y585" i="1"/>
  <c r="Y586" i="1"/>
  <c r="Y587" i="1"/>
  <c r="Y588" i="1"/>
  <c r="Y589" i="1"/>
  <c r="Y590" i="1"/>
  <c r="Y591" i="1"/>
  <c r="Y592" i="1"/>
  <c r="Y593" i="1"/>
  <c r="Y594" i="1"/>
  <c r="Y595" i="1"/>
  <c r="Y596" i="1"/>
  <c r="Y597" i="1"/>
  <c r="Y598" i="1"/>
  <c r="Y599" i="1"/>
  <c r="Y600" i="1"/>
  <c r="Y601" i="1"/>
  <c r="Y602" i="1"/>
  <c r="Y603" i="1"/>
  <c r="Y604" i="1"/>
  <c r="Y605" i="1"/>
  <c r="Y606" i="1"/>
  <c r="Y607" i="1"/>
  <c r="Y608" i="1"/>
  <c r="Y609" i="1"/>
  <c r="Y610" i="1"/>
  <c r="Y611" i="1"/>
  <c r="Y612" i="1"/>
  <c r="Y613" i="1"/>
  <c r="Y614" i="1"/>
  <c r="Y615" i="1"/>
  <c r="Y616" i="1"/>
  <c r="Y617" i="1"/>
  <c r="Y618" i="1"/>
  <c r="Y619" i="1"/>
  <c r="Y620" i="1"/>
  <c r="Y621" i="1"/>
  <c r="Y622" i="1"/>
  <c r="Y623" i="1"/>
  <c r="Y624" i="1"/>
  <c r="Y625" i="1"/>
  <c r="Y626" i="1"/>
  <c r="Y627" i="1"/>
  <c r="Y628" i="1"/>
  <c r="Y629" i="1"/>
  <c r="Y630" i="1"/>
  <c r="Y631" i="1"/>
  <c r="Y632" i="1"/>
  <c r="Y633" i="1"/>
  <c r="Y634" i="1"/>
  <c r="Y635" i="1"/>
  <c r="Y636" i="1"/>
  <c r="Y637" i="1"/>
  <c r="Y638" i="1"/>
  <c r="Y639" i="1"/>
  <c r="Y640" i="1"/>
  <c r="Y641" i="1"/>
  <c r="Y642" i="1"/>
  <c r="Y643" i="1"/>
  <c r="Y644" i="1"/>
  <c r="Y645" i="1"/>
  <c r="Y646" i="1"/>
  <c r="Y647" i="1"/>
  <c r="Y648" i="1"/>
  <c r="Y649" i="1"/>
  <c r="Y650" i="1"/>
  <c r="Y651" i="1"/>
  <c r="Y652" i="1"/>
  <c r="Y653" i="1"/>
  <c r="Y654" i="1"/>
  <c r="Y655" i="1"/>
  <c r="Y656" i="1"/>
  <c r="Y657" i="1"/>
  <c r="Y658" i="1"/>
  <c r="Y659" i="1"/>
  <c r="Y660" i="1"/>
  <c r="Y661" i="1"/>
  <c r="Y662" i="1"/>
  <c r="Y663" i="1"/>
  <c r="Y664" i="1"/>
  <c r="Y665" i="1"/>
  <c r="Y666" i="1"/>
  <c r="Y667" i="1"/>
  <c r="Y668" i="1"/>
  <c r="Y669" i="1"/>
  <c r="Y670" i="1"/>
  <c r="Y671" i="1"/>
  <c r="Y672" i="1"/>
  <c r="Y673" i="1"/>
  <c r="Y674" i="1"/>
  <c r="Y675" i="1"/>
  <c r="Y676" i="1"/>
  <c r="Y677" i="1"/>
  <c r="Y678" i="1"/>
  <c r="Y679" i="1"/>
  <c r="Y680" i="1"/>
  <c r="Y681" i="1"/>
  <c r="Y682" i="1"/>
  <c r="Y683" i="1"/>
  <c r="Y684" i="1"/>
  <c r="Y685" i="1"/>
  <c r="Y686" i="1"/>
  <c r="Y687" i="1"/>
  <c r="Y688" i="1"/>
  <c r="Y689" i="1"/>
  <c r="Y690" i="1"/>
  <c r="Y691" i="1"/>
  <c r="Y692" i="1"/>
  <c r="Y693" i="1"/>
  <c r="Y694" i="1"/>
  <c r="Y695" i="1"/>
  <c r="Y696" i="1"/>
  <c r="Y697" i="1"/>
  <c r="Y698" i="1"/>
  <c r="Y699" i="1"/>
  <c r="Y700" i="1"/>
  <c r="Y701" i="1"/>
  <c r="Y702" i="1"/>
  <c r="Y703" i="1"/>
  <c r="Y704" i="1"/>
  <c r="Y705" i="1"/>
  <c r="Y706" i="1"/>
  <c r="Y707" i="1"/>
  <c r="Y708" i="1"/>
  <c r="Y709" i="1"/>
  <c r="Y710" i="1"/>
  <c r="Y711" i="1"/>
  <c r="Y712" i="1"/>
  <c r="Y713" i="1"/>
  <c r="Y714" i="1"/>
  <c r="Y715" i="1"/>
  <c r="Y716" i="1"/>
  <c r="Y717" i="1"/>
  <c r="Y718" i="1"/>
  <c r="Y719" i="1"/>
  <c r="Y720" i="1"/>
  <c r="Y721" i="1"/>
  <c r="Y722" i="1"/>
  <c r="Y723" i="1"/>
  <c r="Y724" i="1"/>
  <c r="Y725" i="1"/>
  <c r="Y726" i="1"/>
  <c r="Y727" i="1"/>
  <c r="Y728" i="1"/>
  <c r="Y729" i="1"/>
  <c r="Y730" i="1"/>
  <c r="Y731" i="1"/>
  <c r="Y732" i="1"/>
  <c r="Y733" i="1"/>
  <c r="Y734" i="1"/>
  <c r="Y735" i="1"/>
  <c r="Y736" i="1"/>
  <c r="Y737" i="1"/>
  <c r="Y738" i="1"/>
  <c r="Y739" i="1"/>
  <c r="Y740" i="1"/>
  <c r="Y741" i="1"/>
  <c r="Y742" i="1"/>
  <c r="Y743" i="1"/>
  <c r="Y744" i="1"/>
  <c r="Y745" i="1"/>
  <c r="Y746" i="1"/>
  <c r="Y747" i="1"/>
  <c r="Y748" i="1"/>
  <c r="Y749" i="1"/>
  <c r="Y750" i="1"/>
  <c r="Y751" i="1"/>
  <c r="Y752" i="1"/>
  <c r="Y753" i="1"/>
  <c r="Y754" i="1"/>
  <c r="Y755" i="1"/>
  <c r="Y756" i="1"/>
  <c r="Y757" i="1"/>
  <c r="Y758" i="1"/>
  <c r="Y759" i="1"/>
  <c r="Y760" i="1"/>
  <c r="Y761" i="1"/>
  <c r="Y762" i="1"/>
  <c r="Y763" i="1"/>
  <c r="Y764" i="1"/>
  <c r="Y765" i="1"/>
  <c r="Y766" i="1"/>
  <c r="Y767" i="1"/>
  <c r="Y768" i="1"/>
  <c r="Y769" i="1"/>
  <c r="Y770" i="1"/>
  <c r="Y771" i="1"/>
  <c r="Y772" i="1"/>
  <c r="Y773" i="1"/>
  <c r="Y774" i="1"/>
  <c r="Y775" i="1"/>
  <c r="Y776" i="1"/>
  <c r="Y777" i="1"/>
  <c r="Y778" i="1"/>
  <c r="Y779" i="1"/>
  <c r="Y780" i="1"/>
  <c r="Y781" i="1"/>
  <c r="Y782" i="1"/>
  <c r="Y783" i="1"/>
  <c r="Y784" i="1"/>
  <c r="Y785" i="1"/>
  <c r="Y786" i="1"/>
  <c r="Y787" i="1"/>
  <c r="Y788" i="1"/>
  <c r="Y789" i="1"/>
  <c r="Y790" i="1"/>
  <c r="Y791" i="1"/>
  <c r="Y792" i="1"/>
  <c r="Y793" i="1"/>
  <c r="Y794" i="1"/>
  <c r="Y795" i="1"/>
  <c r="Y796" i="1"/>
  <c r="Y797" i="1"/>
  <c r="Y798" i="1"/>
  <c r="Y799" i="1"/>
  <c r="Y800" i="1"/>
  <c r="Y801" i="1"/>
  <c r="Y802" i="1"/>
  <c r="Y803" i="1"/>
  <c r="Y804" i="1"/>
  <c r="Y805" i="1"/>
  <c r="Y806" i="1"/>
  <c r="Y807" i="1"/>
  <c r="Y808" i="1"/>
  <c r="Y809" i="1"/>
  <c r="Y810" i="1"/>
  <c r="Y811" i="1"/>
  <c r="Y812" i="1"/>
  <c r="Y813" i="1"/>
  <c r="Y814" i="1"/>
  <c r="Y815" i="1"/>
  <c r="Y816" i="1"/>
  <c r="Y817" i="1"/>
  <c r="Y818" i="1"/>
  <c r="Y819" i="1"/>
  <c r="Y820" i="1"/>
  <c r="Y821" i="1"/>
  <c r="Y822" i="1"/>
  <c r="Y823" i="1"/>
  <c r="Y824" i="1"/>
  <c r="Y825" i="1"/>
  <c r="Y826" i="1"/>
  <c r="Y827" i="1"/>
  <c r="Y828" i="1"/>
  <c r="Y829" i="1"/>
  <c r="Y830" i="1"/>
  <c r="Y831" i="1"/>
  <c r="Y832" i="1"/>
  <c r="Y833" i="1"/>
  <c r="Y834" i="1"/>
  <c r="Y835" i="1"/>
  <c r="Y836" i="1"/>
  <c r="Y837" i="1"/>
  <c r="Y838" i="1"/>
  <c r="Y839" i="1"/>
  <c r="Y840" i="1"/>
  <c r="Y841" i="1"/>
  <c r="Y842" i="1"/>
  <c r="Y843" i="1"/>
  <c r="Y844" i="1"/>
  <c r="Y845" i="1"/>
  <c r="Y846" i="1"/>
  <c r="Y847" i="1"/>
  <c r="Y848" i="1"/>
  <c r="Y849" i="1"/>
  <c r="Y850" i="1"/>
  <c r="Y851" i="1"/>
  <c r="Y852" i="1"/>
  <c r="Y853" i="1"/>
  <c r="Y854" i="1"/>
  <c r="Y855" i="1"/>
  <c r="Y856" i="1"/>
  <c r="Y857" i="1"/>
  <c r="Y858" i="1"/>
  <c r="Y859" i="1"/>
  <c r="Y860" i="1"/>
  <c r="Y861" i="1"/>
  <c r="Y862" i="1"/>
  <c r="Y863" i="1"/>
  <c r="Y864" i="1"/>
  <c r="Y865" i="1"/>
  <c r="Y866" i="1"/>
  <c r="Y867" i="1"/>
  <c r="Y868" i="1"/>
  <c r="Y869" i="1"/>
  <c r="Y870" i="1"/>
  <c r="Y871" i="1"/>
  <c r="Y872" i="1"/>
  <c r="Y873" i="1"/>
  <c r="Y874" i="1"/>
  <c r="Y875" i="1"/>
  <c r="Y876" i="1"/>
  <c r="Y877" i="1"/>
  <c r="Y878" i="1"/>
  <c r="Y879" i="1"/>
  <c r="Y880" i="1"/>
  <c r="Y881" i="1"/>
  <c r="Y882" i="1"/>
  <c r="Y883" i="1"/>
  <c r="Y884" i="1"/>
  <c r="Y885" i="1"/>
  <c r="Y886" i="1"/>
  <c r="Y887" i="1"/>
  <c r="Y888" i="1"/>
  <c r="Y889" i="1"/>
  <c r="Y890" i="1"/>
  <c r="Y891" i="1"/>
  <c r="Y892" i="1"/>
  <c r="Y893" i="1"/>
  <c r="Y894" i="1"/>
  <c r="Y895" i="1"/>
  <c r="Y896" i="1"/>
  <c r="Y897" i="1"/>
  <c r="Y898" i="1"/>
  <c r="Y899" i="1"/>
  <c r="Y900" i="1"/>
  <c r="Y901" i="1"/>
  <c r="Y902" i="1"/>
  <c r="Y903" i="1"/>
  <c r="Y904" i="1"/>
  <c r="Y905" i="1"/>
  <c r="Y906" i="1"/>
  <c r="Y907" i="1"/>
  <c r="Y908" i="1"/>
  <c r="Y909" i="1"/>
  <c r="Y910" i="1"/>
  <c r="Y911" i="1"/>
  <c r="Y912" i="1"/>
  <c r="Y913" i="1"/>
  <c r="Y914" i="1"/>
  <c r="Y915" i="1"/>
  <c r="Y916" i="1"/>
  <c r="Y917" i="1"/>
  <c r="Y918" i="1"/>
  <c r="Y919" i="1"/>
  <c r="Y920" i="1"/>
  <c r="Y921" i="1"/>
  <c r="Y922" i="1"/>
  <c r="Y923" i="1"/>
  <c r="Y924" i="1"/>
  <c r="Y925" i="1"/>
  <c r="Y926" i="1"/>
  <c r="Y927" i="1"/>
  <c r="Y928" i="1"/>
  <c r="Y929" i="1"/>
  <c r="Y930" i="1"/>
  <c r="Y931" i="1"/>
  <c r="Y932" i="1"/>
  <c r="Y933" i="1"/>
  <c r="Y934" i="1"/>
  <c r="Y935" i="1"/>
  <c r="Y936" i="1"/>
  <c r="Y937" i="1"/>
  <c r="Y938" i="1"/>
  <c r="Y939" i="1"/>
  <c r="Y940" i="1"/>
  <c r="Y941" i="1"/>
  <c r="Y942" i="1"/>
  <c r="Y943" i="1"/>
  <c r="Y944" i="1"/>
  <c r="Y945" i="1"/>
  <c r="Y946" i="1"/>
  <c r="Y947" i="1"/>
  <c r="Y948" i="1"/>
  <c r="Y949" i="1"/>
  <c r="Y950" i="1"/>
  <c r="Y951" i="1"/>
  <c r="Y952" i="1"/>
  <c r="Y953" i="1"/>
  <c r="Y954" i="1"/>
  <c r="Y955" i="1"/>
  <c r="Y956" i="1"/>
  <c r="Y957" i="1"/>
  <c r="Y958" i="1"/>
  <c r="Y959" i="1"/>
  <c r="Y960" i="1"/>
  <c r="Y961" i="1"/>
  <c r="Y962" i="1"/>
  <c r="Y963" i="1"/>
  <c r="Y964" i="1"/>
  <c r="Y965" i="1"/>
  <c r="Y966" i="1"/>
  <c r="Y967" i="1"/>
  <c r="Y968" i="1"/>
  <c r="Y969" i="1"/>
  <c r="Y970" i="1"/>
  <c r="Y971" i="1"/>
  <c r="Y972" i="1"/>
  <c r="Y973" i="1"/>
  <c r="Y974" i="1"/>
  <c r="Y975" i="1"/>
  <c r="Y976" i="1"/>
  <c r="Y977" i="1"/>
  <c r="Y978" i="1"/>
  <c r="Y979" i="1"/>
  <c r="Y980" i="1"/>
  <c r="Y981" i="1"/>
  <c r="Y982" i="1"/>
  <c r="Y983" i="1"/>
  <c r="Y984" i="1"/>
  <c r="Y985" i="1"/>
  <c r="Y986" i="1"/>
  <c r="Y987" i="1"/>
  <c r="Y988" i="1"/>
  <c r="Y989" i="1"/>
  <c r="Y990" i="1"/>
  <c r="Y991" i="1"/>
  <c r="Y992" i="1"/>
  <c r="Y993" i="1"/>
  <c r="Y994" i="1"/>
  <c r="Y995" i="1"/>
  <c r="Y996" i="1"/>
  <c r="Y997" i="1"/>
  <c r="Y998" i="1"/>
  <c r="Y999" i="1"/>
  <c r="Y1000" i="1"/>
  <c r="Y1001" i="1"/>
  <c r="Y1002" i="1"/>
  <c r="Y1003" i="1"/>
  <c r="Y1004" i="1"/>
  <c r="Y1005" i="1"/>
  <c r="Y1006" i="1"/>
  <c r="Y1007" i="1"/>
  <c r="Y1008" i="1"/>
  <c r="Y1009" i="1"/>
  <c r="Y1010" i="1"/>
  <c r="Y1011" i="1"/>
  <c r="Y1012" i="1"/>
  <c r="Y1013" i="1"/>
  <c r="Y1014" i="1"/>
  <c r="Y1015" i="1"/>
  <c r="Y1016" i="1"/>
  <c r="Y1017" i="1"/>
  <c r="Y1018" i="1"/>
  <c r="Y1019" i="1"/>
  <c r="Y1020" i="1"/>
  <c r="Y1021" i="1"/>
  <c r="Y1022" i="1"/>
  <c r="Y1023" i="1"/>
  <c r="Y1024" i="1"/>
  <c r="Y1025" i="1"/>
  <c r="Y1026" i="1"/>
  <c r="Y1027" i="1"/>
  <c r="Y1028" i="1"/>
  <c r="Y1029" i="1"/>
  <c r="Y1030" i="1"/>
  <c r="Y1031" i="1"/>
  <c r="Y1032" i="1"/>
  <c r="Y1033" i="1"/>
  <c r="Y1034" i="1"/>
  <c r="Y1035" i="1"/>
  <c r="Y1036" i="1"/>
  <c r="Y1037" i="1"/>
  <c r="Y1038" i="1"/>
  <c r="Y1039" i="1"/>
  <c r="Y1040" i="1"/>
  <c r="Y1041" i="1"/>
  <c r="Y1042" i="1"/>
  <c r="Y1043" i="1"/>
  <c r="Y1044" i="1"/>
  <c r="Y1045" i="1"/>
  <c r="Y1046" i="1"/>
  <c r="Y1047" i="1"/>
  <c r="Y1048" i="1"/>
  <c r="Y1049" i="1"/>
  <c r="Y1050" i="1"/>
  <c r="Y1051" i="1"/>
  <c r="Y1052" i="1"/>
  <c r="Y1053" i="1"/>
  <c r="Y1054" i="1"/>
  <c r="Y1055" i="1"/>
  <c r="Y1056" i="1"/>
  <c r="Y1057" i="1"/>
  <c r="Y1058" i="1"/>
  <c r="Y1059" i="1"/>
  <c r="Y1060" i="1"/>
  <c r="Y1061" i="1"/>
  <c r="Y1062" i="1"/>
  <c r="Y1063" i="1"/>
  <c r="Y1064" i="1"/>
  <c r="Y1065" i="1"/>
  <c r="Y1066" i="1"/>
  <c r="Y1067" i="1"/>
  <c r="Y1068" i="1"/>
  <c r="Y1069" i="1"/>
  <c r="Y1070" i="1"/>
  <c r="Y1071" i="1"/>
  <c r="Y1072" i="1"/>
  <c r="Y1073" i="1"/>
  <c r="Y1074" i="1"/>
  <c r="Y1075" i="1"/>
  <c r="Y1076" i="1"/>
  <c r="Y1077" i="1"/>
  <c r="Y1078" i="1"/>
  <c r="Y1079" i="1"/>
  <c r="Y1080" i="1"/>
  <c r="Y1081" i="1"/>
  <c r="Y1082" i="1"/>
  <c r="Y1083" i="1"/>
  <c r="Y1084" i="1"/>
  <c r="Y1085" i="1"/>
  <c r="Y1086" i="1"/>
  <c r="Y1087" i="1"/>
  <c r="Y1088" i="1"/>
  <c r="Y1089" i="1"/>
  <c r="Y1090" i="1"/>
  <c r="Y1091" i="1"/>
  <c r="Y1092" i="1"/>
  <c r="Y1093" i="1"/>
  <c r="Y1094" i="1"/>
  <c r="Y1095" i="1"/>
  <c r="Y1096" i="1"/>
  <c r="Y1097" i="1"/>
  <c r="Y1098" i="1"/>
  <c r="Y1099" i="1"/>
  <c r="Y1100" i="1"/>
  <c r="Y1101" i="1"/>
  <c r="Y1102" i="1"/>
  <c r="Y1103" i="1"/>
  <c r="Y1104" i="1"/>
  <c r="Y1105" i="1"/>
  <c r="Y1106" i="1"/>
  <c r="Y1107" i="1"/>
  <c r="Y1108" i="1"/>
  <c r="Y1109" i="1"/>
  <c r="Y1110" i="1"/>
  <c r="Y1111" i="1"/>
  <c r="Y1112" i="1"/>
  <c r="Y1113" i="1"/>
  <c r="Y1114" i="1"/>
  <c r="Y1115" i="1"/>
  <c r="Y1116" i="1"/>
  <c r="Y1117" i="1"/>
  <c r="Y1118" i="1"/>
  <c r="Y1119" i="1"/>
  <c r="Y1120" i="1"/>
  <c r="Y1121" i="1"/>
  <c r="Y1122" i="1"/>
  <c r="Y1123" i="1"/>
  <c r="Y1124" i="1"/>
  <c r="Y1125" i="1"/>
  <c r="Y1126" i="1"/>
  <c r="Y1127" i="1"/>
  <c r="Y1128" i="1"/>
  <c r="Y1129" i="1"/>
  <c r="Y1130" i="1"/>
  <c r="Y1131" i="1"/>
  <c r="Y1132" i="1"/>
  <c r="Y1133" i="1"/>
  <c r="Y1134" i="1"/>
  <c r="Y1135" i="1"/>
  <c r="Y1136" i="1"/>
  <c r="Y1137" i="1"/>
  <c r="Y1138" i="1"/>
  <c r="Y1139" i="1"/>
  <c r="Y1140" i="1"/>
  <c r="Y1141" i="1"/>
  <c r="Y1142" i="1"/>
  <c r="Y1143" i="1"/>
  <c r="Y1144" i="1"/>
  <c r="Y1145" i="1"/>
  <c r="Y1146" i="1"/>
  <c r="Y1147" i="1"/>
  <c r="Y1148" i="1"/>
  <c r="Y1149" i="1"/>
  <c r="Y1150" i="1"/>
  <c r="Y1151" i="1"/>
  <c r="Y1152" i="1"/>
  <c r="Y1153" i="1"/>
  <c r="Y1154" i="1"/>
  <c r="Y1155" i="1"/>
  <c r="Y1156" i="1"/>
  <c r="Y1157" i="1"/>
  <c r="Y1158" i="1"/>
  <c r="Y1159" i="1"/>
  <c r="Y1160" i="1"/>
  <c r="Y1161" i="1"/>
  <c r="Y1162" i="1"/>
  <c r="Y1163" i="1"/>
  <c r="Y1164" i="1"/>
  <c r="Y1165" i="1"/>
  <c r="Y1166" i="1"/>
  <c r="Y1167" i="1"/>
  <c r="Y1168" i="1"/>
  <c r="Y1169" i="1"/>
  <c r="Y1170" i="1"/>
  <c r="Y1171" i="1"/>
  <c r="Y1172" i="1"/>
  <c r="Y1173" i="1"/>
  <c r="Y1174" i="1"/>
  <c r="Y1175" i="1"/>
  <c r="Y1176" i="1"/>
  <c r="Y1177" i="1"/>
  <c r="Y1178" i="1"/>
  <c r="Y1179" i="1"/>
  <c r="Y1180" i="1"/>
  <c r="Y1181" i="1"/>
  <c r="Y1182" i="1"/>
  <c r="Y1183" i="1"/>
  <c r="Y1184" i="1"/>
  <c r="Y1185" i="1"/>
  <c r="Y1186" i="1"/>
  <c r="Y1187" i="1"/>
  <c r="Y1188" i="1"/>
  <c r="Y1189" i="1"/>
  <c r="Y1190" i="1"/>
  <c r="Y1191" i="1"/>
  <c r="Y1192" i="1"/>
  <c r="Y1193" i="1"/>
  <c r="Y1194" i="1"/>
  <c r="Y1195" i="1"/>
  <c r="Y1196" i="1"/>
  <c r="Y1197" i="1"/>
  <c r="Y1198" i="1"/>
  <c r="Y1199" i="1"/>
  <c r="Y1200" i="1"/>
  <c r="Y1201" i="1"/>
  <c r="Y1202" i="1"/>
  <c r="Y1203" i="1"/>
  <c r="Y1204" i="1"/>
  <c r="Y1205" i="1"/>
  <c r="Y1206" i="1"/>
  <c r="Y1207" i="1"/>
  <c r="Y1208" i="1"/>
  <c r="Y1209" i="1"/>
  <c r="Y1210" i="1"/>
  <c r="Y1211" i="1"/>
  <c r="Y1212" i="1"/>
  <c r="Y1213" i="1"/>
  <c r="Y1214" i="1"/>
  <c r="Y1215" i="1"/>
  <c r="Y1216" i="1"/>
  <c r="Y1217" i="1"/>
  <c r="Y1218" i="1"/>
  <c r="Y1219" i="1"/>
  <c r="Y1220" i="1"/>
  <c r="Y1221" i="1"/>
  <c r="Y1222" i="1"/>
  <c r="Y1223" i="1"/>
  <c r="Y1224" i="1"/>
  <c r="Y1225" i="1"/>
  <c r="Y1226" i="1"/>
  <c r="Y1227" i="1"/>
  <c r="Y1228" i="1"/>
  <c r="Y1229" i="1"/>
  <c r="Y1230" i="1"/>
  <c r="Y1231" i="1"/>
  <c r="Y1232" i="1"/>
  <c r="Y1233" i="1"/>
  <c r="Y1234" i="1"/>
  <c r="Y1235" i="1"/>
  <c r="Y1236" i="1"/>
  <c r="Y1237" i="1"/>
  <c r="Y1238" i="1"/>
  <c r="Y1239" i="1"/>
  <c r="Y1240" i="1"/>
  <c r="Y1241" i="1"/>
  <c r="Y1242" i="1"/>
  <c r="Y1243" i="1"/>
  <c r="Y1244" i="1"/>
  <c r="Y1245" i="1"/>
  <c r="Y1246" i="1"/>
  <c r="Y1247" i="1"/>
  <c r="Y1248" i="1"/>
  <c r="Y1249" i="1"/>
  <c r="Y1250" i="1"/>
  <c r="Y1251" i="1"/>
  <c r="Y1252" i="1"/>
  <c r="Y1253" i="1"/>
  <c r="Y1254" i="1"/>
  <c r="Y1255" i="1"/>
  <c r="Y1256" i="1"/>
  <c r="Y1257" i="1"/>
  <c r="Y1258" i="1"/>
  <c r="Y1259" i="1"/>
  <c r="Y1260" i="1"/>
  <c r="Y1261" i="1"/>
  <c r="Y1262" i="1"/>
  <c r="Y1263" i="1"/>
  <c r="Y1264" i="1"/>
  <c r="Y1265" i="1"/>
  <c r="Y1266" i="1"/>
  <c r="Y1267" i="1"/>
  <c r="Y1268" i="1"/>
  <c r="Y1269" i="1"/>
  <c r="Y1270" i="1"/>
  <c r="Y1271" i="1"/>
  <c r="Y1272" i="1"/>
  <c r="Y1273" i="1"/>
  <c r="Y1274" i="1"/>
  <c r="Y1275" i="1"/>
  <c r="Y1276" i="1"/>
  <c r="Y1277" i="1"/>
  <c r="Y1278" i="1"/>
  <c r="Y1279" i="1"/>
  <c r="Y1280" i="1"/>
  <c r="Y1281" i="1"/>
  <c r="Y1282" i="1"/>
  <c r="Y1283" i="1"/>
  <c r="Y1284" i="1"/>
  <c r="Y1285" i="1"/>
  <c r="Y1286" i="1"/>
  <c r="Y1287" i="1"/>
  <c r="Y1288" i="1"/>
  <c r="Y1289" i="1"/>
  <c r="Y1290" i="1"/>
  <c r="Y1291" i="1"/>
  <c r="Y1292" i="1"/>
  <c r="Y1293" i="1"/>
  <c r="Y1294" i="1"/>
  <c r="Y1295" i="1"/>
  <c r="Y1296" i="1"/>
  <c r="Y1297" i="1"/>
  <c r="Y1298" i="1"/>
  <c r="Y1299" i="1"/>
  <c r="Y1300" i="1"/>
  <c r="Y1301" i="1"/>
  <c r="Y1302" i="1"/>
  <c r="Y1303" i="1"/>
  <c r="Y1304" i="1"/>
  <c r="Y1305" i="1"/>
  <c r="Y1306" i="1"/>
  <c r="Y1307" i="1"/>
  <c r="Y1308" i="1"/>
  <c r="Y1309" i="1"/>
  <c r="Y1310" i="1"/>
  <c r="Y1311" i="1"/>
  <c r="Y1312" i="1"/>
  <c r="Y1313" i="1"/>
  <c r="Y1314" i="1"/>
  <c r="Y1315" i="1"/>
  <c r="Y1316" i="1"/>
  <c r="Y1317" i="1"/>
  <c r="Y1318" i="1"/>
  <c r="Y1319" i="1"/>
  <c r="Y1320" i="1"/>
  <c r="Y1321" i="1"/>
  <c r="Y1322" i="1"/>
  <c r="Y1323" i="1"/>
  <c r="Y1324" i="1"/>
  <c r="Y1325" i="1"/>
  <c r="Y1326" i="1"/>
  <c r="Y1327" i="1"/>
  <c r="Y1328" i="1"/>
  <c r="Y1329" i="1"/>
  <c r="Y1330" i="1"/>
  <c r="Y1331" i="1"/>
  <c r="Y1332" i="1"/>
  <c r="Y1333" i="1"/>
  <c r="Y1334" i="1"/>
  <c r="Y1335" i="1"/>
  <c r="Y1336" i="1"/>
  <c r="Y1337" i="1"/>
  <c r="Y1338" i="1"/>
  <c r="Y1339" i="1"/>
  <c r="Y1340" i="1"/>
  <c r="Y1341" i="1"/>
  <c r="Y1342" i="1"/>
  <c r="Y1343" i="1"/>
  <c r="Y1344" i="1"/>
  <c r="Y1345" i="1"/>
  <c r="Y1346" i="1"/>
  <c r="Y1347" i="1"/>
  <c r="Y1348" i="1"/>
  <c r="Y1349" i="1"/>
  <c r="Y1350" i="1"/>
  <c r="Y1351" i="1"/>
  <c r="Y1352" i="1"/>
  <c r="Y1353" i="1"/>
  <c r="Y1354" i="1"/>
  <c r="Y1355" i="1"/>
  <c r="Y1356" i="1"/>
  <c r="Y1357" i="1"/>
  <c r="Y1358" i="1"/>
  <c r="Y1359" i="1"/>
  <c r="Y1360" i="1"/>
  <c r="Y1361" i="1"/>
  <c r="Y1362" i="1"/>
  <c r="Y1363" i="1"/>
  <c r="Y1364" i="1"/>
  <c r="Y1365" i="1"/>
  <c r="Y1366" i="1"/>
  <c r="Y1367" i="1"/>
  <c r="Y1368" i="1"/>
  <c r="Y1369" i="1"/>
  <c r="Y1370" i="1"/>
  <c r="Y1371" i="1"/>
  <c r="Y1372" i="1"/>
  <c r="Y1373" i="1"/>
  <c r="Y1374" i="1"/>
  <c r="Y1375" i="1"/>
  <c r="Y1376" i="1"/>
  <c r="Y1377" i="1"/>
  <c r="Y1378" i="1"/>
  <c r="Y1379" i="1"/>
  <c r="Y1380" i="1"/>
  <c r="Y1381" i="1"/>
  <c r="Y1382" i="1"/>
  <c r="Y1383" i="1"/>
  <c r="Y1384" i="1"/>
  <c r="Y1385" i="1"/>
  <c r="Y1386" i="1"/>
  <c r="Y1387" i="1"/>
  <c r="Y1388" i="1"/>
  <c r="Y1389" i="1"/>
  <c r="Y1390" i="1"/>
  <c r="Y1391" i="1"/>
  <c r="Y1392" i="1"/>
  <c r="Y1393" i="1"/>
  <c r="Y1394" i="1"/>
  <c r="Y1395" i="1"/>
  <c r="Y1396" i="1"/>
  <c r="Y1397" i="1"/>
  <c r="Y1398" i="1"/>
  <c r="Y1399" i="1"/>
  <c r="Y1400" i="1"/>
  <c r="Y1401" i="1"/>
  <c r="Y1402" i="1"/>
  <c r="Y1403" i="1"/>
  <c r="Y1404" i="1"/>
  <c r="Y1405" i="1"/>
  <c r="Y1406" i="1"/>
  <c r="Y1407" i="1"/>
  <c r="Y1408" i="1"/>
  <c r="Y1409" i="1"/>
  <c r="Y1410" i="1"/>
  <c r="Y1411" i="1"/>
  <c r="Y1412" i="1"/>
  <c r="Y1413" i="1"/>
  <c r="Y1414" i="1"/>
  <c r="Y1415" i="1"/>
  <c r="Y1416" i="1"/>
  <c r="Y1417" i="1"/>
  <c r="Y1418" i="1"/>
  <c r="Y1419" i="1"/>
  <c r="Y1420" i="1"/>
  <c r="Y1421" i="1"/>
  <c r="Y1422" i="1"/>
  <c r="Y1423" i="1"/>
  <c r="Y1424" i="1"/>
  <c r="Y1425" i="1"/>
  <c r="Y1426" i="1"/>
  <c r="Y1427" i="1"/>
  <c r="Y1428" i="1"/>
  <c r="Y1429" i="1"/>
  <c r="Y1430" i="1"/>
  <c r="Y1431" i="1"/>
  <c r="Y1432" i="1"/>
  <c r="Y1433" i="1"/>
  <c r="Y1434" i="1"/>
  <c r="Y1435" i="1"/>
  <c r="Y1436" i="1"/>
  <c r="Y1437" i="1"/>
  <c r="Y1438" i="1"/>
  <c r="Y1439" i="1"/>
  <c r="Y1440" i="1"/>
  <c r="Y1441" i="1"/>
  <c r="Y1442" i="1"/>
  <c r="Y1443" i="1"/>
  <c r="Y1444" i="1"/>
  <c r="Y1445" i="1"/>
  <c r="Y1446" i="1"/>
  <c r="Y1447" i="1"/>
  <c r="Y1448" i="1"/>
  <c r="Y1449" i="1"/>
  <c r="Y1450" i="1"/>
  <c r="Y1451" i="1"/>
  <c r="Y1452" i="1"/>
  <c r="Y1453" i="1"/>
  <c r="Y1454" i="1"/>
  <c r="Y1455" i="1"/>
  <c r="Y1456" i="1"/>
  <c r="Y1457" i="1"/>
  <c r="Y1458" i="1"/>
  <c r="Y1459" i="1"/>
  <c r="Y1460" i="1"/>
  <c r="Y1461" i="1"/>
  <c r="Y1462" i="1"/>
  <c r="Y1463" i="1"/>
  <c r="Y1464" i="1"/>
  <c r="Y1465" i="1"/>
  <c r="Y1466" i="1"/>
  <c r="Y1467" i="1"/>
  <c r="Y1468" i="1"/>
  <c r="Y1469" i="1"/>
  <c r="Y1470" i="1"/>
  <c r="Y1471" i="1"/>
  <c r="Y1472" i="1"/>
  <c r="Y1473" i="1"/>
  <c r="Y1474" i="1"/>
  <c r="Y1475" i="1"/>
  <c r="Y1476" i="1"/>
  <c r="Y1477" i="1"/>
  <c r="Y1478" i="1"/>
  <c r="Y1479" i="1"/>
  <c r="Y1480" i="1"/>
  <c r="Y1481" i="1"/>
  <c r="Y1482" i="1"/>
  <c r="Y1483" i="1"/>
  <c r="Y1484" i="1"/>
  <c r="Y1485" i="1"/>
  <c r="Y1486" i="1"/>
  <c r="Y1487" i="1"/>
  <c r="Y1488" i="1"/>
  <c r="Y1489" i="1"/>
  <c r="Y1490" i="1"/>
  <c r="Y1491" i="1"/>
  <c r="Y1492" i="1"/>
  <c r="Y1493" i="1"/>
  <c r="Y1494" i="1"/>
  <c r="Y1495" i="1"/>
  <c r="Y1496" i="1"/>
  <c r="Y1497" i="1"/>
  <c r="Y1498" i="1"/>
  <c r="Y1499" i="1"/>
  <c r="Y1500" i="1"/>
  <c r="Y1501" i="1"/>
  <c r="Y1502" i="1"/>
  <c r="Y1503" i="1"/>
  <c r="Y1504" i="1"/>
  <c r="Y1505" i="1"/>
  <c r="Y1506" i="1"/>
  <c r="Y1507" i="1"/>
  <c r="Y1508" i="1"/>
  <c r="Y1509" i="1"/>
  <c r="Y1510" i="1"/>
  <c r="Y1511" i="1"/>
  <c r="Y1512" i="1"/>
  <c r="Y1513" i="1"/>
  <c r="Y1514" i="1"/>
  <c r="Y1515" i="1"/>
  <c r="Y1516" i="1"/>
  <c r="Y1517" i="1"/>
  <c r="Y1518" i="1"/>
  <c r="Y1519" i="1"/>
  <c r="Y1520" i="1"/>
  <c r="Y1521" i="1"/>
  <c r="Y1522" i="1"/>
  <c r="Y1523" i="1"/>
  <c r="Y1524" i="1"/>
  <c r="Y1525" i="1"/>
  <c r="Y1526" i="1"/>
  <c r="Y1527" i="1"/>
  <c r="Y1528" i="1"/>
  <c r="Y1529" i="1"/>
  <c r="Y1530" i="1"/>
  <c r="Y1531" i="1"/>
  <c r="Y1532" i="1"/>
  <c r="Y1533" i="1"/>
  <c r="Y1534" i="1"/>
  <c r="Y1535" i="1"/>
  <c r="Y1536" i="1"/>
  <c r="Y1537" i="1"/>
  <c r="Y1538" i="1"/>
  <c r="Y1539" i="1"/>
  <c r="Y1540" i="1"/>
  <c r="Y1541" i="1"/>
  <c r="Y1542" i="1"/>
  <c r="Y1543" i="1"/>
  <c r="Y1544" i="1"/>
  <c r="Y1545" i="1"/>
  <c r="Y1546" i="1"/>
  <c r="Y1547" i="1"/>
  <c r="Y1548" i="1"/>
  <c r="Y1549" i="1"/>
  <c r="Y1550" i="1"/>
  <c r="Y1551" i="1"/>
  <c r="Y1552" i="1"/>
  <c r="Y1553" i="1"/>
  <c r="Y1554" i="1"/>
  <c r="Y1555" i="1"/>
  <c r="Y1556" i="1"/>
  <c r="Y1557" i="1"/>
  <c r="Y1558" i="1"/>
  <c r="Y1559" i="1"/>
  <c r="Y1560" i="1"/>
  <c r="Y1561" i="1"/>
  <c r="Y1562" i="1"/>
  <c r="Y1563" i="1"/>
  <c r="Y1564" i="1"/>
  <c r="Y1565" i="1"/>
  <c r="Y1566" i="1"/>
  <c r="Y1567" i="1"/>
  <c r="Y1568" i="1"/>
  <c r="Y1569" i="1"/>
  <c r="Y1570" i="1"/>
  <c r="Y1571" i="1"/>
  <c r="Y1572" i="1"/>
  <c r="Y1573" i="1"/>
  <c r="Y1574" i="1"/>
  <c r="Y1575" i="1"/>
  <c r="Y1576" i="1"/>
  <c r="Y1577" i="1"/>
  <c r="Y1578" i="1"/>
  <c r="Y1579" i="1"/>
  <c r="Y1580" i="1"/>
  <c r="Y1581" i="1"/>
  <c r="Y1582" i="1"/>
  <c r="Y1583" i="1"/>
  <c r="Y1584" i="1"/>
  <c r="Y1585" i="1"/>
  <c r="Y1586" i="1"/>
  <c r="Y1587" i="1"/>
  <c r="Y1588" i="1"/>
  <c r="Y1589" i="1"/>
  <c r="Y1590" i="1"/>
  <c r="Y1591" i="1"/>
  <c r="Y1592" i="1"/>
  <c r="Y1593" i="1"/>
  <c r="Y1594" i="1"/>
  <c r="Y1595" i="1"/>
  <c r="Y1596" i="1"/>
  <c r="Y1597" i="1"/>
  <c r="Y1598" i="1"/>
  <c r="Y1599" i="1"/>
  <c r="Y1600" i="1"/>
  <c r="Y1601" i="1"/>
  <c r="Y1602" i="1"/>
  <c r="Y1603" i="1"/>
  <c r="Y1604" i="1"/>
  <c r="Y1605" i="1"/>
  <c r="Y1606" i="1"/>
  <c r="Y1607" i="1"/>
  <c r="Y1608" i="1"/>
  <c r="Y1609" i="1"/>
  <c r="Y1610" i="1"/>
  <c r="Y1611" i="1"/>
  <c r="Y1612" i="1"/>
  <c r="Y1613" i="1"/>
  <c r="Y1614" i="1"/>
  <c r="Y1615" i="1"/>
  <c r="Y1616" i="1"/>
  <c r="Y1617" i="1"/>
  <c r="Y1618" i="1"/>
  <c r="Y1619" i="1"/>
  <c r="Y1620" i="1"/>
  <c r="Y1621" i="1"/>
  <c r="Y1622" i="1"/>
  <c r="Y1623" i="1"/>
  <c r="Y1624" i="1"/>
  <c r="Y1625" i="1"/>
  <c r="Y1626" i="1"/>
  <c r="Y1627" i="1"/>
  <c r="Y1628" i="1"/>
  <c r="Y1629" i="1"/>
  <c r="Y1630" i="1"/>
  <c r="Y1631" i="1"/>
  <c r="Y1632" i="1"/>
  <c r="Y1633" i="1"/>
  <c r="Y1634" i="1"/>
  <c r="Y1635" i="1"/>
  <c r="Y1636" i="1"/>
  <c r="Y1637" i="1"/>
  <c r="Y1638" i="1"/>
  <c r="Y1639" i="1"/>
  <c r="Y1640" i="1"/>
  <c r="Y1641" i="1"/>
  <c r="Y1642" i="1"/>
  <c r="Y1643" i="1"/>
  <c r="Y1644" i="1"/>
  <c r="Y1645" i="1"/>
  <c r="Y1646" i="1"/>
  <c r="Y1647" i="1"/>
  <c r="Y1648" i="1"/>
  <c r="Y1649" i="1"/>
  <c r="Y1650" i="1"/>
  <c r="Y1651" i="1"/>
  <c r="Y1652" i="1"/>
  <c r="Y1653" i="1"/>
  <c r="Y1654" i="1"/>
  <c r="Y1655" i="1"/>
  <c r="Y1656" i="1"/>
  <c r="Y1657" i="1"/>
  <c r="Y1658" i="1"/>
  <c r="Y1659" i="1"/>
  <c r="Y1660" i="1"/>
  <c r="Y1661" i="1"/>
  <c r="Y1662" i="1"/>
  <c r="Y1663" i="1"/>
  <c r="Y1664" i="1"/>
  <c r="Y1665" i="1"/>
  <c r="Y1666" i="1"/>
  <c r="Y1667" i="1"/>
  <c r="Y1668" i="1"/>
  <c r="Y1669" i="1"/>
  <c r="Y1670" i="1"/>
  <c r="Y1671" i="1"/>
  <c r="Y1672" i="1"/>
  <c r="Y1673" i="1"/>
  <c r="Y1674" i="1"/>
  <c r="Y1675" i="1"/>
  <c r="Y1676" i="1"/>
  <c r="Y1677" i="1"/>
  <c r="Y1678" i="1"/>
  <c r="Y1679" i="1"/>
  <c r="Y1680" i="1"/>
  <c r="Y1681" i="1"/>
  <c r="Y1682" i="1"/>
  <c r="Y1683" i="1"/>
  <c r="Y1684" i="1"/>
  <c r="Y1685" i="1"/>
  <c r="Y1686" i="1"/>
  <c r="Y1687" i="1"/>
  <c r="Y1688" i="1"/>
  <c r="Y1689" i="1"/>
  <c r="Y1690" i="1"/>
  <c r="Y1691" i="1"/>
  <c r="Y1692" i="1"/>
  <c r="Y1693" i="1"/>
  <c r="Y1694" i="1"/>
  <c r="Y1695" i="1"/>
  <c r="Y1696" i="1"/>
  <c r="Y1697" i="1"/>
  <c r="Y1698" i="1"/>
  <c r="Y1699" i="1"/>
  <c r="Y1700" i="1"/>
  <c r="Y1701" i="1"/>
  <c r="Y1702" i="1"/>
  <c r="Y1703" i="1"/>
  <c r="Y1704" i="1"/>
  <c r="Y1705" i="1"/>
  <c r="Y1706" i="1"/>
  <c r="Y1707" i="1"/>
  <c r="Y1708" i="1"/>
  <c r="Y1709" i="1"/>
  <c r="Y1711" i="1"/>
  <c r="Y1713" i="1"/>
  <c r="Y1714" i="1"/>
  <c r="Y1715" i="1"/>
  <c r="Y1716" i="1"/>
  <c r="Y1717" i="1"/>
  <c r="Y1718" i="1"/>
  <c r="Y1719" i="1"/>
  <c r="Y1720" i="1"/>
  <c r="Y1721" i="1"/>
  <c r="Y1722" i="1"/>
  <c r="Y1723" i="1"/>
  <c r="Y1724" i="1"/>
  <c r="Y1725" i="1"/>
  <c r="Y1726" i="1"/>
  <c r="Y1727" i="1"/>
  <c r="Y1728" i="1"/>
  <c r="Y1729" i="1"/>
  <c r="Y1730" i="1"/>
  <c r="Y1731" i="1"/>
  <c r="Y1732" i="1"/>
  <c r="Y1733" i="1"/>
  <c r="Y1734" i="1"/>
  <c r="Y1735" i="1"/>
  <c r="Y1736" i="1"/>
  <c r="Y1737" i="1"/>
  <c r="Y1738" i="1"/>
  <c r="Y1739" i="1"/>
  <c r="Y1740" i="1"/>
  <c r="Y1741" i="1"/>
  <c r="Y1742" i="1"/>
  <c r="Y1743" i="1"/>
  <c r="Y1744" i="1"/>
  <c r="Y1745" i="1"/>
  <c r="Y1746" i="1"/>
  <c r="Y1747" i="1"/>
  <c r="Y1748" i="1"/>
  <c r="Y1749" i="1"/>
  <c r="Y1750" i="1"/>
  <c r="Y1751" i="1"/>
  <c r="Y1752" i="1"/>
  <c r="Y1753" i="1"/>
  <c r="Y1754" i="1"/>
  <c r="Y1755" i="1"/>
  <c r="Y1756" i="1"/>
  <c r="Y1757" i="1"/>
  <c r="Y1758" i="1"/>
  <c r="Y1759" i="1"/>
  <c r="Y1760" i="1"/>
  <c r="Y1761" i="1"/>
  <c r="Y1762" i="1"/>
  <c r="Y1763" i="1"/>
  <c r="Y1764" i="1"/>
  <c r="Y1765" i="1"/>
  <c r="Y1766" i="1"/>
  <c r="Y1767" i="1"/>
  <c r="Y1768" i="1"/>
  <c r="Y1769" i="1"/>
  <c r="Y1770" i="1"/>
  <c r="Y1771" i="1"/>
  <c r="Y1772" i="1"/>
  <c r="Y1773" i="1"/>
  <c r="Y1774" i="1"/>
  <c r="Y1775" i="1"/>
  <c r="Y1776" i="1"/>
  <c r="Y1777" i="1"/>
  <c r="Y1778" i="1"/>
  <c r="Y1779" i="1"/>
  <c r="Y1780" i="1"/>
  <c r="Y1781" i="1"/>
  <c r="Y1782" i="1"/>
  <c r="Y1783" i="1"/>
  <c r="Y1784" i="1"/>
  <c r="Y1785" i="1"/>
  <c r="Y1786" i="1"/>
  <c r="Y1787" i="1"/>
  <c r="Y1788" i="1"/>
  <c r="Y1789" i="1"/>
  <c r="Y1790" i="1"/>
  <c r="Y1791" i="1"/>
  <c r="Y1792" i="1"/>
  <c r="Y1793" i="1"/>
  <c r="Y1794" i="1"/>
  <c r="Y1795" i="1"/>
  <c r="Y1796" i="1"/>
  <c r="Y1797" i="1"/>
  <c r="Y1798" i="1"/>
  <c r="Y1799" i="1"/>
  <c r="Y1800" i="1"/>
  <c r="Y1801" i="1"/>
  <c r="Y1802" i="1"/>
  <c r="Y1803" i="1"/>
  <c r="Y1804" i="1"/>
  <c r="Y1805" i="1"/>
  <c r="Y1806" i="1"/>
  <c r="Y1807" i="1"/>
  <c r="Y1808" i="1"/>
  <c r="Y1809" i="1"/>
  <c r="Y1810" i="1"/>
  <c r="Y1811" i="1"/>
  <c r="Y1812" i="1"/>
  <c r="Y1813" i="1"/>
  <c r="Y1814" i="1"/>
  <c r="Y1815" i="1"/>
  <c r="Y1816" i="1"/>
  <c r="Y1817" i="1"/>
  <c r="Y1818" i="1"/>
  <c r="Y1819" i="1"/>
  <c r="Y1820" i="1"/>
  <c r="Y1821" i="1"/>
  <c r="Y1822" i="1"/>
  <c r="Y1823" i="1"/>
  <c r="Y1824" i="1"/>
  <c r="Y1825" i="1"/>
  <c r="Y1826" i="1"/>
  <c r="Y1827" i="1"/>
  <c r="Y1828" i="1"/>
  <c r="Y1829" i="1"/>
  <c r="Y1830" i="1"/>
  <c r="Y1831" i="1"/>
  <c r="Y1832" i="1"/>
  <c r="Y1833" i="1"/>
  <c r="Y1834" i="1"/>
  <c r="Y1835" i="1"/>
  <c r="Y1836" i="1"/>
  <c r="Y1837" i="1"/>
  <c r="Y1838" i="1"/>
  <c r="Y1839" i="1"/>
  <c r="Y1840" i="1"/>
  <c r="Y1841" i="1"/>
  <c r="Y1842" i="1"/>
  <c r="Y1843" i="1"/>
  <c r="Y1844" i="1"/>
  <c r="Y1845" i="1"/>
  <c r="Y1846" i="1"/>
  <c r="Y1847" i="1"/>
  <c r="Y1848" i="1"/>
  <c r="Y1849" i="1"/>
  <c r="Y1850" i="1"/>
  <c r="Y1851" i="1"/>
  <c r="Y1852" i="1"/>
  <c r="Y1853" i="1"/>
  <c r="Y1854" i="1"/>
  <c r="Y1855" i="1"/>
  <c r="Y1856" i="1"/>
  <c r="Y1857" i="1"/>
  <c r="Y1858" i="1"/>
  <c r="Y1859" i="1"/>
  <c r="Y1860" i="1"/>
  <c r="Y1861" i="1"/>
  <c r="Y1862" i="1"/>
  <c r="Y1863" i="1"/>
  <c r="Y1864" i="1"/>
  <c r="Y1865" i="1"/>
  <c r="Y1866" i="1"/>
  <c r="Y1867" i="1"/>
  <c r="Y1868" i="1"/>
  <c r="Y1869" i="1"/>
  <c r="Y1870" i="1"/>
  <c r="Y1871" i="1"/>
  <c r="Y1872" i="1"/>
  <c r="Y1873" i="1"/>
  <c r="Y1874" i="1"/>
  <c r="Y1875" i="1"/>
  <c r="Y1876" i="1"/>
  <c r="Y1877" i="1"/>
  <c r="Y1878" i="1"/>
  <c r="Y1879" i="1"/>
  <c r="Y1880" i="1"/>
  <c r="Y1881" i="1"/>
  <c r="Y1882" i="1"/>
  <c r="Y1883" i="1"/>
  <c r="Y1884" i="1"/>
  <c r="Y1885" i="1"/>
  <c r="Y1886" i="1"/>
  <c r="Y1887" i="1"/>
  <c r="Y1888" i="1"/>
  <c r="Y1889" i="1"/>
  <c r="Y1890" i="1"/>
  <c r="Y1891" i="1"/>
  <c r="Y1892" i="1"/>
  <c r="Y1893" i="1"/>
  <c r="Y1894" i="1"/>
  <c r="Y1895" i="1"/>
  <c r="Y1896" i="1"/>
  <c r="Y1897" i="1"/>
  <c r="Y1898" i="1"/>
  <c r="Y1899" i="1"/>
  <c r="Y1900" i="1"/>
  <c r="Y1901" i="1"/>
  <c r="Y1902" i="1"/>
  <c r="Y1903" i="1"/>
  <c r="Y1904" i="1"/>
  <c r="Y1905" i="1"/>
  <c r="Y1906" i="1"/>
  <c r="Y1907" i="1"/>
  <c r="Y1908" i="1"/>
  <c r="Y1909" i="1"/>
  <c r="Y1910" i="1"/>
  <c r="Y1911" i="1"/>
  <c r="Y1912" i="1"/>
  <c r="Y1913" i="1"/>
  <c r="Y1914" i="1"/>
  <c r="Y1915" i="1"/>
  <c r="Y1916" i="1"/>
  <c r="Y1917" i="1"/>
  <c r="Y1918" i="1"/>
  <c r="Y1919" i="1"/>
  <c r="Y1920" i="1"/>
  <c r="Y1921" i="1"/>
  <c r="Y1922" i="1"/>
  <c r="Y1923" i="1"/>
  <c r="Y1924" i="1"/>
  <c r="Y1925" i="1"/>
  <c r="Y1926" i="1"/>
  <c r="Y1927" i="1"/>
  <c r="Y1928" i="1"/>
  <c r="Y1929" i="1"/>
  <c r="Y1930" i="1"/>
  <c r="Y1931" i="1"/>
  <c r="Y1932" i="1"/>
  <c r="Y1933" i="1"/>
  <c r="Y1934" i="1"/>
  <c r="Y1935" i="1"/>
  <c r="Y1936" i="1"/>
  <c r="Y1937" i="1"/>
  <c r="Y1938" i="1"/>
  <c r="Y1939" i="1"/>
  <c r="Y1940" i="1"/>
  <c r="Y1941" i="1"/>
  <c r="Y1942" i="1"/>
  <c r="Y1943" i="1"/>
  <c r="Y1944" i="1"/>
  <c r="Y1945" i="1"/>
  <c r="Y1946" i="1"/>
  <c r="Y1947" i="1"/>
  <c r="Y1948" i="1"/>
  <c r="Y1949" i="1"/>
  <c r="Y1950" i="1"/>
  <c r="Y1951" i="1"/>
  <c r="Y1952" i="1"/>
  <c r="Y1953" i="1"/>
  <c r="Y1954" i="1"/>
  <c r="Y1955" i="1"/>
  <c r="Y1956" i="1"/>
  <c r="Y1957" i="1"/>
  <c r="Y1958" i="1"/>
  <c r="Y1959" i="1"/>
  <c r="Y1960" i="1"/>
  <c r="Y1961" i="1"/>
  <c r="Y1962" i="1"/>
  <c r="Y1963" i="1"/>
  <c r="Y1964" i="1"/>
  <c r="Y1965" i="1"/>
  <c r="Y1966" i="1"/>
  <c r="Y1967" i="1"/>
  <c r="Y1968" i="1"/>
  <c r="Y1969" i="1"/>
  <c r="Y1970" i="1"/>
  <c r="Y1971" i="1"/>
  <c r="Y1972" i="1"/>
  <c r="Y1973" i="1"/>
  <c r="Y1974" i="1"/>
  <c r="Y1975" i="1"/>
  <c r="Y1976" i="1"/>
  <c r="Y1977" i="1"/>
  <c r="Y1978" i="1"/>
  <c r="Y1979" i="1"/>
  <c r="Y1980" i="1"/>
  <c r="Y1981" i="1"/>
  <c r="Y1982" i="1"/>
  <c r="Y1983" i="1"/>
  <c r="Y1984" i="1"/>
  <c r="Y1985" i="1"/>
  <c r="Y1986" i="1"/>
  <c r="Y1987" i="1"/>
  <c r="Y1988" i="1"/>
  <c r="Y1989" i="1"/>
  <c r="Y1990" i="1"/>
  <c r="Y1991" i="1"/>
  <c r="Y1992" i="1"/>
  <c r="Y1993" i="1"/>
  <c r="Y1994" i="1"/>
  <c r="Y1995" i="1"/>
  <c r="Y1996" i="1"/>
  <c r="Y1997" i="1"/>
  <c r="Y1998" i="1"/>
  <c r="Y1999" i="1"/>
  <c r="Y2000" i="1"/>
  <c r="Y2001" i="1"/>
  <c r="Y2002" i="1"/>
  <c r="Y2003" i="1"/>
  <c r="Y2004" i="1"/>
  <c r="Y2005" i="1"/>
  <c r="Y2006" i="1"/>
  <c r="Y2007" i="1"/>
  <c r="Y2008" i="1"/>
  <c r="Y2009" i="1"/>
  <c r="Y2010" i="1"/>
  <c r="Y2011" i="1"/>
  <c r="Y2012" i="1"/>
  <c r="Y2013" i="1"/>
  <c r="Y2014" i="1"/>
  <c r="Y2015" i="1"/>
  <c r="Y2016" i="1"/>
  <c r="Y2017" i="1"/>
  <c r="Y2018" i="1"/>
  <c r="Y2019" i="1"/>
  <c r="Y2020" i="1"/>
  <c r="Y2021" i="1"/>
  <c r="Y2022" i="1"/>
  <c r="Y2023" i="1"/>
  <c r="Y2024" i="1"/>
  <c r="Y2025" i="1"/>
  <c r="Y2026" i="1"/>
  <c r="Y2027" i="1"/>
  <c r="Y2028" i="1"/>
  <c r="Y2029" i="1"/>
  <c r="Y2030" i="1"/>
  <c r="Y2031" i="1"/>
  <c r="Y2032" i="1"/>
  <c r="Y2033" i="1"/>
  <c r="Y2034" i="1"/>
  <c r="Y2035" i="1"/>
  <c r="Y2036" i="1"/>
  <c r="Y2037" i="1"/>
  <c r="Y2038" i="1"/>
  <c r="Y2039" i="1"/>
  <c r="Y2040" i="1"/>
  <c r="Y2041" i="1"/>
  <c r="Y2042" i="1"/>
  <c r="Y2043" i="1"/>
  <c r="Y2044" i="1"/>
  <c r="Y2045" i="1"/>
  <c r="Y2046" i="1"/>
  <c r="Y2047" i="1"/>
  <c r="Y2048" i="1"/>
  <c r="Y2049" i="1"/>
  <c r="Y2050" i="1"/>
  <c r="Y2051" i="1"/>
  <c r="Y2052" i="1"/>
  <c r="Y2053" i="1"/>
  <c r="Y2054" i="1"/>
  <c r="Y2055" i="1"/>
  <c r="Y2056" i="1"/>
  <c r="Y2057" i="1"/>
  <c r="Y2058" i="1"/>
  <c r="Y2059" i="1"/>
  <c r="Y2060" i="1"/>
  <c r="Y2061" i="1"/>
  <c r="Y2062" i="1"/>
  <c r="Y2063" i="1"/>
  <c r="Y2064" i="1"/>
  <c r="Y2065" i="1"/>
  <c r="Y2066" i="1"/>
  <c r="Y2067" i="1"/>
  <c r="Y2068" i="1"/>
  <c r="Y2069" i="1"/>
  <c r="Y2070" i="1"/>
  <c r="Y2071" i="1"/>
  <c r="Y2072" i="1"/>
  <c r="Y2073" i="1"/>
  <c r="Y2074" i="1"/>
  <c r="Y2075" i="1"/>
  <c r="Y2076" i="1"/>
  <c r="Y2077" i="1"/>
  <c r="Y2078" i="1"/>
  <c r="Y2079" i="1"/>
  <c r="Y2080" i="1"/>
  <c r="Y2081" i="1"/>
  <c r="Y2082" i="1"/>
  <c r="Y2083" i="1"/>
  <c r="Y2084" i="1"/>
  <c r="Y2085" i="1"/>
  <c r="Y2086" i="1"/>
  <c r="Y2087" i="1"/>
  <c r="Y2088" i="1"/>
  <c r="Y2089" i="1"/>
  <c r="Y2090" i="1"/>
  <c r="Y2091" i="1"/>
  <c r="Y2092" i="1"/>
  <c r="Y2093" i="1"/>
  <c r="Y2094" i="1"/>
  <c r="Y2095" i="1"/>
  <c r="Y2096" i="1"/>
  <c r="Y2097" i="1"/>
  <c r="Y2098" i="1"/>
  <c r="Y2099" i="1"/>
  <c r="Y2100" i="1"/>
  <c r="Y2101" i="1"/>
  <c r="Y2102" i="1"/>
  <c r="Y2103" i="1"/>
  <c r="Y2104" i="1"/>
  <c r="Y2105" i="1"/>
  <c r="Y2106" i="1"/>
  <c r="Y2107" i="1"/>
  <c r="Y2108" i="1"/>
  <c r="Y2109" i="1"/>
  <c r="Y2110" i="1"/>
  <c r="Y2111" i="1"/>
  <c r="Y2112" i="1"/>
  <c r="Y2113" i="1"/>
  <c r="Y2114" i="1"/>
  <c r="Y2115" i="1"/>
  <c r="Y2116" i="1"/>
  <c r="Y2117" i="1"/>
  <c r="Y2118" i="1"/>
  <c r="Y2119" i="1"/>
  <c r="Y2120" i="1"/>
  <c r="Y2121" i="1"/>
  <c r="Y2122" i="1"/>
  <c r="Y2123" i="1"/>
  <c r="Y2124" i="1"/>
  <c r="Y2125" i="1"/>
  <c r="Y2126" i="1"/>
  <c r="Y2127" i="1"/>
  <c r="Y2128" i="1"/>
  <c r="Y2129" i="1"/>
  <c r="Y2130" i="1"/>
  <c r="Y2131" i="1"/>
  <c r="Y2132" i="1"/>
  <c r="Y2133" i="1"/>
  <c r="Y2134" i="1"/>
  <c r="Y2135" i="1"/>
  <c r="Y2136" i="1"/>
  <c r="Y2137" i="1"/>
  <c r="Y2138" i="1"/>
  <c r="Y2139" i="1"/>
  <c r="Y2140" i="1"/>
  <c r="Y2141" i="1"/>
  <c r="Y2142" i="1"/>
  <c r="Y2143" i="1"/>
  <c r="Y2144" i="1"/>
  <c r="Y2145" i="1"/>
  <c r="Y2146" i="1"/>
  <c r="Y2147" i="1"/>
  <c r="Y2148" i="1"/>
  <c r="Y2149" i="1"/>
  <c r="Y2150" i="1"/>
  <c r="Y2151" i="1"/>
  <c r="Y2152" i="1"/>
  <c r="Y2153" i="1"/>
  <c r="Y2154" i="1"/>
  <c r="Y2155" i="1"/>
  <c r="Y2156" i="1"/>
  <c r="Y2157" i="1"/>
  <c r="Y2158" i="1"/>
  <c r="Y2159" i="1"/>
  <c r="Y2160" i="1"/>
  <c r="Y2161" i="1"/>
  <c r="Y2162" i="1"/>
  <c r="Y2163" i="1"/>
  <c r="Y2164" i="1"/>
  <c r="Y2165" i="1"/>
  <c r="Y2166" i="1"/>
  <c r="Y2167" i="1"/>
  <c r="Y2168" i="1"/>
  <c r="Y2169" i="1"/>
  <c r="Y2170" i="1"/>
  <c r="Y2171" i="1"/>
  <c r="Y2172" i="1"/>
  <c r="Y2173" i="1"/>
  <c r="Y2174" i="1"/>
  <c r="Y2175" i="1"/>
  <c r="Y2176" i="1"/>
  <c r="Y2177" i="1"/>
  <c r="Y2178" i="1"/>
  <c r="Y2179" i="1"/>
  <c r="Y2180" i="1"/>
  <c r="Y2181" i="1"/>
  <c r="Y2182" i="1"/>
  <c r="Y2183" i="1"/>
  <c r="Y2184" i="1"/>
  <c r="Y2185" i="1"/>
  <c r="Y2186" i="1"/>
  <c r="Y2187" i="1"/>
  <c r="Y2188" i="1"/>
  <c r="Y2189" i="1"/>
  <c r="Y2190" i="1"/>
  <c r="Y2191" i="1"/>
  <c r="Y2192" i="1"/>
  <c r="Y2193" i="1"/>
  <c r="Y2194" i="1"/>
  <c r="Y2195" i="1"/>
  <c r="Y2196" i="1"/>
  <c r="Y2197" i="1"/>
  <c r="Y2198" i="1"/>
  <c r="Y2199" i="1"/>
  <c r="Y2200" i="1"/>
  <c r="Y2201" i="1"/>
  <c r="Y2202" i="1"/>
  <c r="Y2203" i="1"/>
  <c r="Y2204" i="1"/>
  <c r="Y2205" i="1"/>
  <c r="Y2206" i="1"/>
  <c r="Y2207" i="1"/>
  <c r="Y2208" i="1"/>
  <c r="Y2209" i="1"/>
  <c r="Y2210" i="1"/>
  <c r="Y2211" i="1"/>
  <c r="Y2212" i="1"/>
  <c r="Y2213" i="1"/>
  <c r="Y2214" i="1"/>
  <c r="Y2215" i="1"/>
  <c r="Y2216" i="1"/>
  <c r="Y2217" i="1"/>
  <c r="Y2218" i="1"/>
  <c r="Y2219" i="1"/>
  <c r="Y2220" i="1"/>
  <c r="Y2221" i="1"/>
  <c r="Y2222" i="1"/>
  <c r="Y2223" i="1"/>
  <c r="Y2224" i="1"/>
  <c r="Y2225" i="1"/>
  <c r="Y2226" i="1"/>
  <c r="Y2227" i="1"/>
  <c r="Y2228" i="1"/>
  <c r="Y2229" i="1"/>
  <c r="Y2230" i="1"/>
  <c r="Y2231" i="1"/>
  <c r="Y2232" i="1"/>
  <c r="Y2233" i="1"/>
  <c r="Y2234" i="1"/>
  <c r="Y2235" i="1"/>
  <c r="Y2236" i="1"/>
  <c r="Y2237" i="1"/>
  <c r="Y2238" i="1"/>
  <c r="Y2239" i="1"/>
  <c r="Y2240" i="1"/>
  <c r="Y2241" i="1"/>
  <c r="Y2242" i="1"/>
  <c r="Y2243" i="1"/>
  <c r="Y2244" i="1"/>
  <c r="Y131" i="6"/>
  <c r="Y132" i="6"/>
  <c r="Y133" i="6"/>
  <c r="Y134" i="6"/>
  <c r="Y135" i="6"/>
  <c r="Y136" i="6"/>
  <c r="Y137" i="6"/>
  <c r="Y138" i="6"/>
  <c r="Y139" i="6"/>
  <c r="Y140" i="6"/>
  <c r="Y141" i="6"/>
  <c r="Y142" i="6"/>
  <c r="Y143" i="6"/>
  <c r="Y144" i="6"/>
  <c r="Y145" i="6"/>
  <c r="Y146" i="6"/>
  <c r="Y147" i="6"/>
  <c r="Y148" i="6"/>
  <c r="Y149" i="6"/>
  <c r="Y150" i="6"/>
  <c r="Y151" i="6"/>
  <c r="Y152" i="6"/>
  <c r="Y153" i="6"/>
  <c r="Y154" i="6"/>
  <c r="Y155" i="6"/>
  <c r="Y156" i="6"/>
  <c r="Y157" i="6"/>
  <c r="Y158" i="6"/>
  <c r="Y159" i="6"/>
  <c r="Y160" i="6"/>
  <c r="Y161" i="6"/>
  <c r="Y162" i="6"/>
  <c r="Y163" i="6"/>
  <c r="Y164" i="6"/>
  <c r="Y165" i="6"/>
  <c r="Y166" i="6"/>
  <c r="Y167" i="6"/>
  <c r="Y168" i="6"/>
  <c r="Y169" i="6"/>
  <c r="Y170" i="6"/>
  <c r="Y171" i="6"/>
  <c r="Y172" i="6"/>
  <c r="Y173" i="6"/>
  <c r="Y174" i="6"/>
  <c r="Y175" i="6"/>
  <c r="Y176" i="6"/>
  <c r="Y177" i="6"/>
  <c r="Y178" i="6"/>
  <c r="Y179" i="6"/>
  <c r="Y180" i="6"/>
  <c r="Y181" i="6"/>
  <c r="Y182" i="6"/>
  <c r="Y183" i="6"/>
  <c r="Y184" i="6"/>
  <c r="Y185" i="6"/>
  <c r="Y186" i="6"/>
  <c r="Y187" i="6"/>
  <c r="Y188" i="6"/>
  <c r="Y189" i="6"/>
  <c r="Y190" i="6"/>
  <c r="Y191" i="6"/>
  <c r="Y192" i="6"/>
  <c r="Y193" i="6"/>
  <c r="Y194" i="6"/>
  <c r="Y195" i="6"/>
  <c r="Y196" i="6"/>
  <c r="Y197" i="6"/>
  <c r="Y198" i="6"/>
  <c r="Y199" i="6"/>
  <c r="Y200" i="6"/>
  <c r="Y201" i="6"/>
  <c r="Y202" i="6"/>
  <c r="Y203" i="6"/>
  <c r="Y204" i="6"/>
  <c r="Y205" i="6"/>
  <c r="Y206" i="6"/>
  <c r="Y207" i="6"/>
  <c r="Y208" i="6"/>
  <c r="Y209" i="6"/>
  <c r="Y210" i="6"/>
  <c r="Y211" i="6"/>
  <c r="Y212" i="6"/>
  <c r="Y213" i="6"/>
  <c r="Y214" i="6"/>
  <c r="Y215" i="6"/>
  <c r="Y216" i="6"/>
  <c r="Y217" i="6"/>
  <c r="Y218" i="6"/>
  <c r="Y219" i="6"/>
  <c r="Y220" i="6"/>
  <c r="Y221" i="6"/>
  <c r="Y222" i="6"/>
  <c r="Y223" i="6"/>
  <c r="Y224" i="6"/>
  <c r="Y225" i="6"/>
  <c r="Y226" i="6"/>
  <c r="Y227" i="6"/>
  <c r="Y228" i="6"/>
  <c r="Y229" i="6"/>
  <c r="Y230" i="6"/>
  <c r="Y231" i="6"/>
  <c r="Y232" i="6"/>
  <c r="Y233" i="6"/>
  <c r="Y234" i="6"/>
  <c r="Y235" i="6"/>
  <c r="Y236" i="6"/>
  <c r="Y237" i="6"/>
  <c r="Y238" i="6"/>
  <c r="Y239" i="6"/>
  <c r="Y240" i="6"/>
  <c r="Y241" i="6"/>
  <c r="Y242" i="6"/>
  <c r="Y243" i="6"/>
  <c r="Y244" i="6"/>
  <c r="Y245" i="6"/>
  <c r="Y246" i="6"/>
  <c r="Y247" i="6"/>
  <c r="Y248" i="6"/>
  <c r="Y249" i="6"/>
  <c r="Y250" i="6"/>
  <c r="Y251" i="6"/>
  <c r="Y252" i="6"/>
  <c r="Y253" i="6"/>
  <c r="Y254" i="6"/>
  <c r="Y255" i="6"/>
  <c r="Y256" i="6"/>
  <c r="Y257" i="6"/>
  <c r="Y258" i="6"/>
  <c r="Y259" i="6"/>
  <c r="Y260" i="6"/>
  <c r="Y261" i="6"/>
  <c r="Y262" i="6"/>
  <c r="Y263" i="6"/>
  <c r="Y264" i="6"/>
  <c r="Y265" i="6"/>
  <c r="Y266" i="6"/>
  <c r="Y267" i="6"/>
  <c r="Y268" i="6"/>
  <c r="Y269" i="6"/>
  <c r="Y270" i="6"/>
  <c r="Y271" i="6"/>
  <c r="Y272" i="6"/>
  <c r="Y273" i="6"/>
  <c r="Y274" i="6"/>
  <c r="Y275" i="6"/>
  <c r="Y276" i="6"/>
  <c r="Y277" i="6"/>
  <c r="Y278" i="6"/>
  <c r="Y279" i="6"/>
  <c r="Y280" i="6"/>
  <c r="Y281" i="6"/>
  <c r="Y282" i="6"/>
  <c r="Y283" i="6"/>
  <c r="Y284" i="6"/>
  <c r="Y285" i="6"/>
  <c r="Y286" i="6"/>
  <c r="Y287" i="6"/>
  <c r="Y288" i="6"/>
  <c r="Y289" i="6"/>
  <c r="Y290" i="6"/>
  <c r="Y291" i="6"/>
  <c r="Y292" i="6"/>
  <c r="Y293" i="6"/>
  <c r="Y294" i="6"/>
  <c r="Y295" i="6"/>
  <c r="Y296" i="6"/>
  <c r="Y297" i="6"/>
  <c r="Y298" i="6"/>
  <c r="Y299" i="6"/>
  <c r="Y300" i="6"/>
  <c r="Y301" i="6"/>
  <c r="Y302" i="6"/>
  <c r="Y303" i="6"/>
  <c r="Y304" i="6"/>
  <c r="Y305" i="6"/>
  <c r="Y306" i="6"/>
  <c r="Y307" i="6"/>
  <c r="Y308" i="6"/>
  <c r="Y309" i="6"/>
  <c r="Y310" i="6"/>
  <c r="Y311" i="6"/>
  <c r="Y312" i="6"/>
  <c r="Y313" i="6"/>
  <c r="Y314" i="6"/>
  <c r="X131" i="6"/>
  <c r="X132" i="6"/>
  <c r="X133" i="6"/>
  <c r="X134" i="6"/>
  <c r="X135" i="6"/>
  <c r="X136" i="6"/>
  <c r="X137" i="6"/>
  <c r="X138" i="6"/>
  <c r="X139" i="6"/>
  <c r="X140" i="6"/>
  <c r="X141" i="6"/>
  <c r="X142" i="6"/>
  <c r="X143" i="6"/>
  <c r="X144" i="6"/>
  <c r="X145" i="6"/>
  <c r="X146" i="6"/>
  <c r="X147" i="6"/>
  <c r="X148" i="6"/>
  <c r="X149" i="6"/>
  <c r="X150" i="6"/>
  <c r="X151" i="6"/>
  <c r="X152" i="6"/>
  <c r="X153" i="6"/>
  <c r="X154" i="6"/>
  <c r="X155" i="6"/>
  <c r="X156" i="6"/>
  <c r="X157" i="6"/>
  <c r="X158" i="6"/>
  <c r="X159" i="6"/>
  <c r="X160" i="6"/>
  <c r="X161" i="6"/>
  <c r="X162" i="6"/>
  <c r="X163" i="6"/>
  <c r="X164" i="6"/>
  <c r="X165" i="6"/>
  <c r="X166" i="6"/>
  <c r="X167" i="6"/>
  <c r="X168" i="6"/>
  <c r="X169" i="6"/>
  <c r="X170" i="6"/>
  <c r="X171" i="6"/>
  <c r="X172" i="6"/>
  <c r="X173" i="6"/>
  <c r="X174" i="6"/>
  <c r="X175" i="6"/>
  <c r="X176" i="6"/>
  <c r="X177" i="6"/>
  <c r="X178" i="6"/>
  <c r="X179" i="6"/>
  <c r="X180" i="6"/>
  <c r="X181" i="6"/>
  <c r="X182" i="6"/>
  <c r="X183" i="6"/>
  <c r="X184" i="6"/>
  <c r="X185" i="6"/>
  <c r="X186" i="6"/>
  <c r="X187" i="6"/>
  <c r="X188" i="6"/>
  <c r="X189" i="6"/>
  <c r="X190" i="6"/>
  <c r="X191" i="6"/>
  <c r="X192" i="6"/>
  <c r="X193" i="6"/>
  <c r="X194" i="6"/>
  <c r="X195" i="6"/>
  <c r="X196" i="6"/>
  <c r="X197" i="6"/>
  <c r="X198" i="6"/>
  <c r="X199" i="6"/>
  <c r="X200" i="6"/>
  <c r="X201" i="6"/>
  <c r="X202" i="6"/>
  <c r="X203" i="6"/>
  <c r="X204" i="6"/>
  <c r="X205" i="6"/>
  <c r="X206" i="6"/>
  <c r="X207" i="6"/>
  <c r="X208" i="6"/>
  <c r="X209" i="6"/>
  <c r="X210" i="6"/>
  <c r="X211" i="6"/>
  <c r="X212" i="6"/>
  <c r="X213" i="6"/>
  <c r="X214" i="6"/>
  <c r="X215" i="6"/>
  <c r="X216" i="6"/>
  <c r="X217" i="6"/>
  <c r="X218" i="6"/>
  <c r="X219" i="6"/>
  <c r="X220" i="6"/>
  <c r="X221" i="6"/>
  <c r="X222" i="6"/>
  <c r="X223" i="6"/>
  <c r="X224" i="6"/>
  <c r="X225" i="6"/>
  <c r="X226" i="6"/>
  <c r="X227" i="6"/>
  <c r="X228" i="6"/>
  <c r="X229" i="6"/>
  <c r="X230" i="6"/>
  <c r="X231" i="6"/>
  <c r="X232" i="6"/>
  <c r="X233" i="6"/>
  <c r="X234" i="6"/>
  <c r="X235" i="6"/>
  <c r="X236" i="6"/>
  <c r="X237" i="6"/>
  <c r="X238" i="6"/>
  <c r="X239" i="6"/>
  <c r="X240" i="6"/>
  <c r="X241" i="6"/>
  <c r="X242" i="6"/>
  <c r="X243" i="6"/>
  <c r="X244" i="6"/>
  <c r="X245" i="6"/>
  <c r="X246" i="6"/>
  <c r="X247" i="6"/>
  <c r="X248" i="6"/>
  <c r="X249" i="6"/>
  <c r="X250" i="6"/>
  <c r="X251" i="6"/>
  <c r="X252" i="6"/>
  <c r="X253" i="6"/>
  <c r="X254" i="6"/>
  <c r="X255" i="6"/>
  <c r="X256" i="6"/>
  <c r="X257" i="6"/>
  <c r="X258" i="6"/>
  <c r="X259" i="6"/>
  <c r="X260" i="6"/>
  <c r="X261" i="6"/>
  <c r="X262" i="6"/>
  <c r="X263" i="6"/>
  <c r="X264" i="6"/>
  <c r="X265" i="6"/>
  <c r="X266" i="6"/>
  <c r="X267" i="6"/>
  <c r="X268" i="6"/>
  <c r="X269" i="6"/>
  <c r="X270" i="6"/>
  <c r="X271" i="6"/>
  <c r="X272" i="6"/>
  <c r="X273" i="6"/>
  <c r="X274" i="6"/>
  <c r="X275" i="6"/>
  <c r="X276" i="6"/>
  <c r="X277" i="6"/>
  <c r="X278" i="6"/>
  <c r="X279" i="6"/>
  <c r="X280" i="6"/>
  <c r="X281" i="6"/>
  <c r="X282" i="6"/>
  <c r="X283" i="6"/>
  <c r="X284" i="6"/>
  <c r="X285" i="6"/>
  <c r="X286" i="6"/>
  <c r="X287" i="6"/>
  <c r="X288" i="6"/>
  <c r="X289" i="6"/>
  <c r="X290" i="6"/>
  <c r="X291" i="6"/>
  <c r="X292" i="6"/>
  <c r="X293" i="6"/>
  <c r="X294" i="6"/>
  <c r="X295" i="6"/>
  <c r="X296" i="6"/>
  <c r="X297" i="6"/>
  <c r="X298" i="6"/>
  <c r="X299" i="6"/>
  <c r="X300" i="6"/>
  <c r="X301" i="6"/>
  <c r="X302" i="6"/>
  <c r="X303" i="6"/>
  <c r="X304" i="6"/>
  <c r="X305" i="6"/>
  <c r="X306" i="6"/>
  <c r="X307" i="6"/>
  <c r="X308" i="6"/>
  <c r="X309" i="6"/>
  <c r="X310" i="6"/>
  <c r="X311" i="6"/>
  <c r="X312" i="6"/>
  <c r="X313" i="6"/>
  <c r="X314" i="6"/>
  <c r="U276" i="6"/>
  <c r="U275" i="6"/>
  <c r="U269" i="6"/>
  <c r="U266" i="6"/>
  <c r="U264" i="6"/>
  <c r="U262" i="6"/>
  <c r="U261" i="6"/>
  <c r="T159" i="6"/>
  <c r="T157" i="6"/>
  <c r="T156" i="6"/>
  <c r="T150" i="6"/>
  <c r="T149" i="6"/>
  <c r="Y4" i="6"/>
  <c r="Y8" i="6"/>
  <c r="Y12" i="6"/>
  <c r="Y16" i="6"/>
  <c r="Y20" i="6"/>
  <c r="Y24" i="6"/>
  <c r="Y28" i="6"/>
  <c r="Y32" i="6"/>
  <c r="Y36" i="6"/>
  <c r="Y40" i="6"/>
  <c r="Y44" i="6"/>
  <c r="Y48" i="6"/>
  <c r="Y52" i="6"/>
  <c r="Y56" i="6"/>
  <c r="Y60" i="6"/>
  <c r="Y64" i="6"/>
  <c r="Y68" i="6"/>
  <c r="Y72" i="6"/>
  <c r="Y76" i="6"/>
  <c r="Y80" i="6"/>
  <c r="Y84" i="6"/>
  <c r="Y88" i="6"/>
  <c r="Y92" i="6"/>
  <c r="Y96" i="6"/>
  <c r="Y100" i="6"/>
  <c r="Y104" i="6"/>
  <c r="Y108" i="6"/>
  <c r="Y112" i="6"/>
  <c r="Y116" i="6"/>
  <c r="Y120" i="6"/>
  <c r="Y124" i="6"/>
  <c r="Y128" i="6"/>
  <c r="X3" i="6"/>
  <c r="Y3" i="6" s="1"/>
  <c r="X4" i="6"/>
  <c r="X5" i="6"/>
  <c r="Y5" i="6" s="1"/>
  <c r="X6" i="6"/>
  <c r="Y6" i="6" s="1"/>
  <c r="X7" i="6"/>
  <c r="Y7" i="6" s="1"/>
  <c r="X8" i="6"/>
  <c r="X9" i="6"/>
  <c r="Y9" i="6" s="1"/>
  <c r="X10" i="6"/>
  <c r="Y10" i="6" s="1"/>
  <c r="X11" i="6"/>
  <c r="Y11" i="6" s="1"/>
  <c r="X12" i="6"/>
  <c r="X13" i="6"/>
  <c r="Y13" i="6" s="1"/>
  <c r="X14" i="6"/>
  <c r="Y14" i="6" s="1"/>
  <c r="X15" i="6"/>
  <c r="Y15" i="6" s="1"/>
  <c r="X16" i="6"/>
  <c r="X17" i="6"/>
  <c r="Y17" i="6" s="1"/>
  <c r="X18" i="6"/>
  <c r="Y18" i="6" s="1"/>
  <c r="X19" i="6"/>
  <c r="Y19" i="6" s="1"/>
  <c r="X20" i="6"/>
  <c r="X21" i="6"/>
  <c r="Y21" i="6" s="1"/>
  <c r="X22" i="6"/>
  <c r="Y22" i="6" s="1"/>
  <c r="X23" i="6"/>
  <c r="Y23" i="6" s="1"/>
  <c r="X24" i="6"/>
  <c r="X25" i="6"/>
  <c r="Y25" i="6" s="1"/>
  <c r="X26" i="6"/>
  <c r="Y26" i="6" s="1"/>
  <c r="X27" i="6"/>
  <c r="Y27" i="6" s="1"/>
  <c r="X28" i="6"/>
  <c r="X29" i="6"/>
  <c r="Y29" i="6" s="1"/>
  <c r="X30" i="6"/>
  <c r="Y30" i="6" s="1"/>
  <c r="X31" i="6"/>
  <c r="Y31" i="6" s="1"/>
  <c r="X32" i="6"/>
  <c r="X33" i="6"/>
  <c r="Y33" i="6" s="1"/>
  <c r="X34" i="6"/>
  <c r="Y34" i="6" s="1"/>
  <c r="X35" i="6"/>
  <c r="Y35" i="6" s="1"/>
  <c r="X36" i="6"/>
  <c r="X37" i="6"/>
  <c r="Y37" i="6" s="1"/>
  <c r="X38" i="6"/>
  <c r="Y38" i="6" s="1"/>
  <c r="X39" i="6"/>
  <c r="Y39" i="6" s="1"/>
  <c r="X40" i="6"/>
  <c r="X41" i="6"/>
  <c r="Y41" i="6" s="1"/>
  <c r="X42" i="6"/>
  <c r="Y42" i="6" s="1"/>
  <c r="X43" i="6"/>
  <c r="Y43" i="6" s="1"/>
  <c r="X44" i="6"/>
  <c r="X45" i="6"/>
  <c r="Y45" i="6" s="1"/>
  <c r="X46" i="6"/>
  <c r="Y46" i="6" s="1"/>
  <c r="X47" i="6"/>
  <c r="Y47" i="6" s="1"/>
  <c r="X48" i="6"/>
  <c r="X49" i="6"/>
  <c r="Y49" i="6" s="1"/>
  <c r="X50" i="6"/>
  <c r="Y50" i="6" s="1"/>
  <c r="X51" i="6"/>
  <c r="Y51" i="6" s="1"/>
  <c r="X52" i="6"/>
  <c r="X53" i="6"/>
  <c r="Y53" i="6" s="1"/>
  <c r="X54" i="6"/>
  <c r="Y54" i="6" s="1"/>
  <c r="X55" i="6"/>
  <c r="Y55" i="6" s="1"/>
  <c r="X56" i="6"/>
  <c r="X57" i="6"/>
  <c r="Y57" i="6" s="1"/>
  <c r="X58" i="6"/>
  <c r="Y58" i="6" s="1"/>
  <c r="X59" i="6"/>
  <c r="Y59" i="6" s="1"/>
  <c r="X60" i="6"/>
  <c r="X61" i="6"/>
  <c r="Y61" i="6" s="1"/>
  <c r="X62" i="6"/>
  <c r="Y62" i="6" s="1"/>
  <c r="X63" i="6"/>
  <c r="Y63" i="6" s="1"/>
  <c r="X64" i="6"/>
  <c r="X65" i="6"/>
  <c r="Y65" i="6" s="1"/>
  <c r="X66" i="6"/>
  <c r="Y66" i="6" s="1"/>
  <c r="X67" i="6"/>
  <c r="Y67" i="6" s="1"/>
  <c r="X68" i="6"/>
  <c r="X69" i="6"/>
  <c r="Y69" i="6" s="1"/>
  <c r="X70" i="6"/>
  <c r="Y70" i="6" s="1"/>
  <c r="X71" i="6"/>
  <c r="Y71" i="6" s="1"/>
  <c r="X72" i="6"/>
  <c r="X73" i="6"/>
  <c r="Y73" i="6" s="1"/>
  <c r="X74" i="6"/>
  <c r="Y74" i="6" s="1"/>
  <c r="X75" i="6"/>
  <c r="Y75" i="6" s="1"/>
  <c r="X76" i="6"/>
  <c r="X77" i="6"/>
  <c r="Y77" i="6" s="1"/>
  <c r="X78" i="6"/>
  <c r="Y78" i="6" s="1"/>
  <c r="X79" i="6"/>
  <c r="Y79" i="6" s="1"/>
  <c r="X80" i="6"/>
  <c r="X81" i="6"/>
  <c r="Y81" i="6" s="1"/>
  <c r="X82" i="6"/>
  <c r="Y82" i="6" s="1"/>
  <c r="X83" i="6"/>
  <c r="Y83" i="6" s="1"/>
  <c r="X84" i="6"/>
  <c r="X85" i="6"/>
  <c r="Y85" i="6" s="1"/>
  <c r="X86" i="6"/>
  <c r="Y86" i="6" s="1"/>
  <c r="X87" i="6"/>
  <c r="Y87" i="6" s="1"/>
  <c r="X88" i="6"/>
  <c r="X89" i="6"/>
  <c r="Y89" i="6" s="1"/>
  <c r="X90" i="6"/>
  <c r="Y90" i="6" s="1"/>
  <c r="X91" i="6"/>
  <c r="Y91" i="6" s="1"/>
  <c r="X92" i="6"/>
  <c r="X93" i="6"/>
  <c r="Y93" i="6" s="1"/>
  <c r="X94" i="6"/>
  <c r="Y94" i="6" s="1"/>
  <c r="X95" i="6"/>
  <c r="Y95" i="6" s="1"/>
  <c r="X96" i="6"/>
  <c r="X97" i="6"/>
  <c r="Y97" i="6" s="1"/>
  <c r="X98" i="6"/>
  <c r="Y98" i="6" s="1"/>
  <c r="X99" i="6"/>
  <c r="Y99" i="6" s="1"/>
  <c r="X100" i="6"/>
  <c r="X101" i="6"/>
  <c r="Y101" i="6" s="1"/>
  <c r="X102" i="6"/>
  <c r="Y102" i="6" s="1"/>
  <c r="X103" i="6"/>
  <c r="Y103" i="6" s="1"/>
  <c r="X104" i="6"/>
  <c r="X105" i="6"/>
  <c r="Y105" i="6" s="1"/>
  <c r="X106" i="6"/>
  <c r="Y106" i="6" s="1"/>
  <c r="X107" i="6"/>
  <c r="Y107" i="6" s="1"/>
  <c r="X108" i="6"/>
  <c r="X109" i="6"/>
  <c r="Y109" i="6" s="1"/>
  <c r="X110" i="6"/>
  <c r="Y110" i="6" s="1"/>
  <c r="X111" i="6"/>
  <c r="Y111" i="6" s="1"/>
  <c r="X112" i="6"/>
  <c r="X113" i="6"/>
  <c r="Y113" i="6" s="1"/>
  <c r="X114" i="6"/>
  <c r="Y114" i="6" s="1"/>
  <c r="X115" i="6"/>
  <c r="Y115" i="6" s="1"/>
  <c r="X116" i="6"/>
  <c r="X117" i="6"/>
  <c r="Y117" i="6" s="1"/>
  <c r="X118" i="6"/>
  <c r="Y118" i="6" s="1"/>
  <c r="X119" i="6"/>
  <c r="Y119" i="6" s="1"/>
  <c r="X120" i="6"/>
  <c r="X121" i="6"/>
  <c r="Y121" i="6" s="1"/>
  <c r="X122" i="6"/>
  <c r="Y122" i="6" s="1"/>
  <c r="X123" i="6"/>
  <c r="Y123" i="6" s="1"/>
  <c r="X124" i="6"/>
  <c r="X125" i="6"/>
  <c r="Y125" i="6" s="1"/>
  <c r="X126" i="6"/>
  <c r="Y126" i="6" s="1"/>
  <c r="X127" i="6"/>
  <c r="Y127" i="6" s="1"/>
  <c r="X128" i="6"/>
  <c r="X129" i="6"/>
  <c r="Y129" i="6" s="1"/>
  <c r="X130" i="6"/>
  <c r="Y130" i="6" s="1"/>
  <c r="X2" i="6"/>
  <c r="Y2" i="6" s="1"/>
  <c r="T79" i="6"/>
  <c r="T71" i="6"/>
  <c r="T29" i="6"/>
  <c r="T306" i="4"/>
  <c r="T314" i="4"/>
  <c r="T341" i="4"/>
  <c r="T342" i="4"/>
  <c r="T343" i="4"/>
  <c r="T344" i="4"/>
  <c r="T345" i="4"/>
  <c r="T346" i="4"/>
  <c r="T347" i="4"/>
  <c r="T348" i="4"/>
  <c r="T349" i="4"/>
  <c r="T350" i="4"/>
  <c r="T351" i="4"/>
  <c r="T352" i="4"/>
  <c r="T353" i="4"/>
  <c r="T354" i="4"/>
  <c r="T355" i="4"/>
  <c r="T356" i="4"/>
  <c r="T357" i="4"/>
  <c r="T358" i="4"/>
  <c r="T359" i="4"/>
  <c r="T360" i="4"/>
  <c r="T361" i="4"/>
  <c r="T362" i="4"/>
  <c r="T363" i="4"/>
  <c r="T364" i="4"/>
  <c r="T365" i="4"/>
  <c r="T366" i="4"/>
  <c r="T367" i="4"/>
  <c r="T368" i="4"/>
  <c r="T369" i="4"/>
  <c r="T370" i="4"/>
  <c r="T371" i="4"/>
  <c r="T372" i="4"/>
  <c r="T376" i="4"/>
  <c r="T377" i="4"/>
  <c r="T378" i="4"/>
  <c r="T379" i="4"/>
  <c r="T380" i="4"/>
  <c r="T384" i="4"/>
  <c r="T385" i="4"/>
  <c r="T386" i="4"/>
  <c r="T387" i="4"/>
  <c r="T388" i="4"/>
  <c r="T394" i="4"/>
  <c r="T402" i="4"/>
  <c r="T410" i="4"/>
  <c r="T451" i="4"/>
  <c r="T452" i="4"/>
  <c r="T453" i="4"/>
  <c r="T454" i="4"/>
  <c r="T455" i="4"/>
  <c r="T456" i="4"/>
  <c r="T457" i="4"/>
  <c r="T458" i="4"/>
  <c r="T459" i="4"/>
  <c r="T460" i="4"/>
  <c r="T461" i="4"/>
  <c r="T462" i="4"/>
  <c r="T463" i="4"/>
  <c r="T464" i="4"/>
  <c r="T465" i="4"/>
  <c r="T466" i="4"/>
  <c r="T467" i="4"/>
  <c r="T468" i="4"/>
  <c r="T469" i="4"/>
  <c r="T470" i="4"/>
  <c r="T471" i="4"/>
  <c r="T472" i="4"/>
  <c r="T473" i="4"/>
  <c r="T474" i="4"/>
  <c r="T475" i="4"/>
  <c r="T476" i="4"/>
  <c r="T477" i="4"/>
  <c r="T478" i="4"/>
  <c r="T479" i="4"/>
  <c r="T480" i="4"/>
  <c r="T481" i="4"/>
  <c r="T482" i="4"/>
  <c r="T483" i="4"/>
  <c r="T484" i="4"/>
  <c r="T485" i="4"/>
  <c r="T486" i="4"/>
  <c r="T487" i="4"/>
  <c r="T488" i="4"/>
  <c r="T489" i="4"/>
  <c r="T490" i="4"/>
  <c r="T491" i="4"/>
  <c r="T492" i="4"/>
  <c r="T493" i="4"/>
  <c r="T494" i="4"/>
  <c r="T495" i="4"/>
  <c r="T496" i="4"/>
  <c r="T497" i="4"/>
  <c r="T498" i="4"/>
  <c r="T499" i="4"/>
  <c r="T500" i="4"/>
  <c r="T501" i="4"/>
  <c r="T502" i="4"/>
  <c r="T503" i="4"/>
  <c r="T504" i="4"/>
  <c r="T505" i="4"/>
  <c r="T506" i="4"/>
  <c r="T507" i="4"/>
  <c r="T508" i="4"/>
  <c r="T509" i="4"/>
  <c r="T510" i="4"/>
  <c r="T511" i="4"/>
  <c r="T512" i="4"/>
  <c r="T513" i="4"/>
  <c r="T514" i="4"/>
  <c r="T515" i="4"/>
  <c r="T516" i="4"/>
  <c r="T517" i="4"/>
  <c r="T518" i="4"/>
  <c r="T519" i="4"/>
  <c r="T520" i="4"/>
  <c r="T521" i="4"/>
  <c r="T522" i="4"/>
  <c r="T523" i="4"/>
  <c r="T524" i="4"/>
  <c r="T525" i="4"/>
  <c r="T526" i="4"/>
  <c r="T527" i="4"/>
  <c r="T528" i="4"/>
  <c r="T529" i="4"/>
  <c r="T530" i="4"/>
  <c r="T531" i="4"/>
  <c r="T532" i="4"/>
  <c r="T533" i="4"/>
  <c r="T534" i="4"/>
  <c r="T535" i="4"/>
  <c r="T536" i="4"/>
  <c r="T537" i="4"/>
  <c r="T538" i="4"/>
  <c r="T539" i="4"/>
  <c r="T540" i="4"/>
  <c r="T541" i="4"/>
  <c r="T542" i="4"/>
  <c r="T543" i="4"/>
  <c r="T544" i="4"/>
  <c r="T545" i="4"/>
  <c r="T546" i="4"/>
  <c r="T547" i="4"/>
  <c r="T548" i="4"/>
  <c r="T549" i="4"/>
  <c r="T550" i="4"/>
  <c r="T551" i="4"/>
  <c r="T552" i="4"/>
  <c r="T553" i="4"/>
  <c r="T554" i="4"/>
  <c r="T555" i="4"/>
  <c r="T556" i="4"/>
  <c r="T557" i="4"/>
  <c r="T558" i="4"/>
  <c r="T559" i="4"/>
  <c r="T560" i="4"/>
  <c r="T561" i="4"/>
  <c r="T562" i="4"/>
  <c r="T563" i="4"/>
  <c r="T564" i="4"/>
  <c r="T565" i="4"/>
  <c r="T566" i="4"/>
  <c r="T567" i="4"/>
  <c r="T568" i="4"/>
  <c r="T569" i="4"/>
  <c r="T570" i="4"/>
  <c r="T571" i="4"/>
  <c r="T572" i="4"/>
  <c r="T573" i="4"/>
  <c r="T574" i="4"/>
  <c r="T575" i="4"/>
  <c r="T576" i="4"/>
  <c r="T577" i="4"/>
  <c r="T578" i="4"/>
  <c r="T579" i="4"/>
  <c r="T580" i="4"/>
  <c r="T581" i="4"/>
  <c r="T582" i="4"/>
  <c r="T583" i="4"/>
  <c r="T584" i="4"/>
  <c r="T585" i="4"/>
  <c r="T586" i="4"/>
  <c r="T587" i="4"/>
  <c r="T588" i="4"/>
  <c r="T589" i="4"/>
  <c r="T590" i="4"/>
  <c r="T591" i="4"/>
  <c r="T592" i="4"/>
  <c r="T593" i="4"/>
  <c r="T594" i="4"/>
  <c r="T595" i="4"/>
  <c r="T596" i="4"/>
  <c r="T597" i="4"/>
  <c r="T598" i="4"/>
  <c r="T599" i="4"/>
  <c r="T600" i="4"/>
  <c r="T601" i="4"/>
  <c r="T602" i="4"/>
  <c r="T603" i="4"/>
  <c r="T604" i="4"/>
  <c r="T605" i="4"/>
  <c r="T606" i="4"/>
  <c r="T607" i="4"/>
  <c r="T608" i="4"/>
  <c r="T609" i="4"/>
  <c r="T610" i="4"/>
  <c r="T611" i="4"/>
  <c r="T612" i="4"/>
  <c r="T613" i="4"/>
  <c r="T614" i="4"/>
  <c r="T615" i="4"/>
  <c r="T616" i="4"/>
  <c r="T617" i="4"/>
  <c r="T618" i="4"/>
  <c r="T619" i="4"/>
  <c r="T620" i="4"/>
  <c r="T621" i="4"/>
  <c r="T622" i="4"/>
  <c r="T623" i="4"/>
  <c r="T624" i="4"/>
  <c r="T625" i="4"/>
  <c r="T626" i="4"/>
  <c r="T627" i="4"/>
  <c r="T628" i="4"/>
  <c r="T629" i="4"/>
  <c r="T630" i="4"/>
  <c r="T631" i="4"/>
  <c r="T632" i="4"/>
  <c r="T633" i="4"/>
  <c r="T634" i="4"/>
  <c r="T635" i="4"/>
  <c r="T636" i="4"/>
  <c r="T637" i="4"/>
  <c r="T638" i="4"/>
  <c r="T639" i="4"/>
  <c r="T640" i="4"/>
  <c r="T641" i="4"/>
  <c r="T642" i="4"/>
  <c r="T643" i="4"/>
  <c r="T644" i="4"/>
  <c r="T645" i="4"/>
  <c r="T646" i="4"/>
  <c r="T647" i="4"/>
  <c r="T648" i="4"/>
  <c r="T649" i="4"/>
  <c r="T650" i="4"/>
  <c r="T651" i="4"/>
  <c r="T652" i="4"/>
  <c r="T653" i="4"/>
  <c r="T654" i="4"/>
  <c r="T655" i="4"/>
  <c r="T656" i="4"/>
  <c r="T657" i="4"/>
  <c r="T658" i="4"/>
  <c r="T659" i="4"/>
  <c r="T660" i="4"/>
  <c r="T661" i="4"/>
  <c r="T662" i="4"/>
  <c r="T663" i="4"/>
  <c r="T664" i="4"/>
  <c r="T665" i="4"/>
  <c r="T666" i="4"/>
  <c r="T667" i="4"/>
  <c r="T668" i="4"/>
  <c r="T669" i="4"/>
  <c r="T670" i="4"/>
  <c r="T671" i="4"/>
  <c r="T672" i="4"/>
  <c r="T673" i="4"/>
  <c r="T674" i="4"/>
  <c r="T675" i="4"/>
  <c r="T676" i="4"/>
  <c r="T677" i="4"/>
  <c r="T678" i="4"/>
  <c r="T679" i="4"/>
  <c r="T680" i="4"/>
  <c r="T681" i="4"/>
  <c r="T682" i="4"/>
  <c r="T683" i="4"/>
  <c r="T684" i="4"/>
  <c r="T685" i="4"/>
  <c r="T686" i="4"/>
  <c r="T687" i="4"/>
  <c r="T688" i="4"/>
  <c r="T689" i="4"/>
  <c r="T690" i="4"/>
  <c r="T691" i="4"/>
  <c r="T692" i="4"/>
  <c r="T693" i="4"/>
  <c r="T694" i="4"/>
  <c r="T695" i="4"/>
  <c r="T696" i="4"/>
  <c r="T697" i="4"/>
  <c r="T698" i="4"/>
  <c r="T699" i="4"/>
  <c r="T700" i="4"/>
  <c r="T701" i="4"/>
  <c r="T702" i="4"/>
  <c r="T703" i="4"/>
  <c r="T704" i="4"/>
  <c r="T705" i="4"/>
  <c r="T706" i="4"/>
  <c r="T707" i="4"/>
  <c r="T708" i="4"/>
  <c r="T709" i="4"/>
  <c r="T710" i="4"/>
  <c r="T711" i="4"/>
  <c r="T712" i="4"/>
  <c r="T713" i="4"/>
  <c r="T714" i="4"/>
  <c r="T715" i="4"/>
  <c r="T716" i="4"/>
  <c r="T717" i="4"/>
  <c r="T718" i="4"/>
  <c r="T719" i="4"/>
  <c r="T720" i="4"/>
  <c r="T721" i="4"/>
  <c r="T722" i="4"/>
  <c r="T723" i="4"/>
  <c r="T724" i="4"/>
  <c r="T725" i="4"/>
  <c r="T726" i="4"/>
  <c r="T727" i="4"/>
  <c r="T728" i="4"/>
  <c r="T729" i="4"/>
  <c r="T730" i="4"/>
  <c r="T731" i="4"/>
  <c r="T732" i="4"/>
  <c r="T733" i="4"/>
  <c r="T734" i="4"/>
  <c r="T735" i="4"/>
  <c r="T736" i="4"/>
  <c r="T737" i="4"/>
  <c r="T738" i="4"/>
  <c r="T739" i="4"/>
  <c r="T740" i="4"/>
  <c r="T741" i="4"/>
  <c r="T742" i="4"/>
  <c r="T743" i="4"/>
  <c r="T744" i="4"/>
  <c r="T745" i="4"/>
  <c r="T746" i="4"/>
  <c r="T747" i="4"/>
  <c r="T748" i="4"/>
  <c r="T749" i="4"/>
  <c r="T750" i="4"/>
  <c r="T751" i="4"/>
  <c r="T752" i="4"/>
  <c r="T753" i="4"/>
  <c r="T754" i="4"/>
  <c r="T755" i="4"/>
  <c r="T756" i="4"/>
  <c r="T757" i="4"/>
  <c r="T758" i="4"/>
  <c r="T759" i="4"/>
  <c r="T760" i="4"/>
  <c r="T761" i="4"/>
  <c r="T762" i="4"/>
  <c r="T763" i="4"/>
  <c r="T764" i="4"/>
  <c r="T765" i="4"/>
  <c r="T766" i="4"/>
  <c r="T767" i="4"/>
  <c r="T768" i="4"/>
  <c r="T769" i="4"/>
  <c r="T770" i="4"/>
  <c r="T771" i="4"/>
  <c r="T772" i="4"/>
  <c r="T773" i="4"/>
  <c r="T774" i="4"/>
  <c r="T775" i="4"/>
  <c r="T776" i="4"/>
  <c r="T777" i="4"/>
  <c r="T778" i="4"/>
  <c r="T779" i="4"/>
  <c r="T780" i="4"/>
  <c r="T781" i="4"/>
  <c r="T782" i="4"/>
  <c r="T783" i="4"/>
  <c r="T784" i="4"/>
  <c r="T785" i="4"/>
  <c r="T786" i="4"/>
  <c r="T787" i="4"/>
  <c r="T788" i="4"/>
  <c r="T789" i="4"/>
  <c r="T790" i="4"/>
  <c r="T791" i="4"/>
  <c r="T792" i="4"/>
  <c r="T793" i="4"/>
  <c r="T794" i="4"/>
  <c r="T795" i="4"/>
  <c r="T796" i="4"/>
  <c r="T797" i="4"/>
  <c r="T798" i="4"/>
  <c r="T799" i="4"/>
  <c r="T800" i="4"/>
  <c r="T801" i="4"/>
  <c r="T802" i="4"/>
  <c r="T803" i="4"/>
  <c r="T804" i="4"/>
  <c r="T805" i="4"/>
  <c r="T806" i="4"/>
  <c r="T807" i="4"/>
  <c r="T808" i="4"/>
  <c r="T809" i="4"/>
  <c r="T810" i="4"/>
  <c r="T811" i="4"/>
  <c r="T812" i="4"/>
  <c r="T813" i="4"/>
  <c r="T814" i="4"/>
  <c r="T815" i="4"/>
  <c r="T816" i="4"/>
  <c r="T817" i="4"/>
  <c r="T818" i="4"/>
  <c r="T819" i="4"/>
  <c r="T820" i="4"/>
  <c r="T821" i="4"/>
  <c r="T822" i="4"/>
  <c r="T823" i="4"/>
  <c r="T824" i="4"/>
  <c r="T825" i="4"/>
  <c r="T826" i="4"/>
  <c r="T827" i="4"/>
  <c r="T828" i="4"/>
  <c r="T829" i="4"/>
  <c r="T830" i="4"/>
  <c r="T831" i="4"/>
  <c r="T832" i="4"/>
  <c r="T833" i="4"/>
  <c r="T834" i="4"/>
  <c r="T835" i="4"/>
  <c r="T836" i="4"/>
  <c r="T837" i="4"/>
  <c r="T838" i="4"/>
  <c r="T839" i="4"/>
  <c r="T840" i="4"/>
  <c r="T841" i="4"/>
  <c r="T842" i="4"/>
  <c r="T843" i="4"/>
  <c r="T844" i="4"/>
  <c r="T845" i="4"/>
  <c r="T846" i="4"/>
  <c r="T847" i="4"/>
  <c r="T848" i="4"/>
  <c r="T849" i="4"/>
  <c r="T850" i="4"/>
  <c r="T851" i="4"/>
  <c r="T852" i="4"/>
  <c r="T853" i="4"/>
  <c r="T854" i="4"/>
  <c r="T855" i="4"/>
  <c r="T856" i="4"/>
  <c r="T857" i="4"/>
  <c r="T858" i="4"/>
  <c r="T859" i="4"/>
  <c r="T860" i="4"/>
  <c r="T861" i="4"/>
  <c r="T862" i="4"/>
  <c r="T863" i="4"/>
  <c r="T864" i="4"/>
  <c r="T865" i="4"/>
  <c r="T866" i="4"/>
  <c r="T867" i="4"/>
  <c r="T868" i="4"/>
  <c r="T869" i="4"/>
  <c r="T870" i="4"/>
  <c r="T871" i="4"/>
  <c r="T872" i="4"/>
  <c r="T873" i="4"/>
  <c r="T874" i="4"/>
  <c r="T875" i="4"/>
  <c r="T876" i="4"/>
  <c r="T877" i="4"/>
  <c r="T878" i="4"/>
  <c r="T879" i="4"/>
  <c r="T880" i="4"/>
  <c r="T881" i="4"/>
  <c r="T882" i="4"/>
  <c r="T883" i="4"/>
  <c r="T884" i="4"/>
  <c r="T885" i="4"/>
  <c r="T886" i="4"/>
  <c r="T887" i="4"/>
  <c r="T888" i="4"/>
  <c r="T889" i="4"/>
  <c r="T890" i="4"/>
  <c r="T891" i="4"/>
  <c r="T892" i="4"/>
  <c r="T893" i="4"/>
  <c r="T894" i="4"/>
  <c r="T895" i="4"/>
  <c r="T896" i="4"/>
  <c r="T897" i="4"/>
  <c r="T898" i="4"/>
  <c r="T899" i="4"/>
  <c r="T900" i="4"/>
  <c r="T901" i="4"/>
  <c r="T902" i="4"/>
  <c r="T903" i="4"/>
  <c r="T904" i="4"/>
  <c r="T905" i="4"/>
  <c r="T906" i="4"/>
  <c r="T907" i="4"/>
  <c r="T908" i="4"/>
  <c r="T909" i="4"/>
  <c r="T910" i="4"/>
  <c r="T911" i="4"/>
  <c r="T912" i="4"/>
  <c r="T913" i="4"/>
  <c r="T914" i="4"/>
  <c r="T915" i="4"/>
  <c r="T916" i="4"/>
  <c r="T917" i="4"/>
  <c r="T918" i="4"/>
  <c r="T919" i="4"/>
  <c r="T920" i="4"/>
  <c r="T921" i="4"/>
  <c r="T922" i="4"/>
  <c r="T923" i="4"/>
  <c r="T924" i="4"/>
  <c r="T925" i="4"/>
  <c r="T926" i="4"/>
  <c r="T927" i="4"/>
  <c r="T928" i="4"/>
  <c r="T929" i="4"/>
  <c r="T930" i="4"/>
  <c r="T931" i="4"/>
  <c r="T932" i="4"/>
  <c r="T933" i="4"/>
  <c r="T934" i="4"/>
  <c r="T935" i="4"/>
  <c r="T936" i="4"/>
  <c r="T937" i="4"/>
  <c r="T938" i="4"/>
  <c r="T939" i="4"/>
  <c r="T940" i="4"/>
  <c r="T941" i="4"/>
  <c r="T942" i="4"/>
  <c r="T943" i="4"/>
  <c r="T944" i="4"/>
  <c r="T945" i="4"/>
  <c r="T946" i="4"/>
  <c r="T947" i="4"/>
  <c r="T948" i="4"/>
  <c r="T949" i="4"/>
  <c r="T950" i="4"/>
  <c r="T951" i="4"/>
  <c r="T952" i="4"/>
  <c r="T953" i="4"/>
  <c r="T954" i="4"/>
  <c r="T955" i="4"/>
  <c r="T956" i="4"/>
  <c r="T957" i="4"/>
  <c r="T958" i="4"/>
  <c r="T959" i="4"/>
  <c r="T960" i="4"/>
  <c r="T961" i="4"/>
  <c r="T962" i="4"/>
  <c r="T963" i="4"/>
  <c r="T964" i="4"/>
  <c r="T965" i="4"/>
  <c r="T966" i="4"/>
  <c r="T967" i="4"/>
  <c r="T968" i="4"/>
  <c r="T969" i="4"/>
  <c r="T970" i="4"/>
  <c r="Q3" i="5"/>
  <c r="Q4" i="5"/>
  <c r="Q5" i="5"/>
  <c r="Q6" i="5"/>
  <c r="Q7" i="5"/>
  <c r="Q8" i="5"/>
  <c r="Q9" i="5"/>
  <c r="Q10" i="5"/>
  <c r="Q11" i="5"/>
  <c r="Q12" i="5"/>
  <c r="Q13" i="5"/>
  <c r="Q14" i="5"/>
  <c r="Q15" i="5"/>
  <c r="Q16" i="5"/>
  <c r="Q17" i="5"/>
  <c r="Q18" i="5"/>
  <c r="Q19" i="5"/>
  <c r="Q20" i="5"/>
  <c r="Q21" i="5"/>
  <c r="Q22" i="5"/>
  <c r="Q23" i="5"/>
  <c r="Q24" i="5"/>
  <c r="Q25" i="5"/>
  <c r="Q26" i="5"/>
  <c r="Q27" i="5"/>
  <c r="Q28" i="5"/>
  <c r="Q29" i="5"/>
  <c r="Q30" i="5"/>
  <c r="T3" i="4" s="1"/>
  <c r="Q31" i="5"/>
  <c r="T395" i="4" s="1"/>
  <c r="Q32" i="5"/>
  <c r="Q33" i="5"/>
  <c r="T2" i="4" s="1"/>
  <c r="Q34" i="5"/>
  <c r="Q35" i="5"/>
  <c r="Q36" i="5"/>
  <c r="Q37" i="5"/>
  <c r="Q38" i="5"/>
  <c r="Q39" i="5"/>
  <c r="Q40" i="5"/>
  <c r="Q41" i="5"/>
  <c r="Q42" i="5"/>
  <c r="Q43" i="5"/>
  <c r="Q44" i="5"/>
  <c r="Q45" i="5"/>
  <c r="Q46" i="5"/>
  <c r="Q47" i="5"/>
  <c r="Q48" i="5"/>
  <c r="Q49" i="5"/>
  <c r="Q50" i="5"/>
  <c r="Q2" i="5"/>
  <c r="S3" i="4"/>
  <c r="S4" i="4"/>
  <c r="S5" i="4"/>
  <c r="S6" i="4"/>
  <c r="S7" i="4"/>
  <c r="S8" i="4"/>
  <c r="S9" i="4"/>
  <c r="S10" i="4"/>
  <c r="S11" i="4"/>
  <c r="S12" i="4"/>
  <c r="S13" i="4"/>
  <c r="S14" i="4"/>
  <c r="S15" i="4"/>
  <c r="S16" i="4"/>
  <c r="S17" i="4"/>
  <c r="S18" i="4"/>
  <c r="S19" i="4"/>
  <c r="S20" i="4"/>
  <c r="S21" i="4"/>
  <c r="S22" i="4"/>
  <c r="S23" i="4"/>
  <c r="S24" i="4"/>
  <c r="S25" i="4"/>
  <c r="S26" i="4"/>
  <c r="S27" i="4"/>
  <c r="S28" i="4"/>
  <c r="S29" i="4"/>
  <c r="S30" i="4"/>
  <c r="S31" i="4"/>
  <c r="S32" i="4"/>
  <c r="S33" i="4"/>
  <c r="S34" i="4"/>
  <c r="S35" i="4"/>
  <c r="S36" i="4"/>
  <c r="S37" i="4"/>
  <c r="S38" i="4"/>
  <c r="S39" i="4"/>
  <c r="S40" i="4"/>
  <c r="S41" i="4"/>
  <c r="S42" i="4"/>
  <c r="S43" i="4"/>
  <c r="S44" i="4"/>
  <c r="S45" i="4"/>
  <c r="S46" i="4"/>
  <c r="S47" i="4"/>
  <c r="S48" i="4"/>
  <c r="S49" i="4"/>
  <c r="S50" i="4"/>
  <c r="S51" i="4"/>
  <c r="S52" i="4"/>
  <c r="S53" i="4"/>
  <c r="S54" i="4"/>
  <c r="S55" i="4"/>
  <c r="S56" i="4"/>
  <c r="S57" i="4"/>
  <c r="S58" i="4"/>
  <c r="S59" i="4"/>
  <c r="S60" i="4"/>
  <c r="S61" i="4"/>
  <c r="S62" i="4"/>
  <c r="S63" i="4"/>
  <c r="S64" i="4"/>
  <c r="S65" i="4"/>
  <c r="S66" i="4"/>
  <c r="S67" i="4"/>
  <c r="S68" i="4"/>
  <c r="S69" i="4"/>
  <c r="S70" i="4"/>
  <c r="S71" i="4"/>
  <c r="S72" i="4"/>
  <c r="S73" i="4"/>
  <c r="S74" i="4"/>
  <c r="S75" i="4"/>
  <c r="S76" i="4"/>
  <c r="S77" i="4"/>
  <c r="S78" i="4"/>
  <c r="S79" i="4"/>
  <c r="S80" i="4"/>
  <c r="S81" i="4"/>
  <c r="S82" i="4"/>
  <c r="S83" i="4"/>
  <c r="S84" i="4"/>
  <c r="S85" i="4"/>
  <c r="S86" i="4"/>
  <c r="S87" i="4"/>
  <c r="S88" i="4"/>
  <c r="S89" i="4"/>
  <c r="S90" i="4"/>
  <c r="S91" i="4"/>
  <c r="S92" i="4"/>
  <c r="S93" i="4"/>
  <c r="S94" i="4"/>
  <c r="S95" i="4"/>
  <c r="S96" i="4"/>
  <c r="S97" i="4"/>
  <c r="S98" i="4"/>
  <c r="S99" i="4"/>
  <c r="S100" i="4"/>
  <c r="S101" i="4"/>
  <c r="S102" i="4"/>
  <c r="S103" i="4"/>
  <c r="S104" i="4"/>
  <c r="S105" i="4"/>
  <c r="S106" i="4"/>
  <c r="S107" i="4"/>
  <c r="S108" i="4"/>
  <c r="S109" i="4"/>
  <c r="S110" i="4"/>
  <c r="S111" i="4"/>
  <c r="S112" i="4"/>
  <c r="S113" i="4"/>
  <c r="S114" i="4"/>
  <c r="S115" i="4"/>
  <c r="S116" i="4"/>
  <c r="S117" i="4"/>
  <c r="S118" i="4"/>
  <c r="S119" i="4"/>
  <c r="S120" i="4"/>
  <c r="S121" i="4"/>
  <c r="S122" i="4"/>
  <c r="S123" i="4"/>
  <c r="S124" i="4"/>
  <c r="S125" i="4"/>
  <c r="S126" i="4"/>
  <c r="S127" i="4"/>
  <c r="S128" i="4"/>
  <c r="S129" i="4"/>
  <c r="S130" i="4"/>
  <c r="S131" i="4"/>
  <c r="S132" i="4"/>
  <c r="S133" i="4"/>
  <c r="S134" i="4"/>
  <c r="S135" i="4"/>
  <c r="S136" i="4"/>
  <c r="S137" i="4"/>
  <c r="S138" i="4"/>
  <c r="S139" i="4"/>
  <c r="S140" i="4"/>
  <c r="S141" i="4"/>
  <c r="S142" i="4"/>
  <c r="S143" i="4"/>
  <c r="S144" i="4"/>
  <c r="S145" i="4"/>
  <c r="S146" i="4"/>
  <c r="S147" i="4"/>
  <c r="S148" i="4"/>
  <c r="S149" i="4"/>
  <c r="S150" i="4"/>
  <c r="S151" i="4"/>
  <c r="S152" i="4"/>
  <c r="S153" i="4"/>
  <c r="S154" i="4"/>
  <c r="S155" i="4"/>
  <c r="S156" i="4"/>
  <c r="S157" i="4"/>
  <c r="S158" i="4"/>
  <c r="S159" i="4"/>
  <c r="S160" i="4"/>
  <c r="S161" i="4"/>
  <c r="S162" i="4"/>
  <c r="S163" i="4"/>
  <c r="S164" i="4"/>
  <c r="S165" i="4"/>
  <c r="S166" i="4"/>
  <c r="S167" i="4"/>
  <c r="S168" i="4"/>
  <c r="S169" i="4"/>
  <c r="S170" i="4"/>
  <c r="S171" i="4"/>
  <c r="S172" i="4"/>
  <c r="S173" i="4"/>
  <c r="S174" i="4"/>
  <c r="S175" i="4"/>
  <c r="S176" i="4"/>
  <c r="S177" i="4"/>
  <c r="S178" i="4"/>
  <c r="S179" i="4"/>
  <c r="S180" i="4"/>
  <c r="S181" i="4"/>
  <c r="S182" i="4"/>
  <c r="S183" i="4"/>
  <c r="S184" i="4"/>
  <c r="S185" i="4"/>
  <c r="S186" i="4"/>
  <c r="S187" i="4"/>
  <c r="S188" i="4"/>
  <c r="S189" i="4"/>
  <c r="S190" i="4"/>
  <c r="S191" i="4"/>
  <c r="S192" i="4"/>
  <c r="S193" i="4"/>
  <c r="S194" i="4"/>
  <c r="S195" i="4"/>
  <c r="S196" i="4"/>
  <c r="S197" i="4"/>
  <c r="S198" i="4"/>
  <c r="S199" i="4"/>
  <c r="S200" i="4"/>
  <c r="S201" i="4"/>
  <c r="S202" i="4"/>
  <c r="S203" i="4"/>
  <c r="S204" i="4"/>
  <c r="S205" i="4"/>
  <c r="S206" i="4"/>
  <c r="S207" i="4"/>
  <c r="S208" i="4"/>
  <c r="S209" i="4"/>
  <c r="S210" i="4"/>
  <c r="S211" i="4"/>
  <c r="S212" i="4"/>
  <c r="S213" i="4"/>
  <c r="S214" i="4"/>
  <c r="S215" i="4"/>
  <c r="S216" i="4"/>
  <c r="S217" i="4"/>
  <c r="S218" i="4"/>
  <c r="S219" i="4"/>
  <c r="S220" i="4"/>
  <c r="S221" i="4"/>
  <c r="S222" i="4"/>
  <c r="S223" i="4"/>
  <c r="S224" i="4"/>
  <c r="S225" i="4"/>
  <c r="S226" i="4"/>
  <c r="S227" i="4"/>
  <c r="S228" i="4"/>
  <c r="S229" i="4"/>
  <c r="S230" i="4"/>
  <c r="S231" i="4"/>
  <c r="S232" i="4"/>
  <c r="S233" i="4"/>
  <c r="S234" i="4"/>
  <c r="S235" i="4"/>
  <c r="S236" i="4"/>
  <c r="S237" i="4"/>
  <c r="S238" i="4"/>
  <c r="S239" i="4"/>
  <c r="S240" i="4"/>
  <c r="S241" i="4"/>
  <c r="S242" i="4"/>
  <c r="S243" i="4"/>
  <c r="S244" i="4"/>
  <c r="S245" i="4"/>
  <c r="S246" i="4"/>
  <c r="S247" i="4"/>
  <c r="S248" i="4"/>
  <c r="S249" i="4"/>
  <c r="S250" i="4"/>
  <c r="S251" i="4"/>
  <c r="S252" i="4"/>
  <c r="S253" i="4"/>
  <c r="S254" i="4"/>
  <c r="S255" i="4"/>
  <c r="S256" i="4"/>
  <c r="S257" i="4"/>
  <c r="S258" i="4"/>
  <c r="S259" i="4"/>
  <c r="S260" i="4"/>
  <c r="S261" i="4"/>
  <c r="S262" i="4"/>
  <c r="S263" i="4"/>
  <c r="S264" i="4"/>
  <c r="S265" i="4"/>
  <c r="S266" i="4"/>
  <c r="S267" i="4"/>
  <c r="S268" i="4"/>
  <c r="S269" i="4"/>
  <c r="S270" i="4"/>
  <c r="S271" i="4"/>
  <c r="S272" i="4"/>
  <c r="S273" i="4"/>
  <c r="S274" i="4"/>
  <c r="S275" i="4"/>
  <c r="S276" i="4"/>
  <c r="S277" i="4"/>
  <c r="S278" i="4"/>
  <c r="S279" i="4"/>
  <c r="S280" i="4"/>
  <c r="S281" i="4"/>
  <c r="S282" i="4"/>
  <c r="S283" i="4"/>
  <c r="S284" i="4"/>
  <c r="S285" i="4"/>
  <c r="S286" i="4"/>
  <c r="S287" i="4"/>
  <c r="S288" i="4"/>
  <c r="S289" i="4"/>
  <c r="S290" i="4"/>
  <c r="S291" i="4"/>
  <c r="S292" i="4"/>
  <c r="S293" i="4"/>
  <c r="S294" i="4"/>
  <c r="S295" i="4"/>
  <c r="S296" i="4"/>
  <c r="S297" i="4"/>
  <c r="S298" i="4"/>
  <c r="S299" i="4"/>
  <c r="S300" i="4"/>
  <c r="S301" i="4"/>
  <c r="S302" i="4"/>
  <c r="S303" i="4"/>
  <c r="S304" i="4"/>
  <c r="S305" i="4"/>
  <c r="S306" i="4"/>
  <c r="S307" i="4"/>
  <c r="S308" i="4"/>
  <c r="S309" i="4"/>
  <c r="S310" i="4"/>
  <c r="S311" i="4"/>
  <c r="S312" i="4"/>
  <c r="S313" i="4"/>
  <c r="S314" i="4"/>
  <c r="S315" i="4"/>
  <c r="S316" i="4"/>
  <c r="S317" i="4"/>
  <c r="S318" i="4"/>
  <c r="S319" i="4"/>
  <c r="S320" i="4"/>
  <c r="S321" i="4"/>
  <c r="S322" i="4"/>
  <c r="S323" i="4"/>
  <c r="S324" i="4"/>
  <c r="S325" i="4"/>
  <c r="S326" i="4"/>
  <c r="S327" i="4"/>
  <c r="S328" i="4"/>
  <c r="S329" i="4"/>
  <c r="S330" i="4"/>
  <c r="S331" i="4"/>
  <c r="S332" i="4"/>
  <c r="S333" i="4"/>
  <c r="S334" i="4"/>
  <c r="S335" i="4"/>
  <c r="S336" i="4"/>
  <c r="S337" i="4"/>
  <c r="S338" i="4"/>
  <c r="S339" i="4"/>
  <c r="S340" i="4"/>
  <c r="S341" i="4"/>
  <c r="S342" i="4"/>
  <c r="S343" i="4"/>
  <c r="S344" i="4"/>
  <c r="S345" i="4"/>
  <c r="S346" i="4"/>
  <c r="S347" i="4"/>
  <c r="S348" i="4"/>
  <c r="S349" i="4"/>
  <c r="S350" i="4"/>
  <c r="S351" i="4"/>
  <c r="S352" i="4"/>
  <c r="S353" i="4"/>
  <c r="S354" i="4"/>
  <c r="S355" i="4"/>
  <c r="S356" i="4"/>
  <c r="S357" i="4"/>
  <c r="S358" i="4"/>
  <c r="S359" i="4"/>
  <c r="S360" i="4"/>
  <c r="S361" i="4"/>
  <c r="S362" i="4"/>
  <c r="S363" i="4"/>
  <c r="S364" i="4"/>
  <c r="S365" i="4"/>
  <c r="S366" i="4"/>
  <c r="S367" i="4"/>
  <c r="S368" i="4"/>
  <c r="S369" i="4"/>
  <c r="S370" i="4"/>
  <c r="S371" i="4"/>
  <c r="S372" i="4"/>
  <c r="S373" i="4"/>
  <c r="S374" i="4"/>
  <c r="S375" i="4"/>
  <c r="S376" i="4"/>
  <c r="S377" i="4"/>
  <c r="S378" i="4"/>
  <c r="S379" i="4"/>
  <c r="S380" i="4"/>
  <c r="S381" i="4"/>
  <c r="S382" i="4"/>
  <c r="S383" i="4"/>
  <c r="S384" i="4"/>
  <c r="S385" i="4"/>
  <c r="S386" i="4"/>
  <c r="S387" i="4"/>
  <c r="S388" i="4"/>
  <c r="S389" i="4"/>
  <c r="S390" i="4"/>
  <c r="S391" i="4"/>
  <c r="S392" i="4"/>
  <c r="S393" i="4"/>
  <c r="S394" i="4"/>
  <c r="S395" i="4"/>
  <c r="S396" i="4"/>
  <c r="S397" i="4"/>
  <c r="S398" i="4"/>
  <c r="S399" i="4"/>
  <c r="S400" i="4"/>
  <c r="S401" i="4"/>
  <c r="S402" i="4"/>
  <c r="S403" i="4"/>
  <c r="S404" i="4"/>
  <c r="S405" i="4"/>
  <c r="S406" i="4"/>
  <c r="S407" i="4"/>
  <c r="S408" i="4"/>
  <c r="S409" i="4"/>
  <c r="S410" i="4"/>
  <c r="S411" i="4"/>
  <c r="S412" i="4"/>
  <c r="S413" i="4"/>
  <c r="S414" i="4"/>
  <c r="S415" i="4"/>
  <c r="S416" i="4"/>
  <c r="S417" i="4"/>
  <c r="S418" i="4"/>
  <c r="S419" i="4"/>
  <c r="S420" i="4"/>
  <c r="S421" i="4"/>
  <c r="S422" i="4"/>
  <c r="S423" i="4"/>
  <c r="S424" i="4"/>
  <c r="S425" i="4"/>
  <c r="S426" i="4"/>
  <c r="S427" i="4"/>
  <c r="S428" i="4"/>
  <c r="S429" i="4"/>
  <c r="S430" i="4"/>
  <c r="S431" i="4"/>
  <c r="S432" i="4"/>
  <c r="S433" i="4"/>
  <c r="S434" i="4"/>
  <c r="S435" i="4"/>
  <c r="S436" i="4"/>
  <c r="S437" i="4"/>
  <c r="S438" i="4"/>
  <c r="S439" i="4"/>
  <c r="S440" i="4"/>
  <c r="S441" i="4"/>
  <c r="S442" i="4"/>
  <c r="S443" i="4"/>
  <c r="S444" i="4"/>
  <c r="S445" i="4"/>
  <c r="S446" i="4"/>
  <c r="S447" i="4"/>
  <c r="S448" i="4"/>
  <c r="S449" i="4"/>
  <c r="S450" i="4"/>
  <c r="S451" i="4"/>
  <c r="S452" i="4"/>
  <c r="S453" i="4"/>
  <c r="S454" i="4"/>
  <c r="S455" i="4"/>
  <c r="S456" i="4"/>
  <c r="S457" i="4"/>
  <c r="S458" i="4"/>
  <c r="S459" i="4"/>
  <c r="S460" i="4"/>
  <c r="S461" i="4"/>
  <c r="S462" i="4"/>
  <c r="S463" i="4"/>
  <c r="S464" i="4"/>
  <c r="S465" i="4"/>
  <c r="S466" i="4"/>
  <c r="S467" i="4"/>
  <c r="S468" i="4"/>
  <c r="S469" i="4"/>
  <c r="S470" i="4"/>
  <c r="S471" i="4"/>
  <c r="S472" i="4"/>
  <c r="S473" i="4"/>
  <c r="S474" i="4"/>
  <c r="S475" i="4"/>
  <c r="S476" i="4"/>
  <c r="S477" i="4"/>
  <c r="S478" i="4"/>
  <c r="S479" i="4"/>
  <c r="S480" i="4"/>
  <c r="S481" i="4"/>
  <c r="S482" i="4"/>
  <c r="S483" i="4"/>
  <c r="S484" i="4"/>
  <c r="S485" i="4"/>
  <c r="S486" i="4"/>
  <c r="S487" i="4"/>
  <c r="S488" i="4"/>
  <c r="S489" i="4"/>
  <c r="S490" i="4"/>
  <c r="S491" i="4"/>
  <c r="S492" i="4"/>
  <c r="S493" i="4"/>
  <c r="S494" i="4"/>
  <c r="S495" i="4"/>
  <c r="S496" i="4"/>
  <c r="S497" i="4"/>
  <c r="S498" i="4"/>
  <c r="S499" i="4"/>
  <c r="S500" i="4"/>
  <c r="S501" i="4"/>
  <c r="S502" i="4"/>
  <c r="S503" i="4"/>
  <c r="S504" i="4"/>
  <c r="S505" i="4"/>
  <c r="S506" i="4"/>
  <c r="S507" i="4"/>
  <c r="S508" i="4"/>
  <c r="S509" i="4"/>
  <c r="S510" i="4"/>
  <c r="S511" i="4"/>
  <c r="S512" i="4"/>
  <c r="S513" i="4"/>
  <c r="S514" i="4"/>
  <c r="S515" i="4"/>
  <c r="S516" i="4"/>
  <c r="S517" i="4"/>
  <c r="S518" i="4"/>
  <c r="S519" i="4"/>
  <c r="S520" i="4"/>
  <c r="S521" i="4"/>
  <c r="S522" i="4"/>
  <c r="S523" i="4"/>
  <c r="S524" i="4"/>
  <c r="S525" i="4"/>
  <c r="S526" i="4"/>
  <c r="S527" i="4"/>
  <c r="S528" i="4"/>
  <c r="S529" i="4"/>
  <c r="S530" i="4"/>
  <c r="S531" i="4"/>
  <c r="S532" i="4"/>
  <c r="S533" i="4"/>
  <c r="S534" i="4"/>
  <c r="S535" i="4"/>
  <c r="S536" i="4"/>
  <c r="S537" i="4"/>
  <c r="S538" i="4"/>
  <c r="S539" i="4"/>
  <c r="S540" i="4"/>
  <c r="S541" i="4"/>
  <c r="S542" i="4"/>
  <c r="S543" i="4"/>
  <c r="S544" i="4"/>
  <c r="S545" i="4"/>
  <c r="S546" i="4"/>
  <c r="S547" i="4"/>
  <c r="S548" i="4"/>
  <c r="S549" i="4"/>
  <c r="S550" i="4"/>
  <c r="S551" i="4"/>
  <c r="S552" i="4"/>
  <c r="S553" i="4"/>
  <c r="S554" i="4"/>
  <c r="S555" i="4"/>
  <c r="S556" i="4"/>
  <c r="S557" i="4"/>
  <c r="S558" i="4"/>
  <c r="S559" i="4"/>
  <c r="S560" i="4"/>
  <c r="S561" i="4"/>
  <c r="S562" i="4"/>
  <c r="S563" i="4"/>
  <c r="S564" i="4"/>
  <c r="S565" i="4"/>
  <c r="S566" i="4"/>
  <c r="S567" i="4"/>
  <c r="S568" i="4"/>
  <c r="S569" i="4"/>
  <c r="S570" i="4"/>
  <c r="S571" i="4"/>
  <c r="S572" i="4"/>
  <c r="S573" i="4"/>
  <c r="S574" i="4"/>
  <c r="S575" i="4"/>
  <c r="S576" i="4"/>
  <c r="S577" i="4"/>
  <c r="S578" i="4"/>
  <c r="S579" i="4"/>
  <c r="S580" i="4"/>
  <c r="S581" i="4"/>
  <c r="S582" i="4"/>
  <c r="S583" i="4"/>
  <c r="S584" i="4"/>
  <c r="S585" i="4"/>
  <c r="S586" i="4"/>
  <c r="S587" i="4"/>
  <c r="S588" i="4"/>
  <c r="S589" i="4"/>
  <c r="S590" i="4"/>
  <c r="S591" i="4"/>
  <c r="S592" i="4"/>
  <c r="S593" i="4"/>
  <c r="S594" i="4"/>
  <c r="S595" i="4"/>
  <c r="S596" i="4"/>
  <c r="S597" i="4"/>
  <c r="S598" i="4"/>
  <c r="S599" i="4"/>
  <c r="S600" i="4"/>
  <c r="S601" i="4"/>
  <c r="S602" i="4"/>
  <c r="S603" i="4"/>
  <c r="S604" i="4"/>
  <c r="S605" i="4"/>
  <c r="S606" i="4"/>
  <c r="S607" i="4"/>
  <c r="S608" i="4"/>
  <c r="S609" i="4"/>
  <c r="S610" i="4"/>
  <c r="S611" i="4"/>
  <c r="S612" i="4"/>
  <c r="S613" i="4"/>
  <c r="S614" i="4"/>
  <c r="S615" i="4"/>
  <c r="S616" i="4"/>
  <c r="S617" i="4"/>
  <c r="S618" i="4"/>
  <c r="S619" i="4"/>
  <c r="S620" i="4"/>
  <c r="S621" i="4"/>
  <c r="S622" i="4"/>
  <c r="S623" i="4"/>
  <c r="S624" i="4"/>
  <c r="S625" i="4"/>
  <c r="S626" i="4"/>
  <c r="S627" i="4"/>
  <c r="S628" i="4"/>
  <c r="S629" i="4"/>
  <c r="S630" i="4"/>
  <c r="S631" i="4"/>
  <c r="S632" i="4"/>
  <c r="S633" i="4"/>
  <c r="S634" i="4"/>
  <c r="S635" i="4"/>
  <c r="S636" i="4"/>
  <c r="S637" i="4"/>
  <c r="S638" i="4"/>
  <c r="S639" i="4"/>
  <c r="S640" i="4"/>
  <c r="S641" i="4"/>
  <c r="S642" i="4"/>
  <c r="S643" i="4"/>
  <c r="S644" i="4"/>
  <c r="S645" i="4"/>
  <c r="S646" i="4"/>
  <c r="S647" i="4"/>
  <c r="S648" i="4"/>
  <c r="S649" i="4"/>
  <c r="S650" i="4"/>
  <c r="S651" i="4"/>
  <c r="S652" i="4"/>
  <c r="S653" i="4"/>
  <c r="S654" i="4"/>
  <c r="S655" i="4"/>
  <c r="S656" i="4"/>
  <c r="S657" i="4"/>
  <c r="S658" i="4"/>
  <c r="S659" i="4"/>
  <c r="S660" i="4"/>
  <c r="S661" i="4"/>
  <c r="S662" i="4"/>
  <c r="S663" i="4"/>
  <c r="S664" i="4"/>
  <c r="S665" i="4"/>
  <c r="S666" i="4"/>
  <c r="S667" i="4"/>
  <c r="S668" i="4"/>
  <c r="S669" i="4"/>
  <c r="S670" i="4"/>
  <c r="S671" i="4"/>
  <c r="S672" i="4"/>
  <c r="S673" i="4"/>
  <c r="S674" i="4"/>
  <c r="S675" i="4"/>
  <c r="S676" i="4"/>
  <c r="S677" i="4"/>
  <c r="S678" i="4"/>
  <c r="S679" i="4"/>
  <c r="S680" i="4"/>
  <c r="S681" i="4"/>
  <c r="S682" i="4"/>
  <c r="S683" i="4"/>
  <c r="S684" i="4"/>
  <c r="S685" i="4"/>
  <c r="S686" i="4"/>
  <c r="S687" i="4"/>
  <c r="S688" i="4"/>
  <c r="S689" i="4"/>
  <c r="S690" i="4"/>
  <c r="S691" i="4"/>
  <c r="S692" i="4"/>
  <c r="S693" i="4"/>
  <c r="S694" i="4"/>
  <c r="S695" i="4"/>
  <c r="S696" i="4"/>
  <c r="S697" i="4"/>
  <c r="S698" i="4"/>
  <c r="S699" i="4"/>
  <c r="S700" i="4"/>
  <c r="S701" i="4"/>
  <c r="S702" i="4"/>
  <c r="S703" i="4"/>
  <c r="S704" i="4"/>
  <c r="S705" i="4"/>
  <c r="S706" i="4"/>
  <c r="S707" i="4"/>
  <c r="S708" i="4"/>
  <c r="S709" i="4"/>
  <c r="S710" i="4"/>
  <c r="S711" i="4"/>
  <c r="S712" i="4"/>
  <c r="S713" i="4"/>
  <c r="S714" i="4"/>
  <c r="S715" i="4"/>
  <c r="S716" i="4"/>
  <c r="S717" i="4"/>
  <c r="S718" i="4"/>
  <c r="S719" i="4"/>
  <c r="S720" i="4"/>
  <c r="S721" i="4"/>
  <c r="S722" i="4"/>
  <c r="S723" i="4"/>
  <c r="S724" i="4"/>
  <c r="S725" i="4"/>
  <c r="S726" i="4"/>
  <c r="S727" i="4"/>
  <c r="S728" i="4"/>
  <c r="S729" i="4"/>
  <c r="S730" i="4"/>
  <c r="S731" i="4"/>
  <c r="S732" i="4"/>
  <c r="S733" i="4"/>
  <c r="S734" i="4"/>
  <c r="S735" i="4"/>
  <c r="S736" i="4"/>
  <c r="S737" i="4"/>
  <c r="S738" i="4"/>
  <c r="S739" i="4"/>
  <c r="S740" i="4"/>
  <c r="S741" i="4"/>
  <c r="S742" i="4"/>
  <c r="S743" i="4"/>
  <c r="S744" i="4"/>
  <c r="S745" i="4"/>
  <c r="S746" i="4"/>
  <c r="S747" i="4"/>
  <c r="S748" i="4"/>
  <c r="S749" i="4"/>
  <c r="S750" i="4"/>
  <c r="S751" i="4"/>
  <c r="S752" i="4"/>
  <c r="S753" i="4"/>
  <c r="S754" i="4"/>
  <c r="S755" i="4"/>
  <c r="S756" i="4"/>
  <c r="S757" i="4"/>
  <c r="S758" i="4"/>
  <c r="S759" i="4"/>
  <c r="S760" i="4"/>
  <c r="S761" i="4"/>
  <c r="S762" i="4"/>
  <c r="S763" i="4"/>
  <c r="S764" i="4"/>
  <c r="S765" i="4"/>
  <c r="S766" i="4"/>
  <c r="S767" i="4"/>
  <c r="S768" i="4"/>
  <c r="S769" i="4"/>
  <c r="S770" i="4"/>
  <c r="S771" i="4"/>
  <c r="S772" i="4"/>
  <c r="S773" i="4"/>
  <c r="S774" i="4"/>
  <c r="S775" i="4"/>
  <c r="S776" i="4"/>
  <c r="S777" i="4"/>
  <c r="S778" i="4"/>
  <c r="S779" i="4"/>
  <c r="S780" i="4"/>
  <c r="S781" i="4"/>
  <c r="S782" i="4"/>
  <c r="S783" i="4"/>
  <c r="S784" i="4"/>
  <c r="S785" i="4"/>
  <c r="S786" i="4"/>
  <c r="S787" i="4"/>
  <c r="S788" i="4"/>
  <c r="S789" i="4"/>
  <c r="S790" i="4"/>
  <c r="S791" i="4"/>
  <c r="S792" i="4"/>
  <c r="S793" i="4"/>
  <c r="S794" i="4"/>
  <c r="S795" i="4"/>
  <c r="S796" i="4"/>
  <c r="S797" i="4"/>
  <c r="S798" i="4"/>
  <c r="S799" i="4"/>
  <c r="S800" i="4"/>
  <c r="S801" i="4"/>
  <c r="S802" i="4"/>
  <c r="S803" i="4"/>
  <c r="S804" i="4"/>
  <c r="S805" i="4"/>
  <c r="S806" i="4"/>
  <c r="S807" i="4"/>
  <c r="S808" i="4"/>
  <c r="S809" i="4"/>
  <c r="S810" i="4"/>
  <c r="S811" i="4"/>
  <c r="S812" i="4"/>
  <c r="S813" i="4"/>
  <c r="S814" i="4"/>
  <c r="S815" i="4"/>
  <c r="S816" i="4"/>
  <c r="S817" i="4"/>
  <c r="S818" i="4"/>
  <c r="S819" i="4"/>
  <c r="S820" i="4"/>
  <c r="S821" i="4"/>
  <c r="S822" i="4"/>
  <c r="S823" i="4"/>
  <c r="S824" i="4"/>
  <c r="S825" i="4"/>
  <c r="S826" i="4"/>
  <c r="S827" i="4"/>
  <c r="S828" i="4"/>
  <c r="S829" i="4"/>
  <c r="S830" i="4"/>
  <c r="S831" i="4"/>
  <c r="S832" i="4"/>
  <c r="S833" i="4"/>
  <c r="S834" i="4"/>
  <c r="S835" i="4"/>
  <c r="S836" i="4"/>
  <c r="S837" i="4"/>
  <c r="S838" i="4"/>
  <c r="S839" i="4"/>
  <c r="S840" i="4"/>
  <c r="S841" i="4"/>
  <c r="S842" i="4"/>
  <c r="S843" i="4"/>
  <c r="S844" i="4"/>
  <c r="S845" i="4"/>
  <c r="S846" i="4"/>
  <c r="S847" i="4"/>
  <c r="S848" i="4"/>
  <c r="S849" i="4"/>
  <c r="S850" i="4"/>
  <c r="S851" i="4"/>
  <c r="S852" i="4"/>
  <c r="S853" i="4"/>
  <c r="S854" i="4"/>
  <c r="S855" i="4"/>
  <c r="S856" i="4"/>
  <c r="S857" i="4"/>
  <c r="S858" i="4"/>
  <c r="S859" i="4"/>
  <c r="S860" i="4"/>
  <c r="S861" i="4"/>
  <c r="S862" i="4"/>
  <c r="S863" i="4"/>
  <c r="S864" i="4"/>
  <c r="S865" i="4"/>
  <c r="S866" i="4"/>
  <c r="S867" i="4"/>
  <c r="S868" i="4"/>
  <c r="S869" i="4"/>
  <c r="S870" i="4"/>
  <c r="S871" i="4"/>
  <c r="S872" i="4"/>
  <c r="S873" i="4"/>
  <c r="S874" i="4"/>
  <c r="S875" i="4"/>
  <c r="S876" i="4"/>
  <c r="S877" i="4"/>
  <c r="S878" i="4"/>
  <c r="S879" i="4"/>
  <c r="S880" i="4"/>
  <c r="S881" i="4"/>
  <c r="S882" i="4"/>
  <c r="S883" i="4"/>
  <c r="S884" i="4"/>
  <c r="S885" i="4"/>
  <c r="S886" i="4"/>
  <c r="S887" i="4"/>
  <c r="S888" i="4"/>
  <c r="S889" i="4"/>
  <c r="S890" i="4"/>
  <c r="S891" i="4"/>
  <c r="S892" i="4"/>
  <c r="S893" i="4"/>
  <c r="S894" i="4"/>
  <c r="S895" i="4"/>
  <c r="S896" i="4"/>
  <c r="S897" i="4"/>
  <c r="S898" i="4"/>
  <c r="S899" i="4"/>
  <c r="S900" i="4"/>
  <c r="S901" i="4"/>
  <c r="S902" i="4"/>
  <c r="S903" i="4"/>
  <c r="S904" i="4"/>
  <c r="S905" i="4"/>
  <c r="S906" i="4"/>
  <c r="S907" i="4"/>
  <c r="S908" i="4"/>
  <c r="S909" i="4"/>
  <c r="S910" i="4"/>
  <c r="S911" i="4"/>
  <c r="S912" i="4"/>
  <c r="S913" i="4"/>
  <c r="S914" i="4"/>
  <c r="S915" i="4"/>
  <c r="S916" i="4"/>
  <c r="S917" i="4"/>
  <c r="S918" i="4"/>
  <c r="S919" i="4"/>
  <c r="S920" i="4"/>
  <c r="S921" i="4"/>
  <c r="S922" i="4"/>
  <c r="S923" i="4"/>
  <c r="S924" i="4"/>
  <c r="S925" i="4"/>
  <c r="S926" i="4"/>
  <c r="S927" i="4"/>
  <c r="S928" i="4"/>
  <c r="S929" i="4"/>
  <c r="S930" i="4"/>
  <c r="S931" i="4"/>
  <c r="S932" i="4"/>
  <c r="S933" i="4"/>
  <c r="S934" i="4"/>
  <c r="S935" i="4"/>
  <c r="S936" i="4"/>
  <c r="S937" i="4"/>
  <c r="S938" i="4"/>
  <c r="S939" i="4"/>
  <c r="S940" i="4"/>
  <c r="S941" i="4"/>
  <c r="S942" i="4"/>
  <c r="S943" i="4"/>
  <c r="S944" i="4"/>
  <c r="S945" i="4"/>
  <c r="S946" i="4"/>
  <c r="S947" i="4"/>
  <c r="S948" i="4"/>
  <c r="S949" i="4"/>
  <c r="S950" i="4"/>
  <c r="S951" i="4"/>
  <c r="S952" i="4"/>
  <c r="S953" i="4"/>
  <c r="S954" i="4"/>
  <c r="S955" i="4"/>
  <c r="S956" i="4"/>
  <c r="S957" i="4"/>
  <c r="S958" i="4"/>
  <c r="S959" i="4"/>
  <c r="S960" i="4"/>
  <c r="S961" i="4"/>
  <c r="S962" i="4"/>
  <c r="S963" i="4"/>
  <c r="S964" i="4"/>
  <c r="S965" i="4"/>
  <c r="S966" i="4"/>
  <c r="S967" i="4"/>
  <c r="S968" i="4"/>
  <c r="S969" i="4"/>
  <c r="S970" i="4"/>
  <c r="S2" i="4"/>
  <c r="H700" i="4"/>
  <c r="H699" i="4"/>
  <c r="H698" i="4"/>
  <c r="H697" i="4"/>
  <c r="H696" i="4"/>
  <c r="H695" i="4"/>
  <c r="H694" i="4"/>
  <c r="H693" i="4"/>
  <c r="H692" i="4"/>
  <c r="H691" i="4"/>
  <c r="H540" i="4"/>
  <c r="H539" i="4"/>
  <c r="H538" i="4"/>
  <c r="H537" i="4"/>
  <c r="H536" i="4"/>
  <c r="H535" i="4"/>
  <c r="H534" i="4"/>
  <c r="H533" i="4"/>
  <c r="H532" i="4"/>
  <c r="H531" i="4"/>
  <c r="H500" i="4"/>
  <c r="H499" i="4"/>
  <c r="H498" i="4"/>
  <c r="H497" i="4"/>
  <c r="H496" i="4"/>
  <c r="H495" i="4"/>
  <c r="H494" i="4"/>
  <c r="H493" i="4"/>
  <c r="H492" i="4"/>
  <c r="H491" i="4"/>
  <c r="K350" i="4"/>
  <c r="K349" i="4"/>
  <c r="K348" i="4"/>
  <c r="K347" i="4"/>
  <c r="K346" i="4"/>
  <c r="K345" i="4"/>
  <c r="K344" i="4"/>
  <c r="K343" i="4"/>
  <c r="K342" i="4"/>
  <c r="K341" i="4"/>
  <c r="H260" i="4"/>
  <c r="H259" i="4"/>
  <c r="H258" i="4"/>
  <c r="H257" i="4"/>
  <c r="H256" i="4"/>
  <c r="H255" i="4"/>
  <c r="H254" i="4"/>
  <c r="H253" i="4"/>
  <c r="H252" i="4"/>
  <c r="H251" i="4"/>
  <c r="H250" i="4"/>
  <c r="H249" i="4"/>
  <c r="H248" i="4"/>
  <c r="H247" i="4"/>
  <c r="H246" i="4"/>
  <c r="H245" i="4"/>
  <c r="H244" i="4"/>
  <c r="H243" i="4"/>
  <c r="H242" i="4"/>
  <c r="H241" i="4"/>
  <c r="H240" i="4"/>
  <c r="H239" i="4"/>
  <c r="H238" i="4"/>
  <c r="H237" i="4"/>
  <c r="H236" i="4"/>
  <c r="H235" i="4"/>
  <c r="H234" i="4"/>
  <c r="H233" i="4"/>
  <c r="H232" i="4"/>
  <c r="H231" i="4"/>
  <c r="H230" i="4"/>
  <c r="H229" i="4"/>
  <c r="H228" i="4"/>
  <c r="H227" i="4"/>
  <c r="H226" i="4"/>
  <c r="H225" i="4"/>
  <c r="H224" i="4"/>
  <c r="H223" i="4"/>
  <c r="H222" i="4"/>
  <c r="H221" i="4"/>
  <c r="H90" i="4"/>
  <c r="H89" i="4"/>
  <c r="H88" i="4"/>
  <c r="H87" i="4"/>
  <c r="H86" i="4"/>
  <c r="H85" i="4"/>
  <c r="H84" i="4"/>
  <c r="H83" i="4"/>
  <c r="H82" i="4"/>
  <c r="H81" i="4"/>
  <c r="X1630" i="1"/>
  <c r="X1634" i="1"/>
  <c r="X1631" i="1"/>
  <c r="X1629" i="1"/>
  <c r="X1636" i="1"/>
  <c r="X1633" i="1"/>
  <c r="X1628" i="1"/>
  <c r="X1635" i="1"/>
  <c r="X1632" i="1"/>
  <c r="X1645" i="1"/>
  <c r="X1646" i="1"/>
  <c r="X1638" i="1"/>
  <c r="X1639" i="1"/>
  <c r="X1637" i="1"/>
  <c r="X1640" i="1"/>
  <c r="X1641" i="1"/>
  <c r="X1642" i="1"/>
  <c r="X1643" i="1"/>
  <c r="X1644" i="1"/>
  <c r="X1650" i="1"/>
  <c r="X1648" i="1"/>
  <c r="X1653" i="1"/>
  <c r="X1651" i="1"/>
  <c r="X1654" i="1"/>
  <c r="X1652" i="1"/>
  <c r="X1649" i="1"/>
  <c r="X1655" i="1"/>
  <c r="X1647" i="1"/>
  <c r="X1656" i="1"/>
  <c r="X1668" i="1"/>
  <c r="X1672" i="1"/>
  <c r="X1675" i="1"/>
  <c r="X1673" i="1"/>
  <c r="X1670" i="1"/>
  <c r="X1671" i="1"/>
  <c r="X1667" i="1"/>
  <c r="X1676" i="1"/>
  <c r="X1669" i="1"/>
  <c r="X1674" i="1"/>
  <c r="X1657" i="1"/>
  <c r="X1658" i="1"/>
  <c r="X1662" i="1"/>
  <c r="X1665" i="1"/>
  <c r="X1660" i="1"/>
  <c r="X1661" i="1"/>
  <c r="X1659" i="1"/>
  <c r="X1663" i="1"/>
  <c r="X1666" i="1"/>
  <c r="X1664" i="1"/>
  <c r="X1679" i="1"/>
  <c r="X1685" i="1"/>
  <c r="X1680" i="1"/>
  <c r="X1677" i="1"/>
  <c r="X1681" i="1"/>
  <c r="X1686" i="1"/>
  <c r="X1682" i="1"/>
  <c r="X1683" i="1"/>
  <c r="X1684" i="1"/>
  <c r="X1678" i="1"/>
  <c r="X1694" i="1"/>
  <c r="X1687" i="1"/>
  <c r="X1692" i="1"/>
  <c r="X1688" i="1"/>
  <c r="X1689" i="1"/>
  <c r="X1693" i="1"/>
  <c r="X1690" i="1"/>
  <c r="X1695" i="1"/>
  <c r="X1691" i="1"/>
  <c r="X1696" i="1"/>
  <c r="X1700" i="1"/>
  <c r="X1701" i="1"/>
  <c r="X1704" i="1"/>
  <c r="X1697" i="1"/>
  <c r="X1702" i="1"/>
  <c r="X1698" i="1"/>
  <c r="X1705" i="1"/>
  <c r="X1706" i="1"/>
  <c r="X1699" i="1"/>
  <c r="X1703" i="1"/>
  <c r="X1707" i="1"/>
  <c r="X1708" i="1"/>
  <c r="X1716" i="1"/>
  <c r="X1713" i="1"/>
  <c r="X1709" i="1"/>
  <c r="X1710" i="1"/>
  <c r="X1711" i="1"/>
  <c r="X1714" i="1"/>
  <c r="X1715" i="1"/>
  <c r="X900" i="1"/>
  <c r="X899" i="1"/>
  <c r="X901" i="1"/>
  <c r="X902" i="1"/>
  <c r="X903" i="1"/>
  <c r="X898" i="1"/>
  <c r="X904" i="1"/>
  <c r="X907" i="1"/>
  <c r="X905" i="1"/>
  <c r="X906" i="1"/>
  <c r="X886" i="1"/>
  <c r="X887" i="1"/>
  <c r="X878" i="1"/>
  <c r="X885" i="1"/>
  <c r="X879" i="1"/>
  <c r="X883" i="1"/>
  <c r="X881" i="1"/>
  <c r="X880" i="1"/>
  <c r="X884" i="1"/>
  <c r="X882" i="1"/>
  <c r="X889" i="1"/>
  <c r="X890" i="1"/>
  <c r="X895" i="1"/>
  <c r="X896" i="1"/>
  <c r="X891" i="1"/>
  <c r="X897" i="1"/>
  <c r="X888" i="1"/>
  <c r="X892" i="1"/>
  <c r="X893" i="1"/>
  <c r="X894" i="1"/>
  <c r="X910" i="1"/>
  <c r="X911" i="1"/>
  <c r="X912" i="1"/>
  <c r="X913" i="1"/>
  <c r="X908" i="1"/>
  <c r="X914" i="1"/>
  <c r="X915" i="1"/>
  <c r="X909" i="1"/>
  <c r="X916" i="1"/>
  <c r="X917" i="1"/>
  <c r="X918" i="1"/>
  <c r="X922" i="1"/>
  <c r="X923" i="1"/>
  <c r="X920" i="1"/>
  <c r="X919" i="1"/>
  <c r="X924" i="1"/>
  <c r="X921" i="1"/>
  <c r="X925" i="1"/>
  <c r="X926" i="1"/>
  <c r="X927" i="1"/>
  <c r="X928" i="1"/>
  <c r="X939" i="1"/>
  <c r="X940" i="1"/>
  <c r="X941" i="1"/>
  <c r="X942" i="1"/>
  <c r="X943" i="1"/>
  <c r="X944" i="1"/>
  <c r="X945" i="1"/>
  <c r="X946" i="1"/>
  <c r="X948" i="1"/>
  <c r="X947" i="1"/>
  <c r="X935" i="1"/>
  <c r="X936" i="1"/>
  <c r="X937" i="1"/>
  <c r="X929" i="1"/>
  <c r="X931" i="1"/>
  <c r="X938" i="1"/>
  <c r="X932" i="1"/>
  <c r="X933" i="1"/>
  <c r="X930" i="1"/>
  <c r="X934" i="1"/>
  <c r="X1603" i="1"/>
  <c r="X1604" i="1"/>
  <c r="X1601" i="1"/>
  <c r="X1599" i="1"/>
  <c r="X1605" i="1"/>
  <c r="X1602" i="1"/>
  <c r="X1600" i="1"/>
  <c r="X1598" i="1"/>
  <c r="X1606" i="1"/>
  <c r="X416" i="1"/>
  <c r="X424" i="1"/>
  <c r="X417" i="1"/>
  <c r="X418" i="1"/>
  <c r="X419" i="1"/>
  <c r="X420" i="1"/>
  <c r="X421" i="1"/>
  <c r="X422" i="1"/>
  <c r="X423" i="1"/>
  <c r="X425" i="1"/>
  <c r="X1609" i="1"/>
  <c r="X1610" i="1"/>
  <c r="X1611" i="1"/>
  <c r="X1607" i="1"/>
  <c r="X1612" i="1"/>
  <c r="X1608" i="1"/>
  <c r="X1613" i="1"/>
  <c r="X1614" i="1"/>
  <c r="X1615" i="1"/>
  <c r="X1616" i="1"/>
  <c r="X1617" i="1"/>
  <c r="X1618" i="1"/>
  <c r="X1619" i="1"/>
  <c r="X1620" i="1"/>
  <c r="X1626" i="1"/>
  <c r="X1621" i="1"/>
  <c r="X1625" i="1"/>
  <c r="X1622" i="1"/>
  <c r="X1623" i="1"/>
  <c r="X1624" i="1"/>
  <c r="X1070" i="1"/>
  <c r="X1071" i="1"/>
  <c r="X1067" i="1"/>
  <c r="X1068" i="1"/>
  <c r="X1069" i="1"/>
  <c r="X1072" i="1"/>
  <c r="X1065" i="1"/>
  <c r="X1066" i="1"/>
  <c r="X1074" i="1"/>
  <c r="X1073" i="1"/>
  <c r="X1055" i="1"/>
  <c r="X1056" i="1"/>
  <c r="X1057" i="1"/>
  <c r="X1058" i="1"/>
  <c r="X1062" i="1"/>
  <c r="X1059" i="1"/>
  <c r="X1060" i="1"/>
  <c r="X1061" i="1"/>
  <c r="X1063" i="1"/>
  <c r="X1064" i="1"/>
  <c r="X1075" i="1"/>
  <c r="X1076" i="1"/>
  <c r="X1077" i="1"/>
  <c r="X1084" i="1"/>
  <c r="X1078" i="1"/>
  <c r="X1079" i="1"/>
  <c r="X1080" i="1"/>
  <c r="X1081" i="1"/>
  <c r="X1082" i="1"/>
  <c r="X1083" i="1"/>
  <c r="X1097" i="1"/>
  <c r="X1090" i="1"/>
  <c r="X1098" i="1"/>
  <c r="X1099" i="1"/>
  <c r="X1091" i="1"/>
  <c r="X1092" i="1"/>
  <c r="X1093" i="1"/>
  <c r="X1094" i="1"/>
  <c r="X1095" i="1"/>
  <c r="X1096" i="1"/>
  <c r="X1087" i="1"/>
  <c r="X1089" i="1"/>
  <c r="X1088" i="1"/>
  <c r="X1085" i="1"/>
  <c r="X1086" i="1"/>
  <c r="X1117" i="1"/>
  <c r="X1118" i="1"/>
  <c r="X1110" i="1"/>
  <c r="X1111" i="1"/>
  <c r="X1112" i="1"/>
  <c r="X1113" i="1"/>
  <c r="X1114" i="1"/>
  <c r="X1119" i="1"/>
  <c r="X1115" i="1"/>
  <c r="X1116" i="1"/>
  <c r="X1101" i="1"/>
  <c r="X1105" i="1"/>
  <c r="X1106" i="1"/>
  <c r="X1102" i="1"/>
  <c r="X1103" i="1"/>
  <c r="X1100" i="1"/>
  <c r="X1107" i="1"/>
  <c r="X1108" i="1"/>
  <c r="X1109" i="1"/>
  <c r="X1104" i="1"/>
  <c r="X859" i="1"/>
  <c r="X860" i="1"/>
  <c r="X858" i="1"/>
  <c r="X861" i="1"/>
  <c r="X862" i="1"/>
  <c r="X863" i="1"/>
  <c r="X864" i="1"/>
  <c r="X867" i="1"/>
  <c r="X865" i="1"/>
  <c r="X866" i="1"/>
  <c r="X857" i="1"/>
  <c r="X855" i="1"/>
  <c r="X850" i="1"/>
  <c r="X849" i="1"/>
  <c r="X851" i="1"/>
  <c r="X852" i="1"/>
  <c r="X853" i="1"/>
  <c r="X856" i="1"/>
  <c r="X854" i="1"/>
  <c r="X848" i="1"/>
  <c r="X868" i="1"/>
  <c r="X869" i="1"/>
  <c r="X873" i="1"/>
  <c r="X874" i="1"/>
  <c r="X870" i="1"/>
  <c r="X875" i="1"/>
  <c r="X871" i="1"/>
  <c r="X876" i="1"/>
  <c r="X877" i="1"/>
  <c r="X872" i="1"/>
  <c r="X952" i="1"/>
  <c r="X953" i="1"/>
  <c r="X954" i="1"/>
  <c r="X949" i="1"/>
  <c r="X955" i="1"/>
  <c r="X950" i="1"/>
  <c r="X951" i="1"/>
  <c r="X957" i="1"/>
  <c r="X956" i="1"/>
  <c r="X958" i="1"/>
  <c r="X961" i="1"/>
  <c r="X962" i="1"/>
  <c r="X963" i="1"/>
  <c r="X964" i="1"/>
  <c r="X965" i="1"/>
  <c r="X959" i="1"/>
  <c r="X966" i="1"/>
  <c r="X967" i="1"/>
  <c r="X960" i="1"/>
  <c r="X968" i="1"/>
  <c r="X392" i="1"/>
  <c r="X393" i="1"/>
  <c r="X391" i="1"/>
  <c r="X394" i="1"/>
  <c r="X395" i="1"/>
  <c r="X397" i="1"/>
  <c r="X398" i="1"/>
  <c r="X396" i="1"/>
  <c r="X400" i="1"/>
  <c r="X399" i="1"/>
  <c r="X407" i="1"/>
  <c r="X406" i="1"/>
  <c r="X408" i="1"/>
  <c r="X409" i="1"/>
  <c r="X410" i="1"/>
  <c r="X411" i="1"/>
  <c r="X412" i="1"/>
  <c r="X413" i="1"/>
  <c r="X414" i="1"/>
  <c r="X415" i="1"/>
  <c r="X401" i="1"/>
  <c r="X402" i="1"/>
  <c r="X404" i="1"/>
  <c r="X403" i="1"/>
  <c r="X405" i="1"/>
  <c r="X971" i="1"/>
  <c r="X974" i="1"/>
  <c r="X972" i="1"/>
  <c r="X975" i="1"/>
  <c r="X976" i="1"/>
  <c r="X973" i="1"/>
  <c r="X977" i="1"/>
  <c r="X979" i="1"/>
  <c r="X978" i="1"/>
  <c r="X980" i="1"/>
  <c r="X981" i="1"/>
  <c r="X982" i="1"/>
  <c r="X983" i="1"/>
  <c r="X988" i="1"/>
  <c r="X984" i="1"/>
  <c r="X985" i="1"/>
  <c r="X986" i="1"/>
  <c r="X987" i="1"/>
  <c r="X989" i="1"/>
  <c r="X990" i="1"/>
  <c r="X970" i="1"/>
  <c r="X969" i="1"/>
  <c r="X1002" i="1"/>
  <c r="X1003" i="1"/>
  <c r="X1004" i="1"/>
  <c r="X1001" i="1"/>
  <c r="X1005" i="1"/>
  <c r="X1006" i="1"/>
  <c r="X1007" i="1"/>
  <c r="X1008" i="1"/>
  <c r="X1009" i="1"/>
  <c r="X1010" i="1"/>
  <c r="X992" i="1"/>
  <c r="X998" i="1"/>
  <c r="X993" i="1"/>
  <c r="X999" i="1"/>
  <c r="X1000" i="1"/>
  <c r="X994" i="1"/>
  <c r="X991" i="1"/>
  <c r="X995" i="1"/>
  <c r="X996" i="1"/>
  <c r="X997" i="1"/>
  <c r="X1011" i="1"/>
  <c r="X1012" i="1"/>
  <c r="X1020" i="1"/>
  <c r="X1016" i="1"/>
  <c r="X1017" i="1"/>
  <c r="X1013" i="1"/>
  <c r="X1014" i="1"/>
  <c r="X1018" i="1"/>
  <c r="X1015" i="1"/>
  <c r="X1021" i="1"/>
  <c r="X1019" i="1"/>
  <c r="X1045" i="1"/>
  <c r="X1052" i="1"/>
  <c r="X1046" i="1"/>
  <c r="X1047" i="1"/>
  <c r="X1048" i="1"/>
  <c r="X1049" i="1"/>
  <c r="X1053" i="1"/>
  <c r="X1054" i="1"/>
  <c r="X1050" i="1"/>
  <c r="X1051" i="1"/>
  <c r="X1044" i="1"/>
  <c r="X1037" i="1"/>
  <c r="X1035" i="1"/>
  <c r="X1038" i="1"/>
  <c r="X1039" i="1"/>
  <c r="X1036" i="1"/>
  <c r="X1040" i="1"/>
  <c r="X1041" i="1"/>
  <c r="X1042" i="1"/>
  <c r="X1043" i="1"/>
  <c r="X1032" i="1"/>
  <c r="X1033" i="1"/>
  <c r="X1034" i="1"/>
  <c r="X1023" i="1"/>
  <c r="X1027" i="1"/>
  <c r="X1028" i="1"/>
  <c r="X1029" i="1"/>
  <c r="X1030" i="1"/>
  <c r="X1031" i="1"/>
  <c r="X1024" i="1"/>
  <c r="X1025" i="1"/>
  <c r="X1022" i="1"/>
  <c r="X1026" i="1"/>
  <c r="X691" i="1"/>
  <c r="X692" i="1"/>
  <c r="X697" i="1"/>
  <c r="X693" i="1"/>
  <c r="X694" i="1"/>
  <c r="X698" i="1"/>
  <c r="X695" i="1"/>
  <c r="X696" i="1"/>
  <c r="X699" i="1"/>
  <c r="X700" i="1"/>
  <c r="X701" i="1"/>
  <c r="X723" i="1"/>
  <c r="X724" i="1"/>
  <c r="X722" i="1"/>
  <c r="X725" i="1"/>
  <c r="X726" i="1"/>
  <c r="X727" i="1"/>
  <c r="X728" i="1"/>
  <c r="X729" i="1"/>
  <c r="X730" i="1"/>
  <c r="X731" i="1"/>
  <c r="X712" i="1"/>
  <c r="X715" i="1"/>
  <c r="X716" i="1"/>
  <c r="X717" i="1"/>
  <c r="X718" i="1"/>
  <c r="X719" i="1"/>
  <c r="X720" i="1"/>
  <c r="X721" i="1"/>
  <c r="X713" i="1"/>
  <c r="X714" i="1"/>
  <c r="X711" i="1"/>
  <c r="X702" i="1"/>
  <c r="X703" i="1"/>
  <c r="X708" i="1"/>
  <c r="X709" i="1"/>
  <c r="X704" i="1"/>
  <c r="X705" i="1"/>
  <c r="X706" i="1"/>
  <c r="X707" i="1"/>
  <c r="X710" i="1"/>
  <c r="X741" i="1"/>
  <c r="X737" i="1"/>
  <c r="X738" i="1"/>
  <c r="X735" i="1"/>
  <c r="X733" i="1"/>
  <c r="X739" i="1"/>
  <c r="X734" i="1"/>
  <c r="X732" i="1"/>
  <c r="X736" i="1"/>
  <c r="X740" i="1"/>
  <c r="X744" i="1"/>
  <c r="X750" i="1"/>
  <c r="X749" i="1"/>
  <c r="X742" i="1"/>
  <c r="X751" i="1"/>
  <c r="X743" i="1"/>
  <c r="X745" i="1"/>
  <c r="X746" i="1"/>
  <c r="X747" i="1"/>
  <c r="X748" i="1"/>
  <c r="X767" i="1"/>
  <c r="X771" i="1"/>
  <c r="X764" i="1"/>
  <c r="X762" i="1"/>
  <c r="X765" i="1"/>
  <c r="X768" i="1"/>
  <c r="X763" i="1"/>
  <c r="X766" i="1"/>
  <c r="X769" i="1"/>
  <c r="X770" i="1"/>
  <c r="X752" i="1"/>
  <c r="X757" i="1"/>
  <c r="X753" i="1"/>
  <c r="X754" i="1"/>
  <c r="X761" i="1"/>
  <c r="X756" i="1"/>
  <c r="X758" i="1"/>
  <c r="X759" i="1"/>
  <c r="X760" i="1"/>
  <c r="X755" i="1"/>
  <c r="X776" i="1"/>
  <c r="X779" i="1"/>
  <c r="X772" i="1"/>
  <c r="X777" i="1"/>
  <c r="X774" i="1"/>
  <c r="X775" i="1"/>
  <c r="X773" i="1"/>
  <c r="X780" i="1"/>
  <c r="X781" i="1"/>
  <c r="X778" i="1"/>
  <c r="X785" i="1"/>
  <c r="X782" i="1"/>
  <c r="X783" i="1"/>
  <c r="X786" i="1"/>
  <c r="X789" i="1"/>
  <c r="X784" i="1"/>
  <c r="X791" i="1"/>
  <c r="X790" i="1"/>
  <c r="X787" i="1"/>
  <c r="X788" i="1"/>
  <c r="X792" i="1"/>
  <c r="X797" i="1"/>
  <c r="X795" i="1"/>
  <c r="X793" i="1"/>
  <c r="X796" i="1"/>
  <c r="X798" i="1"/>
  <c r="X800" i="1"/>
  <c r="X794" i="1"/>
  <c r="X801" i="1"/>
  <c r="X799" i="1"/>
  <c r="X802" i="1"/>
  <c r="X809" i="1"/>
  <c r="X805" i="1"/>
  <c r="X806" i="1"/>
  <c r="X807" i="1"/>
  <c r="X808" i="1"/>
  <c r="X803" i="1"/>
  <c r="X811" i="1"/>
  <c r="X804" i="1"/>
  <c r="X810" i="1"/>
  <c r="X812" i="1"/>
  <c r="X818" i="1"/>
  <c r="X816" i="1"/>
  <c r="X813" i="1"/>
  <c r="X817" i="1"/>
  <c r="X814" i="1"/>
  <c r="X815" i="1"/>
  <c r="X819" i="1"/>
  <c r="X820" i="1"/>
  <c r="X821" i="1"/>
  <c r="X845" i="1"/>
  <c r="X838" i="1"/>
  <c r="X840" i="1"/>
  <c r="X846" i="1"/>
  <c r="X841" i="1"/>
  <c r="X839" i="1"/>
  <c r="X847" i="1"/>
  <c r="X842" i="1"/>
  <c r="X844" i="1"/>
  <c r="X843" i="1"/>
  <c r="X828" i="1"/>
  <c r="X834" i="1"/>
  <c r="X829" i="1"/>
  <c r="X830" i="1"/>
  <c r="X831" i="1"/>
  <c r="X833" i="1"/>
  <c r="X832" i="1"/>
  <c r="X835" i="1"/>
  <c r="X837" i="1"/>
  <c r="X836" i="1"/>
  <c r="X826" i="1"/>
  <c r="X822" i="1"/>
  <c r="X825" i="1"/>
  <c r="X824" i="1"/>
  <c r="X827" i="1"/>
  <c r="X823" i="1"/>
  <c r="X1494" i="1"/>
  <c r="X1492" i="1"/>
  <c r="X1495" i="1"/>
  <c r="X1496" i="1"/>
  <c r="X1497" i="1"/>
  <c r="X1500" i="1"/>
  <c r="X1491" i="1"/>
  <c r="X1493" i="1"/>
  <c r="X1498" i="1"/>
  <c r="X1499" i="1"/>
  <c r="X1490" i="1"/>
  <c r="X1481" i="1"/>
  <c r="X1486" i="1"/>
  <c r="X1485" i="1"/>
  <c r="X1487" i="1"/>
  <c r="X1488" i="1"/>
  <c r="X1483" i="1"/>
  <c r="X1484" i="1"/>
  <c r="X1482" i="1"/>
  <c r="X1489" i="1"/>
  <c r="X1503" i="1"/>
  <c r="X1505" i="1"/>
  <c r="X1506" i="1"/>
  <c r="X1507" i="1"/>
  <c r="X1510" i="1"/>
  <c r="X1501" i="1"/>
  <c r="X1508" i="1"/>
  <c r="X1502" i="1"/>
  <c r="X1509" i="1"/>
  <c r="X1504" i="1"/>
  <c r="X1522" i="1"/>
  <c r="X1525" i="1"/>
  <c r="X1530" i="1"/>
  <c r="X1523" i="1"/>
  <c r="X1529" i="1"/>
  <c r="X1526" i="1"/>
  <c r="X1527" i="1"/>
  <c r="X1524" i="1"/>
  <c r="X1521" i="1"/>
  <c r="X1528" i="1"/>
  <c r="X1512" i="1"/>
  <c r="X1513" i="1"/>
  <c r="X1514" i="1"/>
  <c r="X1511" i="1"/>
  <c r="X1515" i="1"/>
  <c r="X1516" i="1"/>
  <c r="X1517" i="1"/>
  <c r="X1518" i="1"/>
  <c r="X1520" i="1"/>
  <c r="X1519" i="1"/>
  <c r="X1414" i="1"/>
  <c r="X1420" i="1"/>
  <c r="X1413" i="1"/>
  <c r="X1415" i="1"/>
  <c r="X1417" i="1"/>
  <c r="X1412" i="1"/>
  <c r="X1416" i="1"/>
  <c r="X1421" i="1"/>
  <c r="X1418" i="1"/>
  <c r="X1419" i="1"/>
  <c r="X1422" i="1"/>
  <c r="X1423" i="1"/>
  <c r="X1429" i="1"/>
  <c r="X1424" i="1"/>
  <c r="X1430" i="1"/>
  <c r="X1426" i="1"/>
  <c r="X1425" i="1"/>
  <c r="X1431" i="1"/>
  <c r="X1427" i="1"/>
  <c r="X1428" i="1"/>
  <c r="X1455" i="1"/>
  <c r="X1451" i="1"/>
  <c r="X1459" i="1"/>
  <c r="X1460" i="1"/>
  <c r="X1456" i="1"/>
  <c r="X1457" i="1"/>
  <c r="X1458" i="1"/>
  <c r="X1452" i="1"/>
  <c r="X1453" i="1"/>
  <c r="X1454" i="1"/>
  <c r="X1446" i="1"/>
  <c r="X1441" i="1"/>
  <c r="X1443" i="1"/>
  <c r="X1442" i="1"/>
  <c r="X1444" i="1"/>
  <c r="X1445" i="1"/>
  <c r="X1447" i="1"/>
  <c r="X1449" i="1"/>
  <c r="X1448" i="1"/>
  <c r="X1450" i="1"/>
  <c r="X1436" i="1"/>
  <c r="X1433" i="1"/>
  <c r="X1432" i="1"/>
  <c r="X1434" i="1"/>
  <c r="X1440" i="1"/>
  <c r="X1435" i="1"/>
  <c r="X1437" i="1"/>
  <c r="X1438" i="1"/>
  <c r="X1439" i="1"/>
  <c r="X1472" i="1"/>
  <c r="X1473" i="1"/>
  <c r="X1476" i="1"/>
  <c r="X1474" i="1"/>
  <c r="X1479" i="1"/>
  <c r="X1475" i="1"/>
  <c r="X1477" i="1"/>
  <c r="X1471" i="1"/>
  <c r="X1480" i="1"/>
  <c r="X1478" i="1"/>
  <c r="X1464" i="1"/>
  <c r="X1466" i="1"/>
  <c r="X1461" i="1"/>
  <c r="X1467" i="1"/>
  <c r="X1465" i="1"/>
  <c r="X1468" i="1"/>
  <c r="X1462" i="1"/>
  <c r="X1470" i="1"/>
  <c r="X1463" i="1"/>
  <c r="X1469" i="1"/>
  <c r="X629" i="1"/>
  <c r="X635" i="1"/>
  <c r="X631" i="1"/>
  <c r="X638" i="1"/>
  <c r="X636" i="1"/>
  <c r="X632" i="1"/>
  <c r="X633" i="1"/>
  <c r="X634" i="1"/>
  <c r="X637" i="1"/>
  <c r="X630" i="1"/>
  <c r="X656" i="1"/>
  <c r="X657" i="1"/>
  <c r="X655" i="1"/>
  <c r="X650" i="1"/>
  <c r="X649" i="1"/>
  <c r="X654" i="1"/>
  <c r="X651" i="1"/>
  <c r="X658" i="1"/>
  <c r="X652" i="1"/>
  <c r="X653" i="1"/>
  <c r="X640" i="1"/>
  <c r="X645" i="1"/>
  <c r="X643" i="1"/>
  <c r="X644" i="1"/>
  <c r="X641" i="1"/>
  <c r="X642" i="1"/>
  <c r="X646" i="1"/>
  <c r="X639" i="1"/>
  <c r="X647" i="1"/>
  <c r="X648" i="1"/>
  <c r="X663" i="1"/>
  <c r="X661" i="1"/>
  <c r="X664" i="1"/>
  <c r="X659" i="1"/>
  <c r="X667" i="1"/>
  <c r="X668" i="1"/>
  <c r="X665" i="1"/>
  <c r="X660" i="1"/>
  <c r="X662" i="1"/>
  <c r="X666" i="1"/>
  <c r="X674" i="1"/>
  <c r="X672" i="1"/>
  <c r="X669" i="1"/>
  <c r="X675" i="1"/>
  <c r="X671" i="1"/>
  <c r="X673" i="1"/>
  <c r="X670" i="1"/>
  <c r="X677" i="1"/>
  <c r="X678" i="1"/>
  <c r="X676" i="1"/>
  <c r="X681" i="1"/>
  <c r="X687" i="1"/>
  <c r="X690" i="1"/>
  <c r="X682" i="1"/>
  <c r="X688" i="1"/>
  <c r="X684" i="1"/>
  <c r="X685" i="1"/>
  <c r="X686" i="1"/>
  <c r="X689" i="1"/>
  <c r="X683" i="1"/>
  <c r="X680" i="1"/>
  <c r="X679" i="1"/>
  <c r="X1384" i="1"/>
  <c r="X1387" i="1"/>
  <c r="X1388" i="1"/>
  <c r="X1383" i="1"/>
  <c r="X1385" i="1"/>
  <c r="X1389" i="1"/>
  <c r="X1382" i="1"/>
  <c r="X1390" i="1"/>
  <c r="X1386" i="1"/>
  <c r="X1391" i="1"/>
  <c r="X1365" i="1"/>
  <c r="X1367" i="1"/>
  <c r="X1366" i="1"/>
  <c r="X1368" i="1"/>
  <c r="X1370" i="1"/>
  <c r="X1371" i="1"/>
  <c r="X1372" i="1"/>
  <c r="X1369" i="1"/>
  <c r="X1364" i="1"/>
  <c r="X1363" i="1"/>
  <c r="X1380" i="1"/>
  <c r="X1381" i="1"/>
  <c r="X1374" i="1"/>
  <c r="X1378" i="1"/>
  <c r="X1373" i="1"/>
  <c r="X1377" i="1"/>
  <c r="X1375" i="1"/>
  <c r="X1376" i="1"/>
  <c r="X1379" i="1"/>
  <c r="X1359" i="1"/>
  <c r="X1357" i="1"/>
  <c r="X1356" i="1"/>
  <c r="X1358" i="1"/>
  <c r="X1362" i="1"/>
  <c r="X1355" i="1"/>
  <c r="X1354" i="1"/>
  <c r="X1360" i="1"/>
  <c r="X1353" i="1"/>
  <c r="X1361" i="1"/>
  <c r="X1396" i="1"/>
  <c r="X1393" i="1"/>
  <c r="X1394" i="1"/>
  <c r="X1400" i="1"/>
  <c r="X1398" i="1"/>
  <c r="X1395" i="1"/>
  <c r="X1392" i="1"/>
  <c r="X1399" i="1"/>
  <c r="X1397" i="1"/>
  <c r="X1401" i="1"/>
  <c r="X1402" i="1"/>
  <c r="X1404" i="1"/>
  <c r="X1408" i="1"/>
  <c r="X1405" i="1"/>
  <c r="X1409" i="1"/>
  <c r="X1403" i="1"/>
  <c r="X1411" i="1"/>
  <c r="X1407" i="1"/>
  <c r="X1406" i="1"/>
  <c r="X1410" i="1"/>
  <c r="X470" i="1"/>
  <c r="X474" i="1"/>
  <c r="X475" i="1"/>
  <c r="X471" i="1"/>
  <c r="X477" i="1"/>
  <c r="X478" i="1"/>
  <c r="X476" i="1"/>
  <c r="X472" i="1"/>
  <c r="X479" i="1"/>
  <c r="X473" i="1"/>
  <c r="X460" i="1"/>
  <c r="X461" i="1"/>
  <c r="X466" i="1"/>
  <c r="X462" i="1"/>
  <c r="X467" i="1"/>
  <c r="X468" i="1"/>
  <c r="X469" i="1"/>
  <c r="X464" i="1"/>
  <c r="X465" i="1"/>
  <c r="X463" i="1"/>
  <c r="X487" i="1"/>
  <c r="X484" i="1"/>
  <c r="X488" i="1"/>
  <c r="X485" i="1"/>
  <c r="X489" i="1"/>
  <c r="X486" i="1"/>
  <c r="X482" i="1"/>
  <c r="X483" i="1"/>
  <c r="X480" i="1"/>
  <c r="X481" i="1"/>
  <c r="X491" i="1"/>
  <c r="X498" i="1"/>
  <c r="X494" i="1"/>
  <c r="X492" i="1"/>
  <c r="X495" i="1"/>
  <c r="X496" i="1"/>
  <c r="X490" i="1"/>
  <c r="X497" i="1"/>
  <c r="X499" i="1"/>
  <c r="X493" i="1"/>
  <c r="X506" i="1"/>
  <c r="X500" i="1"/>
  <c r="X501" i="1"/>
  <c r="X503" i="1"/>
  <c r="X508" i="1"/>
  <c r="X504" i="1"/>
  <c r="X509" i="1"/>
  <c r="X505" i="1"/>
  <c r="X507" i="1"/>
  <c r="X502" i="1"/>
  <c r="X525" i="1"/>
  <c r="X526" i="1"/>
  <c r="X520" i="1"/>
  <c r="X524" i="1"/>
  <c r="X528" i="1"/>
  <c r="X527" i="1"/>
  <c r="X529" i="1"/>
  <c r="X521" i="1"/>
  <c r="X522" i="1"/>
  <c r="X523" i="1"/>
  <c r="X510" i="1"/>
  <c r="X519" i="1"/>
  <c r="X511" i="1"/>
  <c r="X517" i="1"/>
  <c r="X518" i="1"/>
  <c r="X516" i="1"/>
  <c r="X512" i="1"/>
  <c r="X513" i="1"/>
  <c r="X514" i="1"/>
  <c r="X515" i="1"/>
  <c r="X548" i="1"/>
  <c r="X540" i="1"/>
  <c r="X549" i="1"/>
  <c r="X542" i="1"/>
  <c r="X546" i="1"/>
  <c r="X544" i="1"/>
  <c r="X547" i="1"/>
  <c r="X541" i="1"/>
  <c r="X545" i="1"/>
  <c r="X543" i="1"/>
  <c r="X532" i="1"/>
  <c r="X533" i="1"/>
  <c r="X536" i="1"/>
  <c r="X534" i="1"/>
  <c r="X530" i="1"/>
  <c r="X535" i="1"/>
  <c r="X537" i="1"/>
  <c r="X531" i="1"/>
  <c r="X538" i="1"/>
  <c r="X539" i="1"/>
  <c r="X564" i="1"/>
  <c r="X561" i="1"/>
  <c r="X568" i="1"/>
  <c r="X562" i="1"/>
  <c r="X560" i="1"/>
  <c r="X565" i="1"/>
  <c r="X566" i="1"/>
  <c r="X559" i="1"/>
  <c r="X567" i="1"/>
  <c r="X563" i="1"/>
  <c r="X569" i="1"/>
  <c r="X571" i="1"/>
  <c r="X572" i="1"/>
  <c r="X573" i="1"/>
  <c r="X574" i="1"/>
  <c r="X575" i="1"/>
  <c r="X576" i="1"/>
  <c r="X570" i="1"/>
  <c r="X577" i="1"/>
  <c r="X578" i="1"/>
  <c r="X554" i="1"/>
  <c r="X552" i="1"/>
  <c r="X555" i="1"/>
  <c r="X553" i="1"/>
  <c r="X557" i="1"/>
  <c r="X556" i="1"/>
  <c r="X558" i="1"/>
  <c r="X550" i="1"/>
  <c r="X551" i="1"/>
  <c r="X2067" i="1"/>
  <c r="X2060" i="1"/>
  <c r="X2063" i="1"/>
  <c r="X2061" i="1"/>
  <c r="X2068" i="1"/>
  <c r="X2064" i="1"/>
  <c r="X2065" i="1"/>
  <c r="X2062" i="1"/>
  <c r="X2066" i="1"/>
  <c r="X2059" i="1"/>
  <c r="X2047" i="1"/>
  <c r="X2048" i="1"/>
  <c r="X2071" i="1"/>
  <c r="X2073" i="1"/>
  <c r="X2077" i="1"/>
  <c r="X2074" i="1"/>
  <c r="X2069" i="1"/>
  <c r="X2072" i="1"/>
  <c r="X2070" i="1"/>
  <c r="X2075" i="1"/>
  <c r="X2078" i="1"/>
  <c r="X2076" i="1"/>
  <c r="X2049" i="1"/>
  <c r="X2057" i="1"/>
  <c r="X2058" i="1"/>
  <c r="X2054" i="1"/>
  <c r="X2055" i="1"/>
  <c r="X2050" i="1"/>
  <c r="X2051" i="1"/>
  <c r="X2056" i="1"/>
  <c r="X2052" i="1"/>
  <c r="X2053" i="1"/>
  <c r="X2097" i="1"/>
  <c r="X2104" i="1"/>
  <c r="X2099" i="1"/>
  <c r="X2098" i="1"/>
  <c r="X2095" i="1"/>
  <c r="X2103" i="1"/>
  <c r="X2096" i="1"/>
  <c r="X2100" i="1"/>
  <c r="X2101" i="1"/>
  <c r="X2102" i="1"/>
  <c r="X2084" i="1"/>
  <c r="X2080" i="1"/>
  <c r="X2079" i="1"/>
  <c r="X2081" i="1"/>
  <c r="X2082" i="1"/>
  <c r="X2083" i="1"/>
  <c r="X2086" i="1"/>
  <c r="X2087" i="1"/>
  <c r="X2088" i="1"/>
  <c r="X2089" i="1"/>
  <c r="X2085" i="1"/>
  <c r="X2090" i="1"/>
  <c r="X2091" i="1"/>
  <c r="X2092" i="1"/>
  <c r="X2093" i="1"/>
  <c r="X2094" i="1"/>
  <c r="X2106" i="1"/>
  <c r="X2112" i="1"/>
  <c r="X2105" i="1"/>
  <c r="X2113" i="1"/>
  <c r="X2109" i="1"/>
  <c r="X2111" i="1"/>
  <c r="X2107" i="1"/>
  <c r="X2114" i="1"/>
  <c r="X2110" i="1"/>
  <c r="X2108" i="1"/>
  <c r="X2118" i="1"/>
  <c r="X2121" i="1"/>
  <c r="X2124" i="1"/>
  <c r="X2122" i="1"/>
  <c r="X2123" i="1"/>
  <c r="X2115" i="1"/>
  <c r="X2119" i="1"/>
  <c r="X2120" i="1"/>
  <c r="X2116" i="1"/>
  <c r="X2117" i="1"/>
  <c r="X2135" i="1"/>
  <c r="X2139" i="1"/>
  <c r="X2130" i="1"/>
  <c r="X2131" i="1"/>
  <c r="X2132" i="1"/>
  <c r="X2133" i="1"/>
  <c r="X2136" i="1"/>
  <c r="X2137" i="1"/>
  <c r="X2138" i="1"/>
  <c r="X2134" i="1"/>
  <c r="X2153" i="1"/>
  <c r="X2151" i="1"/>
  <c r="X2154" i="1"/>
  <c r="X2155" i="1"/>
  <c r="X2156" i="1"/>
  <c r="X2150" i="1"/>
  <c r="X2158" i="1"/>
  <c r="X2157" i="1"/>
  <c r="X2159" i="1"/>
  <c r="X2152" i="1"/>
  <c r="X2140" i="1"/>
  <c r="X2144" i="1"/>
  <c r="X2147" i="1"/>
  <c r="X2148" i="1"/>
  <c r="X2149" i="1"/>
  <c r="X2141" i="1"/>
  <c r="X2142" i="1"/>
  <c r="X2145" i="1"/>
  <c r="X2146" i="1"/>
  <c r="X2143" i="1"/>
  <c r="X2127" i="1"/>
  <c r="X2125" i="1"/>
  <c r="X2128" i="1"/>
  <c r="X2129" i="1"/>
  <c r="X2126" i="1"/>
  <c r="X2163" i="1"/>
  <c r="X2161" i="1"/>
  <c r="X2160" i="1"/>
  <c r="X2166" i="1"/>
  <c r="X2168" i="1"/>
  <c r="X2162" i="1"/>
  <c r="X2167" i="1"/>
  <c r="X2164" i="1"/>
  <c r="X2169" i="1"/>
  <c r="X2165" i="1"/>
  <c r="X2171" i="1"/>
  <c r="X2173" i="1"/>
  <c r="X2174" i="1"/>
  <c r="X2172" i="1"/>
  <c r="X2178" i="1"/>
  <c r="X2175" i="1"/>
  <c r="X2176" i="1"/>
  <c r="X2179" i="1"/>
  <c r="X2170" i="1"/>
  <c r="X2177" i="1"/>
  <c r="X1869" i="1"/>
  <c r="X1871" i="1"/>
  <c r="X1870" i="1"/>
  <c r="X1877" i="1"/>
  <c r="X1872" i="1"/>
  <c r="X1873" i="1"/>
  <c r="X1874" i="1"/>
  <c r="X1878" i="1"/>
  <c r="X1875" i="1"/>
  <c r="X1876" i="1"/>
  <c r="X1861" i="1"/>
  <c r="X1863" i="1"/>
  <c r="X1864" i="1"/>
  <c r="X1868" i="1"/>
  <c r="X1865" i="1"/>
  <c r="X1860" i="1"/>
  <c r="X1866" i="1"/>
  <c r="X1859" i="1"/>
  <c r="X1862" i="1"/>
  <c r="X1867" i="1"/>
  <c r="X1996" i="1"/>
  <c r="X1994" i="1"/>
  <c r="X2000" i="1"/>
  <c r="X2001" i="1"/>
  <c r="X2003" i="1"/>
  <c r="X2002" i="1"/>
  <c r="X1995" i="1"/>
  <c r="X1997" i="1"/>
  <c r="X1998" i="1"/>
  <c r="X1999" i="1"/>
  <c r="X2007" i="1"/>
  <c r="X2005" i="1"/>
  <c r="X2008" i="1"/>
  <c r="X2009" i="1"/>
  <c r="X2004" i="1"/>
  <c r="X2011" i="1"/>
  <c r="X2012" i="1"/>
  <c r="X2013" i="1"/>
  <c r="X2006" i="1"/>
  <c r="X2010" i="1"/>
  <c r="X1985" i="1"/>
  <c r="X1992" i="1"/>
  <c r="X1986" i="1"/>
  <c r="X1989" i="1"/>
  <c r="X1984" i="1"/>
  <c r="X1987" i="1"/>
  <c r="X1991" i="1"/>
  <c r="X1988" i="1"/>
  <c r="X1990" i="1"/>
  <c r="X1993" i="1"/>
  <c r="X2020" i="1"/>
  <c r="X2018" i="1"/>
  <c r="X2021" i="1"/>
  <c r="X2014" i="1"/>
  <c r="X2023" i="1"/>
  <c r="X2022" i="1"/>
  <c r="X2016" i="1"/>
  <c r="X2019" i="1"/>
  <c r="X2017" i="1"/>
  <c r="X2015" i="1"/>
  <c r="X2027" i="1"/>
  <c r="X2028" i="1"/>
  <c r="X2029" i="1"/>
  <c r="X2034" i="1"/>
  <c r="X2035" i="1"/>
  <c r="X2036" i="1"/>
  <c r="X2030" i="1"/>
  <c r="X2031" i="1"/>
  <c r="X2033" i="1"/>
  <c r="X2032" i="1"/>
  <c r="X2040" i="1"/>
  <c r="X2041" i="1"/>
  <c r="X2037" i="1"/>
  <c r="X2042" i="1"/>
  <c r="X2043" i="1"/>
  <c r="X2038" i="1"/>
  <c r="X2044" i="1"/>
  <c r="X2045" i="1"/>
  <c r="X2046" i="1"/>
  <c r="X2039" i="1"/>
  <c r="X2025" i="1"/>
  <c r="X2026" i="1"/>
  <c r="X2024" i="1"/>
  <c r="X1791" i="1"/>
  <c r="X1784" i="1"/>
  <c r="X1790" i="1"/>
  <c r="X1792" i="1"/>
  <c r="X1787" i="1"/>
  <c r="X1785" i="1"/>
  <c r="X1788" i="1"/>
  <c r="X1793" i="1"/>
  <c r="X1786" i="1"/>
  <c r="X1789" i="1"/>
  <c r="X1794" i="1"/>
  <c r="X1795" i="1"/>
  <c r="X1796" i="1"/>
  <c r="X1797" i="1"/>
  <c r="X1798" i="1"/>
  <c r="X1804" i="1"/>
  <c r="X1805" i="1"/>
  <c r="X1799" i="1"/>
  <c r="X1801" i="1"/>
  <c r="X1807" i="1"/>
  <c r="X1800" i="1"/>
  <c r="X1802" i="1"/>
  <c r="X1803" i="1"/>
  <c r="X1808" i="1"/>
  <c r="X1806" i="1"/>
  <c r="X1809" i="1"/>
  <c r="X1810" i="1"/>
  <c r="X1812" i="1"/>
  <c r="X1811" i="1"/>
  <c r="X1814" i="1"/>
  <c r="X1813" i="1"/>
  <c r="X1818" i="1"/>
  <c r="X1815" i="1"/>
  <c r="X1817" i="1"/>
  <c r="X1816" i="1"/>
  <c r="X1819" i="1"/>
  <c r="X1821" i="1"/>
  <c r="X1823" i="1"/>
  <c r="X1820" i="1"/>
  <c r="X1825" i="1"/>
  <c r="X1826" i="1"/>
  <c r="X1822" i="1"/>
  <c r="X1828" i="1"/>
  <c r="X1824" i="1"/>
  <c r="X1827" i="1"/>
  <c r="X1830" i="1"/>
  <c r="X1834" i="1"/>
  <c r="X1835" i="1"/>
  <c r="X1831" i="1"/>
  <c r="X1832" i="1"/>
  <c r="X1833" i="1"/>
  <c r="X1836" i="1"/>
  <c r="X1837" i="1"/>
  <c r="X1838" i="1"/>
  <c r="X1829" i="1"/>
  <c r="X1839" i="1"/>
  <c r="X1844" i="1"/>
  <c r="X1840" i="1"/>
  <c r="X1843" i="1"/>
  <c r="X1842" i="1"/>
  <c r="X1848" i="1"/>
  <c r="X1847" i="1"/>
  <c r="X1841" i="1"/>
  <c r="X1845" i="1"/>
  <c r="X1846" i="1"/>
  <c r="X1849" i="1"/>
  <c r="X1850" i="1"/>
  <c r="X1854" i="1"/>
  <c r="X1851" i="1"/>
  <c r="X1858" i="1"/>
  <c r="X1852" i="1"/>
  <c r="X1853" i="1"/>
  <c r="X1855" i="1"/>
  <c r="X1857" i="1"/>
  <c r="X1856" i="1"/>
  <c r="X2183" i="1"/>
  <c r="X2180" i="1"/>
  <c r="X2186" i="1"/>
  <c r="X2188" i="1"/>
  <c r="X2181" i="1"/>
  <c r="X2182" i="1"/>
  <c r="X2189" i="1"/>
  <c r="X2187" i="1"/>
  <c r="X2184" i="1"/>
  <c r="X2185" i="1"/>
  <c r="X2208" i="1"/>
  <c r="X2207" i="1"/>
  <c r="X2210" i="1"/>
  <c r="X2211" i="1"/>
  <c r="X2209" i="1"/>
  <c r="X2205" i="1"/>
  <c r="X2206" i="1"/>
  <c r="X2214" i="1"/>
  <c r="X2212" i="1"/>
  <c r="X2213" i="1"/>
  <c r="X2196" i="1"/>
  <c r="X2192" i="1"/>
  <c r="X2197" i="1"/>
  <c r="X2191" i="1"/>
  <c r="X2193" i="1"/>
  <c r="X2194" i="1"/>
  <c r="X2190" i="1"/>
  <c r="X2195" i="1"/>
  <c r="X2199" i="1"/>
  <c r="X2198" i="1"/>
  <c r="X2203" i="1"/>
  <c r="X2204" i="1"/>
  <c r="X2200" i="1"/>
  <c r="X2201" i="1"/>
  <c r="X2202" i="1"/>
  <c r="X2216" i="1"/>
  <c r="X2219" i="1"/>
  <c r="X2220" i="1"/>
  <c r="X2215" i="1"/>
  <c r="X2221" i="1"/>
  <c r="X2218" i="1"/>
  <c r="X2217" i="1"/>
  <c r="X2222" i="1"/>
  <c r="X2223" i="1"/>
  <c r="X2224" i="1"/>
  <c r="X2229" i="1"/>
  <c r="X2230" i="1"/>
  <c r="X2225" i="1"/>
  <c r="X2226" i="1"/>
  <c r="X2227" i="1"/>
  <c r="X2228" i="1"/>
  <c r="X2233" i="1"/>
  <c r="X2231" i="1"/>
  <c r="X2232" i="1"/>
  <c r="X2234" i="1"/>
  <c r="X2244" i="1"/>
  <c r="X2237" i="1"/>
  <c r="X2238" i="1"/>
  <c r="X2239" i="1"/>
  <c r="X2240" i="1"/>
  <c r="X2243" i="1"/>
  <c r="X2241" i="1"/>
  <c r="X2235" i="1"/>
  <c r="X2242" i="1"/>
  <c r="X2236" i="1"/>
  <c r="X1885" i="1"/>
  <c r="X1883" i="1"/>
  <c r="X1886" i="1"/>
  <c r="X1892" i="1"/>
  <c r="X1888" i="1"/>
  <c r="X1890" i="1"/>
  <c r="X1884" i="1"/>
  <c r="X1889" i="1"/>
  <c r="X1887" i="1"/>
  <c r="X1891" i="1"/>
  <c r="X1882" i="1"/>
  <c r="X1881" i="1"/>
  <c r="X1879" i="1"/>
  <c r="X1880" i="1"/>
  <c r="X1909" i="1"/>
  <c r="X1904" i="1"/>
  <c r="X1905" i="1"/>
  <c r="X1910" i="1"/>
  <c r="X1906" i="1"/>
  <c r="X1903" i="1"/>
  <c r="X1911" i="1"/>
  <c r="X1907" i="1"/>
  <c r="X1908" i="1"/>
  <c r="X1912" i="1"/>
  <c r="X1895" i="1"/>
  <c r="X1894" i="1"/>
  <c r="X1902" i="1"/>
  <c r="X1897" i="1"/>
  <c r="X1900" i="1"/>
  <c r="X1898" i="1"/>
  <c r="X1901" i="1"/>
  <c r="X1893" i="1"/>
  <c r="X1896" i="1"/>
  <c r="X1899" i="1"/>
  <c r="X590" i="1"/>
  <c r="X597" i="1"/>
  <c r="X596" i="1"/>
  <c r="X591" i="1"/>
  <c r="X592" i="1"/>
  <c r="X598" i="1"/>
  <c r="X593" i="1"/>
  <c r="X594" i="1"/>
  <c r="X595" i="1"/>
  <c r="X589" i="1"/>
  <c r="X581" i="1"/>
  <c r="X584" i="1"/>
  <c r="X585" i="1"/>
  <c r="X586" i="1"/>
  <c r="X582" i="1"/>
  <c r="X587" i="1"/>
  <c r="X583" i="1"/>
  <c r="X580" i="1"/>
  <c r="X588" i="1"/>
  <c r="X606" i="1"/>
  <c r="X599" i="1"/>
  <c r="X607" i="1"/>
  <c r="X600" i="1"/>
  <c r="X601" i="1"/>
  <c r="X608" i="1"/>
  <c r="X602" i="1"/>
  <c r="X603" i="1"/>
  <c r="X604" i="1"/>
  <c r="X605" i="1"/>
  <c r="X579" i="1"/>
  <c r="X609" i="1"/>
  <c r="X615" i="1"/>
  <c r="X617" i="1"/>
  <c r="X616" i="1"/>
  <c r="X612" i="1"/>
  <c r="X613" i="1"/>
  <c r="X610" i="1"/>
  <c r="X618" i="1"/>
  <c r="X611" i="1"/>
  <c r="X614" i="1"/>
  <c r="X625" i="1"/>
  <c r="X623" i="1"/>
  <c r="X624" i="1"/>
  <c r="X621" i="1"/>
  <c r="X626" i="1"/>
  <c r="X627" i="1"/>
  <c r="X622" i="1"/>
  <c r="X628" i="1"/>
  <c r="X619" i="1"/>
  <c r="X620" i="1"/>
  <c r="X1312" i="1"/>
  <c r="X1310" i="1"/>
  <c r="X1317" i="1"/>
  <c r="X1309" i="1"/>
  <c r="X1314" i="1"/>
  <c r="X1311" i="1"/>
  <c r="X1313" i="1"/>
  <c r="X1318" i="1"/>
  <c r="X1316" i="1"/>
  <c r="X1315" i="1"/>
  <c r="X1319" i="1"/>
  <c r="X1320" i="1"/>
  <c r="X1321" i="1"/>
  <c r="X1322" i="1"/>
  <c r="X1323" i="1"/>
  <c r="X1327" i="1"/>
  <c r="X1324" i="1"/>
  <c r="X1325" i="1"/>
  <c r="X1328" i="1"/>
  <c r="X1326" i="1"/>
  <c r="X1350" i="1"/>
  <c r="X1352" i="1"/>
  <c r="X1348" i="1"/>
  <c r="X1343" i="1"/>
  <c r="X1345" i="1"/>
  <c r="X1351" i="1"/>
  <c r="X1344" i="1"/>
  <c r="X1346" i="1"/>
  <c r="X1347" i="1"/>
  <c r="X1349" i="1"/>
  <c r="X1333" i="1"/>
  <c r="X1332" i="1"/>
  <c r="X1336" i="1"/>
  <c r="X1335" i="1"/>
  <c r="X1337" i="1"/>
  <c r="X1334" i="1"/>
  <c r="X1338" i="1"/>
  <c r="X1339" i="1"/>
  <c r="X1340" i="1"/>
  <c r="X1342" i="1"/>
  <c r="X1341" i="1"/>
  <c r="X1330" i="1"/>
  <c r="X1329" i="1"/>
  <c r="X1331" i="1"/>
  <c r="X1237" i="1"/>
  <c r="X1232" i="1"/>
  <c r="X1233" i="1"/>
  <c r="X1240" i="1"/>
  <c r="X1241" i="1"/>
  <c r="X1234" i="1"/>
  <c r="X1236" i="1"/>
  <c r="X1238" i="1"/>
  <c r="X1239" i="1"/>
  <c r="X1235" i="1"/>
  <c r="X1246" i="1"/>
  <c r="X1244" i="1"/>
  <c r="X1247" i="1"/>
  <c r="X1248" i="1"/>
  <c r="X1242" i="1"/>
  <c r="X1245" i="1"/>
  <c r="X1243" i="1"/>
  <c r="X1249" i="1"/>
  <c r="X1250" i="1"/>
  <c r="X1251" i="1"/>
  <c r="X1222" i="1"/>
  <c r="X1226" i="1"/>
  <c r="X1228" i="1"/>
  <c r="X1227" i="1"/>
  <c r="X1229" i="1"/>
  <c r="X1230" i="1"/>
  <c r="X1224" i="1"/>
  <c r="X1225" i="1"/>
  <c r="X1231" i="1"/>
  <c r="X1223" i="1"/>
  <c r="X1221" i="1"/>
  <c r="X1220" i="1"/>
  <c r="X1265" i="1"/>
  <c r="X1271" i="1"/>
  <c r="X1266" i="1"/>
  <c r="X1272" i="1"/>
  <c r="X1267" i="1"/>
  <c r="X1268" i="1"/>
  <c r="X1269" i="1"/>
  <c r="X1273" i="1"/>
  <c r="X1274" i="1"/>
  <c r="X1270" i="1"/>
  <c r="X1263" i="1"/>
  <c r="X1264" i="1"/>
  <c r="X1257" i="1"/>
  <c r="X1258" i="1"/>
  <c r="X1260" i="1"/>
  <c r="X1261" i="1"/>
  <c r="X1255" i="1"/>
  <c r="X1259" i="1"/>
  <c r="X1262" i="1"/>
  <c r="X1256" i="1"/>
  <c r="X1252" i="1"/>
  <c r="X1253" i="1"/>
  <c r="X1254" i="1"/>
  <c r="X1277" i="1"/>
  <c r="X1278" i="1"/>
  <c r="X1276" i="1"/>
  <c r="X1279" i="1"/>
  <c r="X1280" i="1"/>
  <c r="X1275" i="1"/>
  <c r="X1283" i="1"/>
  <c r="X1282" i="1"/>
  <c r="X1284" i="1"/>
  <c r="X1281" i="1"/>
  <c r="X1298" i="1"/>
  <c r="X1291" i="1"/>
  <c r="X1292" i="1"/>
  <c r="X1289" i="1"/>
  <c r="X1290" i="1"/>
  <c r="X1293" i="1"/>
  <c r="X1294" i="1"/>
  <c r="X1296" i="1"/>
  <c r="X1297" i="1"/>
  <c r="X1295" i="1"/>
  <c r="X1299" i="1"/>
  <c r="X1300" i="1"/>
  <c r="X1301" i="1"/>
  <c r="X1302" i="1"/>
  <c r="X1307" i="1"/>
  <c r="X1303" i="1"/>
  <c r="X1305" i="1"/>
  <c r="X1304" i="1"/>
  <c r="X1308" i="1"/>
  <c r="X1306" i="1"/>
  <c r="X1285" i="1"/>
  <c r="X1286" i="1"/>
  <c r="X1287" i="1"/>
  <c r="X1288" i="1"/>
  <c r="X1133" i="1"/>
  <c r="X1137" i="1"/>
  <c r="X1138" i="1"/>
  <c r="X1131" i="1"/>
  <c r="X1139" i="1"/>
  <c r="X1135" i="1"/>
  <c r="X1130" i="1"/>
  <c r="X1134" i="1"/>
  <c r="X1132" i="1"/>
  <c r="X1136" i="1"/>
  <c r="X1120" i="1"/>
  <c r="X1121" i="1"/>
  <c r="X1124" i="1"/>
  <c r="X1125" i="1"/>
  <c r="X1122" i="1"/>
  <c r="X1126" i="1"/>
  <c r="X1129" i="1"/>
  <c r="X1123" i="1"/>
  <c r="X1127" i="1"/>
  <c r="X1128" i="1"/>
  <c r="X1143" i="1"/>
  <c r="X1148" i="1"/>
  <c r="X1149" i="1"/>
  <c r="X1144" i="1"/>
  <c r="X1140" i="1"/>
  <c r="X1145" i="1"/>
  <c r="X1141" i="1"/>
  <c r="X1142" i="1"/>
  <c r="X1146" i="1"/>
  <c r="X1147" i="1"/>
  <c r="X1167" i="1"/>
  <c r="X1168" i="1"/>
  <c r="X1165" i="1"/>
  <c r="X1161" i="1"/>
  <c r="X1169" i="1"/>
  <c r="X1162" i="1"/>
  <c r="X1166" i="1"/>
  <c r="X1163" i="1"/>
  <c r="X1160" i="1"/>
  <c r="X1164" i="1"/>
  <c r="X1179" i="1"/>
  <c r="X1173" i="1"/>
  <c r="X1174" i="1"/>
  <c r="X1178" i="1"/>
  <c r="X1175" i="1"/>
  <c r="X1176" i="1"/>
  <c r="X1172" i="1"/>
  <c r="X1170" i="1"/>
  <c r="X1177" i="1"/>
  <c r="X1171" i="1"/>
  <c r="X1159" i="1"/>
  <c r="X1154" i="1"/>
  <c r="X1157" i="1"/>
  <c r="X1152" i="1"/>
  <c r="X1155" i="1"/>
  <c r="X1153" i="1"/>
  <c r="X1150" i="1"/>
  <c r="X1158" i="1"/>
  <c r="X1151" i="1"/>
  <c r="X1156" i="1"/>
  <c r="X1926" i="1"/>
  <c r="X1932" i="1"/>
  <c r="X1931" i="1"/>
  <c r="X1929" i="1"/>
  <c r="X1923" i="1"/>
  <c r="X1924" i="1"/>
  <c r="X1927" i="1"/>
  <c r="X1930" i="1"/>
  <c r="X1925" i="1"/>
  <c r="X1928" i="1"/>
  <c r="X1915" i="1"/>
  <c r="X1913" i="1"/>
  <c r="X1917" i="1"/>
  <c r="X1918" i="1"/>
  <c r="X1919" i="1"/>
  <c r="X1914" i="1"/>
  <c r="X1922" i="1"/>
  <c r="X1920" i="1"/>
  <c r="X1921" i="1"/>
  <c r="X1916" i="1"/>
  <c r="X1933" i="1"/>
  <c r="X1934" i="1"/>
  <c r="X1939" i="1"/>
  <c r="X1935" i="1"/>
  <c r="X1936" i="1"/>
  <c r="X1937" i="1"/>
  <c r="X1938" i="1"/>
  <c r="X1940" i="1"/>
  <c r="X1941" i="1"/>
  <c r="X1942" i="1"/>
  <c r="X440" i="1"/>
  <c r="X443" i="1"/>
  <c r="X441" i="1"/>
  <c r="X449" i="1"/>
  <c r="X444" i="1"/>
  <c r="X446" i="1"/>
  <c r="X445" i="1"/>
  <c r="X447" i="1"/>
  <c r="X448" i="1"/>
  <c r="X442" i="1"/>
  <c r="X428" i="1"/>
  <c r="X426" i="1"/>
  <c r="X427" i="1"/>
  <c r="X429" i="1"/>
  <c r="X430" i="1"/>
  <c r="X433" i="1"/>
  <c r="X435" i="1"/>
  <c r="X436" i="1"/>
  <c r="X431" i="1"/>
  <c r="X434" i="1"/>
  <c r="X437" i="1"/>
  <c r="X438" i="1"/>
  <c r="X439" i="1"/>
  <c r="X432" i="1"/>
  <c r="X452" i="1"/>
  <c r="X453" i="1"/>
  <c r="X454" i="1"/>
  <c r="X456" i="1"/>
  <c r="X450" i="1"/>
  <c r="X451" i="1"/>
  <c r="X457" i="1"/>
  <c r="X458" i="1"/>
  <c r="X455" i="1"/>
  <c r="X459" i="1"/>
  <c r="X1949" i="1"/>
  <c r="X1950" i="1"/>
  <c r="X1947" i="1"/>
  <c r="X1943" i="1"/>
  <c r="X1952" i="1"/>
  <c r="X1951" i="1"/>
  <c r="X1944" i="1"/>
  <c r="X1945" i="1"/>
  <c r="X1948" i="1"/>
  <c r="X1946" i="1"/>
  <c r="X1955" i="1"/>
  <c r="X1961" i="1"/>
  <c r="X1954" i="1"/>
  <c r="X1953" i="1"/>
  <c r="X1956" i="1"/>
  <c r="X1957" i="1"/>
  <c r="X1958" i="1"/>
  <c r="X1959" i="1"/>
  <c r="X1962" i="1"/>
  <c r="X1960" i="1"/>
  <c r="X1964" i="1"/>
  <c r="X1970" i="1"/>
  <c r="X1968" i="1"/>
  <c r="X1966" i="1"/>
  <c r="X1971" i="1"/>
  <c r="X1972" i="1"/>
  <c r="X1973" i="1"/>
  <c r="X1969" i="1"/>
  <c r="X1965" i="1"/>
  <c r="X1967" i="1"/>
  <c r="X1978" i="1"/>
  <c r="X1980" i="1"/>
  <c r="X1981" i="1"/>
  <c r="X1983" i="1"/>
  <c r="X1975" i="1"/>
  <c r="X1982" i="1"/>
  <c r="X1976" i="1"/>
  <c r="X1977" i="1"/>
  <c r="X1979" i="1"/>
  <c r="X1974" i="1"/>
  <c r="X1963" i="1"/>
  <c r="X1547" i="1"/>
  <c r="X1545" i="1"/>
  <c r="X1544" i="1"/>
  <c r="X1548" i="1"/>
  <c r="X1549" i="1"/>
  <c r="X1550" i="1"/>
  <c r="X1542" i="1"/>
  <c r="X1543" i="1"/>
  <c r="X1546" i="1"/>
  <c r="X1541" i="1"/>
  <c r="X1540" i="1"/>
  <c r="X1538" i="1"/>
  <c r="X1535" i="1"/>
  <c r="X1531" i="1"/>
  <c r="X1534" i="1"/>
  <c r="X1536" i="1"/>
  <c r="X1532" i="1"/>
  <c r="X1537" i="1"/>
  <c r="X1539" i="1"/>
  <c r="X1533" i="1"/>
  <c r="X1562" i="1"/>
  <c r="X1558" i="1"/>
  <c r="X1563" i="1"/>
  <c r="X1565" i="1"/>
  <c r="X1564" i="1"/>
  <c r="X1566" i="1"/>
  <c r="X1559" i="1"/>
  <c r="X1560" i="1"/>
  <c r="X1561" i="1"/>
  <c r="X1567" i="1"/>
  <c r="X1568" i="1"/>
  <c r="X1573" i="1"/>
  <c r="X1569" i="1"/>
  <c r="X1570" i="1"/>
  <c r="X1571" i="1"/>
  <c r="X1572" i="1"/>
  <c r="X1574" i="1"/>
  <c r="X1576" i="1"/>
  <c r="X1575" i="1"/>
  <c r="X1577" i="1"/>
  <c r="X1554" i="1"/>
  <c r="X1553" i="1"/>
  <c r="X1551" i="1"/>
  <c r="X1555" i="1"/>
  <c r="X1556" i="1"/>
  <c r="X1552" i="1"/>
  <c r="X1557" i="1"/>
  <c r="X1580" i="1"/>
  <c r="X1581" i="1"/>
  <c r="X1583" i="1"/>
  <c r="X1585" i="1"/>
  <c r="X1579" i="1"/>
  <c r="X1578" i="1"/>
  <c r="X1587" i="1"/>
  <c r="X1586" i="1"/>
  <c r="X1584" i="1"/>
  <c r="X1582" i="1"/>
  <c r="X1589" i="1"/>
  <c r="X1596" i="1"/>
  <c r="X1593" i="1"/>
  <c r="X1597" i="1"/>
  <c r="X1594" i="1"/>
  <c r="X1595" i="1"/>
  <c r="X1591" i="1"/>
  <c r="X1588" i="1"/>
  <c r="X1590" i="1"/>
  <c r="X1592" i="1"/>
  <c r="X1734" i="1"/>
  <c r="X1723" i="1"/>
  <c r="X1719" i="1"/>
  <c r="X1720" i="1"/>
  <c r="X1724" i="1"/>
  <c r="X1721" i="1"/>
  <c r="X1725" i="1"/>
  <c r="X1722" i="1"/>
  <c r="X1717" i="1"/>
  <c r="X1718" i="1"/>
  <c r="X1726" i="1"/>
  <c r="X1750" i="1"/>
  <c r="X1747" i="1"/>
  <c r="X1748" i="1"/>
  <c r="X1745" i="1"/>
  <c r="X1752" i="1"/>
  <c r="X1746" i="1"/>
  <c r="X1749" i="1"/>
  <c r="X1753" i="1"/>
  <c r="X1754" i="1"/>
  <c r="X1751" i="1"/>
  <c r="X1739" i="1"/>
  <c r="X1742" i="1"/>
  <c r="X1735" i="1"/>
  <c r="X1737" i="1"/>
  <c r="X1740" i="1"/>
  <c r="X1741" i="1"/>
  <c r="X1738" i="1"/>
  <c r="X1743" i="1"/>
  <c r="X1736" i="1"/>
  <c r="X1744" i="1"/>
  <c r="X1727" i="1"/>
  <c r="X1730" i="1"/>
  <c r="X1731" i="1"/>
  <c r="X1728" i="1"/>
  <c r="X1729" i="1"/>
  <c r="X1732" i="1"/>
  <c r="X1733" i="1"/>
  <c r="X1755" i="1"/>
  <c r="X1756" i="1"/>
  <c r="X1758" i="1"/>
  <c r="X1757" i="1"/>
  <c r="X1762" i="1"/>
  <c r="X1763" i="1"/>
  <c r="X1760" i="1"/>
  <c r="X1761" i="1"/>
  <c r="X1759" i="1"/>
  <c r="X1765" i="1"/>
  <c r="X1766" i="1"/>
  <c r="X1767" i="1"/>
  <c r="X1770" i="1"/>
  <c r="X1772" i="1"/>
  <c r="X1773" i="1"/>
  <c r="X1768" i="1"/>
  <c r="X1769" i="1"/>
  <c r="X1764" i="1"/>
  <c r="X1771" i="1"/>
  <c r="X1780" i="1"/>
  <c r="X1781" i="1"/>
  <c r="X1782" i="1"/>
  <c r="X1783" i="1"/>
  <c r="X1776" i="1"/>
  <c r="X1778" i="1"/>
  <c r="X1777" i="1"/>
  <c r="X1775" i="1"/>
  <c r="X1774" i="1"/>
  <c r="X1779" i="1"/>
  <c r="X1191" i="1"/>
  <c r="X1195" i="1"/>
  <c r="X1198" i="1"/>
  <c r="X1199" i="1"/>
  <c r="X1192" i="1"/>
  <c r="X1194" i="1"/>
  <c r="X1190" i="1"/>
  <c r="X1196" i="1"/>
  <c r="X1197" i="1"/>
  <c r="X1193" i="1"/>
  <c r="X1182" i="1"/>
  <c r="X1186" i="1"/>
  <c r="X1187" i="1"/>
  <c r="X1188" i="1"/>
  <c r="X1185" i="1"/>
  <c r="X1184" i="1"/>
  <c r="X1189" i="1"/>
  <c r="X1181" i="1"/>
  <c r="X1183" i="1"/>
  <c r="X1180" i="1"/>
  <c r="X1211" i="1"/>
  <c r="X1218" i="1"/>
  <c r="X1219" i="1"/>
  <c r="X1212" i="1"/>
  <c r="X1216" i="1"/>
  <c r="X1210" i="1"/>
  <c r="X1213" i="1"/>
  <c r="X1214" i="1"/>
  <c r="X1215" i="1"/>
  <c r="X1217" i="1"/>
  <c r="X1201" i="1"/>
  <c r="X1208" i="1"/>
  <c r="X1204" i="1"/>
  <c r="X1205" i="1"/>
  <c r="X1202" i="1"/>
  <c r="X1206" i="1"/>
  <c r="X1203" i="1"/>
  <c r="X1200" i="1"/>
  <c r="X1207" i="1"/>
  <c r="X1209" i="1"/>
  <c r="X4" i="1"/>
  <c r="X5" i="1"/>
  <c r="X7" i="1"/>
  <c r="X8" i="1"/>
  <c r="X9" i="1"/>
  <c r="X10" i="1"/>
  <c r="X11" i="1"/>
  <c r="X2" i="1"/>
  <c r="X3" i="1"/>
  <c r="X6" i="1"/>
  <c r="X14" i="1"/>
  <c r="X15" i="1"/>
  <c r="X13" i="1"/>
  <c r="X16" i="1"/>
  <c r="X12" i="1"/>
  <c r="X31" i="1"/>
  <c r="X23" i="1"/>
  <c r="X24" i="1"/>
  <c r="X25" i="1"/>
  <c r="X26" i="1"/>
  <c r="X27" i="1"/>
  <c r="X28" i="1"/>
  <c r="X22" i="1"/>
  <c r="X29" i="1"/>
  <c r="X30" i="1"/>
  <c r="X20" i="1"/>
  <c r="X17" i="1"/>
  <c r="X21" i="1"/>
  <c r="X19" i="1"/>
  <c r="X18" i="1"/>
  <c r="X40" i="1"/>
  <c r="X32" i="1"/>
  <c r="X41" i="1"/>
  <c r="X34" i="1"/>
  <c r="X35" i="1"/>
  <c r="X33" i="1"/>
  <c r="X36" i="1"/>
  <c r="X37" i="1"/>
  <c r="X38" i="1"/>
  <c r="X39" i="1"/>
  <c r="X61" i="1"/>
  <c r="X55" i="1"/>
  <c r="X56" i="1"/>
  <c r="X57" i="1"/>
  <c r="X58" i="1"/>
  <c r="X53" i="1"/>
  <c r="X54" i="1"/>
  <c r="X52" i="1"/>
  <c r="X59" i="1"/>
  <c r="X60" i="1"/>
  <c r="X43" i="1"/>
  <c r="X46" i="1"/>
  <c r="X45" i="1"/>
  <c r="X49" i="1"/>
  <c r="X47" i="1"/>
  <c r="X42" i="1"/>
  <c r="X48" i="1"/>
  <c r="X50" i="1"/>
  <c r="X44" i="1"/>
  <c r="X51" i="1"/>
  <c r="X252" i="1"/>
  <c r="X251" i="1"/>
  <c r="X253" i="1"/>
  <c r="X254" i="1"/>
  <c r="X255" i="1"/>
  <c r="X256" i="1"/>
  <c r="X258" i="1"/>
  <c r="X259" i="1"/>
  <c r="X260" i="1"/>
  <c r="X257" i="1"/>
  <c r="X242" i="1"/>
  <c r="X241" i="1"/>
  <c r="X248" i="1"/>
  <c r="X243" i="1"/>
  <c r="X244" i="1"/>
  <c r="X249" i="1"/>
  <c r="X245" i="1"/>
  <c r="X250" i="1"/>
  <c r="X246" i="1"/>
  <c r="X247" i="1"/>
  <c r="X271" i="1"/>
  <c r="X272" i="1"/>
  <c r="X273" i="1"/>
  <c r="X274" i="1"/>
  <c r="X279" i="1"/>
  <c r="X275" i="1"/>
  <c r="X276" i="1"/>
  <c r="X277" i="1"/>
  <c r="X278" i="1"/>
  <c r="X280" i="1"/>
  <c r="X268" i="1"/>
  <c r="X265" i="1"/>
  <c r="X270" i="1"/>
  <c r="X261" i="1"/>
  <c r="X262" i="1"/>
  <c r="X263" i="1"/>
  <c r="X264" i="1"/>
  <c r="X269" i="1"/>
  <c r="X266" i="1"/>
  <c r="X267" i="1"/>
  <c r="X293" i="1"/>
  <c r="X294" i="1"/>
  <c r="X292" i="1"/>
  <c r="X295" i="1"/>
  <c r="X296" i="1"/>
  <c r="X297" i="1"/>
  <c r="X300" i="1"/>
  <c r="X298" i="1"/>
  <c r="X299" i="1"/>
  <c r="X291" i="1"/>
  <c r="X287" i="1"/>
  <c r="X284" i="1"/>
  <c r="X290" i="1"/>
  <c r="X286" i="1"/>
  <c r="X281" i="1"/>
  <c r="X282" i="1"/>
  <c r="X288" i="1"/>
  <c r="X285" i="1"/>
  <c r="X289" i="1"/>
  <c r="X283" i="1"/>
  <c r="X309" i="1"/>
  <c r="X303" i="1"/>
  <c r="X311" i="1"/>
  <c r="X304" i="1"/>
  <c r="X310" i="1"/>
  <c r="X305" i="1"/>
  <c r="X306" i="1"/>
  <c r="X302" i="1"/>
  <c r="X307" i="1"/>
  <c r="X308" i="1"/>
  <c r="X301" i="1"/>
  <c r="X323" i="1"/>
  <c r="X330" i="1"/>
  <c r="X331" i="1"/>
  <c r="X332" i="1"/>
  <c r="X327" i="1"/>
  <c r="X324" i="1"/>
  <c r="X322" i="1"/>
  <c r="X325" i="1"/>
  <c r="X328" i="1"/>
  <c r="X326" i="1"/>
  <c r="X329" i="1"/>
  <c r="X321" i="1"/>
  <c r="X316" i="1"/>
  <c r="X313" i="1"/>
  <c r="X319" i="1"/>
  <c r="X314" i="1"/>
  <c r="X320" i="1"/>
  <c r="X315" i="1"/>
  <c r="X318" i="1"/>
  <c r="X312" i="1"/>
  <c r="X317" i="1"/>
  <c r="X342" i="1"/>
  <c r="X346" i="1"/>
  <c r="X343" i="1"/>
  <c r="X344" i="1"/>
  <c r="X347" i="1"/>
  <c r="X345" i="1"/>
  <c r="X348" i="1"/>
  <c r="X349" i="1"/>
  <c r="X350" i="1"/>
  <c r="X341" i="1"/>
  <c r="X333" i="1"/>
  <c r="X335" i="1"/>
  <c r="X336" i="1"/>
  <c r="X339" i="1"/>
  <c r="X337" i="1"/>
  <c r="X334" i="1"/>
  <c r="X340" i="1"/>
  <c r="X338" i="1"/>
  <c r="X358" i="1"/>
  <c r="X352" i="1"/>
  <c r="X353" i="1"/>
  <c r="X360" i="1"/>
  <c r="X354" i="1"/>
  <c r="X356" i="1"/>
  <c r="X351" i="1"/>
  <c r="X355" i="1"/>
  <c r="X359" i="1"/>
  <c r="X357" i="1"/>
  <c r="X362" i="1"/>
  <c r="X369" i="1"/>
  <c r="X363" i="1"/>
  <c r="X370" i="1"/>
  <c r="X361" i="1"/>
  <c r="X364" i="1"/>
  <c r="X365" i="1"/>
  <c r="X366" i="1"/>
  <c r="X367" i="1"/>
  <c r="X368" i="1"/>
  <c r="X385" i="1"/>
  <c r="X382" i="1"/>
  <c r="X383" i="1"/>
  <c r="X389" i="1"/>
  <c r="X388" i="1"/>
  <c r="X381" i="1"/>
  <c r="X384" i="1"/>
  <c r="X386" i="1"/>
  <c r="X387" i="1"/>
  <c r="X390" i="1"/>
  <c r="X373" i="1"/>
  <c r="X374" i="1"/>
  <c r="X375" i="1"/>
  <c r="X376" i="1"/>
  <c r="X377" i="1"/>
  <c r="X371" i="1"/>
  <c r="X380" i="1"/>
  <c r="X378" i="1"/>
  <c r="X372" i="1"/>
  <c r="X379" i="1"/>
  <c r="X111" i="1"/>
  <c r="X112" i="1"/>
  <c r="X115" i="1"/>
  <c r="X118" i="1"/>
  <c r="X116" i="1"/>
  <c r="X119" i="1"/>
  <c r="X114" i="1"/>
  <c r="X117" i="1"/>
  <c r="X113" i="1"/>
  <c r="X120" i="1"/>
  <c r="X137" i="1"/>
  <c r="X135" i="1"/>
  <c r="X136" i="1"/>
  <c r="X134" i="1"/>
  <c r="X133" i="1"/>
  <c r="X131" i="1"/>
  <c r="X125" i="1"/>
  <c r="X130" i="1"/>
  <c r="X129" i="1"/>
  <c r="X123" i="1"/>
  <c r="X126" i="1"/>
  <c r="X127" i="1"/>
  <c r="X132" i="1"/>
  <c r="X128" i="1"/>
  <c r="X124" i="1"/>
  <c r="X121" i="1"/>
  <c r="X122" i="1"/>
  <c r="X142" i="1"/>
  <c r="X148" i="1"/>
  <c r="X141" i="1"/>
  <c r="X145" i="1"/>
  <c r="X143" i="1"/>
  <c r="X150" i="1"/>
  <c r="X149" i="1"/>
  <c r="X144" i="1"/>
  <c r="X147" i="1"/>
  <c r="X146" i="1"/>
  <c r="X158" i="1"/>
  <c r="X151" i="1"/>
  <c r="X157" i="1"/>
  <c r="X160" i="1"/>
  <c r="X155" i="1"/>
  <c r="X153" i="1"/>
  <c r="X159" i="1"/>
  <c r="X152" i="1"/>
  <c r="X156" i="1"/>
  <c r="X154" i="1"/>
  <c r="X139" i="1"/>
  <c r="X138" i="1"/>
  <c r="X140" i="1"/>
  <c r="X162" i="1"/>
  <c r="X165" i="1"/>
  <c r="X168" i="1"/>
  <c r="X161" i="1"/>
  <c r="X169" i="1"/>
  <c r="X163" i="1"/>
  <c r="X170" i="1"/>
  <c r="X166" i="1"/>
  <c r="X164" i="1"/>
  <c r="X167" i="1"/>
  <c r="X179" i="1"/>
  <c r="X171" i="1"/>
  <c r="X172" i="1"/>
  <c r="X180" i="1"/>
  <c r="X177" i="1"/>
  <c r="X173" i="1"/>
  <c r="X174" i="1"/>
  <c r="X178" i="1"/>
  <c r="X175" i="1"/>
  <c r="X176" i="1"/>
  <c r="X184" i="1"/>
  <c r="X181" i="1"/>
  <c r="X185" i="1"/>
  <c r="X186" i="1"/>
  <c r="X189" i="1"/>
  <c r="X190" i="1"/>
  <c r="X182" i="1"/>
  <c r="X183" i="1"/>
  <c r="X187" i="1"/>
  <c r="X188" i="1"/>
  <c r="X206" i="1"/>
  <c r="X202" i="1"/>
  <c r="X201" i="1"/>
  <c r="X203" i="1"/>
  <c r="X204" i="1"/>
  <c r="X207" i="1"/>
  <c r="X209" i="1"/>
  <c r="X208" i="1"/>
  <c r="X205" i="1"/>
  <c r="X210" i="1"/>
  <c r="X195" i="1"/>
  <c r="X198" i="1"/>
  <c r="X197" i="1"/>
  <c r="X193" i="1"/>
  <c r="X200" i="1"/>
  <c r="X194" i="1"/>
  <c r="X191" i="1"/>
  <c r="X199" i="1"/>
  <c r="X192" i="1"/>
  <c r="X196" i="1"/>
  <c r="X218" i="1"/>
  <c r="X211" i="1"/>
  <c r="X214" i="1"/>
  <c r="X215" i="1"/>
  <c r="X219" i="1"/>
  <c r="X212" i="1"/>
  <c r="X213" i="1"/>
  <c r="X220" i="1"/>
  <c r="X217" i="1"/>
  <c r="X216" i="1"/>
  <c r="X236" i="1"/>
  <c r="X231" i="1"/>
  <c r="X233" i="1"/>
  <c r="X232" i="1"/>
  <c r="X237" i="1"/>
  <c r="X235" i="1"/>
  <c r="X240" i="1"/>
  <c r="X238" i="1"/>
  <c r="X234" i="1"/>
  <c r="X239" i="1"/>
  <c r="X223" i="1"/>
  <c r="X222" i="1"/>
  <c r="X224" i="1"/>
  <c r="X230" i="1"/>
  <c r="X225" i="1"/>
  <c r="X229" i="1"/>
  <c r="X228" i="1"/>
  <c r="X227" i="1"/>
  <c r="X226" i="1"/>
  <c r="X221" i="1"/>
  <c r="X65" i="1"/>
  <c r="X66" i="1"/>
  <c r="X62" i="1"/>
  <c r="X63" i="1"/>
  <c r="X67" i="1"/>
  <c r="X70" i="1"/>
  <c r="X68" i="1"/>
  <c r="X69" i="1"/>
  <c r="X64" i="1"/>
  <c r="X71" i="1"/>
  <c r="X73" i="1"/>
  <c r="X80" i="1"/>
  <c r="X79" i="1"/>
  <c r="X74" i="1"/>
  <c r="X78" i="1"/>
  <c r="X75" i="1"/>
  <c r="X76" i="1"/>
  <c r="X72" i="1"/>
  <c r="X81" i="1"/>
  <c r="X77" i="1"/>
  <c r="X83" i="1"/>
  <c r="X85" i="1"/>
  <c r="X86" i="1"/>
  <c r="X87" i="1"/>
  <c r="X82" i="1"/>
  <c r="X84" i="1"/>
  <c r="X88" i="1"/>
  <c r="X90" i="1"/>
  <c r="X89" i="1"/>
  <c r="X99" i="1"/>
  <c r="X91" i="1"/>
  <c r="X94" i="1"/>
  <c r="X95" i="1"/>
  <c r="X100" i="1"/>
  <c r="X96" i="1"/>
  <c r="X92" i="1"/>
  <c r="X93" i="1"/>
  <c r="X97" i="1"/>
  <c r="X98" i="1"/>
  <c r="X104" i="1"/>
  <c r="X109" i="1"/>
  <c r="X103" i="1"/>
  <c r="X105" i="1"/>
  <c r="X106" i="1"/>
  <c r="X102" i="1"/>
  <c r="X107" i="1"/>
  <c r="X101" i="1"/>
  <c r="X108" i="1"/>
  <c r="X110" i="1"/>
  <c r="X1627" i="1"/>
  <c r="Q3" i="3"/>
  <c r="Q4" i="3"/>
  <c r="Q5" i="3"/>
  <c r="Q6" i="3"/>
  <c r="Q7" i="3"/>
  <c r="Q8" i="3"/>
  <c r="Q9" i="3"/>
  <c r="Q10" i="3"/>
  <c r="Q11" i="3"/>
  <c r="Q12" i="3"/>
  <c r="Q13" i="3"/>
  <c r="Q14" i="3"/>
  <c r="Q15" i="3"/>
  <c r="Q16" i="3"/>
  <c r="Q17" i="3"/>
  <c r="Q18" i="3"/>
  <c r="Q19" i="3"/>
  <c r="Q20" i="3"/>
  <c r="Q21" i="3"/>
  <c r="Q22" i="3"/>
  <c r="Q23" i="3"/>
  <c r="Q24" i="3"/>
  <c r="Q25" i="3"/>
  <c r="Q26" i="3"/>
  <c r="Q27" i="3"/>
  <c r="Q28" i="3"/>
  <c r="Q29" i="3"/>
  <c r="Q30" i="3"/>
  <c r="Q31" i="3"/>
  <c r="Q32" i="3"/>
  <c r="Q33" i="3"/>
  <c r="Q34" i="3"/>
  <c r="Q35" i="3"/>
  <c r="Q36" i="3"/>
  <c r="Q37" i="3"/>
  <c r="Q38" i="3"/>
  <c r="Q39" i="3"/>
  <c r="Q40" i="3"/>
  <c r="Q41" i="3"/>
  <c r="Q42" i="3"/>
  <c r="Q43" i="3"/>
  <c r="Q44" i="3"/>
  <c r="Q45" i="3"/>
  <c r="Q46" i="3"/>
  <c r="Q47" i="3"/>
  <c r="Q48" i="3"/>
  <c r="Q49" i="3"/>
  <c r="Q50" i="3"/>
  <c r="Q51" i="3"/>
  <c r="Q52" i="3"/>
  <c r="Q53" i="3"/>
  <c r="Q54" i="3"/>
  <c r="Q55" i="3"/>
  <c r="Q56" i="3"/>
  <c r="Q57" i="3"/>
  <c r="Q58" i="3"/>
  <c r="Q59" i="3"/>
  <c r="Q60" i="3"/>
  <c r="Q61" i="3"/>
  <c r="Q62" i="3"/>
  <c r="Q63" i="3"/>
  <c r="Q64" i="3"/>
  <c r="Q65" i="3"/>
  <c r="Q66" i="3"/>
  <c r="Q67" i="3"/>
  <c r="Q68" i="3"/>
  <c r="Q69" i="3"/>
  <c r="Q70" i="3"/>
  <c r="Q71" i="3"/>
  <c r="Q72" i="3"/>
  <c r="Q73" i="3"/>
  <c r="Q74" i="3"/>
  <c r="Q75" i="3"/>
  <c r="Q76" i="3"/>
  <c r="Q77" i="3"/>
  <c r="Q78" i="3"/>
  <c r="Q79" i="3"/>
  <c r="Q80" i="3"/>
  <c r="Q81" i="3"/>
  <c r="Q82" i="3"/>
  <c r="Q83" i="3"/>
  <c r="Q84" i="3"/>
  <c r="Q85" i="3"/>
  <c r="Q86" i="3"/>
  <c r="Q87" i="3"/>
  <c r="Q88" i="3"/>
  <c r="Q89" i="3"/>
  <c r="Q90" i="3"/>
  <c r="Q91" i="3"/>
  <c r="Q92" i="3"/>
  <c r="Q93" i="3"/>
  <c r="Q94" i="3"/>
  <c r="Q95" i="3"/>
  <c r="Q96" i="3"/>
  <c r="Q97" i="3"/>
  <c r="Q98" i="3"/>
  <c r="Q99" i="3"/>
  <c r="Q100" i="3"/>
  <c r="Q101" i="3"/>
  <c r="Q102" i="3"/>
  <c r="Q103" i="3"/>
  <c r="Q104" i="3"/>
  <c r="Q105" i="3"/>
  <c r="Q106" i="3"/>
  <c r="Q107" i="3"/>
  <c r="Q108" i="3"/>
  <c r="Q109" i="3"/>
  <c r="Q110" i="3"/>
  <c r="Q111" i="3"/>
  <c r="Q112" i="3"/>
  <c r="Q113" i="3"/>
  <c r="Q114" i="3"/>
  <c r="Q115" i="3"/>
  <c r="Q116" i="3"/>
  <c r="Q117" i="3"/>
  <c r="Q118" i="3"/>
  <c r="Q119" i="3"/>
  <c r="Q120" i="3"/>
  <c r="Q121" i="3"/>
  <c r="Q122" i="3"/>
  <c r="Q123" i="3"/>
  <c r="Q124" i="3"/>
  <c r="Q125" i="3"/>
  <c r="Q126" i="3"/>
  <c r="Q127" i="3"/>
  <c r="Q128" i="3"/>
  <c r="Q2" i="3"/>
  <c r="T10" i="4" l="1"/>
  <c r="T442" i="4"/>
  <c r="T322" i="4"/>
  <c r="T282" i="4"/>
  <c r="T242" i="4"/>
  <c r="T194" i="4"/>
  <c r="T162" i="4"/>
  <c r="T42" i="4"/>
  <c r="T449" i="4"/>
  <c r="T441" i="4"/>
  <c r="T433" i="4"/>
  <c r="T425" i="4"/>
  <c r="T417" i="4"/>
  <c r="T409" i="4"/>
  <c r="T401" i="4"/>
  <c r="T393" i="4"/>
  <c r="T337" i="4"/>
  <c r="T329" i="4"/>
  <c r="T321" i="4"/>
  <c r="T313" i="4"/>
  <c r="T305" i="4"/>
  <c r="T297" i="4"/>
  <c r="T289" i="4"/>
  <c r="T281" i="4"/>
  <c r="T273" i="4"/>
  <c r="T265" i="4"/>
  <c r="T257" i="4"/>
  <c r="T249" i="4"/>
  <c r="T241" i="4"/>
  <c r="T233" i="4"/>
  <c r="T225" i="4"/>
  <c r="T217" i="4"/>
  <c r="T209" i="4"/>
  <c r="T201" i="4"/>
  <c r="T193" i="4"/>
  <c r="T185" i="4"/>
  <c r="T177" i="4"/>
  <c r="T169" i="4"/>
  <c r="T161" i="4"/>
  <c r="T153" i="4"/>
  <c r="T145" i="4"/>
  <c r="T137" i="4"/>
  <c r="T129" i="4"/>
  <c r="T121" i="4"/>
  <c r="T113" i="4"/>
  <c r="T105" i="4"/>
  <c r="T97" i="4"/>
  <c r="T89" i="4"/>
  <c r="T81" i="4"/>
  <c r="T73" i="4"/>
  <c r="T65" i="4"/>
  <c r="T57" i="4"/>
  <c r="T49" i="4"/>
  <c r="T41" i="4"/>
  <c r="T33" i="4"/>
  <c r="T25" i="4"/>
  <c r="T17" i="4"/>
  <c r="T9" i="4"/>
  <c r="T450" i="4"/>
  <c r="T274" i="4"/>
  <c r="T226" i="4"/>
  <c r="T50" i="4"/>
  <c r="T432" i="4"/>
  <c r="T424" i="4"/>
  <c r="T416" i="4"/>
  <c r="T408" i="4"/>
  <c r="T400" i="4"/>
  <c r="T392" i="4"/>
  <c r="T336" i="4"/>
  <c r="T328" i="4"/>
  <c r="T320" i="4"/>
  <c r="T312" i="4"/>
  <c r="T304" i="4"/>
  <c r="T296" i="4"/>
  <c r="T288" i="4"/>
  <c r="T280" i="4"/>
  <c r="T272" i="4"/>
  <c r="T264" i="4"/>
  <c r="T256" i="4"/>
  <c r="T248" i="4"/>
  <c r="T240" i="4"/>
  <c r="T232" i="4"/>
  <c r="T224" i="4"/>
  <c r="T216" i="4"/>
  <c r="T208" i="4"/>
  <c r="T200" i="4"/>
  <c r="T192" i="4"/>
  <c r="T184" i="4"/>
  <c r="T176" i="4"/>
  <c r="T168" i="4"/>
  <c r="T160" i="4"/>
  <c r="T152" i="4"/>
  <c r="T144" i="4"/>
  <c r="T136" i="4"/>
  <c r="T128" i="4"/>
  <c r="T120" i="4"/>
  <c r="T112" i="4"/>
  <c r="T104" i="4"/>
  <c r="T96" i="4"/>
  <c r="T88" i="4"/>
  <c r="T80" i="4"/>
  <c r="T72" i="4"/>
  <c r="T64" i="4"/>
  <c r="T56" i="4"/>
  <c r="T48" i="4"/>
  <c r="T40" i="4"/>
  <c r="T32" i="4"/>
  <c r="T24" i="4"/>
  <c r="T16" i="4"/>
  <c r="T8" i="4"/>
  <c r="T434" i="4"/>
  <c r="T266" i="4"/>
  <c r="T234" i="4"/>
  <c r="T210" i="4"/>
  <c r="T186" i="4"/>
  <c r="T154" i="4"/>
  <c r="T130" i="4"/>
  <c r="T106" i="4"/>
  <c r="T82" i="4"/>
  <c r="T74" i="4"/>
  <c r="T34" i="4"/>
  <c r="T440" i="4"/>
  <c r="T447" i="4"/>
  <c r="T439" i="4"/>
  <c r="T431" i="4"/>
  <c r="T423" i="4"/>
  <c r="T415" i="4"/>
  <c r="T407" i="4"/>
  <c r="T399" i="4"/>
  <c r="T391" i="4"/>
  <c r="T383" i="4"/>
  <c r="T375" i="4"/>
  <c r="T335" i="4"/>
  <c r="T327" i="4"/>
  <c r="T319" i="4"/>
  <c r="T311" i="4"/>
  <c r="T303" i="4"/>
  <c r="T295" i="4"/>
  <c r="T287" i="4"/>
  <c r="T279" i="4"/>
  <c r="T271" i="4"/>
  <c r="T263" i="4"/>
  <c r="T255" i="4"/>
  <c r="T247" i="4"/>
  <c r="T239" i="4"/>
  <c r="T231" i="4"/>
  <c r="T223" i="4"/>
  <c r="T215" i="4"/>
  <c r="T207" i="4"/>
  <c r="T199" i="4"/>
  <c r="T191" i="4"/>
  <c r="T183" i="4"/>
  <c r="T175" i="4"/>
  <c r="T167" i="4"/>
  <c r="T159" i="4"/>
  <c r="T151" i="4"/>
  <c r="T143" i="4"/>
  <c r="T135" i="4"/>
  <c r="T127" i="4"/>
  <c r="T119" i="4"/>
  <c r="T111" i="4"/>
  <c r="T103" i="4"/>
  <c r="T95" i="4"/>
  <c r="T87" i="4"/>
  <c r="T79" i="4"/>
  <c r="T71" i="4"/>
  <c r="T63" i="4"/>
  <c r="T55" i="4"/>
  <c r="T47" i="4"/>
  <c r="T39" i="4"/>
  <c r="T31" i="4"/>
  <c r="T23" i="4"/>
  <c r="T15" i="4"/>
  <c r="T7" i="4"/>
  <c r="T418" i="4"/>
  <c r="T338" i="4"/>
  <c r="T298" i="4"/>
  <c r="T258" i="4"/>
  <c r="T218" i="4"/>
  <c r="T178" i="4"/>
  <c r="T146" i="4"/>
  <c r="T122" i="4"/>
  <c r="T98" i="4"/>
  <c r="T66" i="4"/>
  <c r="T18" i="4"/>
  <c r="T448" i="4"/>
  <c r="T446" i="4"/>
  <c r="T438" i="4"/>
  <c r="T430" i="4"/>
  <c r="T422" i="4"/>
  <c r="T414" i="4"/>
  <c r="T406" i="4"/>
  <c r="T398" i="4"/>
  <c r="T390" i="4"/>
  <c r="T382" i="4"/>
  <c r="T374" i="4"/>
  <c r="T334" i="4"/>
  <c r="T326" i="4"/>
  <c r="T318" i="4"/>
  <c r="T310" i="4"/>
  <c r="T302" i="4"/>
  <c r="T294" i="4"/>
  <c r="T286" i="4"/>
  <c r="T278" i="4"/>
  <c r="T270" i="4"/>
  <c r="T262" i="4"/>
  <c r="T254" i="4"/>
  <c r="T246" i="4"/>
  <c r="T238" i="4"/>
  <c r="T230" i="4"/>
  <c r="T222" i="4"/>
  <c r="T214" i="4"/>
  <c r="T206" i="4"/>
  <c r="T198" i="4"/>
  <c r="T190" i="4"/>
  <c r="T182" i="4"/>
  <c r="T174" i="4"/>
  <c r="T166" i="4"/>
  <c r="T158" i="4"/>
  <c r="T150" i="4"/>
  <c r="T142" i="4"/>
  <c r="T134" i="4"/>
  <c r="T126" i="4"/>
  <c r="T118" i="4"/>
  <c r="T110" i="4"/>
  <c r="T102" i="4"/>
  <c r="T94" i="4"/>
  <c r="T86" i="4"/>
  <c r="T78" i="4"/>
  <c r="T70" i="4"/>
  <c r="T62" i="4"/>
  <c r="T54" i="4"/>
  <c r="T46" i="4"/>
  <c r="T38" i="4"/>
  <c r="T30" i="4"/>
  <c r="T22" i="4"/>
  <c r="T14" i="4"/>
  <c r="T6" i="4"/>
  <c r="T426" i="4"/>
  <c r="T330" i="4"/>
  <c r="T290" i="4"/>
  <c r="T250" i="4"/>
  <c r="T202" i="4"/>
  <c r="T170" i="4"/>
  <c r="T138" i="4"/>
  <c r="T114" i="4"/>
  <c r="T90" i="4"/>
  <c r="T58" i="4"/>
  <c r="T26" i="4"/>
  <c r="T445" i="4"/>
  <c r="T437" i="4"/>
  <c r="T429" i="4"/>
  <c r="T421" i="4"/>
  <c r="T413" i="4"/>
  <c r="T405" i="4"/>
  <c r="T397" i="4"/>
  <c r="T389" i="4"/>
  <c r="T381" i="4"/>
  <c r="T373" i="4"/>
  <c r="T333" i="4"/>
  <c r="T325" i="4"/>
  <c r="T317" i="4"/>
  <c r="T309" i="4"/>
  <c r="T301" i="4"/>
  <c r="T293" i="4"/>
  <c r="T285" i="4"/>
  <c r="T277" i="4"/>
  <c r="T269" i="4"/>
  <c r="T261" i="4"/>
  <c r="T253" i="4"/>
  <c r="T245" i="4"/>
  <c r="T237" i="4"/>
  <c r="T229" i="4"/>
  <c r="T221" i="4"/>
  <c r="T213" i="4"/>
  <c r="T205" i="4"/>
  <c r="T197" i="4"/>
  <c r="T189" i="4"/>
  <c r="T181" i="4"/>
  <c r="T173" i="4"/>
  <c r="T165" i="4"/>
  <c r="T157" i="4"/>
  <c r="T149" i="4"/>
  <c r="T141" i="4"/>
  <c r="T133" i="4"/>
  <c r="T125" i="4"/>
  <c r="T117" i="4"/>
  <c r="T109" i="4"/>
  <c r="T101" i="4"/>
  <c r="T93" i="4"/>
  <c r="T85" i="4"/>
  <c r="T77" i="4"/>
  <c r="T69" i="4"/>
  <c r="T61" i="4"/>
  <c r="T53" i="4"/>
  <c r="T45" i="4"/>
  <c r="T37" i="4"/>
  <c r="T29" i="4"/>
  <c r="T21" i="4"/>
  <c r="T13" i="4"/>
  <c r="T5" i="4"/>
  <c r="T444" i="4"/>
  <c r="T436" i="4"/>
  <c r="T428" i="4"/>
  <c r="T420" i="4"/>
  <c r="T412" i="4"/>
  <c r="T404" i="4"/>
  <c r="T396" i="4"/>
  <c r="T340" i="4"/>
  <c r="T332" i="4"/>
  <c r="T324" i="4"/>
  <c r="T316" i="4"/>
  <c r="T308" i="4"/>
  <c r="T300" i="4"/>
  <c r="T292" i="4"/>
  <c r="T284" i="4"/>
  <c r="T276" i="4"/>
  <c r="T268" i="4"/>
  <c r="T260" i="4"/>
  <c r="T252" i="4"/>
  <c r="T244" i="4"/>
  <c r="T236" i="4"/>
  <c r="T228" i="4"/>
  <c r="T220" i="4"/>
  <c r="T212" i="4"/>
  <c r="T204" i="4"/>
  <c r="T196" i="4"/>
  <c r="T188" i="4"/>
  <c r="T180" i="4"/>
  <c r="T172" i="4"/>
  <c r="T164" i="4"/>
  <c r="T156" i="4"/>
  <c r="T148" i="4"/>
  <c r="T140" i="4"/>
  <c r="T132" i="4"/>
  <c r="T124" i="4"/>
  <c r="T116" i="4"/>
  <c r="T108" i="4"/>
  <c r="T100" i="4"/>
  <c r="T92" i="4"/>
  <c r="T84" i="4"/>
  <c r="T76" i="4"/>
  <c r="T68" i="4"/>
  <c r="T60" i="4"/>
  <c r="T52" i="4"/>
  <c r="T44" i="4"/>
  <c r="T36" i="4"/>
  <c r="T28" i="4"/>
  <c r="T20" i="4"/>
  <c r="T12" i="4"/>
  <c r="T4" i="4"/>
  <c r="T443" i="4"/>
  <c r="T435" i="4"/>
  <c r="T427" i="4"/>
  <c r="T419" i="4"/>
  <c r="T411" i="4"/>
  <c r="T403" i="4"/>
  <c r="T339" i="4"/>
  <c r="T331" i="4"/>
  <c r="T323" i="4"/>
  <c r="T315" i="4"/>
  <c r="T307" i="4"/>
  <c r="T299" i="4"/>
  <c r="T291" i="4"/>
  <c r="T283" i="4"/>
  <c r="T275" i="4"/>
  <c r="T267" i="4"/>
  <c r="T259" i="4"/>
  <c r="T251" i="4"/>
  <c r="T243" i="4"/>
  <c r="T235" i="4"/>
  <c r="T227" i="4"/>
  <c r="T219" i="4"/>
  <c r="T211" i="4"/>
  <c r="T203" i="4"/>
  <c r="T195" i="4"/>
  <c r="T187" i="4"/>
  <c r="T179" i="4"/>
  <c r="T171" i="4"/>
  <c r="T163" i="4"/>
  <c r="T155" i="4"/>
  <c r="T147" i="4"/>
  <c r="T139" i="4"/>
  <c r="T131" i="4"/>
  <c r="T123" i="4"/>
  <c r="T115" i="4"/>
  <c r="T107" i="4"/>
  <c r="T99" i="4"/>
  <c r="T91" i="4"/>
  <c r="T83" i="4"/>
  <c r="T75" i="4"/>
  <c r="T67" i="4"/>
  <c r="T59" i="4"/>
  <c r="T51" i="4"/>
  <c r="T43" i="4"/>
  <c r="T35" i="4"/>
  <c r="T27" i="4"/>
  <c r="T19" i="4"/>
  <c r="T11" i="4"/>
  <c r="I1733" i="1"/>
  <c r="I1732" i="1"/>
  <c r="I1729" i="1"/>
  <c r="I1728" i="1"/>
  <c r="I1731" i="1"/>
  <c r="I1730" i="1"/>
  <c r="I1727" i="1"/>
  <c r="I1744" i="1"/>
  <c r="I1736" i="1"/>
  <c r="I1743" i="1"/>
  <c r="I1738" i="1"/>
  <c r="I1741" i="1"/>
  <c r="I1740" i="1"/>
  <c r="I1737" i="1"/>
  <c r="I1735" i="1"/>
  <c r="I1742" i="1"/>
  <c r="I1739" i="1"/>
  <c r="I1751" i="1"/>
  <c r="I1754" i="1"/>
  <c r="I1753" i="1"/>
  <c r="I1749" i="1"/>
  <c r="I1746" i="1"/>
  <c r="I1752" i="1"/>
  <c r="I1745" i="1"/>
  <c r="I1748" i="1"/>
  <c r="I1747" i="1"/>
  <c r="I1750" i="1"/>
  <c r="I1726" i="1"/>
  <c r="I1718" i="1"/>
  <c r="I1717" i="1"/>
  <c r="I1722" i="1"/>
  <c r="I1725" i="1"/>
  <c r="I1721" i="1"/>
  <c r="I1724" i="1"/>
  <c r="I1720" i="1"/>
  <c r="I1719" i="1"/>
  <c r="I1723" i="1"/>
  <c r="I1734" i="1"/>
  <c r="N2010" i="1"/>
  <c r="N2006" i="1"/>
  <c r="N2013" i="1"/>
  <c r="N2012" i="1"/>
  <c r="N2011" i="1"/>
  <c r="N2004" i="1"/>
  <c r="N2009" i="1"/>
  <c r="N2008" i="1"/>
  <c r="N2005" i="1"/>
  <c r="N2007" i="1"/>
  <c r="N1104" i="1"/>
  <c r="N1109" i="1"/>
  <c r="N1108" i="1"/>
  <c r="N1107" i="1"/>
  <c r="N1100" i="1"/>
  <c r="N1103" i="1"/>
  <c r="N1102" i="1"/>
  <c r="N1106" i="1"/>
  <c r="N1105" i="1"/>
  <c r="N1101" i="1"/>
</calcChain>
</file>

<file path=xl/sharedStrings.xml><?xml version="1.0" encoding="utf-8"?>
<sst xmlns="http://schemas.openxmlformats.org/spreadsheetml/2006/main" count="32412" uniqueCount="660">
  <si>
    <t>Date</t>
  </si>
  <si>
    <t>Time</t>
  </si>
  <si>
    <t>Scribe</t>
  </si>
  <si>
    <t>Measurers</t>
  </si>
  <si>
    <t>Estuary</t>
  </si>
  <si>
    <t>Site</t>
  </si>
  <si>
    <t>Quadrat</t>
  </si>
  <si>
    <t>Canopy_ht_cm</t>
  </si>
  <si>
    <t>Total_cover_%</t>
  </si>
  <si>
    <t>Burrows_0.5x0.5</t>
  </si>
  <si>
    <t>Species</t>
  </si>
  <si>
    <t>Sp_cover_%</t>
  </si>
  <si>
    <t>Quad_length_cm</t>
  </si>
  <si>
    <t>Stems</t>
  </si>
  <si>
    <t>Reproduction</t>
  </si>
  <si>
    <t>Buds</t>
  </si>
  <si>
    <t>Flowers</t>
  </si>
  <si>
    <t>Seeds</t>
  </si>
  <si>
    <t>Stem_ht_mm</t>
  </si>
  <si>
    <t>Stem_dia_mm</t>
  </si>
  <si>
    <t>Quadrat_note</t>
  </si>
  <si>
    <t>Species_note</t>
  </si>
  <si>
    <t>Tidal class</t>
  </si>
  <si>
    <t>JH</t>
  </si>
  <si>
    <t>DL + HW</t>
  </si>
  <si>
    <t>Hunter</t>
  </si>
  <si>
    <t>SI</t>
  </si>
  <si>
    <t>Sporobolus</t>
  </si>
  <si>
    <t>Seeds some</t>
  </si>
  <si>
    <t>No</t>
  </si>
  <si>
    <t>Some</t>
  </si>
  <si>
    <t>Algae on saltmarsh today</t>
  </si>
  <si>
    <t>Seeds few</t>
  </si>
  <si>
    <t>Few</t>
  </si>
  <si>
    <t>some</t>
  </si>
  <si>
    <t>Reproduction assessed from photos as was not noted in field. Algae on saltmarsh today.</t>
  </si>
  <si>
    <t>Pneumatophores</t>
  </si>
  <si>
    <t>NA</t>
  </si>
  <si>
    <t>Height originally written as 404 but there were no tall pneumatophores in photo so changed to 40.4</t>
  </si>
  <si>
    <t>Seeds lots</t>
  </si>
  <si>
    <t>Lots</t>
  </si>
  <si>
    <t>NH</t>
  </si>
  <si>
    <t>JH + DL + GY</t>
  </si>
  <si>
    <t>AI</t>
  </si>
  <si>
    <t>Triglochin</t>
  </si>
  <si>
    <t>Feeling only for burrows - too wet to see them</t>
  </si>
  <si>
    <t>Sporobolus clumped</t>
  </si>
  <si>
    <t>GY</t>
  </si>
  <si>
    <t>JH + DL + NH</t>
  </si>
  <si>
    <t>Juncus_kraussii</t>
  </si>
  <si>
    <t>Yes</t>
  </si>
  <si>
    <t>Feeling only for burrows - too wet to see them.</t>
  </si>
  <si>
    <t>Mangrove_seedling</t>
  </si>
  <si>
    <t>GY + DL + NH</t>
  </si>
  <si>
    <t>Sarcocornia</t>
  </si>
  <si>
    <t>KE + DL + MS</t>
  </si>
  <si>
    <t>Suaeda</t>
  </si>
  <si>
    <t>Buds, Flowers</t>
  </si>
  <si>
    <t>KE</t>
  </si>
  <si>
    <t>DL + MS + GY</t>
  </si>
  <si>
    <t xml:space="preserve">Hunter </t>
  </si>
  <si>
    <t>MS</t>
  </si>
  <si>
    <t>DL + GY + KE</t>
  </si>
  <si>
    <t>DL + JH + GY</t>
  </si>
  <si>
    <t>CC</t>
  </si>
  <si>
    <t>Seeds lots, flowers lots</t>
  </si>
  <si>
    <t>Seeds, Flowers</t>
  </si>
  <si>
    <t>JH + NH + DL</t>
  </si>
  <si>
    <t>DL + NH + GY</t>
  </si>
  <si>
    <t xml:space="preserve"> Sporobolus very clumped.</t>
  </si>
  <si>
    <t>Unknown</t>
  </si>
  <si>
    <t>Sarcocornia reproduction not noted. Photos look like there might be some seeds but not good enough quality for certainty so we'll write unknown so it can excluded from analysis</t>
  </si>
  <si>
    <t>Seeds, flowers</t>
  </si>
  <si>
    <t>KC</t>
  </si>
  <si>
    <t>DL + CA</t>
  </si>
  <si>
    <t>Highway and noise pollution? Coal mining and fracking impacts? Snails and beetles.</t>
  </si>
  <si>
    <t>CA</t>
  </si>
  <si>
    <t>DL + KC</t>
  </si>
  <si>
    <t>Flowers + seeds</t>
  </si>
  <si>
    <t>Flowers, seeds</t>
  </si>
  <si>
    <t>Welcome swallows</t>
  </si>
  <si>
    <t>Pasture_grass</t>
  </si>
  <si>
    <t>Burrows not noted.</t>
  </si>
  <si>
    <t xml:space="preserve"> Quantity of seeds taken from photos.</t>
  </si>
  <si>
    <t>Reproduction not noted and not inferrable from photos.</t>
  </si>
  <si>
    <t>Aster</t>
  </si>
  <si>
    <t>Juncus_acutus</t>
  </si>
  <si>
    <t>None</t>
  </si>
  <si>
    <t>Only (?) native juncus this side of mangroves. Welcome swallows. Crabs return and bug larvae. Caterpillars on mangroves and dead buds. Blue damselflies. Seedling and sapling herbivory.</t>
  </si>
  <si>
    <t>Too wet to see burrows, felt 1 but likely an underestimate.</t>
  </si>
  <si>
    <t>Only counted pneumatophores in such a small area due to very dense vegetation, hard to work in.</t>
  </si>
  <si>
    <t>LC</t>
  </si>
  <si>
    <t>Seeds noted from photos.</t>
  </si>
  <si>
    <t>Reproduction not noted and not visible in photos.</t>
  </si>
  <si>
    <t xml:space="preserve">Deep channels with viscous mud. Noise pollution (jets and industrial). White bellied sea eagles. Willy wagtail. </t>
  </si>
  <si>
    <t>Snails.</t>
  </si>
  <si>
    <t>RZ</t>
  </si>
  <si>
    <t>DL, MC, SRH</t>
  </si>
  <si>
    <t>HS</t>
  </si>
  <si>
    <t>SRH</t>
  </si>
  <si>
    <t>DL, MC, RZ</t>
  </si>
  <si>
    <t>Reproduction not noted but looks like none from photos</t>
  </si>
  <si>
    <t>Seeds minor</t>
  </si>
  <si>
    <t>MC</t>
  </si>
  <si>
    <t>DL, SRH, RZ</t>
  </si>
  <si>
    <t>5% of quadrat is a dead Juncus acutus plant</t>
  </si>
  <si>
    <t>GSG</t>
  </si>
  <si>
    <t>DL, SRH</t>
  </si>
  <si>
    <t>AE</t>
  </si>
  <si>
    <t>seeds lots</t>
  </si>
  <si>
    <t>DL, SRH, MC</t>
  </si>
  <si>
    <t>stems are evenly distributed.</t>
  </si>
  <si>
    <t>seeds, flowers</t>
  </si>
  <si>
    <t>DL, RZ, MC</t>
  </si>
  <si>
    <t>flowers, seeds</t>
  </si>
  <si>
    <t>Seeds, buds</t>
  </si>
  <si>
    <t>SRH, DL, RZ</t>
  </si>
  <si>
    <t xml:space="preserve">Suaeda Australia present in AE. </t>
  </si>
  <si>
    <t>Reproduction assessed from photos.</t>
  </si>
  <si>
    <t>no</t>
  </si>
  <si>
    <t>59% cover is dead sporobolus, stem count is dead and live together as too difficult to separate</t>
  </si>
  <si>
    <t>Phragmites</t>
  </si>
  <si>
    <t>seeds</t>
  </si>
  <si>
    <t>buds &amp; flowers</t>
  </si>
  <si>
    <t>flowers &amp; seeds</t>
  </si>
  <si>
    <t>DL, RZ, MC, MMP</t>
  </si>
  <si>
    <t>Originally diameter was written as 3.9mm but that is unrealistic. Assuming a writing error and that it should have been 0.9mm.</t>
  </si>
  <si>
    <t>Looks like only one plant</t>
  </si>
  <si>
    <t>SRH, RZ, MC</t>
  </si>
  <si>
    <t>Possible seeds</t>
  </si>
  <si>
    <t>SRH, RZ</t>
  </si>
  <si>
    <t>flowers, possible seeds</t>
  </si>
  <si>
    <t>MC, RZ</t>
  </si>
  <si>
    <t>Flowers, possible seeds</t>
  </si>
  <si>
    <t>flowers</t>
  </si>
  <si>
    <t>buds, flowers &amp; seeds</t>
  </si>
  <si>
    <t>Cotula</t>
  </si>
  <si>
    <t>flower</t>
  </si>
  <si>
    <t>TB</t>
  </si>
  <si>
    <t>20% of cover is dead vegetation. Too wet to count burrows.</t>
  </si>
  <si>
    <t>Bolboschoenus</t>
  </si>
  <si>
    <t>S few</t>
  </si>
  <si>
    <t xml:space="preserve">Dead sporobolus makes up 15%. </t>
  </si>
  <si>
    <t>clumped</t>
  </si>
  <si>
    <t>S lots</t>
  </si>
  <si>
    <t>Dead sporobolus 4%, dead other 4%. Too wet to count burrows.</t>
  </si>
  <si>
    <t>Dead vege makes up 14% cover, 0.5% juncus from outside quadrat, 0.5% grass B from outside quadrat. Too wet to count burrows.</t>
  </si>
  <si>
    <t xml:space="preserve">walked for end of road. </t>
  </si>
  <si>
    <t>Some buds, some seeds</t>
  </si>
  <si>
    <t>TA</t>
  </si>
  <si>
    <t>40% dead bulboschoenus, 8% litter</t>
  </si>
  <si>
    <t>Stem count is live stems</t>
  </si>
  <si>
    <t>seed</t>
  </si>
  <si>
    <t>Too wet to count burrows</t>
  </si>
  <si>
    <t>Buds, seeds</t>
  </si>
  <si>
    <t>Reproduction inferred from photos</t>
  </si>
  <si>
    <t>B/F/S</t>
  </si>
  <si>
    <t>DL, RZ, SRH</t>
  </si>
  <si>
    <t>F</t>
  </si>
  <si>
    <t>Dead 8%. Too wet to count burrows.</t>
  </si>
  <si>
    <t>Grass_B</t>
  </si>
  <si>
    <t>SL, RZ, MC</t>
  </si>
  <si>
    <t>60.4% dead bulboschoenus, 4% asters from outside quadrat,10% litter.</t>
  </si>
  <si>
    <t>F/S</t>
  </si>
  <si>
    <t>Dead 34.5%</t>
  </si>
  <si>
    <t>high density dead sporobolus. Seed quantity inferred from photos</t>
  </si>
  <si>
    <t>Alternanthera</t>
  </si>
  <si>
    <t>Litter 6%</t>
  </si>
  <si>
    <t>Watsonia</t>
  </si>
  <si>
    <t>biggest dimension</t>
  </si>
  <si>
    <t>seeding</t>
  </si>
  <si>
    <t>Quadrat has 5% litter. Dead phragmites was 78.5%</t>
  </si>
  <si>
    <t>Dead stem density 85 in 50xm quadrat</t>
  </si>
  <si>
    <t>Grass_C</t>
  </si>
  <si>
    <t>slots</t>
  </si>
  <si>
    <t>Quadrat is 30% dead sporobolus. Seed quantity assessed from photos.</t>
  </si>
  <si>
    <t>60% dead bulboschoenus, rest bare. Wet so burrows may be underestimated and any  short stems (&lt;~15cm) would have been missed. 86.8cm dead canopy height</t>
  </si>
  <si>
    <t>80% dead vege. Wet so burrows may be underestimated.</t>
  </si>
  <si>
    <t>MC, SRH, RZ, DL</t>
  </si>
  <si>
    <t>MC, RZ, DL</t>
  </si>
  <si>
    <t>MC, DL, RZ</t>
  </si>
  <si>
    <t>CF</t>
  </si>
  <si>
    <t>Canopy height was not noted so is taken as the highest stem height</t>
  </si>
  <si>
    <t>B,S</t>
  </si>
  <si>
    <t>F&amp;S lots</t>
  </si>
  <si>
    <t>Ambrosia</t>
  </si>
  <si>
    <t>MC, SRH</t>
  </si>
  <si>
    <t>lots seeds</t>
  </si>
  <si>
    <t>seed lots</t>
  </si>
  <si>
    <t>big burrows</t>
  </si>
  <si>
    <t>RZ, SRH</t>
  </si>
  <si>
    <t>buds, flowers, seeds</t>
  </si>
  <si>
    <t>Remaining 85% of cover is algae. Too wet to count burrows.</t>
  </si>
  <si>
    <t>Triglochin was harder to count because of algae.</t>
  </si>
  <si>
    <t>buds</t>
  </si>
  <si>
    <t>snails</t>
  </si>
  <si>
    <t>bottom half grey with low green buds.</t>
  </si>
  <si>
    <t>Seed quantity inferred from photos.</t>
  </si>
  <si>
    <t>buds &amp; seeds</t>
  </si>
  <si>
    <t>Dead juncus 4%, dead sarcocornia 8%</t>
  </si>
  <si>
    <t>none</t>
  </si>
  <si>
    <t>flowers, seeds lots.</t>
  </si>
  <si>
    <t>23% dead sporobolus</t>
  </si>
  <si>
    <t>15% cover is dead veg</t>
  </si>
  <si>
    <t>buds and seeds</t>
  </si>
  <si>
    <t xml:space="preserve">Burrows feeling only. Dead canopy height is 830mm. Dead bulboschoenus makes up 25% cover. </t>
  </si>
  <si>
    <t>Dead bulboschoenus has seeds.</t>
  </si>
  <si>
    <t>RZ, SRH, DL</t>
  </si>
  <si>
    <t>MC, SRH, DL</t>
  </si>
  <si>
    <t xml:space="preserve">Canopy height excluded as it was recorded as 50.2cm but photos show all vegetation much shorter than this. Also one dead aster in the quadrat. </t>
  </si>
  <si>
    <t>Also dead juncus 12% cover</t>
  </si>
  <si>
    <t>DL, RZ, SRH, MC</t>
  </si>
  <si>
    <t>Dead grass makes up 19.5% and litter 7%</t>
  </si>
  <si>
    <t>These triglochin diameter measurements are not realistic so should probably be excluded.</t>
  </si>
  <si>
    <t>Missing stem density.</t>
  </si>
  <si>
    <t>Grass_sp_1</t>
  </si>
  <si>
    <t>Grass_sp_2</t>
  </si>
  <si>
    <t>RZ, DL, SRH</t>
  </si>
  <si>
    <t>10% dead spor</t>
  </si>
  <si>
    <t>Lobelia</t>
  </si>
  <si>
    <t>0.1mm measurements may have been getting squashed</t>
  </si>
  <si>
    <t>Burrows smallish. Large and small snails and crabs.</t>
  </si>
  <si>
    <t xml:space="preserve"> Algae at base of sporobolus?</t>
  </si>
  <si>
    <t xml:space="preserve">Big burrows. 30% dead sporo. </t>
  </si>
  <si>
    <t>Sporobolus exists in dense clumps and bare patches.</t>
  </si>
  <si>
    <t>RW</t>
  </si>
  <si>
    <t>DL, MS, JD</t>
  </si>
  <si>
    <t>Maroochy</t>
  </si>
  <si>
    <t>DLW</t>
  </si>
  <si>
    <t>Juncus_sp1</t>
  </si>
  <si>
    <t>RW, DL, JD</t>
  </si>
  <si>
    <t>JD</t>
  </si>
  <si>
    <t>DL, RW, MS</t>
  </si>
  <si>
    <t>VSR</t>
  </si>
  <si>
    <t>DL, JD</t>
  </si>
  <si>
    <t>MS, RW, DL</t>
  </si>
  <si>
    <t>Seeds (few)</t>
  </si>
  <si>
    <t>No pneumatophore measurements</t>
  </si>
  <si>
    <t>DL, JD, MS</t>
  </si>
  <si>
    <t>Juncus_sp2</t>
  </si>
  <si>
    <t>MWS</t>
  </si>
  <si>
    <t>Seed</t>
  </si>
  <si>
    <t>Mangrove_saplings_river</t>
  </si>
  <si>
    <t>Not measured</t>
  </si>
  <si>
    <t>Seeds (very few)</t>
  </si>
  <si>
    <t>Very few</t>
  </si>
  <si>
    <t>One burrow is huge</t>
  </si>
  <si>
    <t>DL, RW, JD</t>
  </si>
  <si>
    <t>Seeds (some)</t>
  </si>
  <si>
    <t>Seeds (lots)</t>
  </si>
  <si>
    <t>Litter 10% cover, bare 3%</t>
  </si>
  <si>
    <t>RW/DL/MS</t>
  </si>
  <si>
    <t xml:space="preserve">Canopy height was not noted so was taken as the highest stem height. This was verified using photos of the quadrat, which showed the canopy height to be ~20cm. </t>
  </si>
  <si>
    <t>Relative seed quantity inferred from photos.</t>
  </si>
  <si>
    <t>This quadrat can hardly be called saltmarsh - very low cover… Too wet to count burrows</t>
  </si>
  <si>
    <t xml:space="preserve"> </t>
  </si>
  <si>
    <t>Point</t>
  </si>
  <si>
    <t>Date/Time</t>
  </si>
  <si>
    <t>Latitude</t>
  </si>
  <si>
    <t>Longitude</t>
  </si>
  <si>
    <t>Height</t>
  </si>
  <si>
    <t>Easting</t>
  </si>
  <si>
    <t>Northing</t>
  </si>
  <si>
    <t>Elevation</t>
  </si>
  <si>
    <t>Code</t>
  </si>
  <si>
    <t>H Prec</t>
  </si>
  <si>
    <t>V Prec</t>
  </si>
  <si>
    <t>PDOP</t>
  </si>
  <si>
    <t>Satelites</t>
  </si>
  <si>
    <t>Method</t>
  </si>
  <si>
    <t>Habitat</t>
  </si>
  <si>
    <t>cf_s_01</t>
  </si>
  <si>
    <t>h_</t>
  </si>
  <si>
    <t>Fix</t>
  </si>
  <si>
    <t>Saltmarsh</t>
  </si>
  <si>
    <t>cf_s_02</t>
  </si>
  <si>
    <t>cf_s_03</t>
  </si>
  <si>
    <t>cf_s_04</t>
  </si>
  <si>
    <t>cf_s_05</t>
  </si>
  <si>
    <t>cf_s_06</t>
  </si>
  <si>
    <t>cf_s_07</t>
  </si>
  <si>
    <t>cf_s_08</t>
  </si>
  <si>
    <t>cf_s_09</t>
  </si>
  <si>
    <t>cf_s_10</t>
  </si>
  <si>
    <t>cf_s_11</t>
  </si>
  <si>
    <t>cf_s_12</t>
  </si>
  <si>
    <t>ae_s_01</t>
  </si>
  <si>
    <t>ae_s_02</t>
  </si>
  <si>
    <t>ae_s_03</t>
  </si>
  <si>
    <t>ae_s_04</t>
  </si>
  <si>
    <t>ae_s_05</t>
  </si>
  <si>
    <t>ae_s_06</t>
  </si>
  <si>
    <t>ae_s_07</t>
  </si>
  <si>
    <t>ae_s_8</t>
  </si>
  <si>
    <t>ae_s_9</t>
  </si>
  <si>
    <t>ae_s_10</t>
  </si>
  <si>
    <t>ae_s_11</t>
  </si>
  <si>
    <t>ae_s_12</t>
  </si>
  <si>
    <t>hs_s_01</t>
  </si>
  <si>
    <t>hs_s_02</t>
  </si>
  <si>
    <t>hs_s_03</t>
  </si>
  <si>
    <t>hs_s_04</t>
  </si>
  <si>
    <t>hs_s_05</t>
  </si>
  <si>
    <t>hs_s_06</t>
  </si>
  <si>
    <t>h</t>
  </si>
  <si>
    <t>hs_s_07</t>
  </si>
  <si>
    <t>hs_s_08</t>
  </si>
  <si>
    <t>hs_s_09</t>
  </si>
  <si>
    <t>hs_s_10</t>
  </si>
  <si>
    <t>hs_s_11</t>
  </si>
  <si>
    <t>hs_s_12</t>
  </si>
  <si>
    <t>ta_s_01</t>
  </si>
  <si>
    <t>ta_s_02</t>
  </si>
  <si>
    <t>ta_s_03</t>
  </si>
  <si>
    <t>ta_s_04</t>
  </si>
  <si>
    <t>ta_s_05</t>
  </si>
  <si>
    <t>ta_s_06</t>
  </si>
  <si>
    <t>tb_s_01</t>
  </si>
  <si>
    <t>tb_s_02</t>
  </si>
  <si>
    <t>tb_s_03</t>
  </si>
  <si>
    <t>tb_s_04</t>
  </si>
  <si>
    <t>tb_s_05</t>
  </si>
  <si>
    <t>tb_s_06</t>
  </si>
  <si>
    <t>tb_s_07</t>
  </si>
  <si>
    <t>tb_s_08</t>
  </si>
  <si>
    <t>tb_s_09</t>
  </si>
  <si>
    <t>tb_s_10</t>
  </si>
  <si>
    <t>tb_s_11</t>
  </si>
  <si>
    <t>tb_s_12</t>
  </si>
  <si>
    <t>ta_s_07_210423</t>
  </si>
  <si>
    <t>ta_s_8</t>
  </si>
  <si>
    <t>ta_s_9</t>
  </si>
  <si>
    <t>ta_s_10</t>
  </si>
  <si>
    <t>ta_s_11</t>
  </si>
  <si>
    <t>ta_s_12</t>
  </si>
  <si>
    <t>cc_s_01</t>
  </si>
  <si>
    <t>cc_s_02</t>
  </si>
  <si>
    <t>cc_s_03</t>
  </si>
  <si>
    <t>cc_s_04</t>
  </si>
  <si>
    <t>cc_s_05</t>
  </si>
  <si>
    <t>cc_s_06</t>
  </si>
  <si>
    <t>cc_s_07</t>
  </si>
  <si>
    <t>cc_s_08</t>
  </si>
  <si>
    <t>ai_s_01</t>
  </si>
  <si>
    <t>ai_s_02</t>
  </si>
  <si>
    <t>ai_s_03</t>
  </si>
  <si>
    <t>ai_s_04</t>
  </si>
  <si>
    <t>ai_s_05</t>
  </si>
  <si>
    <t>ai_s_06</t>
  </si>
  <si>
    <t>ai_s_07</t>
  </si>
  <si>
    <t>ai_s_08_again</t>
  </si>
  <si>
    <t>ai_s_09</t>
  </si>
  <si>
    <t>cc_s_09</t>
  </si>
  <si>
    <t>cc_s_10</t>
  </si>
  <si>
    <t>cc_s_11</t>
  </si>
  <si>
    <t>cc_s_12</t>
  </si>
  <si>
    <t>ai_s_10</t>
  </si>
  <si>
    <t>ai_s_11</t>
  </si>
  <si>
    <t>ai_s_12</t>
  </si>
  <si>
    <t>ai_s_13</t>
  </si>
  <si>
    <t>ai_s_14</t>
  </si>
  <si>
    <t>si_s_01</t>
  </si>
  <si>
    <t>si_s_02</t>
  </si>
  <si>
    <t>si_s_03</t>
  </si>
  <si>
    <t>si_s_04</t>
  </si>
  <si>
    <t>si_s-05</t>
  </si>
  <si>
    <t>m</t>
  </si>
  <si>
    <t>si_s-06-2</t>
  </si>
  <si>
    <t>si_s-07</t>
  </si>
  <si>
    <t>si_s-08</t>
  </si>
  <si>
    <t>si_s-09</t>
  </si>
  <si>
    <t>si_s_10</t>
  </si>
  <si>
    <t>si_s_11</t>
  </si>
  <si>
    <t>si_s_12</t>
  </si>
  <si>
    <t>ccw_s_01</t>
  </si>
  <si>
    <t>RTX</t>
  </si>
  <si>
    <t>CCW</t>
  </si>
  <si>
    <t>dlw_s_01</t>
  </si>
  <si>
    <t>m_</t>
  </si>
  <si>
    <t>dlw_s_02</t>
  </si>
  <si>
    <t>dlw_s_03</t>
  </si>
  <si>
    <t>dlw_s_04</t>
  </si>
  <si>
    <t>dlw_s_05</t>
  </si>
  <si>
    <t>dlw_s_06</t>
  </si>
  <si>
    <t>dlw_s_07</t>
  </si>
  <si>
    <t>dlw_s_08</t>
  </si>
  <si>
    <t>mws_s_01</t>
  </si>
  <si>
    <t>MWSS02</t>
  </si>
  <si>
    <t>DEM</t>
  </si>
  <si>
    <t>mws_s_03</t>
  </si>
  <si>
    <t>mws_s_04</t>
  </si>
  <si>
    <t>mws_s_05</t>
  </si>
  <si>
    <t>mws_s_06</t>
  </si>
  <si>
    <t>mws_s_07</t>
  </si>
  <si>
    <t>mws_s_08</t>
  </si>
  <si>
    <t>vsr_s_01</t>
  </si>
  <si>
    <t>vsr_s_02</t>
  </si>
  <si>
    <t>vs_s_03</t>
  </si>
  <si>
    <t>vs_s_04</t>
  </si>
  <si>
    <t>vs_s_05</t>
  </si>
  <si>
    <t>vs_s_06</t>
  </si>
  <si>
    <t>vs_s_07</t>
  </si>
  <si>
    <t>vs_s_08</t>
  </si>
  <si>
    <t>ycw_s_01</t>
  </si>
  <si>
    <t>YCW</t>
  </si>
  <si>
    <t>ycw_s_02</t>
  </si>
  <si>
    <t>ycw_s_03</t>
  </si>
  <si>
    <t>ycw_s_04</t>
  </si>
  <si>
    <t>Combo</t>
  </si>
  <si>
    <t>Seedlings_&lt;30cm_1x1</t>
  </si>
  <si>
    <t>Seedlings_30-100cm_1x1</t>
  </si>
  <si>
    <t>Propagules_1x1</t>
  </si>
  <si>
    <t>Pneu_0.5x0.5</t>
  </si>
  <si>
    <t>Bare_%</t>
  </si>
  <si>
    <t>Litter_%</t>
  </si>
  <si>
    <t>Algae_%</t>
  </si>
  <si>
    <t>Vege_%</t>
  </si>
  <si>
    <t>Pneu_ht_mm</t>
  </si>
  <si>
    <t>Pneu_dia_mm</t>
  </si>
  <si>
    <t>Notes</t>
  </si>
  <si>
    <t>DL</t>
  </si>
  <si>
    <t>JH + HW</t>
  </si>
  <si>
    <t>Algae on pneumatophores</t>
  </si>
  <si>
    <t>Excluded one measurement (12 height, 42 diameter) as those dimensions are impossible and unsure which units are wrong. Algae on pneumatophores</t>
  </si>
  <si>
    <t>Only algae % covers noted on datasheet, finished based on photos. Algae on pneumatophores</t>
  </si>
  <si>
    <t>KE + GY + MS</t>
  </si>
  <si>
    <t>CA + KC</t>
  </si>
  <si>
    <t>"Oil" on ground (shiny)</t>
  </si>
  <si>
    <t>NH + JH + GY</t>
  </si>
  <si>
    <t>Too wet to determine groundcover</t>
  </si>
  <si>
    <t xml:space="preserve">Driftwood everywhere so seedlings couldn't get through and pneumatophores short. </t>
  </si>
  <si>
    <t>KC + CA</t>
  </si>
  <si>
    <t>Groundcover inferred from photos</t>
  </si>
  <si>
    <t xml:space="preserve">DL </t>
  </si>
  <si>
    <t>Too wet to determine groundcover. Algae on pneumatophores</t>
  </si>
  <si>
    <t>19/04/2023</t>
  </si>
  <si>
    <t>DL + RZ + MC</t>
  </si>
  <si>
    <t>MC + RZ + SRH</t>
  </si>
  <si>
    <t>Quadrat size not noted, inferred based on photos and other quadrats in the site.</t>
  </si>
  <si>
    <t>17/04/2023</t>
  </si>
  <si>
    <t>DL + SRH</t>
  </si>
  <si>
    <t>Quadrat size not noted, inferred based on photos and other quadrats in the site. Too wet to determine groundcover percentages but litter and bare were present. Only 5 pneumatophore heights/diameters recorded.</t>
  </si>
  <si>
    <t>Quadrat size not noted, inferred based on photos and other quadrats in the site. Too wet to determine groundcover percentages but litter was present. Only 5 pneumatophore heights/diameters recorded.</t>
  </si>
  <si>
    <t xml:space="preserve">Algae on pneumatophores. </t>
  </si>
  <si>
    <t>MC + SRH + DL</t>
  </si>
  <si>
    <t>SRH + RZ + DL</t>
  </si>
  <si>
    <t>20/04/2023</t>
  </si>
  <si>
    <t>DL + MC</t>
  </si>
  <si>
    <t>water 5cm deep so deeper pneumatophores missed. Too wet to determine groundcover</t>
  </si>
  <si>
    <t xml:space="preserve">Too dark to determine groundcover. water 5cm deep so deeper pneus missed </t>
  </si>
  <si>
    <t>18/04/2023</t>
  </si>
  <si>
    <t>MC + DL</t>
  </si>
  <si>
    <t>MC + DL + SRH + RZ</t>
  </si>
  <si>
    <t>Too wet to determine groundcover percentages. Mostly litter, some bare</t>
  </si>
  <si>
    <t>Too wet to determine groundcover percentages.Some litter, most bare</t>
  </si>
  <si>
    <t>22/05/2023</t>
  </si>
  <si>
    <t>23/05/2023</t>
  </si>
  <si>
    <t>RW, MS, JD</t>
  </si>
  <si>
    <t>Tree: JD, RW Q: MS</t>
  </si>
  <si>
    <t>24/05/2023</t>
  </si>
  <si>
    <t>JD, MS</t>
  </si>
  <si>
    <t>25/05/2023</t>
  </si>
  <si>
    <t>0.5% sporobolus cover</t>
  </si>
  <si>
    <t>26/05/2023</t>
  </si>
  <si>
    <t>AR, JD</t>
  </si>
  <si>
    <t>1% weed cover</t>
  </si>
  <si>
    <t>Propagules are river mangrove propagules. 3% herbaceous groundcover.</t>
  </si>
  <si>
    <t>JD, RW, AR</t>
  </si>
  <si>
    <t>Algae on pneumatophores. Propagule is from a river mangrove</t>
  </si>
  <si>
    <t>27/05/2023</t>
  </si>
  <si>
    <t>Tiny grey mangrove propagules</t>
  </si>
  <si>
    <t>30/05/2023</t>
  </si>
  <si>
    <t>JD, KR, KL</t>
  </si>
  <si>
    <t>Grey mangrove propagules. Pneumatophores originally counted in 1m2 (311) and now divided by 4.</t>
  </si>
  <si>
    <t>Groundcover estimated from photos as was not noted.</t>
  </si>
  <si>
    <t xml:space="preserve">Grey mangrove propagules. </t>
  </si>
  <si>
    <t>Grey mangrove propagule</t>
  </si>
  <si>
    <t>Grey mangrove propagules</t>
  </si>
  <si>
    <t>31/05/2023</t>
  </si>
  <si>
    <t>JD, KR, AC</t>
  </si>
  <si>
    <t>So many grey mangrove propagules</t>
  </si>
  <si>
    <t>ccw_m_01</t>
  </si>
  <si>
    <t>Mangrove</t>
  </si>
  <si>
    <t>ccw_m_02</t>
  </si>
  <si>
    <t>CCW M 03</t>
  </si>
  <si>
    <t>CCW M 04</t>
  </si>
  <si>
    <t>CCW M05</t>
  </si>
  <si>
    <t>dlw_m_01</t>
  </si>
  <si>
    <t>dlw_m_02</t>
  </si>
  <si>
    <t>dlw_m_03</t>
  </si>
  <si>
    <t>dlw_m_04</t>
  </si>
  <si>
    <t>dlw_m_05</t>
  </si>
  <si>
    <t>MWS M01</t>
  </si>
  <si>
    <t>MWS M 02</t>
  </si>
  <si>
    <t>MWS M 03</t>
  </si>
  <si>
    <t>mws_m_04</t>
  </si>
  <si>
    <t>mws_m_05clos</t>
  </si>
  <si>
    <t>vsr_m_01</t>
  </si>
  <si>
    <t>vsr_m_02</t>
  </si>
  <si>
    <t>VSR M 03</t>
  </si>
  <si>
    <t>VSR M 04</t>
  </si>
  <si>
    <t>vsr_m_05</t>
  </si>
  <si>
    <t>ycw_m_01</t>
  </si>
  <si>
    <t>ycw_m_02</t>
  </si>
  <si>
    <t>ycw_m_03</t>
  </si>
  <si>
    <t>ycw_m_04</t>
  </si>
  <si>
    <t>cf_m_01_channel</t>
  </si>
  <si>
    <t>cf_m_02</t>
  </si>
  <si>
    <t>cf_m_03</t>
  </si>
  <si>
    <t>hs_m_01</t>
  </si>
  <si>
    <t>hs_m_02_</t>
  </si>
  <si>
    <t>hs_m_03_</t>
  </si>
  <si>
    <t>hs_m_04_</t>
  </si>
  <si>
    <t>hs_m_05_</t>
  </si>
  <si>
    <t>cf_m_4_open</t>
  </si>
  <si>
    <t>cf_m_5_open</t>
  </si>
  <si>
    <t>cc_m_01_out</t>
  </si>
  <si>
    <t>cc_m_02_out</t>
  </si>
  <si>
    <t>cc_m_03_out</t>
  </si>
  <si>
    <t>cc_m_04_out</t>
  </si>
  <si>
    <t>cc_m_05_out</t>
  </si>
  <si>
    <t>ai_m_01_out</t>
  </si>
  <si>
    <t>ai_m_02_out</t>
  </si>
  <si>
    <t>ai_m_03</t>
  </si>
  <si>
    <t>ai_m_04</t>
  </si>
  <si>
    <t>ai_m_05_out</t>
  </si>
  <si>
    <t>si_m_01</t>
  </si>
  <si>
    <t>si_m_02</t>
  </si>
  <si>
    <t>si_m_03_out</t>
  </si>
  <si>
    <t>si_m-4</t>
  </si>
  <si>
    <t>si_m-5</t>
  </si>
  <si>
    <t>Quadrat_size_m2</t>
  </si>
  <si>
    <t>Trees</t>
  </si>
  <si>
    <t>Saplings</t>
  </si>
  <si>
    <t>Hollows</t>
  </si>
  <si>
    <t>Canopy_cover_%</t>
  </si>
  <si>
    <t>Flowers_live</t>
  </si>
  <si>
    <t>Flowers_dead</t>
  </si>
  <si>
    <t>Fruits</t>
  </si>
  <si>
    <t>DBH_cm</t>
  </si>
  <si>
    <t>Basal_circ_cm</t>
  </si>
  <si>
    <t>Height_m</t>
  </si>
  <si>
    <t>Quadrat_notes</t>
  </si>
  <si>
    <t>Tree_Notes</t>
  </si>
  <si>
    <t>Grey</t>
  </si>
  <si>
    <t>No leaves</t>
  </si>
  <si>
    <t>Extra tree with leaves</t>
  </si>
  <si>
    <t>Extra tree with leaves. Top of tree has died (so would have originally been taller)</t>
  </si>
  <si>
    <t>No reachable leaves</t>
  </si>
  <si>
    <t>Only 4 leaves reachable</t>
  </si>
  <si>
    <t>Rubbish on site washed in, chair etc</t>
  </si>
  <si>
    <t>Saltmarsh on edge of quadrat</t>
  </si>
  <si>
    <t>This tree has photos first</t>
  </si>
  <si>
    <t>Reproduction inferred from photos. Mangroves and saltmarsh in mosaic in quadrat and around. "Oil" on ground (shiny)</t>
  </si>
  <si>
    <t>Reproduction inferred from photos.  Site at the junction of channels. Old fence line posts. Also took herbivory pics and harvested leaves from tree #6 (no measurements).</t>
  </si>
  <si>
    <t>Tree 1 used to have a second stem but it's now dead.</t>
  </si>
  <si>
    <t>Leaves too far to reach</t>
  </si>
  <si>
    <t>Reproduction inferred from photos. Driftwood everywhere so seedlings couldn't get through and pneumatophores short. River mangroves nearby. Only counting live stems.</t>
  </si>
  <si>
    <t>No leaves accessible for any tree measured in this quadrat. Took separate samples from saplings (#1 and 2) and one tree (#3) (not related to these tree measurements)</t>
  </si>
  <si>
    <t>Leaves from saplings as too far on measured trees.</t>
  </si>
  <si>
    <t xml:space="preserve">Originally had more branches but at least one dead. </t>
  </si>
  <si>
    <t>Tiny fish. Crabs in tree</t>
  </si>
  <si>
    <t>Leaves too far from all measured trees. Leaf samples and pics from saplings. Crabs in hollows. Big cranky crab.</t>
  </si>
  <si>
    <t>Base in mud</t>
  </si>
  <si>
    <t>Base in mud. Has one long lying trunk and one erect trunk</t>
  </si>
  <si>
    <t>Mangrove/saltmarsh mix. ~30% of the quadrat is in saltmarsh, which decreases canopy cover.</t>
  </si>
  <si>
    <t>Noise pollution? Crab on tree.</t>
  </si>
  <si>
    <t xml:space="preserve">Leaves too far. </t>
  </si>
  <si>
    <t>Too few leaves, still picked</t>
  </si>
  <si>
    <t>Leaves too far</t>
  </si>
  <si>
    <t xml:space="preserve">Grey </t>
  </si>
  <si>
    <t>Hollows including in dead stump.</t>
  </si>
  <si>
    <t>Canopy height 4.5m, river mangrove has buds</t>
  </si>
  <si>
    <t>DBH and basal circumference were swapped on the data sheet</t>
  </si>
  <si>
    <t>Quadrat size not noted on data sheet but assumed based on site photos showing very high sapling density and the fact that all other quadrats at this site were the same size. Leaves in Q1 bags</t>
  </si>
  <si>
    <t>Quadrat size not noted on data sheet but assumed based on site photos showing medium tree/sapling density and the fact that all other quadrats at this site were the same size. Reproduction inferred from photos.</t>
  </si>
  <si>
    <t>T2 leaves too high</t>
  </si>
  <si>
    <t>Two trees had hollows. Canopy 6.5m. Algae on pneumatophores. Reproduction inferred from photos.</t>
  </si>
  <si>
    <t>Big hollow in trunk</t>
  </si>
  <si>
    <t>Height not noted for this tree.</t>
  </si>
  <si>
    <t>Reproduction inferred from photos. 1,3,4,5 are from saplings (tree leaves are too high). Fast water flow</t>
  </si>
  <si>
    <t>saplings were mostly river mangroves but taller saplings categorised as "trees" were mostly grey. ground uneven. River mangroves had buds and fruits. Hollows not noted.</t>
  </si>
  <si>
    <t>Written as a river mangrove on the datasheet but leaf photos are from a grey mangrove so assuming it was incorrectly identified and is actually a grey mangrove. DBH and basal circumference originally written in the wrong units so have changed accordingly.</t>
  </si>
  <si>
    <t>DBH and basal circumference originally written in the wrong units so have changed accordingly.</t>
  </si>
  <si>
    <t>Reproduction inferred from photos. Herbivory photo order 2,3,4,5,1</t>
  </si>
  <si>
    <t>Reproduction inferred from photos. Herbivory photo order 2,3,4,5,2</t>
  </si>
  <si>
    <t>Reproduction inferred from photos. Herbivory photo order 2,3,4,5,3</t>
  </si>
  <si>
    <t>DBH and basal circumference were in mm so have been changed to cm</t>
  </si>
  <si>
    <t>Reproduction inferred from photos. Herbivory photo order 2,3,4,5,4</t>
  </si>
  <si>
    <t>Reproduction inferred from photos. Herbivory photo order 2,3,4,5,5</t>
  </si>
  <si>
    <t xml:space="preserve">Reproduction inferred from photos. Mangrove leaf bags labelled 6, water 5cm deep so deeper pneus missed </t>
  </si>
  <si>
    <t>No leaves. DBH and basal circumference were in mm so have been changed to cm</t>
  </si>
  <si>
    <t>No leaves.DBH and basal circumference were in mm so have been changed to cm</t>
  </si>
  <si>
    <t>Sad, rotting. DBH and basal circumference were in mm so have been changed to cm</t>
  </si>
  <si>
    <t>Reproduction inferred from photos. Canopy 6m.</t>
  </si>
  <si>
    <t>DBH and basal circumference were in mm so have been changed to cm. This height seems too low.</t>
  </si>
  <si>
    <t>DL, MB, SB</t>
  </si>
  <si>
    <t>All saplings were river mangroves. Big canopy gaps</t>
  </si>
  <si>
    <t>This grey mangrove had aerial roots</t>
  </si>
  <si>
    <t>Orange</t>
  </si>
  <si>
    <t>Diameter taken at 50 cm height since the tree is short.</t>
  </si>
  <si>
    <t>DW, MS, JD</t>
  </si>
  <si>
    <t>Bigger orange mangroves nearby.</t>
  </si>
  <si>
    <t>River</t>
  </si>
  <si>
    <t xml:space="preserve">Lots of river seedlings and saplings but most not mature. </t>
  </si>
  <si>
    <t>Mature but not part of canopy</t>
  </si>
  <si>
    <t>Tree: JD, MS, quadrat: RW</t>
  </si>
  <si>
    <t>Bumpy roots</t>
  </si>
  <si>
    <t>Most trees are fairly young. Firm ground covered in moss. Lots of mosquitoes.</t>
  </si>
  <si>
    <t>Red</t>
  </si>
  <si>
    <t>Red mangroves growing horizontally, but just measured vertical height</t>
  </si>
  <si>
    <t>43 grey mangroves, 9 orange mangroves. River mangrove saplings. Snails.</t>
  </si>
  <si>
    <t>Tree is short but reproducing</t>
  </si>
  <si>
    <t>44 grey mangroves, 9 orange mangroves. River mangrove saplings. Snails.</t>
  </si>
  <si>
    <t>45 grey mangroves, 9 orange mangroves. River mangrove saplings. Snails.</t>
  </si>
  <si>
    <t>46 grey mangroves, 9 orange mangroves. River mangrove saplings. Snails.</t>
  </si>
  <si>
    <t>47 grey mangroves, 9 orange mangroves. River mangrove saplings. Snails.</t>
  </si>
  <si>
    <t>48 grey mangroves, 9 orange mangroves. River mangrove saplings. Snails.</t>
  </si>
  <si>
    <t>49 grey mangroves, 9 orange mangroves. River mangrove saplings. Snails.</t>
  </si>
  <si>
    <t>50 grey mangroves, 9 orange mangroves. River mangrove saplings. Snails.</t>
  </si>
  <si>
    <t>51 grey mangroves, 9 orange mangroves. River mangrove saplings. Snails.</t>
  </si>
  <si>
    <t>52 grey mangroves, 9 orange mangroves. River mangrove saplings. Snails.</t>
  </si>
  <si>
    <t>River mangrove saplings</t>
  </si>
  <si>
    <t>Some very sparse saltmarsh within the 10 x 10 m quadrat</t>
  </si>
  <si>
    <t>Dana</t>
  </si>
  <si>
    <t>Number of stems was not noted but assumed as 1 based on the site characteristics</t>
  </si>
  <si>
    <t>Also orange mangrove saplings</t>
  </si>
  <si>
    <t>Also river mangrove saplings. Juncus in corner of quadrat</t>
  </si>
  <si>
    <t>Same leaf pic for both</t>
  </si>
  <si>
    <t>Challenging to define tree vs sapling. Trees were all grey + two rivers, saplings were rivers and orange mangroves. Very dry, woody quadrat.</t>
  </si>
  <si>
    <t>Some sporobolus in corner of quadrat (in pneumatophores)</t>
  </si>
  <si>
    <t>Sporobolus in quadrat on edge. River mangrove saplings</t>
  </si>
  <si>
    <t>River and orange mangrove saplings. Sporobolus on quadrat edge, small channel on other edge. Orange saplings had flowers. Cover is dense where it exists but quadrat has big clear areas too.</t>
  </si>
  <si>
    <t>JD, KL, KR</t>
  </si>
  <si>
    <t>River mangrove saplings. Variegated fairy wrens, plovers, purple swamp hens, brown honeyeater, some uprooted and root eroded trees</t>
  </si>
  <si>
    <t>River mangrove saplings. Black winged stilt. Uprooted casuarinas. 2 live and 4 dead casuarinas in quadrat.</t>
  </si>
  <si>
    <t>Water couch. Shrimp. 2 Melaleucas. Mangrove fern. Burrows. Massive channel nearby drained water. River saplings.</t>
  </si>
  <si>
    <t>Datasheet had DBH and circumference in incorrect units so changed to units that made sense</t>
  </si>
  <si>
    <t xml:space="preserve">1/3 of quadrat made of non-mangrove: 4 melaleucas. Casuarinas. Mangrove ferns. </t>
  </si>
  <si>
    <t>Growing horizontally.</t>
  </si>
  <si>
    <t>Orange, red and river saplings/seedlings</t>
  </si>
  <si>
    <t>Orange saplings.</t>
  </si>
  <si>
    <t>Hard to judge number of stems, 2 are &gt;3cm but could be 3 or 4</t>
  </si>
  <si>
    <t>Flying foxes! Orange mangrove knobs in quadrats and all over the ground. Many grey trees have trunks hollowed out (# 3 and 5)</t>
  </si>
  <si>
    <t>Fewer red mangroves and smaller than other species. Circumference measured at BH because prop roots came up to there.</t>
  </si>
  <si>
    <t>Fewer red mangroves and smaller than other species</t>
  </si>
  <si>
    <t>Tree</t>
  </si>
  <si>
    <t>Leaf_1</t>
  </si>
  <si>
    <t>Leaf_2</t>
  </si>
  <si>
    <t>Leaf_3</t>
  </si>
  <si>
    <t>Leaf_4</t>
  </si>
  <si>
    <t>Leaf_5</t>
  </si>
  <si>
    <t>Didn't use 2nd photo because it looked dead so hard to interpret. Instead took herbivory from an extra leaf in the middle of photo 4</t>
  </si>
  <si>
    <t>From non-sample trees (saplings)</t>
  </si>
  <si>
    <t>From a sapling</t>
  </si>
  <si>
    <t>From a non-sample tree</t>
  </si>
  <si>
    <t>Few leaves on this tree</t>
  </si>
  <si>
    <t>Only 4 reachable leaves</t>
  </si>
  <si>
    <t>Live stem count only. Bulboschoenus cover was increased to make species covers + 4% aster add to the total cover of 90%, based on visual inspection of the quadrat photos showing that Bulboschoenus takes up the majority of the quadrat.</t>
  </si>
  <si>
    <t>10% bare. Modified sporobolus and total cover based on photos showing higher saltmarsh cover than was recorded.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</si>
</sst>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1"/>
      <color rgb="FF000000"/>
      <name val="Calibri"/>
      <family val="2"/>
      <scheme val="minor"/>
    </font>
    <font>
      <sz val="11"/>
      <color rgb="FF444444"/>
      <name val="Calibri"/>
      <family val="2"/>
      <charset val="1"/>
    </font>
    <font>
      <b/>
      <sz val="11"/>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11">
    <xf numFmtId="0" fontId="0" fillId="0" borderId="0" xfId="0"/>
    <xf numFmtId="14" fontId="0" fillId="0" borderId="0" xfId="0" applyNumberFormat="1"/>
    <xf numFmtId="20" fontId="0" fillId="0" borderId="0" xfId="0" applyNumberFormat="1"/>
    <xf numFmtId="0" fontId="1" fillId="0" borderId="0" xfId="0" applyFont="1"/>
    <xf numFmtId="18" fontId="0" fillId="0" borderId="0" xfId="0" applyNumberFormat="1"/>
    <xf numFmtId="0" fontId="0" fillId="2" borderId="0" xfId="0" applyFill="1"/>
    <xf numFmtId="22" fontId="0" fillId="0" borderId="0" xfId="0" applyNumberFormat="1"/>
    <xf numFmtId="0" fontId="0" fillId="0" borderId="0" xfId="0" applyAlignment="1">
      <alignment vertical="center" wrapText="1"/>
    </xf>
    <xf numFmtId="22" fontId="0" fillId="0" borderId="0" xfId="0" applyNumberFormat="1" applyAlignment="1">
      <alignment vertical="center" wrapText="1"/>
    </xf>
    <xf numFmtId="0" fontId="2" fillId="0" borderId="0" xfId="0" applyFont="1"/>
    <xf numFmtId="0" fontId="3"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8477AA-EA87-4D9F-814C-810D4D28DA8D}">
  <dimension ref="A1:Y2244"/>
  <sheetViews>
    <sheetView workbookViewId="0">
      <pane ySplit="1" topLeftCell="A2" activePane="bottomLeft" state="frozen"/>
      <selection pane="bottomLeft" activeCell="X1" activeCellId="1" sqref="K1:L1048576 X1:X1048576"/>
    </sheetView>
  </sheetViews>
  <sheetFormatPr defaultRowHeight="15" x14ac:dyDescent="0.25"/>
  <cols>
    <col min="1" max="1" width="10.7109375" bestFit="1" customWidth="1"/>
    <col min="2" max="2" width="5.7109375" customWidth="1"/>
    <col min="3" max="3" width="2.7109375" customWidth="1"/>
    <col min="4" max="4" width="8" customWidth="1"/>
    <col min="6" max="6" width="4.42578125" customWidth="1"/>
    <col min="7" max="7" width="5.28515625" customWidth="1"/>
    <col min="8" max="8" width="6" customWidth="1"/>
    <col min="9" max="9" width="6.85546875" customWidth="1"/>
    <col min="10" max="10" width="5.28515625" customWidth="1"/>
    <col min="11" max="11" width="16.42578125" bestFit="1" customWidth="1"/>
    <col min="12" max="12" width="6.85546875" customWidth="1"/>
    <col min="13" max="13" width="7.5703125" customWidth="1"/>
    <col min="15" max="15" width="13.140625" bestFit="1" customWidth="1"/>
    <col min="16" max="16" width="5.28515625" customWidth="1"/>
    <col min="17" max="17" width="5.42578125" customWidth="1"/>
    <col min="18" max="18" width="5.85546875" customWidth="1"/>
    <col min="19" max="20" width="13.140625" customWidth="1"/>
    <col min="21" max="21" width="35" customWidth="1"/>
    <col min="22" max="22" width="20.5703125" customWidth="1"/>
  </cols>
  <sheetData>
    <row r="1" spans="1:25"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408</v>
      </c>
      <c r="Y1" t="s">
        <v>263</v>
      </c>
    </row>
    <row r="2" spans="1:25" x14ac:dyDescent="0.25">
      <c r="A2" s="1">
        <v>45068</v>
      </c>
      <c r="B2" s="2">
        <v>0.43263888888888885</v>
      </c>
      <c r="C2" t="s">
        <v>225</v>
      </c>
      <c r="D2" t="s">
        <v>226</v>
      </c>
      <c r="E2" t="s">
        <v>227</v>
      </c>
      <c r="F2" t="s">
        <v>228</v>
      </c>
      <c r="G2">
        <v>1</v>
      </c>
      <c r="H2">
        <v>70</v>
      </c>
      <c r="I2">
        <v>80.5</v>
      </c>
      <c r="J2">
        <v>6</v>
      </c>
      <c r="K2" t="s">
        <v>229</v>
      </c>
      <c r="L2">
        <v>80</v>
      </c>
      <c r="M2">
        <v>100</v>
      </c>
      <c r="N2">
        <v>33</v>
      </c>
      <c r="O2" t="s">
        <v>17</v>
      </c>
      <c r="P2" t="s">
        <v>29</v>
      </c>
      <c r="Q2" t="s">
        <v>29</v>
      </c>
      <c r="R2" t="s">
        <v>50</v>
      </c>
      <c r="S2">
        <v>415</v>
      </c>
      <c r="T2">
        <v>2</v>
      </c>
      <c r="X2" t="str">
        <f t="shared" ref="X2:X65" si="0">_xlfn.CONCAT(F2,G2)</f>
        <v>DLW1</v>
      </c>
      <c r="Y2">
        <f>VLOOKUP($X2,Salt_Elev!$Q$1:$R$128,2,FALSE)</f>
        <v>0.56599999999999995</v>
      </c>
    </row>
    <row r="3" spans="1:25" x14ac:dyDescent="0.25">
      <c r="A3" s="1">
        <v>45068</v>
      </c>
      <c r="B3" s="2">
        <v>0.43263888888888885</v>
      </c>
      <c r="C3" t="s">
        <v>225</v>
      </c>
      <c r="D3" t="s">
        <v>226</v>
      </c>
      <c r="E3" t="s">
        <v>227</v>
      </c>
      <c r="F3" t="s">
        <v>228</v>
      </c>
      <c r="G3">
        <v>1</v>
      </c>
      <c r="H3">
        <v>70</v>
      </c>
      <c r="I3">
        <v>80.5</v>
      </c>
      <c r="J3">
        <v>6</v>
      </c>
      <c r="K3" t="s">
        <v>229</v>
      </c>
      <c r="L3">
        <v>80</v>
      </c>
      <c r="M3">
        <v>100</v>
      </c>
      <c r="N3">
        <v>33</v>
      </c>
      <c r="O3" t="s">
        <v>17</v>
      </c>
      <c r="P3" t="s">
        <v>29</v>
      </c>
      <c r="Q3" t="s">
        <v>29</v>
      </c>
      <c r="R3" t="s">
        <v>50</v>
      </c>
      <c r="S3">
        <v>421</v>
      </c>
      <c r="T3">
        <v>1.6</v>
      </c>
      <c r="X3" t="str">
        <f t="shared" si="0"/>
        <v>DLW1</v>
      </c>
      <c r="Y3">
        <f>VLOOKUP($X3,Salt_Elev!$Q$1:$R$128,2,FALSE)</f>
        <v>0.56599999999999995</v>
      </c>
    </row>
    <row r="4" spans="1:25" x14ac:dyDescent="0.25">
      <c r="A4" s="1">
        <v>45068</v>
      </c>
      <c r="B4" s="2">
        <v>0.43263888888888885</v>
      </c>
      <c r="C4" t="s">
        <v>225</v>
      </c>
      <c r="D4" t="s">
        <v>226</v>
      </c>
      <c r="E4" t="s">
        <v>227</v>
      </c>
      <c r="F4" t="s">
        <v>228</v>
      </c>
      <c r="G4">
        <v>1</v>
      </c>
      <c r="H4">
        <v>70</v>
      </c>
      <c r="I4">
        <v>80.5</v>
      </c>
      <c r="J4">
        <v>6</v>
      </c>
      <c r="K4" t="s">
        <v>229</v>
      </c>
      <c r="L4">
        <v>80</v>
      </c>
      <c r="M4">
        <v>100</v>
      </c>
      <c r="N4">
        <v>33</v>
      </c>
      <c r="O4" t="s">
        <v>17</v>
      </c>
      <c r="P4" t="s">
        <v>29</v>
      </c>
      <c r="Q4" t="s">
        <v>29</v>
      </c>
      <c r="R4" t="s">
        <v>50</v>
      </c>
      <c r="S4">
        <v>410</v>
      </c>
      <c r="T4">
        <v>1.5</v>
      </c>
      <c r="X4" t="str">
        <f t="shared" si="0"/>
        <v>DLW1</v>
      </c>
      <c r="Y4">
        <f>VLOOKUP($X4,Salt_Elev!$Q$1:$R$128,2,FALSE)</f>
        <v>0.56599999999999995</v>
      </c>
    </row>
    <row r="5" spans="1:25" x14ac:dyDescent="0.25">
      <c r="A5" s="1">
        <v>45068</v>
      </c>
      <c r="B5" s="2">
        <v>0.43263888888888885</v>
      </c>
      <c r="C5" t="s">
        <v>225</v>
      </c>
      <c r="D5" t="s">
        <v>226</v>
      </c>
      <c r="E5" t="s">
        <v>227</v>
      </c>
      <c r="F5" t="s">
        <v>228</v>
      </c>
      <c r="G5">
        <v>1</v>
      </c>
      <c r="H5">
        <v>70</v>
      </c>
      <c r="I5">
        <v>80.5</v>
      </c>
      <c r="J5">
        <v>6</v>
      </c>
      <c r="K5" t="s">
        <v>229</v>
      </c>
      <c r="L5">
        <v>80</v>
      </c>
      <c r="M5">
        <v>100</v>
      </c>
      <c r="N5">
        <v>33</v>
      </c>
      <c r="O5" t="s">
        <v>17</v>
      </c>
      <c r="P5" t="s">
        <v>29</v>
      </c>
      <c r="Q5" t="s">
        <v>29</v>
      </c>
      <c r="R5" t="s">
        <v>50</v>
      </c>
      <c r="S5">
        <v>421</v>
      </c>
      <c r="T5">
        <v>1.5</v>
      </c>
      <c r="X5" t="str">
        <f t="shared" si="0"/>
        <v>DLW1</v>
      </c>
      <c r="Y5">
        <f>VLOOKUP($X5,Salt_Elev!$Q$1:$R$128,2,FALSE)</f>
        <v>0.56599999999999995</v>
      </c>
    </row>
    <row r="6" spans="1:25" x14ac:dyDescent="0.25">
      <c r="A6" s="1">
        <v>45068</v>
      </c>
      <c r="B6" s="2">
        <v>0.43263888888888885</v>
      </c>
      <c r="C6" t="s">
        <v>225</v>
      </c>
      <c r="D6" t="s">
        <v>226</v>
      </c>
      <c r="E6" t="s">
        <v>227</v>
      </c>
      <c r="F6" t="s">
        <v>228</v>
      </c>
      <c r="G6">
        <v>1</v>
      </c>
      <c r="H6">
        <v>70</v>
      </c>
      <c r="I6">
        <v>80.5</v>
      </c>
      <c r="J6">
        <v>6</v>
      </c>
      <c r="K6" t="s">
        <v>229</v>
      </c>
      <c r="L6">
        <v>80</v>
      </c>
      <c r="M6">
        <v>100</v>
      </c>
      <c r="N6">
        <v>33</v>
      </c>
      <c r="O6" t="s">
        <v>17</v>
      </c>
      <c r="P6" t="s">
        <v>29</v>
      </c>
      <c r="Q6" t="s">
        <v>29</v>
      </c>
      <c r="R6" t="s">
        <v>50</v>
      </c>
      <c r="S6">
        <v>415</v>
      </c>
      <c r="T6">
        <v>1.1000000000000001</v>
      </c>
      <c r="X6" t="str">
        <f t="shared" si="0"/>
        <v>DLW1</v>
      </c>
      <c r="Y6">
        <f>VLOOKUP($X6,Salt_Elev!$Q$1:$R$128,2,FALSE)</f>
        <v>0.56599999999999995</v>
      </c>
    </row>
    <row r="7" spans="1:25" x14ac:dyDescent="0.25">
      <c r="A7" s="1">
        <v>45068</v>
      </c>
      <c r="B7" s="2">
        <v>0.43263888888888885</v>
      </c>
      <c r="C7" t="s">
        <v>225</v>
      </c>
      <c r="D7" t="s">
        <v>226</v>
      </c>
      <c r="E7" t="s">
        <v>227</v>
      </c>
      <c r="F7" t="s">
        <v>228</v>
      </c>
      <c r="G7">
        <v>1</v>
      </c>
      <c r="H7">
        <v>70</v>
      </c>
      <c r="I7">
        <v>80.5</v>
      </c>
      <c r="J7">
        <v>6</v>
      </c>
      <c r="K7" t="s">
        <v>229</v>
      </c>
      <c r="L7">
        <v>80</v>
      </c>
      <c r="M7">
        <v>100</v>
      </c>
      <c r="N7">
        <v>33</v>
      </c>
      <c r="O7" t="s">
        <v>17</v>
      </c>
      <c r="P7" t="s">
        <v>29</v>
      </c>
      <c r="Q7" t="s">
        <v>29</v>
      </c>
      <c r="R7" t="s">
        <v>50</v>
      </c>
      <c r="S7">
        <v>555</v>
      </c>
      <c r="T7">
        <v>1</v>
      </c>
      <c r="X7" t="str">
        <f t="shared" si="0"/>
        <v>DLW1</v>
      </c>
      <c r="Y7">
        <f>VLOOKUP($X7,Salt_Elev!$Q$1:$R$128,2,FALSE)</f>
        <v>0.56599999999999995</v>
      </c>
    </row>
    <row r="8" spans="1:25" x14ac:dyDescent="0.25">
      <c r="A8" s="1">
        <v>45068</v>
      </c>
      <c r="B8" s="2">
        <v>0.43263888888888885</v>
      </c>
      <c r="C8" t="s">
        <v>225</v>
      </c>
      <c r="D8" t="s">
        <v>226</v>
      </c>
      <c r="E8" t="s">
        <v>227</v>
      </c>
      <c r="F8" t="s">
        <v>228</v>
      </c>
      <c r="G8">
        <v>1</v>
      </c>
      <c r="H8">
        <v>70</v>
      </c>
      <c r="I8">
        <v>80.5</v>
      </c>
      <c r="J8">
        <v>6</v>
      </c>
      <c r="K8" t="s">
        <v>229</v>
      </c>
      <c r="L8">
        <v>80</v>
      </c>
      <c r="M8">
        <v>100</v>
      </c>
      <c r="N8">
        <v>33</v>
      </c>
      <c r="O8" t="s">
        <v>17</v>
      </c>
      <c r="P8" t="s">
        <v>29</v>
      </c>
      <c r="Q8" t="s">
        <v>29</v>
      </c>
      <c r="R8" t="s">
        <v>50</v>
      </c>
      <c r="S8">
        <v>144</v>
      </c>
      <c r="T8">
        <v>1</v>
      </c>
      <c r="X8" t="str">
        <f t="shared" si="0"/>
        <v>DLW1</v>
      </c>
      <c r="Y8">
        <f>VLOOKUP($X8,Salt_Elev!$Q$1:$R$128,2,FALSE)</f>
        <v>0.56599999999999995</v>
      </c>
    </row>
    <row r="9" spans="1:25" x14ac:dyDescent="0.25">
      <c r="A9" s="1">
        <v>45068</v>
      </c>
      <c r="B9" s="2">
        <v>0.43263888888888885</v>
      </c>
      <c r="C9" t="s">
        <v>225</v>
      </c>
      <c r="D9" t="s">
        <v>226</v>
      </c>
      <c r="E9" t="s">
        <v>227</v>
      </c>
      <c r="F9" t="s">
        <v>228</v>
      </c>
      <c r="G9">
        <v>1</v>
      </c>
      <c r="H9">
        <v>70</v>
      </c>
      <c r="I9">
        <v>80.5</v>
      </c>
      <c r="J9">
        <v>6</v>
      </c>
      <c r="K9" t="s">
        <v>229</v>
      </c>
      <c r="L9">
        <v>80</v>
      </c>
      <c r="M9">
        <v>100</v>
      </c>
      <c r="N9">
        <v>33</v>
      </c>
      <c r="O9" t="s">
        <v>17</v>
      </c>
      <c r="P9" t="s">
        <v>29</v>
      </c>
      <c r="Q9" t="s">
        <v>29</v>
      </c>
      <c r="R9" t="s">
        <v>50</v>
      </c>
      <c r="S9">
        <v>385</v>
      </c>
      <c r="T9">
        <v>1</v>
      </c>
      <c r="X9" t="str">
        <f t="shared" si="0"/>
        <v>DLW1</v>
      </c>
      <c r="Y9">
        <f>VLOOKUP($X9,Salt_Elev!$Q$1:$R$128,2,FALSE)</f>
        <v>0.56599999999999995</v>
      </c>
    </row>
    <row r="10" spans="1:25" x14ac:dyDescent="0.25">
      <c r="A10" s="1">
        <v>45068</v>
      </c>
      <c r="B10" s="2">
        <v>0.43263888888888885</v>
      </c>
      <c r="C10" t="s">
        <v>225</v>
      </c>
      <c r="D10" t="s">
        <v>226</v>
      </c>
      <c r="E10" t="s">
        <v>227</v>
      </c>
      <c r="F10" t="s">
        <v>228</v>
      </c>
      <c r="G10">
        <v>1</v>
      </c>
      <c r="H10">
        <v>70</v>
      </c>
      <c r="I10">
        <v>80.5</v>
      </c>
      <c r="J10">
        <v>6</v>
      </c>
      <c r="K10" t="s">
        <v>229</v>
      </c>
      <c r="L10">
        <v>80</v>
      </c>
      <c r="M10">
        <v>100</v>
      </c>
      <c r="N10">
        <v>33</v>
      </c>
      <c r="O10" t="s">
        <v>17</v>
      </c>
      <c r="P10" t="s">
        <v>29</v>
      </c>
      <c r="Q10" t="s">
        <v>29</v>
      </c>
      <c r="R10" t="s">
        <v>50</v>
      </c>
      <c r="S10">
        <v>471</v>
      </c>
      <c r="T10">
        <v>1</v>
      </c>
      <c r="X10" t="str">
        <f t="shared" si="0"/>
        <v>DLW1</v>
      </c>
      <c r="Y10">
        <f>VLOOKUP($X10,Salt_Elev!$Q$1:$R$128,2,FALSE)</f>
        <v>0.56599999999999995</v>
      </c>
    </row>
    <row r="11" spans="1:25" x14ac:dyDescent="0.25">
      <c r="A11" s="1">
        <v>45068</v>
      </c>
      <c r="B11" s="2">
        <v>0.43263888888888885</v>
      </c>
      <c r="C11" t="s">
        <v>225</v>
      </c>
      <c r="D11" t="s">
        <v>226</v>
      </c>
      <c r="E11" t="s">
        <v>227</v>
      </c>
      <c r="F11" t="s">
        <v>228</v>
      </c>
      <c r="G11">
        <v>1</v>
      </c>
      <c r="H11">
        <v>70</v>
      </c>
      <c r="I11">
        <v>80.5</v>
      </c>
      <c r="J11">
        <v>6</v>
      </c>
      <c r="K11" t="s">
        <v>229</v>
      </c>
      <c r="L11">
        <v>80</v>
      </c>
      <c r="M11">
        <v>100</v>
      </c>
      <c r="N11">
        <v>33</v>
      </c>
      <c r="O11" t="s">
        <v>17</v>
      </c>
      <c r="P11" t="s">
        <v>29</v>
      </c>
      <c r="Q11" t="s">
        <v>29</v>
      </c>
      <c r="R11" t="s">
        <v>50</v>
      </c>
      <c r="S11">
        <v>359</v>
      </c>
      <c r="T11">
        <v>0.75</v>
      </c>
      <c r="X11" t="str">
        <f t="shared" si="0"/>
        <v>DLW1</v>
      </c>
      <c r="Y11">
        <f>VLOOKUP($X11,Salt_Elev!$Q$1:$R$128,2,FALSE)</f>
        <v>0.56599999999999995</v>
      </c>
    </row>
    <row r="12" spans="1:25" x14ac:dyDescent="0.25">
      <c r="A12" s="1">
        <v>45068</v>
      </c>
      <c r="B12" s="2">
        <v>0.43263888888888885</v>
      </c>
      <c r="C12" t="s">
        <v>225</v>
      </c>
      <c r="D12" t="s">
        <v>226</v>
      </c>
      <c r="E12" t="s">
        <v>227</v>
      </c>
      <c r="F12" t="s">
        <v>228</v>
      </c>
      <c r="G12">
        <v>1</v>
      </c>
      <c r="H12">
        <v>70</v>
      </c>
      <c r="I12">
        <v>80.5</v>
      </c>
      <c r="J12">
        <v>6</v>
      </c>
      <c r="K12" t="s">
        <v>121</v>
      </c>
      <c r="L12">
        <v>0.5</v>
      </c>
      <c r="M12">
        <v>100</v>
      </c>
      <c r="N12">
        <v>8</v>
      </c>
      <c r="O12" t="s">
        <v>200</v>
      </c>
      <c r="P12" t="s">
        <v>29</v>
      </c>
      <c r="Q12" t="s">
        <v>29</v>
      </c>
      <c r="R12" t="s">
        <v>29</v>
      </c>
      <c r="S12">
        <v>740</v>
      </c>
      <c r="T12">
        <v>3</v>
      </c>
      <c r="X12" t="str">
        <f t="shared" si="0"/>
        <v>DLW1</v>
      </c>
      <c r="Y12">
        <f>VLOOKUP($X12,Salt_Elev!$Q$1:$R$128,2,FALSE)</f>
        <v>0.56599999999999995</v>
      </c>
    </row>
    <row r="13" spans="1:25" x14ac:dyDescent="0.25">
      <c r="A13" s="1">
        <v>45068</v>
      </c>
      <c r="B13" s="2">
        <v>0.43263888888888885</v>
      </c>
      <c r="C13" t="s">
        <v>225</v>
      </c>
      <c r="D13" t="s">
        <v>226</v>
      </c>
      <c r="E13" t="s">
        <v>227</v>
      </c>
      <c r="F13" t="s">
        <v>228</v>
      </c>
      <c r="G13">
        <v>1</v>
      </c>
      <c r="H13">
        <v>70</v>
      </c>
      <c r="I13">
        <v>80.5</v>
      </c>
      <c r="J13">
        <v>6</v>
      </c>
      <c r="K13" t="s">
        <v>121</v>
      </c>
      <c r="L13">
        <v>0.5</v>
      </c>
      <c r="M13">
        <v>100</v>
      </c>
      <c r="N13">
        <v>8</v>
      </c>
      <c r="O13" t="s">
        <v>200</v>
      </c>
      <c r="P13" t="s">
        <v>29</v>
      </c>
      <c r="Q13" t="s">
        <v>29</v>
      </c>
      <c r="R13" t="s">
        <v>29</v>
      </c>
      <c r="S13">
        <v>723</v>
      </c>
      <c r="T13">
        <v>2.5</v>
      </c>
      <c r="X13" t="str">
        <f t="shared" si="0"/>
        <v>DLW1</v>
      </c>
      <c r="Y13">
        <f>VLOOKUP($X13,Salt_Elev!$Q$1:$R$128,2,FALSE)</f>
        <v>0.56599999999999995</v>
      </c>
    </row>
    <row r="14" spans="1:25" x14ac:dyDescent="0.25">
      <c r="A14" s="1">
        <v>45068</v>
      </c>
      <c r="B14" s="2">
        <v>0.43263888888888885</v>
      </c>
      <c r="C14" t="s">
        <v>225</v>
      </c>
      <c r="D14" t="s">
        <v>226</v>
      </c>
      <c r="E14" t="s">
        <v>227</v>
      </c>
      <c r="F14" t="s">
        <v>228</v>
      </c>
      <c r="G14">
        <v>1</v>
      </c>
      <c r="H14">
        <v>70</v>
      </c>
      <c r="I14">
        <v>80.5</v>
      </c>
      <c r="J14">
        <v>6</v>
      </c>
      <c r="K14" t="s">
        <v>121</v>
      </c>
      <c r="L14">
        <v>0.5</v>
      </c>
      <c r="M14">
        <v>100</v>
      </c>
      <c r="N14">
        <v>8</v>
      </c>
      <c r="O14" t="s">
        <v>200</v>
      </c>
      <c r="P14" t="s">
        <v>29</v>
      </c>
      <c r="Q14" t="s">
        <v>29</v>
      </c>
      <c r="R14" t="s">
        <v>29</v>
      </c>
      <c r="S14">
        <v>590</v>
      </c>
      <c r="T14">
        <v>2</v>
      </c>
      <c r="X14" t="str">
        <f t="shared" si="0"/>
        <v>DLW1</v>
      </c>
      <c r="Y14">
        <f>VLOOKUP($X14,Salt_Elev!$Q$1:$R$128,2,FALSE)</f>
        <v>0.56599999999999995</v>
      </c>
    </row>
    <row r="15" spans="1:25" x14ac:dyDescent="0.25">
      <c r="A15" s="1">
        <v>45068</v>
      </c>
      <c r="B15" s="2">
        <v>0.43263888888888885</v>
      </c>
      <c r="C15" t="s">
        <v>225</v>
      </c>
      <c r="D15" t="s">
        <v>226</v>
      </c>
      <c r="E15" t="s">
        <v>227</v>
      </c>
      <c r="F15" t="s">
        <v>228</v>
      </c>
      <c r="G15">
        <v>1</v>
      </c>
      <c r="H15">
        <v>70</v>
      </c>
      <c r="I15">
        <v>80.5</v>
      </c>
      <c r="J15">
        <v>6</v>
      </c>
      <c r="K15" t="s">
        <v>121</v>
      </c>
      <c r="L15">
        <v>0.5</v>
      </c>
      <c r="M15">
        <v>100</v>
      </c>
      <c r="N15">
        <v>8</v>
      </c>
      <c r="O15" t="s">
        <v>200</v>
      </c>
      <c r="P15" t="s">
        <v>29</v>
      </c>
      <c r="Q15" t="s">
        <v>29</v>
      </c>
      <c r="R15" t="s">
        <v>29</v>
      </c>
      <c r="S15">
        <v>453</v>
      </c>
      <c r="T15">
        <v>2</v>
      </c>
      <c r="X15" t="str">
        <f t="shared" si="0"/>
        <v>DLW1</v>
      </c>
      <c r="Y15">
        <f>VLOOKUP($X15,Salt_Elev!$Q$1:$R$128,2,FALSE)</f>
        <v>0.56599999999999995</v>
      </c>
    </row>
    <row r="16" spans="1:25" x14ac:dyDescent="0.25">
      <c r="A16" s="1">
        <v>45068</v>
      </c>
      <c r="B16" s="2">
        <v>0.43263888888888885</v>
      </c>
      <c r="C16" t="s">
        <v>225</v>
      </c>
      <c r="D16" t="s">
        <v>226</v>
      </c>
      <c r="E16" t="s">
        <v>227</v>
      </c>
      <c r="F16" t="s">
        <v>228</v>
      </c>
      <c r="G16">
        <v>1</v>
      </c>
      <c r="H16">
        <v>70</v>
      </c>
      <c r="I16">
        <v>80.5</v>
      </c>
      <c r="J16">
        <v>6</v>
      </c>
      <c r="K16" t="s">
        <v>121</v>
      </c>
      <c r="L16">
        <v>0.5</v>
      </c>
      <c r="M16">
        <v>100</v>
      </c>
      <c r="N16">
        <v>8</v>
      </c>
      <c r="O16" t="s">
        <v>200</v>
      </c>
      <c r="P16" t="s">
        <v>29</v>
      </c>
      <c r="Q16" t="s">
        <v>29</v>
      </c>
      <c r="R16" t="s">
        <v>29</v>
      </c>
      <c r="S16">
        <v>660</v>
      </c>
      <c r="T16">
        <v>1</v>
      </c>
      <c r="X16" t="str">
        <f t="shared" si="0"/>
        <v>DLW1</v>
      </c>
      <c r="Y16">
        <f>VLOOKUP($X16,Salt_Elev!$Q$1:$R$128,2,FALSE)</f>
        <v>0.56599999999999995</v>
      </c>
    </row>
    <row r="17" spans="1:25" x14ac:dyDescent="0.25">
      <c r="A17" s="1">
        <v>45068</v>
      </c>
      <c r="B17" s="2">
        <v>0.52847222222222223</v>
      </c>
      <c r="C17" t="s">
        <v>61</v>
      </c>
      <c r="D17" t="s">
        <v>230</v>
      </c>
      <c r="E17" t="s">
        <v>227</v>
      </c>
      <c r="F17" t="s">
        <v>228</v>
      </c>
      <c r="G17">
        <v>2</v>
      </c>
      <c r="H17">
        <v>92.2</v>
      </c>
      <c r="I17">
        <v>91</v>
      </c>
      <c r="J17">
        <v>15</v>
      </c>
      <c r="K17" t="s">
        <v>121</v>
      </c>
      <c r="L17">
        <v>3</v>
      </c>
      <c r="M17">
        <v>100</v>
      </c>
      <c r="N17">
        <v>5</v>
      </c>
      <c r="O17" t="s">
        <v>17</v>
      </c>
      <c r="P17" t="s">
        <v>29</v>
      </c>
      <c r="Q17" t="s">
        <v>29</v>
      </c>
      <c r="R17" t="s">
        <v>50</v>
      </c>
      <c r="S17">
        <v>570</v>
      </c>
      <c r="T17">
        <v>3.5</v>
      </c>
      <c r="X17" t="str">
        <f t="shared" si="0"/>
        <v>DLW2</v>
      </c>
      <c r="Y17">
        <f>VLOOKUP($X17,Salt_Elev!$Q$1:$R$128,2,FALSE)</f>
        <v>0.42699999999999999</v>
      </c>
    </row>
    <row r="18" spans="1:25" x14ac:dyDescent="0.25">
      <c r="A18" s="1">
        <v>45068</v>
      </c>
      <c r="B18" s="2">
        <v>0.52847222222222223</v>
      </c>
      <c r="C18" t="s">
        <v>61</v>
      </c>
      <c r="D18" t="s">
        <v>230</v>
      </c>
      <c r="E18" t="s">
        <v>227</v>
      </c>
      <c r="F18" t="s">
        <v>228</v>
      </c>
      <c r="G18">
        <v>2</v>
      </c>
      <c r="H18">
        <v>92.2</v>
      </c>
      <c r="I18">
        <v>91</v>
      </c>
      <c r="J18">
        <v>15</v>
      </c>
      <c r="K18" t="s">
        <v>121</v>
      </c>
      <c r="L18">
        <v>3</v>
      </c>
      <c r="M18">
        <v>100</v>
      </c>
      <c r="N18">
        <v>5</v>
      </c>
      <c r="O18" t="s">
        <v>17</v>
      </c>
      <c r="P18" t="s">
        <v>29</v>
      </c>
      <c r="Q18" t="s">
        <v>29</v>
      </c>
      <c r="R18" t="s">
        <v>50</v>
      </c>
      <c r="S18">
        <v>872</v>
      </c>
      <c r="T18">
        <v>3.5</v>
      </c>
      <c r="X18" t="str">
        <f t="shared" si="0"/>
        <v>DLW2</v>
      </c>
      <c r="Y18">
        <f>VLOOKUP($X18,Salt_Elev!$Q$1:$R$128,2,FALSE)</f>
        <v>0.42699999999999999</v>
      </c>
    </row>
    <row r="19" spans="1:25" x14ac:dyDescent="0.25">
      <c r="A19" s="1">
        <v>45068</v>
      </c>
      <c r="B19" s="2">
        <v>0.52847222222222223</v>
      </c>
      <c r="C19" t="s">
        <v>61</v>
      </c>
      <c r="D19" t="s">
        <v>230</v>
      </c>
      <c r="E19" t="s">
        <v>227</v>
      </c>
      <c r="F19" t="s">
        <v>228</v>
      </c>
      <c r="G19">
        <v>2</v>
      </c>
      <c r="H19">
        <v>92.2</v>
      </c>
      <c r="I19">
        <v>91</v>
      </c>
      <c r="J19">
        <v>15</v>
      </c>
      <c r="K19" t="s">
        <v>121</v>
      </c>
      <c r="L19">
        <v>3</v>
      </c>
      <c r="M19">
        <v>100</v>
      </c>
      <c r="N19">
        <v>5</v>
      </c>
      <c r="O19" t="s">
        <v>17</v>
      </c>
      <c r="P19" t="s">
        <v>29</v>
      </c>
      <c r="Q19" t="s">
        <v>29</v>
      </c>
      <c r="R19" t="s">
        <v>50</v>
      </c>
      <c r="S19">
        <v>643</v>
      </c>
      <c r="T19">
        <v>2.2999999999999998</v>
      </c>
      <c r="X19" t="str">
        <f t="shared" si="0"/>
        <v>DLW2</v>
      </c>
      <c r="Y19">
        <f>VLOOKUP($X19,Salt_Elev!$Q$1:$R$128,2,FALSE)</f>
        <v>0.42699999999999999</v>
      </c>
    </row>
    <row r="20" spans="1:25" x14ac:dyDescent="0.25">
      <c r="A20" s="1">
        <v>45068</v>
      </c>
      <c r="B20" s="2">
        <v>0.52847222222222223</v>
      </c>
      <c r="C20" t="s">
        <v>61</v>
      </c>
      <c r="D20" t="s">
        <v>230</v>
      </c>
      <c r="E20" t="s">
        <v>227</v>
      </c>
      <c r="F20" t="s">
        <v>228</v>
      </c>
      <c r="G20">
        <v>2</v>
      </c>
      <c r="H20">
        <v>92.2</v>
      </c>
      <c r="I20">
        <v>91</v>
      </c>
      <c r="J20">
        <v>15</v>
      </c>
      <c r="K20" t="s">
        <v>121</v>
      </c>
      <c r="L20">
        <v>3</v>
      </c>
      <c r="M20">
        <v>100</v>
      </c>
      <c r="N20">
        <v>5</v>
      </c>
      <c r="O20" t="s">
        <v>17</v>
      </c>
      <c r="P20" t="s">
        <v>29</v>
      </c>
      <c r="Q20" t="s">
        <v>29</v>
      </c>
      <c r="R20" t="s">
        <v>50</v>
      </c>
      <c r="S20">
        <v>870</v>
      </c>
      <c r="T20">
        <v>2</v>
      </c>
      <c r="X20" t="str">
        <f t="shared" si="0"/>
        <v>DLW2</v>
      </c>
      <c r="Y20">
        <f>VLOOKUP($X20,Salt_Elev!$Q$1:$R$128,2,FALSE)</f>
        <v>0.42699999999999999</v>
      </c>
    </row>
    <row r="21" spans="1:25" x14ac:dyDescent="0.25">
      <c r="A21" s="1">
        <v>45068</v>
      </c>
      <c r="B21" s="2">
        <v>0.52847222222222223</v>
      </c>
      <c r="C21" t="s">
        <v>61</v>
      </c>
      <c r="D21" t="s">
        <v>230</v>
      </c>
      <c r="E21" t="s">
        <v>227</v>
      </c>
      <c r="F21" t="s">
        <v>228</v>
      </c>
      <c r="G21">
        <v>2</v>
      </c>
      <c r="H21">
        <v>92.2</v>
      </c>
      <c r="I21">
        <v>91</v>
      </c>
      <c r="J21">
        <v>15</v>
      </c>
      <c r="K21" t="s">
        <v>121</v>
      </c>
      <c r="L21">
        <v>3</v>
      </c>
      <c r="M21">
        <v>100</v>
      </c>
      <c r="N21">
        <v>5</v>
      </c>
      <c r="O21" t="s">
        <v>17</v>
      </c>
      <c r="P21" t="s">
        <v>29</v>
      </c>
      <c r="Q21" t="s">
        <v>29</v>
      </c>
      <c r="R21" t="s">
        <v>50</v>
      </c>
      <c r="S21">
        <v>640</v>
      </c>
      <c r="T21">
        <v>1.5</v>
      </c>
      <c r="X21" t="str">
        <f t="shared" si="0"/>
        <v>DLW2</v>
      </c>
      <c r="Y21">
        <f>VLOOKUP($X21,Salt_Elev!$Q$1:$R$128,2,FALSE)</f>
        <v>0.42699999999999999</v>
      </c>
    </row>
    <row r="22" spans="1:25" x14ac:dyDescent="0.25">
      <c r="A22" s="1">
        <v>45068</v>
      </c>
      <c r="B22" s="2">
        <v>0.52847222222222223</v>
      </c>
      <c r="C22" t="s">
        <v>61</v>
      </c>
      <c r="D22" t="s">
        <v>230</v>
      </c>
      <c r="E22" t="s">
        <v>227</v>
      </c>
      <c r="F22" t="s">
        <v>228</v>
      </c>
      <c r="G22">
        <v>2</v>
      </c>
      <c r="H22">
        <v>92.2</v>
      </c>
      <c r="I22">
        <v>91</v>
      </c>
      <c r="J22">
        <v>15</v>
      </c>
      <c r="K22" t="s">
        <v>27</v>
      </c>
      <c r="L22">
        <v>88</v>
      </c>
      <c r="M22">
        <v>30</v>
      </c>
      <c r="N22">
        <v>110</v>
      </c>
      <c r="O22" t="s">
        <v>29</v>
      </c>
      <c r="P22" t="s">
        <v>29</v>
      </c>
      <c r="Q22" t="s">
        <v>29</v>
      </c>
      <c r="R22" t="s">
        <v>29</v>
      </c>
      <c r="S22">
        <v>353</v>
      </c>
      <c r="T22">
        <v>1.5</v>
      </c>
      <c r="X22" t="str">
        <f t="shared" si="0"/>
        <v>DLW2</v>
      </c>
      <c r="Y22">
        <f>VLOOKUP($X22,Salt_Elev!$Q$1:$R$128,2,FALSE)</f>
        <v>0.42699999999999999</v>
      </c>
    </row>
    <row r="23" spans="1:25" x14ac:dyDescent="0.25">
      <c r="A23" s="1">
        <v>45068</v>
      </c>
      <c r="B23" s="2">
        <v>0.52847222222222223</v>
      </c>
      <c r="C23" t="s">
        <v>61</v>
      </c>
      <c r="D23" t="s">
        <v>230</v>
      </c>
      <c r="E23" t="s">
        <v>227</v>
      </c>
      <c r="F23" t="s">
        <v>228</v>
      </c>
      <c r="G23">
        <v>2</v>
      </c>
      <c r="H23">
        <v>92.2</v>
      </c>
      <c r="I23">
        <v>91</v>
      </c>
      <c r="J23">
        <v>15</v>
      </c>
      <c r="K23" t="s">
        <v>27</v>
      </c>
      <c r="L23">
        <v>88</v>
      </c>
      <c r="M23">
        <v>30</v>
      </c>
      <c r="N23">
        <v>110</v>
      </c>
      <c r="O23" t="s">
        <v>29</v>
      </c>
      <c r="P23" t="s">
        <v>29</v>
      </c>
      <c r="Q23" t="s">
        <v>29</v>
      </c>
      <c r="R23" t="s">
        <v>29</v>
      </c>
      <c r="S23">
        <v>247</v>
      </c>
      <c r="T23">
        <v>1</v>
      </c>
      <c r="X23" t="str">
        <f t="shared" si="0"/>
        <v>DLW2</v>
      </c>
      <c r="Y23">
        <f>VLOOKUP($X23,Salt_Elev!$Q$1:$R$128,2,FALSE)</f>
        <v>0.42699999999999999</v>
      </c>
    </row>
    <row r="24" spans="1:25" x14ac:dyDescent="0.25">
      <c r="A24" s="1">
        <v>45068</v>
      </c>
      <c r="B24" s="2">
        <v>0.52847222222222223</v>
      </c>
      <c r="C24" t="s">
        <v>61</v>
      </c>
      <c r="D24" t="s">
        <v>230</v>
      </c>
      <c r="E24" t="s">
        <v>227</v>
      </c>
      <c r="F24" t="s">
        <v>228</v>
      </c>
      <c r="G24">
        <v>2</v>
      </c>
      <c r="H24">
        <v>92.2</v>
      </c>
      <c r="I24">
        <v>91</v>
      </c>
      <c r="J24">
        <v>15</v>
      </c>
      <c r="K24" t="s">
        <v>27</v>
      </c>
      <c r="L24">
        <v>88</v>
      </c>
      <c r="M24">
        <v>30</v>
      </c>
      <c r="N24">
        <v>110</v>
      </c>
      <c r="O24" t="s">
        <v>29</v>
      </c>
      <c r="P24" t="s">
        <v>29</v>
      </c>
      <c r="Q24" t="s">
        <v>29</v>
      </c>
      <c r="R24" t="s">
        <v>29</v>
      </c>
      <c r="S24">
        <v>164</v>
      </c>
      <c r="T24">
        <v>1</v>
      </c>
      <c r="X24" t="str">
        <f t="shared" si="0"/>
        <v>DLW2</v>
      </c>
      <c r="Y24">
        <f>VLOOKUP($X24,Salt_Elev!$Q$1:$R$128,2,FALSE)</f>
        <v>0.42699999999999999</v>
      </c>
    </row>
    <row r="25" spans="1:25" x14ac:dyDescent="0.25">
      <c r="A25" s="1">
        <v>45068</v>
      </c>
      <c r="B25" s="2">
        <v>0.52847222222222223</v>
      </c>
      <c r="C25" t="s">
        <v>61</v>
      </c>
      <c r="D25" t="s">
        <v>230</v>
      </c>
      <c r="E25" t="s">
        <v>227</v>
      </c>
      <c r="F25" t="s">
        <v>228</v>
      </c>
      <c r="G25">
        <v>2</v>
      </c>
      <c r="H25">
        <v>92.2</v>
      </c>
      <c r="I25">
        <v>91</v>
      </c>
      <c r="J25">
        <v>15</v>
      </c>
      <c r="K25" t="s">
        <v>27</v>
      </c>
      <c r="L25">
        <v>88</v>
      </c>
      <c r="M25">
        <v>30</v>
      </c>
      <c r="N25">
        <v>110</v>
      </c>
      <c r="O25" t="s">
        <v>29</v>
      </c>
      <c r="P25" t="s">
        <v>29</v>
      </c>
      <c r="Q25" t="s">
        <v>29</v>
      </c>
      <c r="R25" t="s">
        <v>29</v>
      </c>
      <c r="S25">
        <v>242</v>
      </c>
      <c r="T25">
        <v>1</v>
      </c>
      <c r="X25" t="str">
        <f t="shared" si="0"/>
        <v>DLW2</v>
      </c>
      <c r="Y25">
        <f>VLOOKUP($X25,Salt_Elev!$Q$1:$R$128,2,FALSE)</f>
        <v>0.42699999999999999</v>
      </c>
    </row>
    <row r="26" spans="1:25" x14ac:dyDescent="0.25">
      <c r="A26" s="1">
        <v>45068</v>
      </c>
      <c r="B26" s="2">
        <v>0.52847222222222223</v>
      </c>
      <c r="C26" t="s">
        <v>61</v>
      </c>
      <c r="D26" t="s">
        <v>230</v>
      </c>
      <c r="E26" t="s">
        <v>227</v>
      </c>
      <c r="F26" t="s">
        <v>228</v>
      </c>
      <c r="G26">
        <v>2</v>
      </c>
      <c r="H26">
        <v>92.2</v>
      </c>
      <c r="I26">
        <v>91</v>
      </c>
      <c r="J26">
        <v>15</v>
      </c>
      <c r="K26" t="s">
        <v>27</v>
      </c>
      <c r="L26">
        <v>88</v>
      </c>
      <c r="M26">
        <v>30</v>
      </c>
      <c r="N26">
        <v>110</v>
      </c>
      <c r="O26" t="s">
        <v>29</v>
      </c>
      <c r="P26" t="s">
        <v>29</v>
      </c>
      <c r="Q26" t="s">
        <v>29</v>
      </c>
      <c r="R26" t="s">
        <v>29</v>
      </c>
      <c r="S26">
        <v>91</v>
      </c>
      <c r="T26">
        <v>1</v>
      </c>
      <c r="X26" t="str">
        <f t="shared" si="0"/>
        <v>DLW2</v>
      </c>
      <c r="Y26">
        <f>VLOOKUP($X26,Salt_Elev!$Q$1:$R$128,2,FALSE)</f>
        <v>0.42699999999999999</v>
      </c>
    </row>
    <row r="27" spans="1:25" x14ac:dyDescent="0.25">
      <c r="A27" s="1">
        <v>45068</v>
      </c>
      <c r="B27" s="2">
        <v>0.52847222222222223</v>
      </c>
      <c r="C27" t="s">
        <v>61</v>
      </c>
      <c r="D27" t="s">
        <v>230</v>
      </c>
      <c r="E27" t="s">
        <v>227</v>
      </c>
      <c r="F27" t="s">
        <v>228</v>
      </c>
      <c r="G27">
        <v>2</v>
      </c>
      <c r="H27">
        <v>92.2</v>
      </c>
      <c r="I27">
        <v>91</v>
      </c>
      <c r="J27">
        <v>15</v>
      </c>
      <c r="K27" t="s">
        <v>27</v>
      </c>
      <c r="L27">
        <v>88</v>
      </c>
      <c r="M27">
        <v>30</v>
      </c>
      <c r="N27">
        <v>110</v>
      </c>
      <c r="O27" t="s">
        <v>29</v>
      </c>
      <c r="P27" t="s">
        <v>29</v>
      </c>
      <c r="Q27" t="s">
        <v>29</v>
      </c>
      <c r="R27" t="s">
        <v>29</v>
      </c>
      <c r="S27">
        <v>215</v>
      </c>
      <c r="T27">
        <v>1</v>
      </c>
      <c r="X27" t="str">
        <f t="shared" si="0"/>
        <v>DLW2</v>
      </c>
      <c r="Y27">
        <f>VLOOKUP($X27,Salt_Elev!$Q$1:$R$128,2,FALSE)</f>
        <v>0.42699999999999999</v>
      </c>
    </row>
    <row r="28" spans="1:25" x14ac:dyDescent="0.25">
      <c r="A28" s="1">
        <v>45068</v>
      </c>
      <c r="B28" s="2">
        <v>0.52847222222222223</v>
      </c>
      <c r="C28" t="s">
        <v>61</v>
      </c>
      <c r="D28" t="s">
        <v>230</v>
      </c>
      <c r="E28" t="s">
        <v>227</v>
      </c>
      <c r="F28" t="s">
        <v>228</v>
      </c>
      <c r="G28">
        <v>2</v>
      </c>
      <c r="H28">
        <v>92.2</v>
      </c>
      <c r="I28">
        <v>91</v>
      </c>
      <c r="J28">
        <v>15</v>
      </c>
      <c r="K28" t="s">
        <v>27</v>
      </c>
      <c r="L28">
        <v>88</v>
      </c>
      <c r="M28">
        <v>30</v>
      </c>
      <c r="N28">
        <v>110</v>
      </c>
      <c r="O28" t="s">
        <v>29</v>
      </c>
      <c r="P28" t="s">
        <v>29</v>
      </c>
      <c r="Q28" t="s">
        <v>29</v>
      </c>
      <c r="R28" t="s">
        <v>29</v>
      </c>
      <c r="S28">
        <v>224</v>
      </c>
      <c r="T28">
        <v>1</v>
      </c>
      <c r="X28" t="str">
        <f t="shared" si="0"/>
        <v>DLW2</v>
      </c>
      <c r="Y28">
        <f>VLOOKUP($X28,Salt_Elev!$Q$1:$R$128,2,FALSE)</f>
        <v>0.42699999999999999</v>
      </c>
    </row>
    <row r="29" spans="1:25" x14ac:dyDescent="0.25">
      <c r="A29" s="1">
        <v>45068</v>
      </c>
      <c r="B29" s="2">
        <v>0.52847222222222223</v>
      </c>
      <c r="C29" t="s">
        <v>61</v>
      </c>
      <c r="D29" t="s">
        <v>230</v>
      </c>
      <c r="E29" t="s">
        <v>227</v>
      </c>
      <c r="F29" t="s">
        <v>228</v>
      </c>
      <c r="G29">
        <v>2</v>
      </c>
      <c r="H29">
        <v>92.2</v>
      </c>
      <c r="I29">
        <v>91</v>
      </c>
      <c r="J29">
        <v>15</v>
      </c>
      <c r="K29" t="s">
        <v>27</v>
      </c>
      <c r="L29">
        <v>88</v>
      </c>
      <c r="M29">
        <v>30</v>
      </c>
      <c r="N29">
        <v>110</v>
      </c>
      <c r="O29" t="s">
        <v>29</v>
      </c>
      <c r="P29" t="s">
        <v>29</v>
      </c>
      <c r="Q29" t="s">
        <v>29</v>
      </c>
      <c r="R29" t="s">
        <v>29</v>
      </c>
      <c r="S29">
        <v>235</v>
      </c>
      <c r="T29">
        <v>1</v>
      </c>
      <c r="X29" t="str">
        <f t="shared" si="0"/>
        <v>DLW2</v>
      </c>
      <c r="Y29">
        <f>VLOOKUP($X29,Salt_Elev!$Q$1:$R$128,2,FALSE)</f>
        <v>0.42699999999999999</v>
      </c>
    </row>
    <row r="30" spans="1:25" x14ac:dyDescent="0.25">
      <c r="A30" s="1">
        <v>45068</v>
      </c>
      <c r="B30" s="2">
        <v>0.52847222222222223</v>
      </c>
      <c r="C30" t="s">
        <v>61</v>
      </c>
      <c r="D30" t="s">
        <v>230</v>
      </c>
      <c r="E30" t="s">
        <v>227</v>
      </c>
      <c r="F30" t="s">
        <v>228</v>
      </c>
      <c r="G30">
        <v>2</v>
      </c>
      <c r="H30">
        <v>92.2</v>
      </c>
      <c r="I30">
        <v>91</v>
      </c>
      <c r="J30">
        <v>15</v>
      </c>
      <c r="K30" t="s">
        <v>27</v>
      </c>
      <c r="L30">
        <v>88</v>
      </c>
      <c r="M30">
        <v>30</v>
      </c>
      <c r="N30">
        <v>110</v>
      </c>
      <c r="O30" t="s">
        <v>29</v>
      </c>
      <c r="P30" t="s">
        <v>29</v>
      </c>
      <c r="Q30" t="s">
        <v>29</v>
      </c>
      <c r="R30" t="s">
        <v>29</v>
      </c>
      <c r="S30">
        <v>180</v>
      </c>
      <c r="T30">
        <v>1</v>
      </c>
      <c r="X30" t="str">
        <f t="shared" si="0"/>
        <v>DLW2</v>
      </c>
      <c r="Y30">
        <f>VLOOKUP($X30,Salt_Elev!$Q$1:$R$128,2,FALSE)</f>
        <v>0.42699999999999999</v>
      </c>
    </row>
    <row r="31" spans="1:25" x14ac:dyDescent="0.25">
      <c r="A31" s="1">
        <v>45068</v>
      </c>
      <c r="B31" s="2">
        <v>0.52847222222222223</v>
      </c>
      <c r="C31" t="s">
        <v>61</v>
      </c>
      <c r="D31" t="s">
        <v>230</v>
      </c>
      <c r="E31" t="s">
        <v>227</v>
      </c>
      <c r="F31" t="s">
        <v>228</v>
      </c>
      <c r="G31">
        <v>2</v>
      </c>
      <c r="H31">
        <v>92.2</v>
      </c>
      <c r="I31">
        <v>91</v>
      </c>
      <c r="J31">
        <v>15</v>
      </c>
      <c r="K31" t="s">
        <v>27</v>
      </c>
      <c r="L31">
        <v>88</v>
      </c>
      <c r="M31">
        <v>30</v>
      </c>
      <c r="N31">
        <v>110</v>
      </c>
      <c r="O31" t="s">
        <v>29</v>
      </c>
      <c r="P31" t="s">
        <v>29</v>
      </c>
      <c r="Q31" t="s">
        <v>29</v>
      </c>
      <c r="R31" t="s">
        <v>29</v>
      </c>
      <c r="S31">
        <v>65</v>
      </c>
      <c r="T31">
        <v>0.5</v>
      </c>
      <c r="X31" t="str">
        <f t="shared" si="0"/>
        <v>DLW2</v>
      </c>
      <c r="Y31">
        <f>VLOOKUP($X31,Salt_Elev!$Q$1:$R$128,2,FALSE)</f>
        <v>0.42699999999999999</v>
      </c>
    </row>
    <row r="32" spans="1:25" x14ac:dyDescent="0.25">
      <c r="A32" s="1">
        <v>45068</v>
      </c>
      <c r="B32" s="2">
        <v>0.54791666666666672</v>
      </c>
      <c r="C32" t="s">
        <v>231</v>
      </c>
      <c r="D32" t="s">
        <v>232</v>
      </c>
      <c r="E32" t="s">
        <v>227</v>
      </c>
      <c r="F32" t="s">
        <v>228</v>
      </c>
      <c r="G32">
        <v>3</v>
      </c>
      <c r="H32">
        <v>30.7</v>
      </c>
      <c r="I32">
        <v>77</v>
      </c>
      <c r="J32">
        <v>0</v>
      </c>
      <c r="K32" t="s">
        <v>27</v>
      </c>
      <c r="L32">
        <v>77</v>
      </c>
      <c r="M32">
        <v>30</v>
      </c>
      <c r="N32">
        <v>289</v>
      </c>
      <c r="O32" t="s">
        <v>200</v>
      </c>
      <c r="P32" t="s">
        <v>29</v>
      </c>
      <c r="Q32" t="s">
        <v>29</v>
      </c>
      <c r="R32" t="s">
        <v>29</v>
      </c>
      <c r="S32">
        <v>220</v>
      </c>
      <c r="T32">
        <v>1.5</v>
      </c>
      <c r="X32" t="str">
        <f t="shared" si="0"/>
        <v>DLW3</v>
      </c>
      <c r="Y32">
        <f>VLOOKUP($X32,Salt_Elev!$Q$1:$R$128,2,FALSE)</f>
        <v>0.47899999999999998</v>
      </c>
    </row>
    <row r="33" spans="1:25" x14ac:dyDescent="0.25">
      <c r="A33" s="1">
        <v>45068</v>
      </c>
      <c r="B33" s="2">
        <v>0.54791666666666672</v>
      </c>
      <c r="C33" t="s">
        <v>231</v>
      </c>
      <c r="D33" t="s">
        <v>232</v>
      </c>
      <c r="E33" t="s">
        <v>227</v>
      </c>
      <c r="F33" t="s">
        <v>228</v>
      </c>
      <c r="G33">
        <v>3</v>
      </c>
      <c r="H33">
        <v>30.7</v>
      </c>
      <c r="I33">
        <v>77</v>
      </c>
      <c r="J33">
        <v>0</v>
      </c>
      <c r="K33" t="s">
        <v>27</v>
      </c>
      <c r="L33">
        <v>77</v>
      </c>
      <c r="M33">
        <v>30</v>
      </c>
      <c r="N33">
        <v>289</v>
      </c>
      <c r="O33" t="s">
        <v>200</v>
      </c>
      <c r="P33" t="s">
        <v>29</v>
      </c>
      <c r="Q33" t="s">
        <v>29</v>
      </c>
      <c r="R33" t="s">
        <v>29</v>
      </c>
      <c r="S33">
        <v>130</v>
      </c>
      <c r="T33">
        <v>1.5</v>
      </c>
      <c r="X33" t="str">
        <f t="shared" si="0"/>
        <v>DLW3</v>
      </c>
      <c r="Y33">
        <f>VLOOKUP($X33,Salt_Elev!$Q$1:$R$128,2,FALSE)</f>
        <v>0.47899999999999998</v>
      </c>
    </row>
    <row r="34" spans="1:25" x14ac:dyDescent="0.25">
      <c r="A34" s="1">
        <v>45068</v>
      </c>
      <c r="B34" s="2">
        <v>0.54791666666666672</v>
      </c>
      <c r="C34" t="s">
        <v>231</v>
      </c>
      <c r="D34" t="s">
        <v>232</v>
      </c>
      <c r="E34" t="s">
        <v>227</v>
      </c>
      <c r="F34" t="s">
        <v>228</v>
      </c>
      <c r="G34">
        <v>3</v>
      </c>
      <c r="H34">
        <v>30.7</v>
      </c>
      <c r="I34">
        <v>77</v>
      </c>
      <c r="J34">
        <v>0</v>
      </c>
      <c r="K34" t="s">
        <v>27</v>
      </c>
      <c r="L34">
        <v>77</v>
      </c>
      <c r="M34">
        <v>30</v>
      </c>
      <c r="N34">
        <v>289</v>
      </c>
      <c r="O34" t="s">
        <v>200</v>
      </c>
      <c r="P34" t="s">
        <v>29</v>
      </c>
      <c r="Q34" t="s">
        <v>29</v>
      </c>
      <c r="R34" t="s">
        <v>29</v>
      </c>
      <c r="S34">
        <v>190</v>
      </c>
      <c r="T34">
        <v>1</v>
      </c>
      <c r="X34" t="str">
        <f t="shared" si="0"/>
        <v>DLW3</v>
      </c>
      <c r="Y34">
        <f>VLOOKUP($X34,Salt_Elev!$Q$1:$R$128,2,FALSE)</f>
        <v>0.47899999999999998</v>
      </c>
    </row>
    <row r="35" spans="1:25" x14ac:dyDescent="0.25">
      <c r="A35" s="1">
        <v>45068</v>
      </c>
      <c r="B35" s="2">
        <v>0.54791666666666672</v>
      </c>
      <c r="C35" t="s">
        <v>231</v>
      </c>
      <c r="D35" t="s">
        <v>232</v>
      </c>
      <c r="E35" t="s">
        <v>227</v>
      </c>
      <c r="F35" t="s">
        <v>228</v>
      </c>
      <c r="G35">
        <v>3</v>
      </c>
      <c r="H35">
        <v>30.7</v>
      </c>
      <c r="I35">
        <v>77</v>
      </c>
      <c r="J35">
        <v>0</v>
      </c>
      <c r="K35" t="s">
        <v>27</v>
      </c>
      <c r="L35">
        <v>77</v>
      </c>
      <c r="M35">
        <v>30</v>
      </c>
      <c r="N35">
        <v>289</v>
      </c>
      <c r="O35" t="s">
        <v>200</v>
      </c>
      <c r="P35" t="s">
        <v>29</v>
      </c>
      <c r="Q35" t="s">
        <v>29</v>
      </c>
      <c r="R35" t="s">
        <v>29</v>
      </c>
      <c r="S35">
        <v>139</v>
      </c>
      <c r="T35">
        <v>1</v>
      </c>
      <c r="X35" t="str">
        <f t="shared" si="0"/>
        <v>DLW3</v>
      </c>
      <c r="Y35">
        <f>VLOOKUP($X35,Salt_Elev!$Q$1:$R$128,2,FALSE)</f>
        <v>0.47899999999999998</v>
      </c>
    </row>
    <row r="36" spans="1:25" x14ac:dyDescent="0.25">
      <c r="A36" s="1">
        <v>45068</v>
      </c>
      <c r="B36" s="2">
        <v>0.54791666666666672</v>
      </c>
      <c r="C36" t="s">
        <v>231</v>
      </c>
      <c r="D36" t="s">
        <v>232</v>
      </c>
      <c r="E36" t="s">
        <v>227</v>
      </c>
      <c r="F36" t="s">
        <v>228</v>
      </c>
      <c r="G36">
        <v>3</v>
      </c>
      <c r="H36">
        <v>30.7</v>
      </c>
      <c r="I36">
        <v>77</v>
      </c>
      <c r="J36">
        <v>0</v>
      </c>
      <c r="K36" t="s">
        <v>27</v>
      </c>
      <c r="L36">
        <v>77</v>
      </c>
      <c r="M36">
        <v>30</v>
      </c>
      <c r="N36">
        <v>289</v>
      </c>
      <c r="O36" t="s">
        <v>200</v>
      </c>
      <c r="P36" t="s">
        <v>29</v>
      </c>
      <c r="Q36" t="s">
        <v>29</v>
      </c>
      <c r="R36" t="s">
        <v>29</v>
      </c>
      <c r="S36">
        <v>197</v>
      </c>
      <c r="T36">
        <v>1</v>
      </c>
      <c r="X36" t="str">
        <f t="shared" si="0"/>
        <v>DLW3</v>
      </c>
      <c r="Y36">
        <f>VLOOKUP($X36,Salt_Elev!$Q$1:$R$128,2,FALSE)</f>
        <v>0.47899999999999998</v>
      </c>
    </row>
    <row r="37" spans="1:25" x14ac:dyDescent="0.25">
      <c r="A37" s="1">
        <v>45068</v>
      </c>
      <c r="B37" s="2">
        <v>0.54791666666666672</v>
      </c>
      <c r="C37" t="s">
        <v>231</v>
      </c>
      <c r="D37" t="s">
        <v>232</v>
      </c>
      <c r="E37" t="s">
        <v>227</v>
      </c>
      <c r="F37" t="s">
        <v>228</v>
      </c>
      <c r="G37">
        <v>3</v>
      </c>
      <c r="H37">
        <v>30.7</v>
      </c>
      <c r="I37">
        <v>77</v>
      </c>
      <c r="J37">
        <v>0</v>
      </c>
      <c r="K37" t="s">
        <v>27</v>
      </c>
      <c r="L37">
        <v>77</v>
      </c>
      <c r="M37">
        <v>30</v>
      </c>
      <c r="N37">
        <v>289</v>
      </c>
      <c r="O37" t="s">
        <v>200</v>
      </c>
      <c r="P37" t="s">
        <v>29</v>
      </c>
      <c r="Q37" t="s">
        <v>29</v>
      </c>
      <c r="R37" t="s">
        <v>29</v>
      </c>
      <c r="S37">
        <v>40</v>
      </c>
      <c r="T37">
        <v>1</v>
      </c>
      <c r="X37" t="str">
        <f t="shared" si="0"/>
        <v>DLW3</v>
      </c>
      <c r="Y37">
        <f>VLOOKUP($X37,Salt_Elev!$Q$1:$R$128,2,FALSE)</f>
        <v>0.47899999999999998</v>
      </c>
    </row>
    <row r="38" spans="1:25" x14ac:dyDescent="0.25">
      <c r="A38" s="1">
        <v>45068</v>
      </c>
      <c r="B38" s="2">
        <v>0.54791666666666672</v>
      </c>
      <c r="C38" t="s">
        <v>231</v>
      </c>
      <c r="D38" t="s">
        <v>232</v>
      </c>
      <c r="E38" t="s">
        <v>227</v>
      </c>
      <c r="F38" t="s">
        <v>228</v>
      </c>
      <c r="G38">
        <v>3</v>
      </c>
      <c r="H38">
        <v>30.7</v>
      </c>
      <c r="I38">
        <v>77</v>
      </c>
      <c r="J38">
        <v>0</v>
      </c>
      <c r="K38" t="s">
        <v>27</v>
      </c>
      <c r="L38">
        <v>77</v>
      </c>
      <c r="M38">
        <v>30</v>
      </c>
      <c r="N38">
        <v>289</v>
      </c>
      <c r="O38" t="s">
        <v>200</v>
      </c>
      <c r="P38" t="s">
        <v>29</v>
      </c>
      <c r="Q38" t="s">
        <v>29</v>
      </c>
      <c r="R38" t="s">
        <v>29</v>
      </c>
      <c r="S38">
        <v>157</v>
      </c>
      <c r="T38">
        <v>1</v>
      </c>
      <c r="X38" t="str">
        <f t="shared" si="0"/>
        <v>DLW3</v>
      </c>
      <c r="Y38">
        <f>VLOOKUP($X38,Salt_Elev!$Q$1:$R$128,2,FALSE)</f>
        <v>0.47899999999999998</v>
      </c>
    </row>
    <row r="39" spans="1:25" x14ac:dyDescent="0.25">
      <c r="A39" s="1">
        <v>45068</v>
      </c>
      <c r="B39" s="2">
        <v>0.54791666666666672</v>
      </c>
      <c r="C39" t="s">
        <v>231</v>
      </c>
      <c r="D39" t="s">
        <v>232</v>
      </c>
      <c r="E39" t="s">
        <v>227</v>
      </c>
      <c r="F39" t="s">
        <v>228</v>
      </c>
      <c r="G39">
        <v>3</v>
      </c>
      <c r="H39">
        <v>30.7</v>
      </c>
      <c r="I39">
        <v>77</v>
      </c>
      <c r="J39">
        <v>0</v>
      </c>
      <c r="K39" t="s">
        <v>27</v>
      </c>
      <c r="L39">
        <v>77</v>
      </c>
      <c r="M39">
        <v>30</v>
      </c>
      <c r="N39">
        <v>289</v>
      </c>
      <c r="O39" t="s">
        <v>200</v>
      </c>
      <c r="P39" t="s">
        <v>29</v>
      </c>
      <c r="Q39" t="s">
        <v>29</v>
      </c>
      <c r="R39" t="s">
        <v>29</v>
      </c>
      <c r="S39">
        <v>220</v>
      </c>
      <c r="T39">
        <v>1</v>
      </c>
      <c r="X39" t="str">
        <f t="shared" si="0"/>
        <v>DLW3</v>
      </c>
      <c r="Y39">
        <f>VLOOKUP($X39,Salt_Elev!$Q$1:$R$128,2,FALSE)</f>
        <v>0.47899999999999998</v>
      </c>
    </row>
    <row r="40" spans="1:25" x14ac:dyDescent="0.25">
      <c r="A40" s="1">
        <v>45068</v>
      </c>
      <c r="B40" s="2">
        <v>0.54791666666666672</v>
      </c>
      <c r="C40" t="s">
        <v>231</v>
      </c>
      <c r="D40" t="s">
        <v>232</v>
      </c>
      <c r="E40" t="s">
        <v>227</v>
      </c>
      <c r="F40" t="s">
        <v>228</v>
      </c>
      <c r="G40">
        <v>3</v>
      </c>
      <c r="H40">
        <v>30.7</v>
      </c>
      <c r="I40">
        <v>77</v>
      </c>
      <c r="J40">
        <v>0</v>
      </c>
      <c r="K40" t="s">
        <v>27</v>
      </c>
      <c r="L40">
        <v>77</v>
      </c>
      <c r="M40">
        <v>30</v>
      </c>
      <c r="N40">
        <v>289</v>
      </c>
      <c r="O40" t="s">
        <v>200</v>
      </c>
      <c r="P40" t="s">
        <v>29</v>
      </c>
      <c r="Q40" t="s">
        <v>29</v>
      </c>
      <c r="R40" t="s">
        <v>29</v>
      </c>
      <c r="S40">
        <v>207</v>
      </c>
      <c r="T40">
        <v>0.5</v>
      </c>
      <c r="X40" t="str">
        <f t="shared" si="0"/>
        <v>DLW3</v>
      </c>
      <c r="Y40">
        <f>VLOOKUP($X40,Salt_Elev!$Q$1:$R$128,2,FALSE)</f>
        <v>0.47899999999999998</v>
      </c>
    </row>
    <row r="41" spans="1:25" x14ac:dyDescent="0.25">
      <c r="A41" s="1">
        <v>45068</v>
      </c>
      <c r="B41" s="2">
        <v>0.54791666666666672</v>
      </c>
      <c r="C41" t="s">
        <v>231</v>
      </c>
      <c r="D41" t="s">
        <v>232</v>
      </c>
      <c r="E41" t="s">
        <v>227</v>
      </c>
      <c r="F41" t="s">
        <v>228</v>
      </c>
      <c r="G41">
        <v>3</v>
      </c>
      <c r="H41">
        <v>30.7</v>
      </c>
      <c r="I41">
        <v>77</v>
      </c>
      <c r="J41">
        <v>0</v>
      </c>
      <c r="K41" t="s">
        <v>27</v>
      </c>
      <c r="L41">
        <v>77</v>
      </c>
      <c r="M41">
        <v>30</v>
      </c>
      <c r="N41">
        <v>289</v>
      </c>
      <c r="O41" t="s">
        <v>200</v>
      </c>
      <c r="P41" t="s">
        <v>29</v>
      </c>
      <c r="Q41" t="s">
        <v>29</v>
      </c>
      <c r="R41" t="s">
        <v>29</v>
      </c>
      <c r="S41">
        <v>186</v>
      </c>
      <c r="T41">
        <v>0.5</v>
      </c>
      <c r="X41" t="str">
        <f t="shared" si="0"/>
        <v>DLW3</v>
      </c>
      <c r="Y41">
        <f>VLOOKUP($X41,Salt_Elev!$Q$1:$R$128,2,FALSE)</f>
        <v>0.47899999999999998</v>
      </c>
    </row>
    <row r="42" spans="1:25" x14ac:dyDescent="0.25">
      <c r="A42" s="1">
        <v>45068</v>
      </c>
      <c r="B42" s="2">
        <v>0.56180555555555556</v>
      </c>
      <c r="C42" t="s">
        <v>61</v>
      </c>
      <c r="D42" t="s">
        <v>230</v>
      </c>
      <c r="E42" t="s">
        <v>227</v>
      </c>
      <c r="F42" t="s">
        <v>228</v>
      </c>
      <c r="G42">
        <v>4</v>
      </c>
      <c r="H42">
        <v>29.5</v>
      </c>
      <c r="I42">
        <v>66</v>
      </c>
      <c r="J42">
        <v>7</v>
      </c>
      <c r="K42" t="s">
        <v>36</v>
      </c>
      <c r="L42">
        <v>1</v>
      </c>
      <c r="M42">
        <v>50</v>
      </c>
      <c r="N42">
        <v>30</v>
      </c>
      <c r="O42" t="s">
        <v>200</v>
      </c>
      <c r="P42" t="s">
        <v>29</v>
      </c>
      <c r="Q42" t="s">
        <v>29</v>
      </c>
      <c r="R42" t="s">
        <v>29</v>
      </c>
      <c r="S42">
        <v>105</v>
      </c>
      <c r="T42">
        <v>8.5</v>
      </c>
      <c r="X42" t="str">
        <f t="shared" si="0"/>
        <v>DLW4</v>
      </c>
      <c r="Y42">
        <f>VLOOKUP($X42,Salt_Elev!$Q$1:$R$128,2,FALSE)</f>
        <v>0.48099999999999998</v>
      </c>
    </row>
    <row r="43" spans="1:25" x14ac:dyDescent="0.25">
      <c r="A43" s="1">
        <v>45068</v>
      </c>
      <c r="B43" s="2">
        <v>0.56180555555555556</v>
      </c>
      <c r="C43" t="s">
        <v>61</v>
      </c>
      <c r="D43" t="s">
        <v>230</v>
      </c>
      <c r="E43" t="s">
        <v>227</v>
      </c>
      <c r="F43" t="s">
        <v>228</v>
      </c>
      <c r="G43">
        <v>4</v>
      </c>
      <c r="H43">
        <v>29.5</v>
      </c>
      <c r="I43">
        <v>66</v>
      </c>
      <c r="J43">
        <v>7</v>
      </c>
      <c r="K43" t="s">
        <v>36</v>
      </c>
      <c r="L43">
        <v>1</v>
      </c>
      <c r="M43">
        <v>50</v>
      </c>
      <c r="N43">
        <v>30</v>
      </c>
      <c r="O43" t="s">
        <v>200</v>
      </c>
      <c r="P43" t="s">
        <v>29</v>
      </c>
      <c r="Q43" t="s">
        <v>29</v>
      </c>
      <c r="R43" t="s">
        <v>29</v>
      </c>
      <c r="S43">
        <v>139</v>
      </c>
      <c r="T43">
        <v>8</v>
      </c>
      <c r="X43" t="str">
        <f t="shared" si="0"/>
        <v>DLW4</v>
      </c>
      <c r="Y43">
        <f>VLOOKUP($X43,Salt_Elev!$Q$1:$R$128,2,FALSE)</f>
        <v>0.48099999999999998</v>
      </c>
    </row>
    <row r="44" spans="1:25" x14ac:dyDescent="0.25">
      <c r="A44" s="1">
        <v>45068</v>
      </c>
      <c r="B44" s="2">
        <v>0.56180555555555556</v>
      </c>
      <c r="C44" t="s">
        <v>61</v>
      </c>
      <c r="D44" t="s">
        <v>230</v>
      </c>
      <c r="E44" t="s">
        <v>227</v>
      </c>
      <c r="F44" t="s">
        <v>228</v>
      </c>
      <c r="G44">
        <v>4</v>
      </c>
      <c r="H44">
        <v>29.5</v>
      </c>
      <c r="I44">
        <v>66</v>
      </c>
      <c r="J44">
        <v>7</v>
      </c>
      <c r="K44" t="s">
        <v>36</v>
      </c>
      <c r="L44">
        <v>1</v>
      </c>
      <c r="M44">
        <v>50</v>
      </c>
      <c r="N44">
        <v>30</v>
      </c>
      <c r="O44" t="s">
        <v>200</v>
      </c>
      <c r="P44" t="s">
        <v>29</v>
      </c>
      <c r="Q44" t="s">
        <v>29</v>
      </c>
      <c r="R44" t="s">
        <v>29</v>
      </c>
      <c r="S44">
        <v>180</v>
      </c>
      <c r="T44">
        <v>8</v>
      </c>
      <c r="X44" t="str">
        <f t="shared" si="0"/>
        <v>DLW4</v>
      </c>
      <c r="Y44">
        <f>VLOOKUP($X44,Salt_Elev!$Q$1:$R$128,2,FALSE)</f>
        <v>0.48099999999999998</v>
      </c>
    </row>
    <row r="45" spans="1:25" x14ac:dyDescent="0.25">
      <c r="A45" s="1">
        <v>45068</v>
      </c>
      <c r="B45" s="2">
        <v>0.56180555555555556</v>
      </c>
      <c r="C45" t="s">
        <v>61</v>
      </c>
      <c r="D45" t="s">
        <v>230</v>
      </c>
      <c r="E45" t="s">
        <v>227</v>
      </c>
      <c r="F45" t="s">
        <v>228</v>
      </c>
      <c r="G45">
        <v>4</v>
      </c>
      <c r="H45">
        <v>29.5</v>
      </c>
      <c r="I45">
        <v>66</v>
      </c>
      <c r="J45">
        <v>7</v>
      </c>
      <c r="K45" t="s">
        <v>36</v>
      </c>
      <c r="L45">
        <v>1</v>
      </c>
      <c r="M45">
        <v>50</v>
      </c>
      <c r="N45">
        <v>30</v>
      </c>
      <c r="O45" t="s">
        <v>200</v>
      </c>
      <c r="P45" t="s">
        <v>29</v>
      </c>
      <c r="Q45" t="s">
        <v>29</v>
      </c>
      <c r="R45" t="s">
        <v>29</v>
      </c>
      <c r="S45">
        <v>146</v>
      </c>
      <c r="T45">
        <v>7.5</v>
      </c>
      <c r="X45" t="str">
        <f t="shared" si="0"/>
        <v>DLW4</v>
      </c>
      <c r="Y45">
        <f>VLOOKUP($X45,Salt_Elev!$Q$1:$R$128,2,FALSE)</f>
        <v>0.48099999999999998</v>
      </c>
    </row>
    <row r="46" spans="1:25" x14ac:dyDescent="0.25">
      <c r="A46" s="1">
        <v>45068</v>
      </c>
      <c r="B46" s="2">
        <v>0.56180555555555556</v>
      </c>
      <c r="C46" t="s">
        <v>61</v>
      </c>
      <c r="D46" t="s">
        <v>230</v>
      </c>
      <c r="E46" t="s">
        <v>227</v>
      </c>
      <c r="F46" t="s">
        <v>228</v>
      </c>
      <c r="G46">
        <v>4</v>
      </c>
      <c r="H46">
        <v>29.5</v>
      </c>
      <c r="I46">
        <v>66</v>
      </c>
      <c r="J46">
        <v>7</v>
      </c>
      <c r="K46" t="s">
        <v>36</v>
      </c>
      <c r="L46">
        <v>1</v>
      </c>
      <c r="M46">
        <v>50</v>
      </c>
      <c r="N46">
        <v>30</v>
      </c>
      <c r="O46" t="s">
        <v>200</v>
      </c>
      <c r="P46" t="s">
        <v>29</v>
      </c>
      <c r="Q46" t="s">
        <v>29</v>
      </c>
      <c r="R46" t="s">
        <v>29</v>
      </c>
      <c r="S46">
        <v>123</v>
      </c>
      <c r="T46">
        <v>7</v>
      </c>
      <c r="X46" t="str">
        <f t="shared" si="0"/>
        <v>DLW4</v>
      </c>
      <c r="Y46">
        <f>VLOOKUP($X46,Salt_Elev!$Q$1:$R$128,2,FALSE)</f>
        <v>0.48099999999999998</v>
      </c>
    </row>
    <row r="47" spans="1:25" x14ac:dyDescent="0.25">
      <c r="A47" s="1">
        <v>45068</v>
      </c>
      <c r="B47" s="2">
        <v>0.56180555555555556</v>
      </c>
      <c r="C47" t="s">
        <v>61</v>
      </c>
      <c r="D47" t="s">
        <v>230</v>
      </c>
      <c r="E47" t="s">
        <v>227</v>
      </c>
      <c r="F47" t="s">
        <v>228</v>
      </c>
      <c r="G47">
        <v>4</v>
      </c>
      <c r="H47">
        <v>29.5</v>
      </c>
      <c r="I47">
        <v>66</v>
      </c>
      <c r="J47">
        <v>7</v>
      </c>
      <c r="K47" t="s">
        <v>36</v>
      </c>
      <c r="L47">
        <v>1</v>
      </c>
      <c r="M47">
        <v>50</v>
      </c>
      <c r="N47">
        <v>30</v>
      </c>
      <c r="O47" t="s">
        <v>200</v>
      </c>
      <c r="P47" t="s">
        <v>29</v>
      </c>
      <c r="Q47" t="s">
        <v>29</v>
      </c>
      <c r="R47" t="s">
        <v>29</v>
      </c>
      <c r="S47">
        <v>129</v>
      </c>
      <c r="T47">
        <v>7</v>
      </c>
      <c r="X47" t="str">
        <f t="shared" si="0"/>
        <v>DLW4</v>
      </c>
      <c r="Y47">
        <f>VLOOKUP($X47,Salt_Elev!$Q$1:$R$128,2,FALSE)</f>
        <v>0.48099999999999998</v>
      </c>
    </row>
    <row r="48" spans="1:25" x14ac:dyDescent="0.25">
      <c r="A48" s="1">
        <v>45068</v>
      </c>
      <c r="B48" s="2">
        <v>0.56180555555555556</v>
      </c>
      <c r="C48" t="s">
        <v>61</v>
      </c>
      <c r="D48" t="s">
        <v>230</v>
      </c>
      <c r="E48" t="s">
        <v>227</v>
      </c>
      <c r="F48" t="s">
        <v>228</v>
      </c>
      <c r="G48">
        <v>4</v>
      </c>
      <c r="H48">
        <v>29.5</v>
      </c>
      <c r="I48">
        <v>66</v>
      </c>
      <c r="J48">
        <v>7</v>
      </c>
      <c r="K48" t="s">
        <v>36</v>
      </c>
      <c r="L48">
        <v>1</v>
      </c>
      <c r="M48">
        <v>50</v>
      </c>
      <c r="N48">
        <v>30</v>
      </c>
      <c r="O48" t="s">
        <v>200</v>
      </c>
      <c r="P48" t="s">
        <v>29</v>
      </c>
      <c r="Q48" t="s">
        <v>29</v>
      </c>
      <c r="R48" t="s">
        <v>29</v>
      </c>
      <c r="S48">
        <v>142</v>
      </c>
      <c r="T48">
        <v>7</v>
      </c>
      <c r="X48" t="str">
        <f t="shared" si="0"/>
        <v>DLW4</v>
      </c>
      <c r="Y48">
        <f>VLOOKUP($X48,Salt_Elev!$Q$1:$R$128,2,FALSE)</f>
        <v>0.48099999999999998</v>
      </c>
    </row>
    <row r="49" spans="1:25" x14ac:dyDescent="0.25">
      <c r="A49" s="1">
        <v>45068</v>
      </c>
      <c r="B49" s="2">
        <v>0.56180555555555556</v>
      </c>
      <c r="C49" t="s">
        <v>61</v>
      </c>
      <c r="D49" t="s">
        <v>230</v>
      </c>
      <c r="E49" t="s">
        <v>227</v>
      </c>
      <c r="F49" t="s">
        <v>228</v>
      </c>
      <c r="G49">
        <v>4</v>
      </c>
      <c r="H49">
        <v>29.5</v>
      </c>
      <c r="I49">
        <v>66</v>
      </c>
      <c r="J49">
        <v>7</v>
      </c>
      <c r="K49" t="s">
        <v>36</v>
      </c>
      <c r="L49">
        <v>1</v>
      </c>
      <c r="M49">
        <v>50</v>
      </c>
      <c r="N49">
        <v>30</v>
      </c>
      <c r="O49" t="s">
        <v>200</v>
      </c>
      <c r="P49" t="s">
        <v>29</v>
      </c>
      <c r="Q49" t="s">
        <v>29</v>
      </c>
      <c r="R49" t="s">
        <v>29</v>
      </c>
      <c r="S49">
        <v>126</v>
      </c>
      <c r="T49">
        <v>6.5</v>
      </c>
      <c r="X49" t="str">
        <f t="shared" si="0"/>
        <v>DLW4</v>
      </c>
      <c r="Y49">
        <f>VLOOKUP($X49,Salt_Elev!$Q$1:$R$128,2,FALSE)</f>
        <v>0.48099999999999998</v>
      </c>
    </row>
    <row r="50" spans="1:25" x14ac:dyDescent="0.25">
      <c r="A50" s="1">
        <v>45068</v>
      </c>
      <c r="B50" s="2">
        <v>0.56180555555555556</v>
      </c>
      <c r="C50" t="s">
        <v>61</v>
      </c>
      <c r="D50" t="s">
        <v>230</v>
      </c>
      <c r="E50" t="s">
        <v>227</v>
      </c>
      <c r="F50" t="s">
        <v>228</v>
      </c>
      <c r="G50">
        <v>4</v>
      </c>
      <c r="H50">
        <v>29.5</v>
      </c>
      <c r="I50">
        <v>66</v>
      </c>
      <c r="J50">
        <v>7</v>
      </c>
      <c r="K50" t="s">
        <v>36</v>
      </c>
      <c r="L50">
        <v>1</v>
      </c>
      <c r="M50">
        <v>50</v>
      </c>
      <c r="N50">
        <v>30</v>
      </c>
      <c r="O50" t="s">
        <v>200</v>
      </c>
      <c r="P50" t="s">
        <v>29</v>
      </c>
      <c r="Q50" t="s">
        <v>29</v>
      </c>
      <c r="R50" t="s">
        <v>29</v>
      </c>
      <c r="S50">
        <v>126</v>
      </c>
      <c r="T50">
        <v>6.5</v>
      </c>
      <c r="X50" t="str">
        <f t="shared" si="0"/>
        <v>DLW4</v>
      </c>
      <c r="Y50">
        <f>VLOOKUP($X50,Salt_Elev!$Q$1:$R$128,2,FALSE)</f>
        <v>0.48099999999999998</v>
      </c>
    </row>
    <row r="51" spans="1:25" x14ac:dyDescent="0.25">
      <c r="A51" s="1">
        <v>45068</v>
      </c>
      <c r="B51" s="2">
        <v>0.56180555555555556</v>
      </c>
      <c r="C51" t="s">
        <v>61</v>
      </c>
      <c r="D51" t="s">
        <v>230</v>
      </c>
      <c r="E51" t="s">
        <v>227</v>
      </c>
      <c r="F51" t="s">
        <v>228</v>
      </c>
      <c r="G51">
        <v>4</v>
      </c>
      <c r="H51">
        <v>29.5</v>
      </c>
      <c r="I51">
        <v>66</v>
      </c>
      <c r="J51">
        <v>7</v>
      </c>
      <c r="K51" t="s">
        <v>36</v>
      </c>
      <c r="L51">
        <v>1</v>
      </c>
      <c r="M51">
        <v>50</v>
      </c>
      <c r="N51">
        <v>30</v>
      </c>
      <c r="O51" t="s">
        <v>200</v>
      </c>
      <c r="P51" t="s">
        <v>29</v>
      </c>
      <c r="Q51" t="s">
        <v>29</v>
      </c>
      <c r="R51" t="s">
        <v>29</v>
      </c>
      <c r="S51">
        <v>92</v>
      </c>
      <c r="T51">
        <v>5</v>
      </c>
      <c r="X51" t="str">
        <f t="shared" si="0"/>
        <v>DLW4</v>
      </c>
      <c r="Y51">
        <f>VLOOKUP($X51,Salt_Elev!$Q$1:$R$128,2,FALSE)</f>
        <v>0.48099999999999998</v>
      </c>
    </row>
    <row r="52" spans="1:25" x14ac:dyDescent="0.25">
      <c r="A52" s="1">
        <v>45068</v>
      </c>
      <c r="B52" s="2">
        <v>0.56180555555555556</v>
      </c>
      <c r="C52" t="s">
        <v>61</v>
      </c>
      <c r="D52" t="s">
        <v>230</v>
      </c>
      <c r="E52" t="s">
        <v>227</v>
      </c>
      <c r="F52" t="s">
        <v>228</v>
      </c>
      <c r="G52">
        <v>4</v>
      </c>
      <c r="H52">
        <v>29.5</v>
      </c>
      <c r="I52">
        <v>66</v>
      </c>
      <c r="J52">
        <v>7</v>
      </c>
      <c r="K52" t="s">
        <v>27</v>
      </c>
      <c r="L52">
        <v>65</v>
      </c>
      <c r="M52">
        <v>40</v>
      </c>
      <c r="N52">
        <v>304</v>
      </c>
      <c r="O52" t="s">
        <v>200</v>
      </c>
      <c r="P52" t="s">
        <v>29</v>
      </c>
      <c r="Q52" t="s">
        <v>29</v>
      </c>
      <c r="R52" t="s">
        <v>29</v>
      </c>
      <c r="S52">
        <v>145</v>
      </c>
      <c r="T52">
        <v>2.5</v>
      </c>
      <c r="X52" t="str">
        <f t="shared" si="0"/>
        <v>DLW4</v>
      </c>
      <c r="Y52">
        <f>VLOOKUP($X52,Salt_Elev!$Q$1:$R$128,2,FALSE)</f>
        <v>0.48099999999999998</v>
      </c>
    </row>
    <row r="53" spans="1:25" x14ac:dyDescent="0.25">
      <c r="A53" s="1">
        <v>45068</v>
      </c>
      <c r="B53" s="2">
        <v>0.56180555555555556</v>
      </c>
      <c r="C53" t="s">
        <v>61</v>
      </c>
      <c r="D53" t="s">
        <v>230</v>
      </c>
      <c r="E53" t="s">
        <v>227</v>
      </c>
      <c r="F53" t="s">
        <v>228</v>
      </c>
      <c r="G53">
        <v>4</v>
      </c>
      <c r="H53">
        <v>29.5</v>
      </c>
      <c r="I53">
        <v>66</v>
      </c>
      <c r="J53">
        <v>7</v>
      </c>
      <c r="K53" t="s">
        <v>27</v>
      </c>
      <c r="L53">
        <v>65</v>
      </c>
      <c r="M53">
        <v>40</v>
      </c>
      <c r="N53">
        <v>304</v>
      </c>
      <c r="O53" t="s">
        <v>200</v>
      </c>
      <c r="P53" t="s">
        <v>29</v>
      </c>
      <c r="Q53" t="s">
        <v>29</v>
      </c>
      <c r="R53" t="s">
        <v>29</v>
      </c>
      <c r="S53">
        <v>80</v>
      </c>
      <c r="T53">
        <v>1.5</v>
      </c>
      <c r="X53" t="str">
        <f t="shared" si="0"/>
        <v>DLW4</v>
      </c>
      <c r="Y53">
        <f>VLOOKUP($X53,Salt_Elev!$Q$1:$R$128,2,FALSE)</f>
        <v>0.48099999999999998</v>
      </c>
    </row>
    <row r="54" spans="1:25" x14ac:dyDescent="0.25">
      <c r="A54" s="1">
        <v>45068</v>
      </c>
      <c r="B54" s="2">
        <v>0.56180555555555556</v>
      </c>
      <c r="C54" t="s">
        <v>61</v>
      </c>
      <c r="D54" t="s">
        <v>230</v>
      </c>
      <c r="E54" t="s">
        <v>227</v>
      </c>
      <c r="F54" t="s">
        <v>228</v>
      </c>
      <c r="G54">
        <v>4</v>
      </c>
      <c r="H54">
        <v>29.5</v>
      </c>
      <c r="I54">
        <v>66</v>
      </c>
      <c r="J54">
        <v>7</v>
      </c>
      <c r="K54" t="s">
        <v>27</v>
      </c>
      <c r="L54">
        <v>65</v>
      </c>
      <c r="M54">
        <v>40</v>
      </c>
      <c r="N54">
        <v>304</v>
      </c>
      <c r="O54" t="s">
        <v>200</v>
      </c>
      <c r="P54" t="s">
        <v>29</v>
      </c>
      <c r="Q54" t="s">
        <v>29</v>
      </c>
      <c r="R54" t="s">
        <v>29</v>
      </c>
      <c r="S54">
        <v>135</v>
      </c>
      <c r="T54">
        <v>1.2</v>
      </c>
      <c r="X54" t="str">
        <f t="shared" si="0"/>
        <v>DLW4</v>
      </c>
      <c r="Y54">
        <f>VLOOKUP($X54,Salt_Elev!$Q$1:$R$128,2,FALSE)</f>
        <v>0.48099999999999998</v>
      </c>
    </row>
    <row r="55" spans="1:25" x14ac:dyDescent="0.25">
      <c r="A55" s="1">
        <v>45068</v>
      </c>
      <c r="B55" s="2">
        <v>0.56180555555555556</v>
      </c>
      <c r="C55" t="s">
        <v>61</v>
      </c>
      <c r="D55" t="s">
        <v>230</v>
      </c>
      <c r="E55" t="s">
        <v>227</v>
      </c>
      <c r="F55" t="s">
        <v>228</v>
      </c>
      <c r="G55">
        <v>4</v>
      </c>
      <c r="H55">
        <v>29.5</v>
      </c>
      <c r="I55">
        <v>66</v>
      </c>
      <c r="J55">
        <v>7</v>
      </c>
      <c r="K55" t="s">
        <v>27</v>
      </c>
      <c r="L55">
        <v>65</v>
      </c>
      <c r="M55">
        <v>40</v>
      </c>
      <c r="N55">
        <v>304</v>
      </c>
      <c r="O55" t="s">
        <v>200</v>
      </c>
      <c r="P55" t="s">
        <v>29</v>
      </c>
      <c r="Q55" t="s">
        <v>29</v>
      </c>
      <c r="R55" t="s">
        <v>29</v>
      </c>
      <c r="S55">
        <v>40</v>
      </c>
      <c r="T55">
        <v>1</v>
      </c>
      <c r="X55" t="str">
        <f t="shared" si="0"/>
        <v>DLW4</v>
      </c>
      <c r="Y55">
        <f>VLOOKUP($X55,Salt_Elev!$Q$1:$R$128,2,FALSE)</f>
        <v>0.48099999999999998</v>
      </c>
    </row>
    <row r="56" spans="1:25" x14ac:dyDescent="0.25">
      <c r="A56" s="1">
        <v>45068</v>
      </c>
      <c r="B56" s="2">
        <v>0.56180555555555556</v>
      </c>
      <c r="C56" t="s">
        <v>61</v>
      </c>
      <c r="D56" t="s">
        <v>230</v>
      </c>
      <c r="E56" t="s">
        <v>227</v>
      </c>
      <c r="F56" t="s">
        <v>228</v>
      </c>
      <c r="G56">
        <v>4</v>
      </c>
      <c r="H56">
        <v>29.5</v>
      </c>
      <c r="I56">
        <v>66</v>
      </c>
      <c r="J56">
        <v>7</v>
      </c>
      <c r="K56" t="s">
        <v>27</v>
      </c>
      <c r="L56">
        <v>65</v>
      </c>
      <c r="M56">
        <v>40</v>
      </c>
      <c r="N56">
        <v>304</v>
      </c>
      <c r="O56" t="s">
        <v>200</v>
      </c>
      <c r="P56" t="s">
        <v>29</v>
      </c>
      <c r="Q56" t="s">
        <v>29</v>
      </c>
      <c r="R56" t="s">
        <v>29</v>
      </c>
      <c r="S56">
        <v>100</v>
      </c>
      <c r="T56">
        <v>1</v>
      </c>
      <c r="X56" t="str">
        <f t="shared" si="0"/>
        <v>DLW4</v>
      </c>
      <c r="Y56">
        <f>VLOOKUP($X56,Salt_Elev!$Q$1:$R$128,2,FALSE)</f>
        <v>0.48099999999999998</v>
      </c>
    </row>
    <row r="57" spans="1:25" x14ac:dyDescent="0.25">
      <c r="A57" s="1">
        <v>45068</v>
      </c>
      <c r="B57" s="2">
        <v>0.56180555555555556</v>
      </c>
      <c r="C57" t="s">
        <v>61</v>
      </c>
      <c r="D57" t="s">
        <v>230</v>
      </c>
      <c r="E57" t="s">
        <v>227</v>
      </c>
      <c r="F57" t="s">
        <v>228</v>
      </c>
      <c r="G57">
        <v>4</v>
      </c>
      <c r="H57">
        <v>29.5</v>
      </c>
      <c r="I57">
        <v>66</v>
      </c>
      <c r="J57">
        <v>7</v>
      </c>
      <c r="K57" t="s">
        <v>27</v>
      </c>
      <c r="L57">
        <v>65</v>
      </c>
      <c r="M57">
        <v>40</v>
      </c>
      <c r="N57">
        <v>304</v>
      </c>
      <c r="O57" t="s">
        <v>200</v>
      </c>
      <c r="P57" t="s">
        <v>29</v>
      </c>
      <c r="Q57" t="s">
        <v>29</v>
      </c>
      <c r="R57" t="s">
        <v>29</v>
      </c>
      <c r="S57">
        <v>185</v>
      </c>
      <c r="T57">
        <v>1</v>
      </c>
      <c r="X57" t="str">
        <f t="shared" si="0"/>
        <v>DLW4</v>
      </c>
      <c r="Y57">
        <f>VLOOKUP($X57,Salt_Elev!$Q$1:$R$128,2,FALSE)</f>
        <v>0.48099999999999998</v>
      </c>
    </row>
    <row r="58" spans="1:25" x14ac:dyDescent="0.25">
      <c r="A58" s="1">
        <v>45068</v>
      </c>
      <c r="B58" s="2">
        <v>0.56180555555555556</v>
      </c>
      <c r="C58" t="s">
        <v>61</v>
      </c>
      <c r="D58" t="s">
        <v>230</v>
      </c>
      <c r="E58" t="s">
        <v>227</v>
      </c>
      <c r="F58" t="s">
        <v>228</v>
      </c>
      <c r="G58">
        <v>4</v>
      </c>
      <c r="H58">
        <v>29.5</v>
      </c>
      <c r="I58">
        <v>66</v>
      </c>
      <c r="J58">
        <v>7</v>
      </c>
      <c r="K58" t="s">
        <v>27</v>
      </c>
      <c r="L58">
        <v>65</v>
      </c>
      <c r="M58">
        <v>40</v>
      </c>
      <c r="N58">
        <v>304</v>
      </c>
      <c r="O58" t="s">
        <v>200</v>
      </c>
      <c r="P58" t="s">
        <v>29</v>
      </c>
      <c r="Q58" t="s">
        <v>29</v>
      </c>
      <c r="R58" t="s">
        <v>29</v>
      </c>
      <c r="S58">
        <v>130</v>
      </c>
      <c r="T58">
        <v>1</v>
      </c>
      <c r="X58" t="str">
        <f t="shared" si="0"/>
        <v>DLW4</v>
      </c>
      <c r="Y58">
        <f>VLOOKUP($X58,Salt_Elev!$Q$1:$R$128,2,FALSE)</f>
        <v>0.48099999999999998</v>
      </c>
    </row>
    <row r="59" spans="1:25" x14ac:dyDescent="0.25">
      <c r="A59" s="1">
        <v>45068</v>
      </c>
      <c r="B59" s="2">
        <v>0.56180555555555556</v>
      </c>
      <c r="C59" t="s">
        <v>61</v>
      </c>
      <c r="D59" t="s">
        <v>230</v>
      </c>
      <c r="E59" t="s">
        <v>227</v>
      </c>
      <c r="F59" t="s">
        <v>228</v>
      </c>
      <c r="G59">
        <v>4</v>
      </c>
      <c r="H59">
        <v>29.5</v>
      </c>
      <c r="I59">
        <v>66</v>
      </c>
      <c r="J59">
        <v>7</v>
      </c>
      <c r="K59" t="s">
        <v>27</v>
      </c>
      <c r="L59">
        <v>65</v>
      </c>
      <c r="M59">
        <v>40</v>
      </c>
      <c r="N59">
        <v>304</v>
      </c>
      <c r="O59" t="s">
        <v>200</v>
      </c>
      <c r="P59" t="s">
        <v>29</v>
      </c>
      <c r="Q59" t="s">
        <v>29</v>
      </c>
      <c r="R59" t="s">
        <v>29</v>
      </c>
      <c r="S59">
        <v>122</v>
      </c>
      <c r="T59">
        <v>1</v>
      </c>
      <c r="X59" t="str">
        <f t="shared" si="0"/>
        <v>DLW4</v>
      </c>
      <c r="Y59">
        <f>VLOOKUP($X59,Salt_Elev!$Q$1:$R$128,2,FALSE)</f>
        <v>0.48099999999999998</v>
      </c>
    </row>
    <row r="60" spans="1:25" x14ac:dyDescent="0.25">
      <c r="A60" s="1">
        <v>45068</v>
      </c>
      <c r="B60" s="2">
        <v>0.56180555555555556</v>
      </c>
      <c r="C60" t="s">
        <v>61</v>
      </c>
      <c r="D60" t="s">
        <v>230</v>
      </c>
      <c r="E60" t="s">
        <v>227</v>
      </c>
      <c r="F60" t="s">
        <v>228</v>
      </c>
      <c r="G60">
        <v>4</v>
      </c>
      <c r="H60">
        <v>29.5</v>
      </c>
      <c r="I60">
        <v>66</v>
      </c>
      <c r="J60">
        <v>7</v>
      </c>
      <c r="K60" t="s">
        <v>27</v>
      </c>
      <c r="L60">
        <v>65</v>
      </c>
      <c r="M60">
        <v>40</v>
      </c>
      <c r="N60">
        <v>304</v>
      </c>
      <c r="O60" t="s">
        <v>200</v>
      </c>
      <c r="P60" t="s">
        <v>29</v>
      </c>
      <c r="Q60" t="s">
        <v>29</v>
      </c>
      <c r="R60" t="s">
        <v>29</v>
      </c>
      <c r="S60">
        <v>152</v>
      </c>
      <c r="T60">
        <v>1</v>
      </c>
      <c r="X60" t="str">
        <f t="shared" si="0"/>
        <v>DLW4</v>
      </c>
      <c r="Y60">
        <f>VLOOKUP($X60,Salt_Elev!$Q$1:$R$128,2,FALSE)</f>
        <v>0.48099999999999998</v>
      </c>
    </row>
    <row r="61" spans="1:25" x14ac:dyDescent="0.25">
      <c r="A61" s="1">
        <v>45068</v>
      </c>
      <c r="B61" s="2">
        <v>0.56180555555555556</v>
      </c>
      <c r="C61" t="s">
        <v>61</v>
      </c>
      <c r="D61" t="s">
        <v>230</v>
      </c>
      <c r="E61" t="s">
        <v>227</v>
      </c>
      <c r="F61" t="s">
        <v>228</v>
      </c>
      <c r="G61">
        <v>4</v>
      </c>
      <c r="H61">
        <v>29.5</v>
      </c>
      <c r="I61">
        <v>66</v>
      </c>
      <c r="J61">
        <v>7</v>
      </c>
      <c r="K61" t="s">
        <v>27</v>
      </c>
      <c r="L61">
        <v>65</v>
      </c>
      <c r="M61">
        <v>40</v>
      </c>
      <c r="N61">
        <v>304</v>
      </c>
      <c r="O61" t="s">
        <v>200</v>
      </c>
      <c r="P61" t="s">
        <v>29</v>
      </c>
      <c r="Q61" t="s">
        <v>29</v>
      </c>
      <c r="R61" t="s">
        <v>29</v>
      </c>
      <c r="S61">
        <v>70</v>
      </c>
      <c r="T61">
        <v>0.5</v>
      </c>
      <c r="X61" t="str">
        <f t="shared" si="0"/>
        <v>DLW4</v>
      </c>
      <c r="Y61">
        <f>VLOOKUP($X61,Salt_Elev!$Q$1:$R$128,2,FALSE)</f>
        <v>0.48099999999999998</v>
      </c>
    </row>
    <row r="62" spans="1:25" x14ac:dyDescent="0.25">
      <c r="A62" s="1">
        <v>45073</v>
      </c>
      <c r="B62" s="2">
        <v>0.47916666666666669</v>
      </c>
      <c r="C62" t="s">
        <v>225</v>
      </c>
      <c r="D62" t="s">
        <v>238</v>
      </c>
      <c r="E62" t="s">
        <v>227</v>
      </c>
      <c r="F62" t="s">
        <v>228</v>
      </c>
      <c r="G62">
        <v>5</v>
      </c>
      <c r="H62">
        <v>23.8</v>
      </c>
      <c r="I62">
        <v>97.1</v>
      </c>
      <c r="J62">
        <v>3</v>
      </c>
      <c r="K62" t="s">
        <v>36</v>
      </c>
      <c r="L62">
        <v>0.1</v>
      </c>
      <c r="M62">
        <v>100</v>
      </c>
      <c r="N62">
        <v>28</v>
      </c>
      <c r="O62" t="s">
        <v>37</v>
      </c>
      <c r="P62" t="s">
        <v>37</v>
      </c>
      <c r="Q62" t="s">
        <v>37</v>
      </c>
      <c r="R62" t="s">
        <v>37</v>
      </c>
      <c r="S62">
        <v>199</v>
      </c>
      <c r="T62">
        <v>8</v>
      </c>
      <c r="X62" t="str">
        <f t="shared" si="0"/>
        <v>DLW5</v>
      </c>
      <c r="Y62">
        <f>VLOOKUP($X62,Salt_Elev!$Q$1:$R$128,2,FALSE)</f>
        <v>0.48099999999999998</v>
      </c>
    </row>
    <row r="63" spans="1:25" x14ac:dyDescent="0.25">
      <c r="A63" s="1">
        <v>45073</v>
      </c>
      <c r="B63" s="2">
        <v>0.47916666666666669</v>
      </c>
      <c r="C63" t="s">
        <v>225</v>
      </c>
      <c r="D63" t="s">
        <v>238</v>
      </c>
      <c r="E63" t="s">
        <v>227</v>
      </c>
      <c r="F63" t="s">
        <v>228</v>
      </c>
      <c r="G63">
        <v>5</v>
      </c>
      <c r="H63">
        <v>23.8</v>
      </c>
      <c r="I63">
        <v>97.1</v>
      </c>
      <c r="J63">
        <v>3</v>
      </c>
      <c r="K63" t="s">
        <v>36</v>
      </c>
      <c r="L63">
        <v>0.1</v>
      </c>
      <c r="M63">
        <v>100</v>
      </c>
      <c r="N63">
        <v>28</v>
      </c>
      <c r="O63" t="s">
        <v>37</v>
      </c>
      <c r="P63" t="s">
        <v>37</v>
      </c>
      <c r="Q63" t="s">
        <v>37</v>
      </c>
      <c r="R63" t="s">
        <v>37</v>
      </c>
      <c r="S63">
        <v>185</v>
      </c>
      <c r="T63">
        <v>8</v>
      </c>
      <c r="X63" t="str">
        <f t="shared" si="0"/>
        <v>DLW5</v>
      </c>
      <c r="Y63">
        <f>VLOOKUP($X63,Salt_Elev!$Q$1:$R$128,2,FALSE)</f>
        <v>0.48099999999999998</v>
      </c>
    </row>
    <row r="64" spans="1:25" x14ac:dyDescent="0.25">
      <c r="A64" s="1">
        <v>45073</v>
      </c>
      <c r="B64" s="2">
        <v>0.47916666666666669</v>
      </c>
      <c r="C64" t="s">
        <v>225</v>
      </c>
      <c r="D64" t="s">
        <v>238</v>
      </c>
      <c r="E64" t="s">
        <v>227</v>
      </c>
      <c r="F64" t="s">
        <v>228</v>
      </c>
      <c r="G64">
        <v>5</v>
      </c>
      <c r="H64">
        <v>23.8</v>
      </c>
      <c r="I64">
        <v>97.1</v>
      </c>
      <c r="J64">
        <v>3</v>
      </c>
      <c r="K64" t="s">
        <v>36</v>
      </c>
      <c r="L64">
        <v>0.1</v>
      </c>
      <c r="M64">
        <v>100</v>
      </c>
      <c r="N64">
        <v>28</v>
      </c>
      <c r="O64" t="s">
        <v>37</v>
      </c>
      <c r="P64" t="s">
        <v>37</v>
      </c>
      <c r="Q64" t="s">
        <v>37</v>
      </c>
      <c r="R64" t="s">
        <v>37</v>
      </c>
      <c r="S64">
        <v>242</v>
      </c>
      <c r="T64">
        <v>8</v>
      </c>
      <c r="X64" t="str">
        <f t="shared" si="0"/>
        <v>DLW5</v>
      </c>
      <c r="Y64">
        <f>VLOOKUP($X64,Salt_Elev!$Q$1:$R$128,2,FALSE)</f>
        <v>0.48099999999999998</v>
      </c>
    </row>
    <row r="65" spans="1:25" x14ac:dyDescent="0.25">
      <c r="A65" s="1">
        <v>45073</v>
      </c>
      <c r="B65" s="2">
        <v>0.47916666666666669</v>
      </c>
      <c r="C65" t="s">
        <v>225</v>
      </c>
      <c r="D65" t="s">
        <v>238</v>
      </c>
      <c r="E65" t="s">
        <v>227</v>
      </c>
      <c r="F65" t="s">
        <v>228</v>
      </c>
      <c r="G65">
        <v>5</v>
      </c>
      <c r="H65">
        <v>23.8</v>
      </c>
      <c r="I65">
        <v>97.1</v>
      </c>
      <c r="J65">
        <v>3</v>
      </c>
      <c r="K65" t="s">
        <v>36</v>
      </c>
      <c r="L65">
        <v>0.1</v>
      </c>
      <c r="M65">
        <v>100</v>
      </c>
      <c r="N65">
        <v>28</v>
      </c>
      <c r="O65" t="s">
        <v>37</v>
      </c>
      <c r="P65" t="s">
        <v>37</v>
      </c>
      <c r="Q65" t="s">
        <v>37</v>
      </c>
      <c r="R65" t="s">
        <v>37</v>
      </c>
      <c r="S65">
        <v>62</v>
      </c>
      <c r="T65">
        <v>7</v>
      </c>
      <c r="X65" t="str">
        <f t="shared" si="0"/>
        <v>DLW5</v>
      </c>
      <c r="Y65">
        <f>VLOOKUP($X65,Salt_Elev!$Q$1:$R$128,2,FALSE)</f>
        <v>0.48099999999999998</v>
      </c>
    </row>
    <row r="66" spans="1:25" x14ac:dyDescent="0.25">
      <c r="A66" s="1">
        <v>45073</v>
      </c>
      <c r="B66" s="2">
        <v>0.47916666666666669</v>
      </c>
      <c r="C66" t="s">
        <v>225</v>
      </c>
      <c r="D66" t="s">
        <v>238</v>
      </c>
      <c r="E66" t="s">
        <v>227</v>
      </c>
      <c r="F66" t="s">
        <v>228</v>
      </c>
      <c r="G66">
        <v>5</v>
      </c>
      <c r="H66">
        <v>23.8</v>
      </c>
      <c r="I66">
        <v>97.1</v>
      </c>
      <c r="J66">
        <v>3</v>
      </c>
      <c r="K66" t="s">
        <v>36</v>
      </c>
      <c r="L66">
        <v>0.1</v>
      </c>
      <c r="M66">
        <v>100</v>
      </c>
      <c r="N66">
        <v>28</v>
      </c>
      <c r="O66" t="s">
        <v>37</v>
      </c>
      <c r="P66" t="s">
        <v>37</v>
      </c>
      <c r="Q66" t="s">
        <v>37</v>
      </c>
      <c r="R66" t="s">
        <v>37</v>
      </c>
      <c r="S66">
        <v>65</v>
      </c>
      <c r="T66">
        <v>6</v>
      </c>
      <c r="X66" t="str">
        <f t="shared" ref="X66:X129" si="1">_xlfn.CONCAT(F66,G66)</f>
        <v>DLW5</v>
      </c>
      <c r="Y66">
        <f>VLOOKUP($X66,Salt_Elev!$Q$1:$R$128,2,FALSE)</f>
        <v>0.48099999999999998</v>
      </c>
    </row>
    <row r="67" spans="1:25" x14ac:dyDescent="0.25">
      <c r="A67" s="1">
        <v>45073</v>
      </c>
      <c r="B67" s="2">
        <v>0.47916666666666669</v>
      </c>
      <c r="C67" t="s">
        <v>225</v>
      </c>
      <c r="D67" t="s">
        <v>238</v>
      </c>
      <c r="E67" t="s">
        <v>227</v>
      </c>
      <c r="F67" t="s">
        <v>228</v>
      </c>
      <c r="G67">
        <v>5</v>
      </c>
      <c r="H67">
        <v>23.8</v>
      </c>
      <c r="I67">
        <v>97.1</v>
      </c>
      <c r="J67">
        <v>3</v>
      </c>
      <c r="K67" t="s">
        <v>36</v>
      </c>
      <c r="L67">
        <v>0.1</v>
      </c>
      <c r="M67">
        <v>100</v>
      </c>
      <c r="N67">
        <v>28</v>
      </c>
      <c r="O67" t="s">
        <v>37</v>
      </c>
      <c r="P67" t="s">
        <v>37</v>
      </c>
      <c r="Q67" t="s">
        <v>37</v>
      </c>
      <c r="R67" t="s">
        <v>37</v>
      </c>
      <c r="S67">
        <v>135</v>
      </c>
      <c r="T67">
        <v>6</v>
      </c>
      <c r="X67" t="str">
        <f t="shared" si="1"/>
        <v>DLW5</v>
      </c>
      <c r="Y67">
        <f>VLOOKUP($X67,Salt_Elev!$Q$1:$R$128,2,FALSE)</f>
        <v>0.48099999999999998</v>
      </c>
    </row>
    <row r="68" spans="1:25" x14ac:dyDescent="0.25">
      <c r="A68" s="1">
        <v>45073</v>
      </c>
      <c r="B68" s="2">
        <v>0.47916666666666669</v>
      </c>
      <c r="C68" t="s">
        <v>225</v>
      </c>
      <c r="D68" t="s">
        <v>238</v>
      </c>
      <c r="E68" t="s">
        <v>227</v>
      </c>
      <c r="F68" t="s">
        <v>228</v>
      </c>
      <c r="G68">
        <v>5</v>
      </c>
      <c r="H68">
        <v>23.8</v>
      </c>
      <c r="I68">
        <v>97.1</v>
      </c>
      <c r="J68">
        <v>3</v>
      </c>
      <c r="K68" t="s">
        <v>36</v>
      </c>
      <c r="L68">
        <v>0.1</v>
      </c>
      <c r="M68">
        <v>100</v>
      </c>
      <c r="N68">
        <v>28</v>
      </c>
      <c r="O68" t="s">
        <v>37</v>
      </c>
      <c r="P68" t="s">
        <v>37</v>
      </c>
      <c r="Q68" t="s">
        <v>37</v>
      </c>
      <c r="R68" t="s">
        <v>37</v>
      </c>
      <c r="S68">
        <v>194</v>
      </c>
      <c r="T68">
        <v>6</v>
      </c>
      <c r="X68" t="str">
        <f t="shared" si="1"/>
        <v>DLW5</v>
      </c>
      <c r="Y68">
        <f>VLOOKUP($X68,Salt_Elev!$Q$1:$R$128,2,FALSE)</f>
        <v>0.48099999999999998</v>
      </c>
    </row>
    <row r="69" spans="1:25" x14ac:dyDescent="0.25">
      <c r="A69" s="1">
        <v>45073</v>
      </c>
      <c r="B69" s="2">
        <v>0.47916666666666669</v>
      </c>
      <c r="C69" t="s">
        <v>225</v>
      </c>
      <c r="D69" t="s">
        <v>238</v>
      </c>
      <c r="E69" t="s">
        <v>227</v>
      </c>
      <c r="F69" t="s">
        <v>228</v>
      </c>
      <c r="G69">
        <v>5</v>
      </c>
      <c r="H69">
        <v>23.8</v>
      </c>
      <c r="I69">
        <v>97.1</v>
      </c>
      <c r="J69">
        <v>3</v>
      </c>
      <c r="K69" t="s">
        <v>36</v>
      </c>
      <c r="L69">
        <v>0.1</v>
      </c>
      <c r="M69">
        <v>100</v>
      </c>
      <c r="N69">
        <v>28</v>
      </c>
      <c r="O69" t="s">
        <v>37</v>
      </c>
      <c r="P69" t="s">
        <v>37</v>
      </c>
      <c r="Q69" t="s">
        <v>37</v>
      </c>
      <c r="R69" t="s">
        <v>37</v>
      </c>
      <c r="S69">
        <v>200</v>
      </c>
      <c r="T69">
        <v>6</v>
      </c>
      <c r="X69" t="str">
        <f t="shared" si="1"/>
        <v>DLW5</v>
      </c>
      <c r="Y69">
        <f>VLOOKUP($X69,Salt_Elev!$Q$1:$R$128,2,FALSE)</f>
        <v>0.48099999999999998</v>
      </c>
    </row>
    <row r="70" spans="1:25" x14ac:dyDescent="0.25">
      <c r="A70" s="1">
        <v>45073</v>
      </c>
      <c r="B70" s="2">
        <v>0.47916666666666669</v>
      </c>
      <c r="C70" t="s">
        <v>225</v>
      </c>
      <c r="D70" t="s">
        <v>238</v>
      </c>
      <c r="E70" t="s">
        <v>227</v>
      </c>
      <c r="F70" t="s">
        <v>228</v>
      </c>
      <c r="G70">
        <v>5</v>
      </c>
      <c r="H70">
        <v>23.8</v>
      </c>
      <c r="I70">
        <v>97.1</v>
      </c>
      <c r="J70">
        <v>3</v>
      </c>
      <c r="K70" t="s">
        <v>36</v>
      </c>
      <c r="L70">
        <v>0.1</v>
      </c>
      <c r="M70">
        <v>100</v>
      </c>
      <c r="N70">
        <v>28</v>
      </c>
      <c r="O70" t="s">
        <v>37</v>
      </c>
      <c r="P70" t="s">
        <v>37</v>
      </c>
      <c r="Q70" t="s">
        <v>37</v>
      </c>
      <c r="R70" t="s">
        <v>37</v>
      </c>
      <c r="S70">
        <v>110</v>
      </c>
      <c r="T70">
        <v>5</v>
      </c>
      <c r="X70" t="str">
        <f t="shared" si="1"/>
        <v>DLW5</v>
      </c>
      <c r="Y70">
        <f>VLOOKUP($X70,Salt_Elev!$Q$1:$R$128,2,FALSE)</f>
        <v>0.48099999999999998</v>
      </c>
    </row>
    <row r="71" spans="1:25" x14ac:dyDescent="0.25">
      <c r="A71" s="1">
        <v>45073</v>
      </c>
      <c r="B71" s="2">
        <v>0.47916666666666669</v>
      </c>
      <c r="C71" t="s">
        <v>225</v>
      </c>
      <c r="D71" t="s">
        <v>238</v>
      </c>
      <c r="E71" t="s">
        <v>227</v>
      </c>
      <c r="F71" t="s">
        <v>228</v>
      </c>
      <c r="G71">
        <v>5</v>
      </c>
      <c r="H71">
        <v>23.8</v>
      </c>
      <c r="I71">
        <v>97.1</v>
      </c>
      <c r="J71">
        <v>3</v>
      </c>
      <c r="K71" t="s">
        <v>36</v>
      </c>
      <c r="L71">
        <v>0.1</v>
      </c>
      <c r="M71">
        <v>100</v>
      </c>
      <c r="N71">
        <v>28</v>
      </c>
      <c r="O71" t="s">
        <v>37</v>
      </c>
      <c r="P71" t="s">
        <v>37</v>
      </c>
      <c r="Q71" t="s">
        <v>37</v>
      </c>
      <c r="R71" t="s">
        <v>37</v>
      </c>
      <c r="S71">
        <v>46</v>
      </c>
      <c r="T71">
        <v>4</v>
      </c>
      <c r="X71" t="str">
        <f t="shared" si="1"/>
        <v>DLW5</v>
      </c>
      <c r="Y71">
        <f>VLOOKUP($X71,Salt_Elev!$Q$1:$R$128,2,FALSE)</f>
        <v>0.48099999999999998</v>
      </c>
    </row>
    <row r="72" spans="1:25" x14ac:dyDescent="0.25">
      <c r="A72" s="1">
        <v>45073</v>
      </c>
      <c r="B72" s="2">
        <v>0.47916666666666669</v>
      </c>
      <c r="C72" t="s">
        <v>225</v>
      </c>
      <c r="D72" t="s">
        <v>238</v>
      </c>
      <c r="E72" t="s">
        <v>227</v>
      </c>
      <c r="F72" t="s">
        <v>228</v>
      </c>
      <c r="G72">
        <v>5</v>
      </c>
      <c r="H72">
        <v>23.8</v>
      </c>
      <c r="I72">
        <v>97.1</v>
      </c>
      <c r="J72">
        <v>3</v>
      </c>
      <c r="K72" t="s">
        <v>27</v>
      </c>
      <c r="L72">
        <v>97</v>
      </c>
      <c r="M72">
        <v>20</v>
      </c>
      <c r="N72">
        <v>190</v>
      </c>
      <c r="O72" t="s">
        <v>87</v>
      </c>
      <c r="P72" t="s">
        <v>29</v>
      </c>
      <c r="Q72" t="s">
        <v>29</v>
      </c>
      <c r="R72" t="s">
        <v>29</v>
      </c>
      <c r="S72">
        <v>169</v>
      </c>
      <c r="T72">
        <v>1.5</v>
      </c>
      <c r="X72" t="str">
        <f t="shared" si="1"/>
        <v>DLW5</v>
      </c>
      <c r="Y72">
        <f>VLOOKUP($X72,Salt_Elev!$Q$1:$R$128,2,FALSE)</f>
        <v>0.48099999999999998</v>
      </c>
    </row>
    <row r="73" spans="1:25" x14ac:dyDescent="0.25">
      <c r="A73" s="1">
        <v>45073</v>
      </c>
      <c r="B73" s="2">
        <v>0.47916666666666669</v>
      </c>
      <c r="C73" t="s">
        <v>225</v>
      </c>
      <c r="D73" t="s">
        <v>238</v>
      </c>
      <c r="E73" t="s">
        <v>227</v>
      </c>
      <c r="F73" t="s">
        <v>228</v>
      </c>
      <c r="G73">
        <v>5</v>
      </c>
      <c r="H73">
        <v>23.8</v>
      </c>
      <c r="I73">
        <v>97.1</v>
      </c>
      <c r="J73">
        <v>3</v>
      </c>
      <c r="K73" t="s">
        <v>27</v>
      </c>
      <c r="L73">
        <v>97</v>
      </c>
      <c r="M73">
        <v>20</v>
      </c>
      <c r="N73">
        <v>190</v>
      </c>
      <c r="O73" t="s">
        <v>87</v>
      </c>
      <c r="P73" t="s">
        <v>29</v>
      </c>
      <c r="Q73" t="s">
        <v>29</v>
      </c>
      <c r="R73" t="s">
        <v>29</v>
      </c>
      <c r="S73">
        <v>371</v>
      </c>
      <c r="T73">
        <v>1</v>
      </c>
      <c r="X73" t="str">
        <f t="shared" si="1"/>
        <v>DLW5</v>
      </c>
      <c r="Y73">
        <f>VLOOKUP($X73,Salt_Elev!$Q$1:$R$128,2,FALSE)</f>
        <v>0.48099999999999998</v>
      </c>
    </row>
    <row r="74" spans="1:25" x14ac:dyDescent="0.25">
      <c r="A74" s="1">
        <v>45073</v>
      </c>
      <c r="B74" s="2">
        <v>0.47916666666666669</v>
      </c>
      <c r="C74" t="s">
        <v>225</v>
      </c>
      <c r="D74" t="s">
        <v>238</v>
      </c>
      <c r="E74" t="s">
        <v>227</v>
      </c>
      <c r="F74" t="s">
        <v>228</v>
      </c>
      <c r="G74">
        <v>5</v>
      </c>
      <c r="H74">
        <v>23.8</v>
      </c>
      <c r="I74">
        <v>97.1</v>
      </c>
      <c r="J74">
        <v>3</v>
      </c>
      <c r="K74" t="s">
        <v>27</v>
      </c>
      <c r="L74">
        <v>97</v>
      </c>
      <c r="M74">
        <v>20</v>
      </c>
      <c r="N74">
        <v>190</v>
      </c>
      <c r="O74" t="s">
        <v>87</v>
      </c>
      <c r="P74" t="s">
        <v>29</v>
      </c>
      <c r="Q74" t="s">
        <v>29</v>
      </c>
      <c r="R74" t="s">
        <v>29</v>
      </c>
      <c r="S74">
        <v>106</v>
      </c>
      <c r="T74">
        <v>1</v>
      </c>
      <c r="X74" t="str">
        <f t="shared" si="1"/>
        <v>DLW5</v>
      </c>
      <c r="Y74">
        <f>VLOOKUP($X74,Salt_Elev!$Q$1:$R$128,2,FALSE)</f>
        <v>0.48099999999999998</v>
      </c>
    </row>
    <row r="75" spans="1:25" x14ac:dyDescent="0.25">
      <c r="A75" s="1">
        <v>45073</v>
      </c>
      <c r="B75" s="2">
        <v>0.47916666666666669</v>
      </c>
      <c r="C75" t="s">
        <v>225</v>
      </c>
      <c r="D75" t="s">
        <v>238</v>
      </c>
      <c r="E75" t="s">
        <v>227</v>
      </c>
      <c r="F75" t="s">
        <v>228</v>
      </c>
      <c r="G75">
        <v>5</v>
      </c>
      <c r="H75">
        <v>23.8</v>
      </c>
      <c r="I75">
        <v>97.1</v>
      </c>
      <c r="J75">
        <v>3</v>
      </c>
      <c r="K75" t="s">
        <v>27</v>
      </c>
      <c r="L75">
        <v>97</v>
      </c>
      <c r="M75">
        <v>20</v>
      </c>
      <c r="N75">
        <v>190</v>
      </c>
      <c r="O75" t="s">
        <v>87</v>
      </c>
      <c r="P75" t="s">
        <v>29</v>
      </c>
      <c r="Q75" t="s">
        <v>29</v>
      </c>
      <c r="R75" t="s">
        <v>29</v>
      </c>
      <c r="S75">
        <v>202</v>
      </c>
      <c r="T75">
        <v>1</v>
      </c>
      <c r="X75" t="str">
        <f t="shared" si="1"/>
        <v>DLW5</v>
      </c>
      <c r="Y75">
        <f>VLOOKUP($X75,Salt_Elev!$Q$1:$R$128,2,FALSE)</f>
        <v>0.48099999999999998</v>
      </c>
    </row>
    <row r="76" spans="1:25" x14ac:dyDescent="0.25">
      <c r="A76" s="1">
        <v>45073</v>
      </c>
      <c r="B76" s="2">
        <v>0.47916666666666669</v>
      </c>
      <c r="C76" t="s">
        <v>225</v>
      </c>
      <c r="D76" t="s">
        <v>238</v>
      </c>
      <c r="E76" t="s">
        <v>227</v>
      </c>
      <c r="F76" t="s">
        <v>228</v>
      </c>
      <c r="G76">
        <v>5</v>
      </c>
      <c r="H76">
        <v>23.8</v>
      </c>
      <c r="I76">
        <v>97.1</v>
      </c>
      <c r="J76">
        <v>3</v>
      </c>
      <c r="K76" t="s">
        <v>27</v>
      </c>
      <c r="L76">
        <v>97</v>
      </c>
      <c r="M76">
        <v>20</v>
      </c>
      <c r="N76">
        <v>190</v>
      </c>
      <c r="O76" t="s">
        <v>87</v>
      </c>
      <c r="P76" t="s">
        <v>29</v>
      </c>
      <c r="Q76" t="s">
        <v>29</v>
      </c>
      <c r="R76" t="s">
        <v>29</v>
      </c>
      <c r="S76">
        <v>163</v>
      </c>
      <c r="T76">
        <v>1</v>
      </c>
      <c r="X76" t="str">
        <f t="shared" si="1"/>
        <v>DLW5</v>
      </c>
      <c r="Y76">
        <f>VLOOKUP($X76,Salt_Elev!$Q$1:$R$128,2,FALSE)</f>
        <v>0.48099999999999998</v>
      </c>
    </row>
    <row r="77" spans="1:25" x14ac:dyDescent="0.25">
      <c r="A77" s="1">
        <v>45073</v>
      </c>
      <c r="B77" s="2">
        <v>0.47916666666666669</v>
      </c>
      <c r="C77" t="s">
        <v>225</v>
      </c>
      <c r="D77" t="s">
        <v>238</v>
      </c>
      <c r="E77" t="s">
        <v>227</v>
      </c>
      <c r="F77" t="s">
        <v>228</v>
      </c>
      <c r="G77">
        <v>5</v>
      </c>
      <c r="H77">
        <v>23.8</v>
      </c>
      <c r="I77">
        <v>97.1</v>
      </c>
      <c r="J77">
        <v>3</v>
      </c>
      <c r="K77" t="s">
        <v>27</v>
      </c>
      <c r="L77">
        <v>97</v>
      </c>
      <c r="M77">
        <v>20</v>
      </c>
      <c r="N77">
        <v>190</v>
      </c>
      <c r="O77" t="s">
        <v>87</v>
      </c>
      <c r="P77" t="s">
        <v>29</v>
      </c>
      <c r="Q77" t="s">
        <v>29</v>
      </c>
      <c r="R77" t="s">
        <v>29</v>
      </c>
      <c r="S77">
        <v>193</v>
      </c>
      <c r="T77">
        <v>1</v>
      </c>
      <c r="X77" t="str">
        <f t="shared" si="1"/>
        <v>DLW5</v>
      </c>
      <c r="Y77">
        <f>VLOOKUP($X77,Salt_Elev!$Q$1:$R$128,2,FALSE)</f>
        <v>0.48099999999999998</v>
      </c>
    </row>
    <row r="78" spans="1:25" x14ac:dyDescent="0.25">
      <c r="A78" s="1">
        <v>45073</v>
      </c>
      <c r="B78" s="2">
        <v>0.47916666666666669</v>
      </c>
      <c r="C78" t="s">
        <v>225</v>
      </c>
      <c r="D78" t="s">
        <v>238</v>
      </c>
      <c r="E78" t="s">
        <v>227</v>
      </c>
      <c r="F78" t="s">
        <v>228</v>
      </c>
      <c r="G78">
        <v>5</v>
      </c>
      <c r="H78">
        <v>23.8</v>
      </c>
      <c r="I78">
        <v>97.1</v>
      </c>
      <c r="J78">
        <v>3</v>
      </c>
      <c r="K78" t="s">
        <v>27</v>
      </c>
      <c r="L78">
        <v>97</v>
      </c>
      <c r="M78">
        <v>20</v>
      </c>
      <c r="N78">
        <v>190</v>
      </c>
      <c r="O78" t="s">
        <v>87</v>
      </c>
      <c r="P78" t="s">
        <v>29</v>
      </c>
      <c r="Q78" t="s">
        <v>29</v>
      </c>
      <c r="R78" t="s">
        <v>29</v>
      </c>
      <c r="S78">
        <v>165</v>
      </c>
      <c r="T78">
        <v>0.9</v>
      </c>
      <c r="X78" t="str">
        <f t="shared" si="1"/>
        <v>DLW5</v>
      </c>
      <c r="Y78">
        <f>VLOOKUP($X78,Salt_Elev!$Q$1:$R$128,2,FALSE)</f>
        <v>0.48099999999999998</v>
      </c>
    </row>
    <row r="79" spans="1:25" x14ac:dyDescent="0.25">
      <c r="A79" s="1">
        <v>45073</v>
      </c>
      <c r="B79" s="2">
        <v>0.47916666666666669</v>
      </c>
      <c r="C79" t="s">
        <v>225</v>
      </c>
      <c r="D79" t="s">
        <v>238</v>
      </c>
      <c r="E79" t="s">
        <v>227</v>
      </c>
      <c r="F79" t="s">
        <v>228</v>
      </c>
      <c r="G79">
        <v>5</v>
      </c>
      <c r="H79">
        <v>23.8</v>
      </c>
      <c r="I79">
        <v>97.1</v>
      </c>
      <c r="J79">
        <v>3</v>
      </c>
      <c r="K79" t="s">
        <v>27</v>
      </c>
      <c r="L79">
        <v>97</v>
      </c>
      <c r="M79">
        <v>20</v>
      </c>
      <c r="N79">
        <v>190</v>
      </c>
      <c r="O79" t="s">
        <v>87</v>
      </c>
      <c r="P79" t="s">
        <v>29</v>
      </c>
      <c r="Q79" t="s">
        <v>29</v>
      </c>
      <c r="R79" t="s">
        <v>29</v>
      </c>
      <c r="S79">
        <v>180</v>
      </c>
      <c r="T79">
        <v>0.6</v>
      </c>
      <c r="X79" t="str">
        <f t="shared" si="1"/>
        <v>DLW5</v>
      </c>
      <c r="Y79">
        <f>VLOOKUP($X79,Salt_Elev!$Q$1:$R$128,2,FALSE)</f>
        <v>0.48099999999999998</v>
      </c>
    </row>
    <row r="80" spans="1:25" x14ac:dyDescent="0.25">
      <c r="A80" s="1">
        <v>45073</v>
      </c>
      <c r="B80" s="2">
        <v>0.47916666666666669</v>
      </c>
      <c r="C80" t="s">
        <v>225</v>
      </c>
      <c r="D80" t="s">
        <v>238</v>
      </c>
      <c r="E80" t="s">
        <v>227</v>
      </c>
      <c r="F80" t="s">
        <v>228</v>
      </c>
      <c r="G80">
        <v>5</v>
      </c>
      <c r="H80">
        <v>23.8</v>
      </c>
      <c r="I80">
        <v>97.1</v>
      </c>
      <c r="J80">
        <v>3</v>
      </c>
      <c r="K80" t="s">
        <v>27</v>
      </c>
      <c r="L80">
        <v>97</v>
      </c>
      <c r="M80">
        <v>20</v>
      </c>
      <c r="N80">
        <v>190</v>
      </c>
      <c r="O80" t="s">
        <v>87</v>
      </c>
      <c r="P80" t="s">
        <v>29</v>
      </c>
      <c r="Q80" t="s">
        <v>29</v>
      </c>
      <c r="R80" t="s">
        <v>29</v>
      </c>
      <c r="S80">
        <v>168</v>
      </c>
      <c r="T80">
        <v>0.5</v>
      </c>
      <c r="X80" t="str">
        <f t="shared" si="1"/>
        <v>DLW5</v>
      </c>
      <c r="Y80">
        <f>VLOOKUP($X80,Salt_Elev!$Q$1:$R$128,2,FALSE)</f>
        <v>0.48099999999999998</v>
      </c>
    </row>
    <row r="81" spans="1:25" x14ac:dyDescent="0.25">
      <c r="A81" s="1">
        <v>45073</v>
      </c>
      <c r="B81" s="2">
        <v>0.47916666666666669</v>
      </c>
      <c r="C81" t="s">
        <v>225</v>
      </c>
      <c r="D81" t="s">
        <v>238</v>
      </c>
      <c r="E81" t="s">
        <v>227</v>
      </c>
      <c r="F81" t="s">
        <v>228</v>
      </c>
      <c r="G81">
        <v>5</v>
      </c>
      <c r="H81">
        <v>23.8</v>
      </c>
      <c r="I81">
        <v>97.1</v>
      </c>
      <c r="J81">
        <v>3</v>
      </c>
      <c r="K81" t="s">
        <v>27</v>
      </c>
      <c r="L81">
        <v>97</v>
      </c>
      <c r="M81">
        <v>20</v>
      </c>
      <c r="N81">
        <v>190</v>
      </c>
      <c r="O81" t="s">
        <v>87</v>
      </c>
      <c r="P81" t="s">
        <v>29</v>
      </c>
      <c r="Q81" t="s">
        <v>29</v>
      </c>
      <c r="R81" t="s">
        <v>29</v>
      </c>
      <c r="S81">
        <v>125</v>
      </c>
      <c r="T81">
        <v>0.2</v>
      </c>
      <c r="X81" t="str">
        <f t="shared" si="1"/>
        <v>DLW5</v>
      </c>
      <c r="Y81">
        <f>VLOOKUP($X81,Salt_Elev!$Q$1:$R$128,2,FALSE)</f>
        <v>0.48099999999999998</v>
      </c>
    </row>
    <row r="82" spans="1:25" x14ac:dyDescent="0.25">
      <c r="A82" s="1">
        <v>45073</v>
      </c>
      <c r="B82" s="2">
        <v>0.48958333333333331</v>
      </c>
      <c r="C82" t="s">
        <v>61</v>
      </c>
      <c r="D82" t="s">
        <v>230</v>
      </c>
      <c r="E82" t="s">
        <v>227</v>
      </c>
      <c r="F82" t="s">
        <v>228</v>
      </c>
      <c r="G82">
        <v>6</v>
      </c>
      <c r="H82">
        <v>26</v>
      </c>
      <c r="I82">
        <v>90</v>
      </c>
      <c r="J82">
        <v>24</v>
      </c>
      <c r="K82" t="s">
        <v>27</v>
      </c>
      <c r="L82">
        <v>90</v>
      </c>
      <c r="M82">
        <v>20</v>
      </c>
      <c r="N82">
        <v>146</v>
      </c>
      <c r="O82" t="s">
        <v>244</v>
      </c>
      <c r="P82" t="s">
        <v>29</v>
      </c>
      <c r="Q82" t="s">
        <v>29</v>
      </c>
      <c r="R82" t="s">
        <v>245</v>
      </c>
      <c r="S82">
        <v>185</v>
      </c>
      <c r="T82">
        <v>1.7</v>
      </c>
      <c r="X82" t="str">
        <f t="shared" si="1"/>
        <v>DLW6</v>
      </c>
      <c r="Y82">
        <f>VLOOKUP($X82,Salt_Elev!$Q$1:$R$128,2,FALSE)</f>
        <v>0.47499999999999998</v>
      </c>
    </row>
    <row r="83" spans="1:25" x14ac:dyDescent="0.25">
      <c r="A83" s="1">
        <v>45073</v>
      </c>
      <c r="B83" s="2">
        <v>0.48958333333333331</v>
      </c>
      <c r="C83" t="s">
        <v>61</v>
      </c>
      <c r="D83" t="s">
        <v>230</v>
      </c>
      <c r="E83" t="s">
        <v>227</v>
      </c>
      <c r="F83" t="s">
        <v>228</v>
      </c>
      <c r="G83">
        <v>6</v>
      </c>
      <c r="H83">
        <v>26</v>
      </c>
      <c r="I83">
        <v>90</v>
      </c>
      <c r="J83">
        <v>24</v>
      </c>
      <c r="K83" t="s">
        <v>27</v>
      </c>
      <c r="L83">
        <v>90</v>
      </c>
      <c r="M83">
        <v>20</v>
      </c>
      <c r="N83">
        <v>146</v>
      </c>
      <c r="O83" t="s">
        <v>244</v>
      </c>
      <c r="P83" t="s">
        <v>29</v>
      </c>
      <c r="Q83" t="s">
        <v>29</v>
      </c>
      <c r="R83" t="s">
        <v>245</v>
      </c>
      <c r="S83">
        <v>116</v>
      </c>
      <c r="T83">
        <v>1.5</v>
      </c>
      <c r="X83" t="str">
        <f t="shared" si="1"/>
        <v>DLW6</v>
      </c>
      <c r="Y83">
        <f>VLOOKUP($X83,Salt_Elev!$Q$1:$R$128,2,FALSE)</f>
        <v>0.47499999999999998</v>
      </c>
    </row>
    <row r="84" spans="1:25" x14ac:dyDescent="0.25">
      <c r="A84" s="1">
        <v>45073</v>
      </c>
      <c r="B84" s="2">
        <v>0.48958333333333331</v>
      </c>
      <c r="C84" t="s">
        <v>61</v>
      </c>
      <c r="D84" t="s">
        <v>230</v>
      </c>
      <c r="E84" t="s">
        <v>227</v>
      </c>
      <c r="F84" t="s">
        <v>228</v>
      </c>
      <c r="G84">
        <v>6</v>
      </c>
      <c r="H84">
        <v>26</v>
      </c>
      <c r="I84">
        <v>90</v>
      </c>
      <c r="J84">
        <v>24</v>
      </c>
      <c r="K84" t="s">
        <v>27</v>
      </c>
      <c r="L84">
        <v>90</v>
      </c>
      <c r="M84">
        <v>20</v>
      </c>
      <c r="N84">
        <v>146</v>
      </c>
      <c r="O84" t="s">
        <v>244</v>
      </c>
      <c r="P84" t="s">
        <v>29</v>
      </c>
      <c r="Q84" t="s">
        <v>29</v>
      </c>
      <c r="R84" t="s">
        <v>245</v>
      </c>
      <c r="S84">
        <v>103</v>
      </c>
      <c r="T84">
        <v>1.5</v>
      </c>
      <c r="X84" t="str">
        <f t="shared" si="1"/>
        <v>DLW6</v>
      </c>
      <c r="Y84">
        <f>VLOOKUP($X84,Salt_Elev!$Q$1:$R$128,2,FALSE)</f>
        <v>0.47499999999999998</v>
      </c>
    </row>
    <row r="85" spans="1:25" x14ac:dyDescent="0.25">
      <c r="A85" s="1">
        <v>45073</v>
      </c>
      <c r="B85" s="2">
        <v>0.48958333333333331</v>
      </c>
      <c r="C85" t="s">
        <v>61</v>
      </c>
      <c r="D85" t="s">
        <v>230</v>
      </c>
      <c r="E85" t="s">
        <v>227</v>
      </c>
      <c r="F85" t="s">
        <v>228</v>
      </c>
      <c r="G85">
        <v>6</v>
      </c>
      <c r="H85">
        <v>26</v>
      </c>
      <c r="I85">
        <v>90</v>
      </c>
      <c r="J85">
        <v>24</v>
      </c>
      <c r="K85" t="s">
        <v>27</v>
      </c>
      <c r="L85">
        <v>90</v>
      </c>
      <c r="M85">
        <v>20</v>
      </c>
      <c r="N85">
        <v>146</v>
      </c>
      <c r="O85" t="s">
        <v>244</v>
      </c>
      <c r="P85" t="s">
        <v>29</v>
      </c>
      <c r="Q85" t="s">
        <v>29</v>
      </c>
      <c r="R85" t="s">
        <v>245</v>
      </c>
      <c r="S85">
        <v>137</v>
      </c>
      <c r="T85">
        <v>1</v>
      </c>
      <c r="X85" t="str">
        <f t="shared" si="1"/>
        <v>DLW6</v>
      </c>
      <c r="Y85">
        <f>VLOOKUP($X85,Salt_Elev!$Q$1:$R$128,2,FALSE)</f>
        <v>0.47499999999999998</v>
      </c>
    </row>
    <row r="86" spans="1:25" x14ac:dyDescent="0.25">
      <c r="A86" s="1">
        <v>45073</v>
      </c>
      <c r="B86" s="2">
        <v>0.48958333333333331</v>
      </c>
      <c r="C86" t="s">
        <v>61</v>
      </c>
      <c r="D86" t="s">
        <v>230</v>
      </c>
      <c r="E86" t="s">
        <v>227</v>
      </c>
      <c r="F86" t="s">
        <v>228</v>
      </c>
      <c r="G86">
        <v>6</v>
      </c>
      <c r="H86">
        <v>26</v>
      </c>
      <c r="I86">
        <v>90</v>
      </c>
      <c r="J86">
        <v>24</v>
      </c>
      <c r="K86" t="s">
        <v>27</v>
      </c>
      <c r="L86">
        <v>90</v>
      </c>
      <c r="M86">
        <v>20</v>
      </c>
      <c r="N86">
        <v>146</v>
      </c>
      <c r="O86" t="s">
        <v>244</v>
      </c>
      <c r="P86" t="s">
        <v>29</v>
      </c>
      <c r="Q86" t="s">
        <v>29</v>
      </c>
      <c r="R86" t="s">
        <v>245</v>
      </c>
      <c r="S86">
        <v>125</v>
      </c>
      <c r="T86">
        <v>1</v>
      </c>
      <c r="X86" t="str">
        <f t="shared" si="1"/>
        <v>DLW6</v>
      </c>
      <c r="Y86">
        <f>VLOOKUP($X86,Salt_Elev!$Q$1:$R$128,2,FALSE)</f>
        <v>0.47499999999999998</v>
      </c>
    </row>
    <row r="87" spans="1:25" x14ac:dyDescent="0.25">
      <c r="A87" s="1">
        <v>45073</v>
      </c>
      <c r="B87" s="2">
        <v>0.48958333333333331</v>
      </c>
      <c r="C87" t="s">
        <v>61</v>
      </c>
      <c r="D87" t="s">
        <v>230</v>
      </c>
      <c r="E87" t="s">
        <v>227</v>
      </c>
      <c r="F87" t="s">
        <v>228</v>
      </c>
      <c r="G87">
        <v>6</v>
      </c>
      <c r="H87">
        <v>26</v>
      </c>
      <c r="I87">
        <v>90</v>
      </c>
      <c r="J87">
        <v>24</v>
      </c>
      <c r="K87" t="s">
        <v>27</v>
      </c>
      <c r="L87">
        <v>90</v>
      </c>
      <c r="M87">
        <v>20</v>
      </c>
      <c r="N87">
        <v>146</v>
      </c>
      <c r="O87" t="s">
        <v>244</v>
      </c>
      <c r="P87" t="s">
        <v>29</v>
      </c>
      <c r="Q87" t="s">
        <v>29</v>
      </c>
      <c r="R87" t="s">
        <v>245</v>
      </c>
      <c r="S87">
        <v>147</v>
      </c>
      <c r="T87">
        <v>1</v>
      </c>
      <c r="X87" t="str">
        <f t="shared" si="1"/>
        <v>DLW6</v>
      </c>
      <c r="Y87">
        <f>VLOOKUP($X87,Salt_Elev!$Q$1:$R$128,2,FALSE)</f>
        <v>0.47499999999999998</v>
      </c>
    </row>
    <row r="88" spans="1:25" x14ac:dyDescent="0.25">
      <c r="A88" s="1">
        <v>45073</v>
      </c>
      <c r="B88" s="2">
        <v>0.48958333333333331</v>
      </c>
      <c r="C88" t="s">
        <v>61</v>
      </c>
      <c r="D88" t="s">
        <v>230</v>
      </c>
      <c r="E88" t="s">
        <v>227</v>
      </c>
      <c r="F88" t="s">
        <v>228</v>
      </c>
      <c r="G88">
        <v>6</v>
      </c>
      <c r="H88">
        <v>26</v>
      </c>
      <c r="I88">
        <v>90</v>
      </c>
      <c r="J88">
        <v>24</v>
      </c>
      <c r="K88" t="s">
        <v>27</v>
      </c>
      <c r="L88">
        <v>90</v>
      </c>
      <c r="M88">
        <v>20</v>
      </c>
      <c r="N88">
        <v>146</v>
      </c>
      <c r="O88" t="s">
        <v>244</v>
      </c>
      <c r="P88" t="s">
        <v>29</v>
      </c>
      <c r="Q88" t="s">
        <v>29</v>
      </c>
      <c r="R88" t="s">
        <v>245</v>
      </c>
      <c r="S88">
        <v>94</v>
      </c>
      <c r="T88">
        <v>1</v>
      </c>
      <c r="X88" t="str">
        <f t="shared" si="1"/>
        <v>DLW6</v>
      </c>
      <c r="Y88">
        <f>VLOOKUP($X88,Salt_Elev!$Q$1:$R$128,2,FALSE)</f>
        <v>0.47499999999999998</v>
      </c>
    </row>
    <row r="89" spans="1:25" x14ac:dyDescent="0.25">
      <c r="A89" s="1">
        <v>45073</v>
      </c>
      <c r="B89" s="2">
        <v>0.48958333333333331</v>
      </c>
      <c r="C89" t="s">
        <v>61</v>
      </c>
      <c r="D89" t="s">
        <v>230</v>
      </c>
      <c r="E89" t="s">
        <v>227</v>
      </c>
      <c r="F89" t="s">
        <v>228</v>
      </c>
      <c r="G89">
        <v>6</v>
      </c>
      <c r="H89">
        <v>26</v>
      </c>
      <c r="I89">
        <v>90</v>
      </c>
      <c r="J89">
        <v>24</v>
      </c>
      <c r="K89" t="s">
        <v>27</v>
      </c>
      <c r="L89">
        <v>90</v>
      </c>
      <c r="M89">
        <v>20</v>
      </c>
      <c r="N89">
        <v>146</v>
      </c>
      <c r="O89" t="s">
        <v>244</v>
      </c>
      <c r="P89" t="s">
        <v>29</v>
      </c>
      <c r="Q89" t="s">
        <v>29</v>
      </c>
      <c r="R89" t="s">
        <v>245</v>
      </c>
      <c r="S89">
        <v>120</v>
      </c>
      <c r="T89">
        <v>0.9</v>
      </c>
      <c r="X89" t="str">
        <f t="shared" si="1"/>
        <v>DLW6</v>
      </c>
      <c r="Y89">
        <f>VLOOKUP($X89,Salt_Elev!$Q$1:$R$128,2,FALSE)</f>
        <v>0.47499999999999998</v>
      </c>
    </row>
    <row r="90" spans="1:25" x14ac:dyDescent="0.25">
      <c r="A90" s="1">
        <v>45073</v>
      </c>
      <c r="B90" s="2">
        <v>0.48958333333333331</v>
      </c>
      <c r="C90" t="s">
        <v>61</v>
      </c>
      <c r="D90" t="s">
        <v>230</v>
      </c>
      <c r="E90" t="s">
        <v>227</v>
      </c>
      <c r="F90" t="s">
        <v>228</v>
      </c>
      <c r="G90">
        <v>6</v>
      </c>
      <c r="H90">
        <v>26</v>
      </c>
      <c r="I90">
        <v>90</v>
      </c>
      <c r="J90">
        <v>24</v>
      </c>
      <c r="K90" t="s">
        <v>27</v>
      </c>
      <c r="L90">
        <v>90</v>
      </c>
      <c r="M90">
        <v>20</v>
      </c>
      <c r="N90">
        <v>146</v>
      </c>
      <c r="O90" t="s">
        <v>244</v>
      </c>
      <c r="P90" t="s">
        <v>29</v>
      </c>
      <c r="Q90" t="s">
        <v>29</v>
      </c>
      <c r="R90" t="s">
        <v>245</v>
      </c>
      <c r="S90">
        <v>142</v>
      </c>
      <c r="T90">
        <v>0.5</v>
      </c>
      <c r="X90" t="str">
        <f t="shared" si="1"/>
        <v>DLW6</v>
      </c>
      <c r="Y90">
        <f>VLOOKUP($X90,Salt_Elev!$Q$1:$R$128,2,FALSE)</f>
        <v>0.47499999999999998</v>
      </c>
    </row>
    <row r="91" spans="1:25" x14ac:dyDescent="0.25">
      <c r="A91" s="1">
        <v>45073</v>
      </c>
      <c r="B91" s="2">
        <v>0.4993055555555555</v>
      </c>
      <c r="C91" t="s">
        <v>231</v>
      </c>
      <c r="D91" t="s">
        <v>251</v>
      </c>
      <c r="E91" t="s">
        <v>227</v>
      </c>
      <c r="F91" t="s">
        <v>228</v>
      </c>
      <c r="G91">
        <v>7</v>
      </c>
      <c r="H91">
        <v>22.8</v>
      </c>
      <c r="I91">
        <v>80</v>
      </c>
      <c r="J91">
        <v>17</v>
      </c>
      <c r="K91" t="s">
        <v>27</v>
      </c>
      <c r="L91">
        <v>80</v>
      </c>
      <c r="M91">
        <v>30</v>
      </c>
      <c r="N91">
        <v>167</v>
      </c>
      <c r="O91" t="s">
        <v>244</v>
      </c>
      <c r="P91" t="s">
        <v>29</v>
      </c>
      <c r="Q91" t="s">
        <v>29</v>
      </c>
      <c r="R91" t="s">
        <v>245</v>
      </c>
      <c r="S91">
        <v>95</v>
      </c>
      <c r="T91">
        <v>1</v>
      </c>
      <c r="X91" t="str">
        <f t="shared" si="1"/>
        <v>DLW7</v>
      </c>
      <c r="Y91">
        <f>VLOOKUP($X91,Salt_Elev!$Q$1:$R$128,2,FALSE)</f>
        <v>0.41</v>
      </c>
    </row>
    <row r="92" spans="1:25" x14ac:dyDescent="0.25">
      <c r="A92" s="1">
        <v>45073</v>
      </c>
      <c r="B92" s="2">
        <v>0.4993055555555555</v>
      </c>
      <c r="C92" t="s">
        <v>231</v>
      </c>
      <c r="D92" t="s">
        <v>251</v>
      </c>
      <c r="E92" t="s">
        <v>227</v>
      </c>
      <c r="F92" t="s">
        <v>228</v>
      </c>
      <c r="G92">
        <v>7</v>
      </c>
      <c r="H92">
        <v>22.8</v>
      </c>
      <c r="I92">
        <v>80</v>
      </c>
      <c r="J92">
        <v>17</v>
      </c>
      <c r="K92" t="s">
        <v>27</v>
      </c>
      <c r="L92">
        <v>80</v>
      </c>
      <c r="M92">
        <v>30</v>
      </c>
      <c r="N92">
        <v>167</v>
      </c>
      <c r="O92" t="s">
        <v>244</v>
      </c>
      <c r="P92" t="s">
        <v>29</v>
      </c>
      <c r="Q92" t="s">
        <v>29</v>
      </c>
      <c r="R92" t="s">
        <v>245</v>
      </c>
      <c r="S92">
        <v>121</v>
      </c>
      <c r="T92">
        <v>1</v>
      </c>
      <c r="X92" t="str">
        <f t="shared" si="1"/>
        <v>DLW7</v>
      </c>
      <c r="Y92">
        <f>VLOOKUP($X92,Salt_Elev!$Q$1:$R$128,2,FALSE)</f>
        <v>0.41</v>
      </c>
    </row>
    <row r="93" spans="1:25" x14ac:dyDescent="0.25">
      <c r="A93" s="1">
        <v>45073</v>
      </c>
      <c r="B93" s="2">
        <v>0.4993055555555555</v>
      </c>
      <c r="C93" t="s">
        <v>231</v>
      </c>
      <c r="D93" t="s">
        <v>251</v>
      </c>
      <c r="E93" t="s">
        <v>227</v>
      </c>
      <c r="F93" t="s">
        <v>228</v>
      </c>
      <c r="G93">
        <v>7</v>
      </c>
      <c r="H93">
        <v>22.8</v>
      </c>
      <c r="I93">
        <v>80</v>
      </c>
      <c r="J93">
        <v>17</v>
      </c>
      <c r="K93" t="s">
        <v>27</v>
      </c>
      <c r="L93">
        <v>80</v>
      </c>
      <c r="M93">
        <v>30</v>
      </c>
      <c r="N93">
        <v>167</v>
      </c>
      <c r="O93" t="s">
        <v>244</v>
      </c>
      <c r="P93" t="s">
        <v>29</v>
      </c>
      <c r="Q93" t="s">
        <v>29</v>
      </c>
      <c r="R93" t="s">
        <v>245</v>
      </c>
      <c r="S93">
        <v>113</v>
      </c>
      <c r="T93">
        <v>1</v>
      </c>
      <c r="X93" t="str">
        <f t="shared" si="1"/>
        <v>DLW7</v>
      </c>
      <c r="Y93">
        <f>VLOOKUP($X93,Salt_Elev!$Q$1:$R$128,2,FALSE)</f>
        <v>0.41</v>
      </c>
    </row>
    <row r="94" spans="1:25" x14ac:dyDescent="0.25">
      <c r="A94" s="1">
        <v>45073</v>
      </c>
      <c r="B94" s="2">
        <v>0.4993055555555555</v>
      </c>
      <c r="C94" t="s">
        <v>231</v>
      </c>
      <c r="D94" t="s">
        <v>251</v>
      </c>
      <c r="E94" t="s">
        <v>227</v>
      </c>
      <c r="F94" t="s">
        <v>228</v>
      </c>
      <c r="G94">
        <v>7</v>
      </c>
      <c r="H94">
        <v>22.8</v>
      </c>
      <c r="I94">
        <v>80</v>
      </c>
      <c r="J94">
        <v>17</v>
      </c>
      <c r="K94" t="s">
        <v>27</v>
      </c>
      <c r="L94">
        <v>80</v>
      </c>
      <c r="M94">
        <v>30</v>
      </c>
      <c r="N94">
        <v>167</v>
      </c>
      <c r="O94" t="s">
        <v>244</v>
      </c>
      <c r="P94" t="s">
        <v>29</v>
      </c>
      <c r="Q94" t="s">
        <v>29</v>
      </c>
      <c r="R94" t="s">
        <v>245</v>
      </c>
      <c r="S94">
        <v>99</v>
      </c>
      <c r="T94">
        <v>0.8</v>
      </c>
      <c r="X94" t="str">
        <f t="shared" si="1"/>
        <v>DLW7</v>
      </c>
      <c r="Y94">
        <f>VLOOKUP($X94,Salt_Elev!$Q$1:$R$128,2,FALSE)</f>
        <v>0.41</v>
      </c>
    </row>
    <row r="95" spans="1:25" x14ac:dyDescent="0.25">
      <c r="A95" s="1">
        <v>45073</v>
      </c>
      <c r="B95" s="2">
        <v>0.4993055555555555</v>
      </c>
      <c r="C95" t="s">
        <v>231</v>
      </c>
      <c r="D95" t="s">
        <v>251</v>
      </c>
      <c r="E95" t="s">
        <v>227</v>
      </c>
      <c r="F95" t="s">
        <v>228</v>
      </c>
      <c r="G95">
        <v>7</v>
      </c>
      <c r="H95">
        <v>22.8</v>
      </c>
      <c r="I95">
        <v>80</v>
      </c>
      <c r="J95">
        <v>17</v>
      </c>
      <c r="K95" t="s">
        <v>27</v>
      </c>
      <c r="L95">
        <v>80</v>
      </c>
      <c r="M95">
        <v>30</v>
      </c>
      <c r="N95">
        <v>167</v>
      </c>
      <c r="O95" t="s">
        <v>244</v>
      </c>
      <c r="P95" t="s">
        <v>29</v>
      </c>
      <c r="Q95" t="s">
        <v>29</v>
      </c>
      <c r="R95" t="s">
        <v>245</v>
      </c>
      <c r="S95">
        <v>85</v>
      </c>
      <c r="T95">
        <v>0.8</v>
      </c>
      <c r="X95" t="str">
        <f t="shared" si="1"/>
        <v>DLW7</v>
      </c>
      <c r="Y95">
        <f>VLOOKUP($X95,Salt_Elev!$Q$1:$R$128,2,FALSE)</f>
        <v>0.41</v>
      </c>
    </row>
    <row r="96" spans="1:25" x14ac:dyDescent="0.25">
      <c r="A96" s="1">
        <v>45073</v>
      </c>
      <c r="B96" s="2">
        <v>0.4993055555555555</v>
      </c>
      <c r="C96" t="s">
        <v>231</v>
      </c>
      <c r="D96" t="s">
        <v>251</v>
      </c>
      <c r="E96" t="s">
        <v>227</v>
      </c>
      <c r="F96" t="s">
        <v>228</v>
      </c>
      <c r="G96">
        <v>7</v>
      </c>
      <c r="H96">
        <v>22.8</v>
      </c>
      <c r="I96">
        <v>80</v>
      </c>
      <c r="J96">
        <v>17</v>
      </c>
      <c r="K96" t="s">
        <v>27</v>
      </c>
      <c r="L96">
        <v>80</v>
      </c>
      <c r="M96">
        <v>30</v>
      </c>
      <c r="N96">
        <v>167</v>
      </c>
      <c r="O96" t="s">
        <v>244</v>
      </c>
      <c r="P96" t="s">
        <v>29</v>
      </c>
      <c r="Q96" t="s">
        <v>29</v>
      </c>
      <c r="R96" t="s">
        <v>245</v>
      </c>
      <c r="S96">
        <v>190</v>
      </c>
      <c r="T96">
        <v>0.6</v>
      </c>
      <c r="X96" t="str">
        <f t="shared" si="1"/>
        <v>DLW7</v>
      </c>
      <c r="Y96">
        <f>VLOOKUP($X96,Salt_Elev!$Q$1:$R$128,2,FALSE)</f>
        <v>0.41</v>
      </c>
    </row>
    <row r="97" spans="1:25" x14ac:dyDescent="0.25">
      <c r="A97" s="1">
        <v>45073</v>
      </c>
      <c r="B97" s="2">
        <v>0.4993055555555555</v>
      </c>
      <c r="C97" t="s">
        <v>231</v>
      </c>
      <c r="D97" t="s">
        <v>251</v>
      </c>
      <c r="E97" t="s">
        <v>227</v>
      </c>
      <c r="F97" t="s">
        <v>228</v>
      </c>
      <c r="G97">
        <v>7</v>
      </c>
      <c r="H97">
        <v>22.8</v>
      </c>
      <c r="I97">
        <v>80</v>
      </c>
      <c r="J97">
        <v>17</v>
      </c>
      <c r="K97" t="s">
        <v>27</v>
      </c>
      <c r="L97">
        <v>80</v>
      </c>
      <c r="M97">
        <v>30</v>
      </c>
      <c r="N97">
        <v>167</v>
      </c>
      <c r="O97" t="s">
        <v>244</v>
      </c>
      <c r="P97" t="s">
        <v>29</v>
      </c>
      <c r="Q97" t="s">
        <v>29</v>
      </c>
      <c r="R97" t="s">
        <v>245</v>
      </c>
      <c r="S97">
        <v>140</v>
      </c>
      <c r="T97">
        <v>0.6</v>
      </c>
      <c r="X97" t="str">
        <f t="shared" si="1"/>
        <v>DLW7</v>
      </c>
      <c r="Y97">
        <f>VLOOKUP($X97,Salt_Elev!$Q$1:$R$128,2,FALSE)</f>
        <v>0.41</v>
      </c>
    </row>
    <row r="98" spans="1:25" x14ac:dyDescent="0.25">
      <c r="A98" s="1">
        <v>45073</v>
      </c>
      <c r="B98" s="2">
        <v>0.4993055555555555</v>
      </c>
      <c r="C98" t="s">
        <v>231</v>
      </c>
      <c r="D98" t="s">
        <v>251</v>
      </c>
      <c r="E98" t="s">
        <v>227</v>
      </c>
      <c r="F98" t="s">
        <v>228</v>
      </c>
      <c r="G98">
        <v>7</v>
      </c>
      <c r="H98">
        <v>22.8</v>
      </c>
      <c r="I98">
        <v>80</v>
      </c>
      <c r="J98">
        <v>17</v>
      </c>
      <c r="K98" t="s">
        <v>27</v>
      </c>
      <c r="L98">
        <v>80</v>
      </c>
      <c r="M98">
        <v>30</v>
      </c>
      <c r="N98">
        <v>167</v>
      </c>
      <c r="O98" t="s">
        <v>244</v>
      </c>
      <c r="P98" t="s">
        <v>29</v>
      </c>
      <c r="Q98" t="s">
        <v>29</v>
      </c>
      <c r="R98" t="s">
        <v>245</v>
      </c>
      <c r="S98">
        <v>205</v>
      </c>
      <c r="T98">
        <v>0.6</v>
      </c>
      <c r="X98" t="str">
        <f t="shared" si="1"/>
        <v>DLW7</v>
      </c>
      <c r="Y98">
        <f>VLOOKUP($X98,Salt_Elev!$Q$1:$R$128,2,FALSE)</f>
        <v>0.41</v>
      </c>
    </row>
    <row r="99" spans="1:25" x14ac:dyDescent="0.25">
      <c r="A99" s="1">
        <v>45073</v>
      </c>
      <c r="B99" s="2">
        <v>0.4993055555555555</v>
      </c>
      <c r="C99" t="s">
        <v>231</v>
      </c>
      <c r="D99" t="s">
        <v>251</v>
      </c>
      <c r="E99" t="s">
        <v>227</v>
      </c>
      <c r="F99" t="s">
        <v>228</v>
      </c>
      <c r="G99">
        <v>7</v>
      </c>
      <c r="H99">
        <v>22.8</v>
      </c>
      <c r="I99">
        <v>80</v>
      </c>
      <c r="J99">
        <v>17</v>
      </c>
      <c r="K99" t="s">
        <v>27</v>
      </c>
      <c r="L99">
        <v>80</v>
      </c>
      <c r="M99">
        <v>30</v>
      </c>
      <c r="N99">
        <v>167</v>
      </c>
      <c r="O99" t="s">
        <v>244</v>
      </c>
      <c r="P99" t="s">
        <v>29</v>
      </c>
      <c r="Q99" t="s">
        <v>29</v>
      </c>
      <c r="R99" t="s">
        <v>245</v>
      </c>
      <c r="S99">
        <v>144</v>
      </c>
      <c r="T99">
        <v>0.5</v>
      </c>
      <c r="X99" t="str">
        <f t="shared" si="1"/>
        <v>DLW7</v>
      </c>
      <c r="Y99">
        <f>VLOOKUP($X99,Salt_Elev!$Q$1:$R$128,2,FALSE)</f>
        <v>0.41</v>
      </c>
    </row>
    <row r="100" spans="1:25" x14ac:dyDescent="0.25">
      <c r="A100" s="1">
        <v>45073</v>
      </c>
      <c r="B100" s="2">
        <v>0.4993055555555555</v>
      </c>
      <c r="C100" t="s">
        <v>231</v>
      </c>
      <c r="D100" t="s">
        <v>251</v>
      </c>
      <c r="E100" t="s">
        <v>227</v>
      </c>
      <c r="F100" t="s">
        <v>228</v>
      </c>
      <c r="G100">
        <v>7</v>
      </c>
      <c r="H100">
        <v>22.8</v>
      </c>
      <c r="I100">
        <v>80</v>
      </c>
      <c r="J100">
        <v>17</v>
      </c>
      <c r="K100" t="s">
        <v>27</v>
      </c>
      <c r="L100">
        <v>80</v>
      </c>
      <c r="M100">
        <v>30</v>
      </c>
      <c r="N100">
        <v>167</v>
      </c>
      <c r="O100" t="s">
        <v>244</v>
      </c>
      <c r="P100" t="s">
        <v>29</v>
      </c>
      <c r="Q100" t="s">
        <v>29</v>
      </c>
      <c r="R100" t="s">
        <v>245</v>
      </c>
      <c r="S100">
        <v>120</v>
      </c>
      <c r="T100">
        <v>0.5</v>
      </c>
      <c r="X100" t="str">
        <f t="shared" si="1"/>
        <v>DLW7</v>
      </c>
      <c r="Y100">
        <f>VLOOKUP($X100,Salt_Elev!$Q$1:$R$128,2,FALSE)</f>
        <v>0.41</v>
      </c>
    </row>
    <row r="101" spans="1:25" x14ac:dyDescent="0.25">
      <c r="A101" s="1">
        <v>45073</v>
      </c>
      <c r="B101" s="2">
        <v>0.54166666666666663</v>
      </c>
      <c r="C101" t="s">
        <v>225</v>
      </c>
      <c r="D101" t="s">
        <v>226</v>
      </c>
      <c r="E101" t="s">
        <v>227</v>
      </c>
      <c r="F101" t="s">
        <v>228</v>
      </c>
      <c r="G101">
        <v>8</v>
      </c>
      <c r="H101">
        <v>30.1</v>
      </c>
      <c r="I101">
        <v>98</v>
      </c>
      <c r="J101">
        <v>5</v>
      </c>
      <c r="K101" t="s">
        <v>27</v>
      </c>
      <c r="L101">
        <v>98</v>
      </c>
      <c r="M101">
        <v>20</v>
      </c>
      <c r="N101">
        <v>96</v>
      </c>
      <c r="O101" t="s">
        <v>244</v>
      </c>
      <c r="P101" t="s">
        <v>29</v>
      </c>
      <c r="Q101" t="s">
        <v>29</v>
      </c>
      <c r="R101" t="s">
        <v>245</v>
      </c>
      <c r="S101">
        <v>250</v>
      </c>
      <c r="T101">
        <v>1.7</v>
      </c>
      <c r="X101" t="str">
        <f t="shared" si="1"/>
        <v>DLW8</v>
      </c>
      <c r="Y101">
        <f>VLOOKUP($X101,Salt_Elev!$Q$1:$R$128,2,FALSE)</f>
        <v>-0.39100000000000001</v>
      </c>
    </row>
    <row r="102" spans="1:25" x14ac:dyDescent="0.25">
      <c r="A102" s="1">
        <v>45073</v>
      </c>
      <c r="B102" s="2">
        <v>0.54166666666666663</v>
      </c>
      <c r="C102" t="s">
        <v>225</v>
      </c>
      <c r="D102" t="s">
        <v>226</v>
      </c>
      <c r="E102" t="s">
        <v>227</v>
      </c>
      <c r="F102" t="s">
        <v>228</v>
      </c>
      <c r="G102">
        <v>8</v>
      </c>
      <c r="H102">
        <v>30.1</v>
      </c>
      <c r="I102">
        <v>98</v>
      </c>
      <c r="J102">
        <v>5</v>
      </c>
      <c r="K102" t="s">
        <v>27</v>
      </c>
      <c r="L102">
        <v>98</v>
      </c>
      <c r="M102">
        <v>20</v>
      </c>
      <c r="N102">
        <v>96</v>
      </c>
      <c r="O102" t="s">
        <v>244</v>
      </c>
      <c r="P102" t="s">
        <v>29</v>
      </c>
      <c r="Q102" t="s">
        <v>29</v>
      </c>
      <c r="R102" t="s">
        <v>245</v>
      </c>
      <c r="S102">
        <v>201</v>
      </c>
      <c r="T102">
        <v>1.5</v>
      </c>
      <c r="X102" t="str">
        <f t="shared" si="1"/>
        <v>DLW8</v>
      </c>
      <c r="Y102">
        <f>VLOOKUP($X102,Salt_Elev!$Q$1:$R$128,2,FALSE)</f>
        <v>-0.39100000000000001</v>
      </c>
    </row>
    <row r="103" spans="1:25" x14ac:dyDescent="0.25">
      <c r="A103" s="1">
        <v>45073</v>
      </c>
      <c r="B103" s="2">
        <v>0.54166666666666663</v>
      </c>
      <c r="C103" t="s">
        <v>225</v>
      </c>
      <c r="D103" t="s">
        <v>226</v>
      </c>
      <c r="E103" t="s">
        <v>227</v>
      </c>
      <c r="F103" t="s">
        <v>228</v>
      </c>
      <c r="G103">
        <v>8</v>
      </c>
      <c r="H103">
        <v>30.1</v>
      </c>
      <c r="I103">
        <v>98</v>
      </c>
      <c r="J103">
        <v>5</v>
      </c>
      <c r="K103" t="s">
        <v>27</v>
      </c>
      <c r="L103">
        <v>98</v>
      </c>
      <c r="M103">
        <v>20</v>
      </c>
      <c r="N103">
        <v>96</v>
      </c>
      <c r="O103" t="s">
        <v>244</v>
      </c>
      <c r="P103" t="s">
        <v>29</v>
      </c>
      <c r="Q103" t="s">
        <v>29</v>
      </c>
      <c r="R103" t="s">
        <v>245</v>
      </c>
      <c r="S103">
        <v>111</v>
      </c>
      <c r="T103">
        <v>1.1000000000000001</v>
      </c>
      <c r="X103" t="str">
        <f t="shared" si="1"/>
        <v>DLW8</v>
      </c>
      <c r="Y103">
        <f>VLOOKUP($X103,Salt_Elev!$Q$1:$R$128,2,FALSE)</f>
        <v>-0.39100000000000001</v>
      </c>
    </row>
    <row r="104" spans="1:25" x14ac:dyDescent="0.25">
      <c r="A104" s="1">
        <v>45073</v>
      </c>
      <c r="B104" s="2">
        <v>0.54166666666666663</v>
      </c>
      <c r="C104" t="s">
        <v>225</v>
      </c>
      <c r="D104" t="s">
        <v>226</v>
      </c>
      <c r="E104" t="s">
        <v>227</v>
      </c>
      <c r="F104" t="s">
        <v>228</v>
      </c>
      <c r="G104">
        <v>8</v>
      </c>
      <c r="H104">
        <v>30.1</v>
      </c>
      <c r="I104">
        <v>98</v>
      </c>
      <c r="J104">
        <v>5</v>
      </c>
      <c r="K104" t="s">
        <v>27</v>
      </c>
      <c r="L104">
        <v>98</v>
      </c>
      <c r="M104">
        <v>20</v>
      </c>
      <c r="N104">
        <v>96</v>
      </c>
      <c r="O104" t="s">
        <v>244</v>
      </c>
      <c r="P104" t="s">
        <v>29</v>
      </c>
      <c r="Q104" t="s">
        <v>29</v>
      </c>
      <c r="R104" t="s">
        <v>245</v>
      </c>
      <c r="S104">
        <v>78</v>
      </c>
      <c r="T104">
        <v>1</v>
      </c>
      <c r="X104" t="str">
        <f t="shared" si="1"/>
        <v>DLW8</v>
      </c>
      <c r="Y104">
        <f>VLOOKUP($X104,Salt_Elev!$Q$1:$R$128,2,FALSE)</f>
        <v>-0.39100000000000001</v>
      </c>
    </row>
    <row r="105" spans="1:25" x14ac:dyDescent="0.25">
      <c r="A105" s="1">
        <v>45073</v>
      </c>
      <c r="B105" s="2">
        <v>0.54166666666666663</v>
      </c>
      <c r="C105" t="s">
        <v>225</v>
      </c>
      <c r="D105" t="s">
        <v>226</v>
      </c>
      <c r="E105" t="s">
        <v>227</v>
      </c>
      <c r="F105" t="s">
        <v>228</v>
      </c>
      <c r="G105">
        <v>8</v>
      </c>
      <c r="H105">
        <v>30.1</v>
      </c>
      <c r="I105">
        <v>98</v>
      </c>
      <c r="J105">
        <v>5</v>
      </c>
      <c r="K105" t="s">
        <v>27</v>
      </c>
      <c r="L105">
        <v>98</v>
      </c>
      <c r="M105">
        <v>20</v>
      </c>
      <c r="N105">
        <v>96</v>
      </c>
      <c r="O105" t="s">
        <v>244</v>
      </c>
      <c r="P105" t="s">
        <v>29</v>
      </c>
      <c r="Q105" t="s">
        <v>29</v>
      </c>
      <c r="R105" t="s">
        <v>245</v>
      </c>
      <c r="S105">
        <v>237</v>
      </c>
      <c r="T105">
        <v>1</v>
      </c>
      <c r="X105" t="str">
        <f t="shared" si="1"/>
        <v>DLW8</v>
      </c>
      <c r="Y105">
        <f>VLOOKUP($X105,Salt_Elev!$Q$1:$R$128,2,FALSE)</f>
        <v>-0.39100000000000001</v>
      </c>
    </row>
    <row r="106" spans="1:25" x14ac:dyDescent="0.25">
      <c r="A106" s="1">
        <v>45073</v>
      </c>
      <c r="B106" s="2">
        <v>0.54166666666666663</v>
      </c>
      <c r="C106" t="s">
        <v>225</v>
      </c>
      <c r="D106" t="s">
        <v>226</v>
      </c>
      <c r="E106" t="s">
        <v>227</v>
      </c>
      <c r="F106" t="s">
        <v>228</v>
      </c>
      <c r="G106">
        <v>8</v>
      </c>
      <c r="H106">
        <v>30.1</v>
      </c>
      <c r="I106">
        <v>98</v>
      </c>
      <c r="J106">
        <v>5</v>
      </c>
      <c r="K106" t="s">
        <v>27</v>
      </c>
      <c r="L106">
        <v>98</v>
      </c>
      <c r="M106">
        <v>20</v>
      </c>
      <c r="N106">
        <v>96</v>
      </c>
      <c r="O106" t="s">
        <v>244</v>
      </c>
      <c r="P106" t="s">
        <v>29</v>
      </c>
      <c r="Q106" t="s">
        <v>29</v>
      </c>
      <c r="R106" t="s">
        <v>245</v>
      </c>
      <c r="S106">
        <v>207</v>
      </c>
      <c r="T106">
        <v>1</v>
      </c>
      <c r="X106" t="str">
        <f t="shared" si="1"/>
        <v>DLW8</v>
      </c>
      <c r="Y106">
        <f>VLOOKUP($X106,Salt_Elev!$Q$1:$R$128,2,FALSE)</f>
        <v>-0.39100000000000001</v>
      </c>
    </row>
    <row r="107" spans="1:25" x14ac:dyDescent="0.25">
      <c r="A107" s="1">
        <v>45073</v>
      </c>
      <c r="B107" s="2">
        <v>0.54166666666666663</v>
      </c>
      <c r="C107" t="s">
        <v>225</v>
      </c>
      <c r="D107" t="s">
        <v>226</v>
      </c>
      <c r="E107" t="s">
        <v>227</v>
      </c>
      <c r="F107" t="s">
        <v>228</v>
      </c>
      <c r="G107">
        <v>8</v>
      </c>
      <c r="H107">
        <v>30.1</v>
      </c>
      <c r="I107">
        <v>98</v>
      </c>
      <c r="J107">
        <v>5</v>
      </c>
      <c r="K107" t="s">
        <v>27</v>
      </c>
      <c r="L107">
        <v>98</v>
      </c>
      <c r="M107">
        <v>20</v>
      </c>
      <c r="N107">
        <v>96</v>
      </c>
      <c r="O107" t="s">
        <v>244</v>
      </c>
      <c r="P107" t="s">
        <v>29</v>
      </c>
      <c r="Q107" t="s">
        <v>29</v>
      </c>
      <c r="R107" t="s">
        <v>245</v>
      </c>
      <c r="S107">
        <v>218</v>
      </c>
      <c r="T107">
        <v>1</v>
      </c>
      <c r="X107" t="str">
        <f t="shared" si="1"/>
        <v>DLW8</v>
      </c>
      <c r="Y107">
        <f>VLOOKUP($X107,Salt_Elev!$Q$1:$R$128,2,FALSE)</f>
        <v>-0.39100000000000001</v>
      </c>
    </row>
    <row r="108" spans="1:25" x14ac:dyDescent="0.25">
      <c r="A108" s="1">
        <v>45073</v>
      </c>
      <c r="B108" s="2">
        <v>0.54166666666666663</v>
      </c>
      <c r="C108" t="s">
        <v>225</v>
      </c>
      <c r="D108" t="s">
        <v>226</v>
      </c>
      <c r="E108" t="s">
        <v>227</v>
      </c>
      <c r="F108" t="s">
        <v>228</v>
      </c>
      <c r="G108">
        <v>8</v>
      </c>
      <c r="H108">
        <v>30.1</v>
      </c>
      <c r="I108">
        <v>98</v>
      </c>
      <c r="J108">
        <v>5</v>
      </c>
      <c r="K108" t="s">
        <v>27</v>
      </c>
      <c r="L108">
        <v>98</v>
      </c>
      <c r="M108">
        <v>20</v>
      </c>
      <c r="N108">
        <v>96</v>
      </c>
      <c r="O108" t="s">
        <v>244</v>
      </c>
      <c r="P108" t="s">
        <v>29</v>
      </c>
      <c r="Q108" t="s">
        <v>29</v>
      </c>
      <c r="R108" t="s">
        <v>245</v>
      </c>
      <c r="S108">
        <v>246</v>
      </c>
      <c r="T108">
        <v>1</v>
      </c>
      <c r="X108" t="str">
        <f t="shared" si="1"/>
        <v>DLW8</v>
      </c>
      <c r="Y108">
        <f>VLOOKUP($X108,Salt_Elev!$Q$1:$R$128,2,FALSE)</f>
        <v>-0.39100000000000001</v>
      </c>
    </row>
    <row r="109" spans="1:25" x14ac:dyDescent="0.25">
      <c r="A109" s="1">
        <v>45073</v>
      </c>
      <c r="B109" s="2">
        <v>0.54166666666666663</v>
      </c>
      <c r="C109" t="s">
        <v>225</v>
      </c>
      <c r="D109" t="s">
        <v>226</v>
      </c>
      <c r="E109" t="s">
        <v>227</v>
      </c>
      <c r="F109" t="s">
        <v>228</v>
      </c>
      <c r="G109">
        <v>8</v>
      </c>
      <c r="H109">
        <v>30.1</v>
      </c>
      <c r="I109">
        <v>98</v>
      </c>
      <c r="J109">
        <v>5</v>
      </c>
      <c r="K109" t="s">
        <v>27</v>
      </c>
      <c r="L109">
        <v>98</v>
      </c>
      <c r="M109">
        <v>20</v>
      </c>
      <c r="N109">
        <v>96</v>
      </c>
      <c r="O109" t="s">
        <v>244</v>
      </c>
      <c r="P109" t="s">
        <v>29</v>
      </c>
      <c r="Q109" t="s">
        <v>29</v>
      </c>
      <c r="R109" t="s">
        <v>245</v>
      </c>
      <c r="S109">
        <v>130</v>
      </c>
      <c r="T109">
        <v>0.9</v>
      </c>
      <c r="X109" t="str">
        <f t="shared" si="1"/>
        <v>DLW8</v>
      </c>
      <c r="Y109">
        <f>VLOOKUP($X109,Salt_Elev!$Q$1:$R$128,2,FALSE)</f>
        <v>-0.39100000000000001</v>
      </c>
    </row>
    <row r="110" spans="1:25" x14ac:dyDescent="0.25">
      <c r="A110" s="1">
        <v>45073</v>
      </c>
      <c r="B110" s="2">
        <v>0.54166666666666663</v>
      </c>
      <c r="C110" t="s">
        <v>225</v>
      </c>
      <c r="D110" t="s">
        <v>226</v>
      </c>
      <c r="E110" t="s">
        <v>227</v>
      </c>
      <c r="F110" t="s">
        <v>228</v>
      </c>
      <c r="G110">
        <v>8</v>
      </c>
      <c r="H110">
        <v>30.1</v>
      </c>
      <c r="I110">
        <v>98</v>
      </c>
      <c r="J110">
        <v>5</v>
      </c>
      <c r="K110" t="s">
        <v>27</v>
      </c>
      <c r="L110">
        <v>98</v>
      </c>
      <c r="M110">
        <v>20</v>
      </c>
      <c r="N110">
        <v>96</v>
      </c>
      <c r="O110" t="s">
        <v>244</v>
      </c>
      <c r="P110" t="s">
        <v>29</v>
      </c>
      <c r="Q110" t="s">
        <v>29</v>
      </c>
      <c r="R110" t="s">
        <v>245</v>
      </c>
      <c r="S110">
        <v>156</v>
      </c>
      <c r="T110">
        <v>0.7</v>
      </c>
      <c r="X110" t="str">
        <f t="shared" si="1"/>
        <v>DLW8</v>
      </c>
      <c r="Y110">
        <f>VLOOKUP($X110,Salt_Elev!$Q$1:$R$128,2,FALSE)</f>
        <v>-0.39100000000000001</v>
      </c>
    </row>
    <row r="111" spans="1:25" x14ac:dyDescent="0.25">
      <c r="A111" s="1">
        <v>45070</v>
      </c>
      <c r="B111" s="2">
        <v>0.66111111111111109</v>
      </c>
      <c r="C111" t="s">
        <v>225</v>
      </c>
      <c r="D111" t="s">
        <v>234</v>
      </c>
      <c r="E111" t="s">
        <v>227</v>
      </c>
      <c r="F111" t="s">
        <v>240</v>
      </c>
      <c r="G111">
        <v>1</v>
      </c>
      <c r="H111">
        <v>165</v>
      </c>
      <c r="I111">
        <v>99</v>
      </c>
      <c r="J111">
        <v>0</v>
      </c>
      <c r="K111" t="s">
        <v>49</v>
      </c>
      <c r="L111">
        <v>77</v>
      </c>
      <c r="M111">
        <v>50</v>
      </c>
      <c r="N111">
        <v>58</v>
      </c>
      <c r="O111" t="s">
        <v>241</v>
      </c>
      <c r="P111" t="s">
        <v>29</v>
      </c>
      <c r="Q111" t="s">
        <v>29</v>
      </c>
      <c r="R111" t="s">
        <v>50</v>
      </c>
      <c r="S111">
        <v>480</v>
      </c>
      <c r="T111">
        <v>2.9</v>
      </c>
      <c r="X111" t="str">
        <f t="shared" si="1"/>
        <v>MWS1</v>
      </c>
      <c r="Y111">
        <f>VLOOKUP($X111,Salt_Elev!$Q$1:$R$128,2,FALSE)</f>
        <v>0.82899999999999996</v>
      </c>
    </row>
    <row r="112" spans="1:25" x14ac:dyDescent="0.25">
      <c r="A112" s="1">
        <v>45070</v>
      </c>
      <c r="B112" s="2">
        <v>0.66111111111111109</v>
      </c>
      <c r="C112" t="s">
        <v>225</v>
      </c>
      <c r="D112" t="s">
        <v>234</v>
      </c>
      <c r="E112" t="s">
        <v>227</v>
      </c>
      <c r="F112" t="s">
        <v>240</v>
      </c>
      <c r="G112">
        <v>1</v>
      </c>
      <c r="H112">
        <v>165</v>
      </c>
      <c r="I112">
        <v>99</v>
      </c>
      <c r="J112">
        <v>0</v>
      </c>
      <c r="K112" t="s">
        <v>49</v>
      </c>
      <c r="L112">
        <v>77</v>
      </c>
      <c r="M112">
        <v>50</v>
      </c>
      <c r="N112">
        <v>58</v>
      </c>
      <c r="O112" t="s">
        <v>241</v>
      </c>
      <c r="P112" t="s">
        <v>29</v>
      </c>
      <c r="Q112" t="s">
        <v>29</v>
      </c>
      <c r="R112" t="s">
        <v>50</v>
      </c>
      <c r="S112">
        <v>1100</v>
      </c>
      <c r="T112">
        <v>2.5</v>
      </c>
      <c r="X112" t="str">
        <f t="shared" si="1"/>
        <v>MWS1</v>
      </c>
      <c r="Y112">
        <f>VLOOKUP($X112,Salt_Elev!$Q$1:$R$128,2,FALSE)</f>
        <v>0.82899999999999996</v>
      </c>
    </row>
    <row r="113" spans="1:25" x14ac:dyDescent="0.25">
      <c r="A113" s="1">
        <v>45070</v>
      </c>
      <c r="B113" s="2">
        <v>0.66111111111111109</v>
      </c>
      <c r="C113" t="s">
        <v>225</v>
      </c>
      <c r="D113" t="s">
        <v>234</v>
      </c>
      <c r="E113" t="s">
        <v>227</v>
      </c>
      <c r="F113" t="s">
        <v>240</v>
      </c>
      <c r="G113">
        <v>1</v>
      </c>
      <c r="H113">
        <v>165</v>
      </c>
      <c r="I113">
        <v>99</v>
      </c>
      <c r="J113">
        <v>0</v>
      </c>
      <c r="K113" t="s">
        <v>49</v>
      </c>
      <c r="L113">
        <v>77</v>
      </c>
      <c r="M113">
        <v>50</v>
      </c>
      <c r="N113">
        <v>58</v>
      </c>
      <c r="O113" t="s">
        <v>241</v>
      </c>
      <c r="P113" t="s">
        <v>29</v>
      </c>
      <c r="Q113" t="s">
        <v>29</v>
      </c>
      <c r="R113" t="s">
        <v>50</v>
      </c>
      <c r="S113">
        <v>1270</v>
      </c>
      <c r="T113">
        <v>2.2999999999999998</v>
      </c>
      <c r="X113" t="str">
        <f t="shared" si="1"/>
        <v>MWS1</v>
      </c>
      <c r="Y113">
        <f>VLOOKUP($X113,Salt_Elev!$Q$1:$R$128,2,FALSE)</f>
        <v>0.82899999999999996</v>
      </c>
    </row>
    <row r="114" spans="1:25" x14ac:dyDescent="0.25">
      <c r="A114" s="1">
        <v>45070</v>
      </c>
      <c r="B114" s="2">
        <v>0.66111111111111109</v>
      </c>
      <c r="C114" t="s">
        <v>225</v>
      </c>
      <c r="D114" t="s">
        <v>234</v>
      </c>
      <c r="E114" t="s">
        <v>227</v>
      </c>
      <c r="F114" t="s">
        <v>240</v>
      </c>
      <c r="G114">
        <v>1</v>
      </c>
      <c r="H114">
        <v>165</v>
      </c>
      <c r="I114">
        <v>99</v>
      </c>
      <c r="J114">
        <v>0</v>
      </c>
      <c r="K114" t="s">
        <v>49</v>
      </c>
      <c r="L114">
        <v>77</v>
      </c>
      <c r="M114">
        <v>50</v>
      </c>
      <c r="N114">
        <v>58</v>
      </c>
      <c r="O114" t="s">
        <v>241</v>
      </c>
      <c r="P114" t="s">
        <v>29</v>
      </c>
      <c r="Q114" t="s">
        <v>29</v>
      </c>
      <c r="R114" t="s">
        <v>50</v>
      </c>
      <c r="S114">
        <v>1390</v>
      </c>
      <c r="T114">
        <v>2.2000000000000002</v>
      </c>
      <c r="X114" t="str">
        <f t="shared" si="1"/>
        <v>MWS1</v>
      </c>
      <c r="Y114">
        <f>VLOOKUP($X114,Salt_Elev!$Q$1:$R$128,2,FALSE)</f>
        <v>0.82899999999999996</v>
      </c>
    </row>
    <row r="115" spans="1:25" x14ac:dyDescent="0.25">
      <c r="A115" s="1">
        <v>45070</v>
      </c>
      <c r="B115" s="2">
        <v>0.66111111111111109</v>
      </c>
      <c r="C115" t="s">
        <v>225</v>
      </c>
      <c r="D115" t="s">
        <v>234</v>
      </c>
      <c r="E115" t="s">
        <v>227</v>
      </c>
      <c r="F115" t="s">
        <v>240</v>
      </c>
      <c r="G115">
        <v>1</v>
      </c>
      <c r="H115">
        <v>165</v>
      </c>
      <c r="I115">
        <v>99</v>
      </c>
      <c r="J115">
        <v>0</v>
      </c>
      <c r="K115" t="s">
        <v>49</v>
      </c>
      <c r="L115">
        <v>77</v>
      </c>
      <c r="M115">
        <v>50</v>
      </c>
      <c r="N115">
        <v>58</v>
      </c>
      <c r="O115" t="s">
        <v>241</v>
      </c>
      <c r="P115" t="s">
        <v>29</v>
      </c>
      <c r="Q115" t="s">
        <v>29</v>
      </c>
      <c r="R115" t="s">
        <v>50</v>
      </c>
      <c r="S115">
        <v>990</v>
      </c>
      <c r="T115">
        <v>2</v>
      </c>
      <c r="X115" t="str">
        <f t="shared" si="1"/>
        <v>MWS1</v>
      </c>
      <c r="Y115">
        <f>VLOOKUP($X115,Salt_Elev!$Q$1:$R$128,2,FALSE)</f>
        <v>0.82899999999999996</v>
      </c>
    </row>
    <row r="116" spans="1:25" x14ac:dyDescent="0.25">
      <c r="A116" s="1">
        <v>45070</v>
      </c>
      <c r="B116" s="2">
        <v>0.66111111111111109</v>
      </c>
      <c r="C116" t="s">
        <v>225</v>
      </c>
      <c r="D116" t="s">
        <v>234</v>
      </c>
      <c r="E116" t="s">
        <v>227</v>
      </c>
      <c r="F116" t="s">
        <v>240</v>
      </c>
      <c r="G116">
        <v>1</v>
      </c>
      <c r="H116">
        <v>165</v>
      </c>
      <c r="I116">
        <v>99</v>
      </c>
      <c r="J116">
        <v>0</v>
      </c>
      <c r="K116" t="s">
        <v>49</v>
      </c>
      <c r="L116">
        <v>77</v>
      </c>
      <c r="M116">
        <v>50</v>
      </c>
      <c r="N116">
        <v>58</v>
      </c>
      <c r="O116" t="s">
        <v>241</v>
      </c>
      <c r="P116" t="s">
        <v>29</v>
      </c>
      <c r="Q116" t="s">
        <v>29</v>
      </c>
      <c r="R116" t="s">
        <v>50</v>
      </c>
      <c r="S116">
        <v>920</v>
      </c>
      <c r="T116">
        <v>2</v>
      </c>
      <c r="X116" t="str">
        <f t="shared" si="1"/>
        <v>MWS1</v>
      </c>
      <c r="Y116">
        <f>VLOOKUP($X116,Salt_Elev!$Q$1:$R$128,2,FALSE)</f>
        <v>0.82899999999999996</v>
      </c>
    </row>
    <row r="117" spans="1:25" x14ac:dyDescent="0.25">
      <c r="A117" s="1">
        <v>45070</v>
      </c>
      <c r="B117" s="2">
        <v>0.66111111111111109</v>
      </c>
      <c r="C117" t="s">
        <v>225</v>
      </c>
      <c r="D117" t="s">
        <v>234</v>
      </c>
      <c r="E117" t="s">
        <v>227</v>
      </c>
      <c r="F117" t="s">
        <v>240</v>
      </c>
      <c r="G117">
        <v>1</v>
      </c>
      <c r="H117">
        <v>165</v>
      </c>
      <c r="I117">
        <v>99</v>
      </c>
      <c r="J117">
        <v>0</v>
      </c>
      <c r="K117" t="s">
        <v>49</v>
      </c>
      <c r="L117">
        <v>77</v>
      </c>
      <c r="M117">
        <v>50</v>
      </c>
      <c r="N117">
        <v>58</v>
      </c>
      <c r="O117" t="s">
        <v>241</v>
      </c>
      <c r="P117" t="s">
        <v>29</v>
      </c>
      <c r="Q117" t="s">
        <v>29</v>
      </c>
      <c r="R117" t="s">
        <v>50</v>
      </c>
      <c r="S117">
        <v>1430</v>
      </c>
      <c r="T117">
        <v>2</v>
      </c>
      <c r="X117" t="str">
        <f t="shared" si="1"/>
        <v>MWS1</v>
      </c>
      <c r="Y117">
        <f>VLOOKUP($X117,Salt_Elev!$Q$1:$R$128,2,FALSE)</f>
        <v>0.82899999999999996</v>
      </c>
    </row>
    <row r="118" spans="1:25" x14ac:dyDescent="0.25">
      <c r="A118" s="1">
        <v>45070</v>
      </c>
      <c r="B118" s="2">
        <v>0.66111111111111109</v>
      </c>
      <c r="C118" t="s">
        <v>225</v>
      </c>
      <c r="D118" t="s">
        <v>234</v>
      </c>
      <c r="E118" t="s">
        <v>227</v>
      </c>
      <c r="F118" t="s">
        <v>240</v>
      </c>
      <c r="G118">
        <v>1</v>
      </c>
      <c r="H118">
        <v>165</v>
      </c>
      <c r="I118">
        <v>99</v>
      </c>
      <c r="J118">
        <v>0</v>
      </c>
      <c r="K118" t="s">
        <v>49</v>
      </c>
      <c r="L118">
        <v>77</v>
      </c>
      <c r="M118">
        <v>50</v>
      </c>
      <c r="N118">
        <v>58</v>
      </c>
      <c r="O118" t="s">
        <v>241</v>
      </c>
      <c r="P118" t="s">
        <v>29</v>
      </c>
      <c r="Q118" t="s">
        <v>29</v>
      </c>
      <c r="R118" t="s">
        <v>50</v>
      </c>
      <c r="S118">
        <v>1070</v>
      </c>
      <c r="T118">
        <v>1.8</v>
      </c>
      <c r="X118" t="str">
        <f t="shared" si="1"/>
        <v>MWS1</v>
      </c>
      <c r="Y118">
        <f>VLOOKUP($X118,Salt_Elev!$Q$1:$R$128,2,FALSE)</f>
        <v>0.82899999999999996</v>
      </c>
    </row>
    <row r="119" spans="1:25" x14ac:dyDescent="0.25">
      <c r="A119" s="1">
        <v>45070</v>
      </c>
      <c r="B119" s="2">
        <v>0.66111111111111109</v>
      </c>
      <c r="C119" t="s">
        <v>225</v>
      </c>
      <c r="D119" t="s">
        <v>234</v>
      </c>
      <c r="E119" t="s">
        <v>227</v>
      </c>
      <c r="F119" t="s">
        <v>240</v>
      </c>
      <c r="G119">
        <v>1</v>
      </c>
      <c r="H119">
        <v>165</v>
      </c>
      <c r="I119">
        <v>99</v>
      </c>
      <c r="J119">
        <v>0</v>
      </c>
      <c r="K119" t="s">
        <v>49</v>
      </c>
      <c r="L119">
        <v>77</v>
      </c>
      <c r="M119">
        <v>50</v>
      </c>
      <c r="N119">
        <v>58</v>
      </c>
      <c r="O119" t="s">
        <v>241</v>
      </c>
      <c r="P119" t="s">
        <v>29</v>
      </c>
      <c r="Q119" t="s">
        <v>29</v>
      </c>
      <c r="R119" t="s">
        <v>50</v>
      </c>
      <c r="S119">
        <v>910</v>
      </c>
      <c r="T119">
        <v>1.5</v>
      </c>
      <c r="X119" t="str">
        <f t="shared" si="1"/>
        <v>MWS1</v>
      </c>
      <c r="Y119">
        <f>VLOOKUP($X119,Salt_Elev!$Q$1:$R$128,2,FALSE)</f>
        <v>0.82899999999999996</v>
      </c>
    </row>
    <row r="120" spans="1:25" x14ac:dyDescent="0.25">
      <c r="A120" s="1">
        <v>45070</v>
      </c>
      <c r="B120" s="2">
        <v>0.66111111111111109</v>
      </c>
      <c r="C120" t="s">
        <v>225</v>
      </c>
      <c r="D120" t="s">
        <v>234</v>
      </c>
      <c r="E120" t="s">
        <v>227</v>
      </c>
      <c r="F120" t="s">
        <v>240</v>
      </c>
      <c r="G120">
        <v>1</v>
      </c>
      <c r="H120">
        <v>165</v>
      </c>
      <c r="I120">
        <v>99</v>
      </c>
      <c r="J120">
        <v>0</v>
      </c>
      <c r="K120" t="s">
        <v>49</v>
      </c>
      <c r="L120">
        <v>77</v>
      </c>
      <c r="M120">
        <v>50</v>
      </c>
      <c r="N120">
        <v>58</v>
      </c>
      <c r="O120" t="s">
        <v>241</v>
      </c>
      <c r="P120" t="s">
        <v>29</v>
      </c>
      <c r="Q120" t="s">
        <v>29</v>
      </c>
      <c r="R120" t="s">
        <v>50</v>
      </c>
      <c r="S120">
        <v>490</v>
      </c>
      <c r="T120">
        <v>1.3</v>
      </c>
      <c r="X120" t="str">
        <f t="shared" si="1"/>
        <v>MWS1</v>
      </c>
      <c r="Y120">
        <f>VLOOKUP($X120,Salt_Elev!$Q$1:$R$128,2,FALSE)</f>
        <v>0.82899999999999996</v>
      </c>
    </row>
    <row r="121" spans="1:25" x14ac:dyDescent="0.25">
      <c r="A121" s="1">
        <v>45070</v>
      </c>
      <c r="B121" s="2">
        <v>0.66111111111111109</v>
      </c>
      <c r="C121" t="s">
        <v>225</v>
      </c>
      <c r="D121" t="s">
        <v>234</v>
      </c>
      <c r="E121" t="s">
        <v>227</v>
      </c>
      <c r="F121" t="s">
        <v>240</v>
      </c>
      <c r="G121">
        <v>1</v>
      </c>
      <c r="H121">
        <v>165</v>
      </c>
      <c r="I121">
        <v>99</v>
      </c>
      <c r="J121">
        <v>0</v>
      </c>
      <c r="K121" s="5" t="s">
        <v>242</v>
      </c>
      <c r="L121">
        <v>12</v>
      </c>
      <c r="M121">
        <v>100</v>
      </c>
      <c r="N121">
        <v>12</v>
      </c>
      <c r="O121" t="s">
        <v>87</v>
      </c>
      <c r="P121" t="s">
        <v>37</v>
      </c>
      <c r="Q121" t="s">
        <v>37</v>
      </c>
      <c r="R121" t="s">
        <v>37</v>
      </c>
      <c r="S121" s="5"/>
      <c r="T121" s="5"/>
      <c r="U121" s="5"/>
      <c r="V121" s="5" t="s">
        <v>243</v>
      </c>
      <c r="X121" t="str">
        <f t="shared" si="1"/>
        <v>MWS1</v>
      </c>
      <c r="Y121">
        <f>VLOOKUP($X121,Salt_Elev!$Q$1:$R$128,2,FALSE)</f>
        <v>0.82899999999999996</v>
      </c>
    </row>
    <row r="122" spans="1:25" x14ac:dyDescent="0.25">
      <c r="A122" s="1">
        <v>45070</v>
      </c>
      <c r="B122" s="2">
        <v>0.66111111111111109</v>
      </c>
      <c r="C122" t="s">
        <v>225</v>
      </c>
      <c r="D122" t="s">
        <v>234</v>
      </c>
      <c r="E122" t="s">
        <v>227</v>
      </c>
      <c r="F122" t="s">
        <v>240</v>
      </c>
      <c r="G122">
        <v>1</v>
      </c>
      <c r="H122">
        <v>165</v>
      </c>
      <c r="I122">
        <v>99</v>
      </c>
      <c r="J122">
        <v>0</v>
      </c>
      <c r="K122" s="5" t="s">
        <v>52</v>
      </c>
      <c r="L122">
        <v>0</v>
      </c>
      <c r="M122">
        <v>50</v>
      </c>
      <c r="N122">
        <v>23</v>
      </c>
      <c r="O122" t="s">
        <v>87</v>
      </c>
      <c r="P122" t="s">
        <v>37</v>
      </c>
      <c r="Q122" t="s">
        <v>37</v>
      </c>
      <c r="R122" t="s">
        <v>37</v>
      </c>
      <c r="S122" s="5"/>
      <c r="T122" s="5"/>
      <c r="U122" s="5"/>
      <c r="V122" s="5" t="s">
        <v>243</v>
      </c>
      <c r="X122" t="str">
        <f t="shared" si="1"/>
        <v>MWS1</v>
      </c>
      <c r="Y122">
        <f>VLOOKUP($X122,Salt_Elev!$Q$1:$R$128,2,FALSE)</f>
        <v>0.82899999999999996</v>
      </c>
    </row>
    <row r="123" spans="1:25" x14ac:dyDescent="0.25">
      <c r="A123" s="1">
        <v>45070</v>
      </c>
      <c r="B123" s="2">
        <v>0.66111111111111109</v>
      </c>
      <c r="C123" t="s">
        <v>225</v>
      </c>
      <c r="D123" t="s">
        <v>234</v>
      </c>
      <c r="E123" t="s">
        <v>227</v>
      </c>
      <c r="F123" t="s">
        <v>240</v>
      </c>
      <c r="G123">
        <v>1</v>
      </c>
      <c r="H123">
        <v>165</v>
      </c>
      <c r="I123">
        <v>99</v>
      </c>
      <c r="J123">
        <v>0</v>
      </c>
      <c r="K123" t="s">
        <v>36</v>
      </c>
      <c r="L123">
        <v>0</v>
      </c>
      <c r="M123">
        <v>50</v>
      </c>
      <c r="N123">
        <v>18</v>
      </c>
      <c r="O123" t="s">
        <v>37</v>
      </c>
      <c r="P123" t="s">
        <v>37</v>
      </c>
      <c r="Q123" t="s">
        <v>37</v>
      </c>
      <c r="R123" t="s">
        <v>37</v>
      </c>
      <c r="S123">
        <v>109</v>
      </c>
      <c r="T123">
        <v>9.1999999999999993</v>
      </c>
      <c r="X123" t="str">
        <f t="shared" si="1"/>
        <v>MWS1</v>
      </c>
      <c r="Y123">
        <f>VLOOKUP($X123,Salt_Elev!$Q$1:$R$128,2,FALSE)</f>
        <v>0.82899999999999996</v>
      </c>
    </row>
    <row r="124" spans="1:25" x14ac:dyDescent="0.25">
      <c r="A124" s="1">
        <v>45070</v>
      </c>
      <c r="B124" s="2">
        <v>0.66111111111111109</v>
      </c>
      <c r="C124" t="s">
        <v>225</v>
      </c>
      <c r="D124" t="s">
        <v>234</v>
      </c>
      <c r="E124" t="s">
        <v>227</v>
      </c>
      <c r="F124" t="s">
        <v>240</v>
      </c>
      <c r="G124">
        <v>1</v>
      </c>
      <c r="H124">
        <v>165</v>
      </c>
      <c r="I124">
        <v>99</v>
      </c>
      <c r="J124">
        <v>0</v>
      </c>
      <c r="K124" t="s">
        <v>36</v>
      </c>
      <c r="L124">
        <v>0</v>
      </c>
      <c r="M124">
        <v>50</v>
      </c>
      <c r="N124">
        <v>18</v>
      </c>
      <c r="O124" t="s">
        <v>37</v>
      </c>
      <c r="P124" t="s">
        <v>37</v>
      </c>
      <c r="Q124" t="s">
        <v>37</v>
      </c>
      <c r="R124" t="s">
        <v>37</v>
      </c>
      <c r="S124">
        <v>62</v>
      </c>
      <c r="T124">
        <v>6.5</v>
      </c>
      <c r="X124" t="str">
        <f t="shared" si="1"/>
        <v>MWS1</v>
      </c>
      <c r="Y124">
        <f>VLOOKUP($X124,Salt_Elev!$Q$1:$R$128,2,FALSE)</f>
        <v>0.82899999999999996</v>
      </c>
    </row>
    <row r="125" spans="1:25" x14ac:dyDescent="0.25">
      <c r="A125" s="1">
        <v>45070</v>
      </c>
      <c r="B125" s="2">
        <v>0.66111111111111109</v>
      </c>
      <c r="C125" t="s">
        <v>225</v>
      </c>
      <c r="D125" t="s">
        <v>234</v>
      </c>
      <c r="E125" t="s">
        <v>227</v>
      </c>
      <c r="F125" t="s">
        <v>240</v>
      </c>
      <c r="G125">
        <v>1</v>
      </c>
      <c r="H125">
        <v>165</v>
      </c>
      <c r="I125">
        <v>99</v>
      </c>
      <c r="J125">
        <v>0</v>
      </c>
      <c r="K125" t="s">
        <v>36</v>
      </c>
      <c r="L125">
        <v>0</v>
      </c>
      <c r="M125">
        <v>50</v>
      </c>
      <c r="N125">
        <v>18</v>
      </c>
      <c r="O125" t="s">
        <v>37</v>
      </c>
      <c r="P125" t="s">
        <v>37</v>
      </c>
      <c r="Q125" t="s">
        <v>37</v>
      </c>
      <c r="R125" t="s">
        <v>37</v>
      </c>
      <c r="S125">
        <v>67</v>
      </c>
      <c r="T125">
        <v>6</v>
      </c>
      <c r="X125" t="str">
        <f t="shared" si="1"/>
        <v>MWS1</v>
      </c>
      <c r="Y125">
        <f>VLOOKUP($X125,Salt_Elev!$Q$1:$R$128,2,FALSE)</f>
        <v>0.82899999999999996</v>
      </c>
    </row>
    <row r="126" spans="1:25" x14ac:dyDescent="0.25">
      <c r="A126" s="1">
        <v>45070</v>
      </c>
      <c r="B126" s="2">
        <v>0.66111111111111109</v>
      </c>
      <c r="C126" t="s">
        <v>225</v>
      </c>
      <c r="D126" t="s">
        <v>234</v>
      </c>
      <c r="E126" t="s">
        <v>227</v>
      </c>
      <c r="F126" t="s">
        <v>240</v>
      </c>
      <c r="G126">
        <v>1</v>
      </c>
      <c r="H126">
        <v>165</v>
      </c>
      <c r="I126">
        <v>99</v>
      </c>
      <c r="J126">
        <v>0</v>
      </c>
      <c r="K126" t="s">
        <v>36</v>
      </c>
      <c r="L126">
        <v>0</v>
      </c>
      <c r="M126">
        <v>50</v>
      </c>
      <c r="N126">
        <v>18</v>
      </c>
      <c r="O126" t="s">
        <v>37</v>
      </c>
      <c r="P126" t="s">
        <v>37</v>
      </c>
      <c r="Q126" t="s">
        <v>37</v>
      </c>
      <c r="R126" t="s">
        <v>37</v>
      </c>
      <c r="S126">
        <v>56</v>
      </c>
      <c r="T126">
        <v>6</v>
      </c>
      <c r="X126" t="str">
        <f t="shared" si="1"/>
        <v>MWS1</v>
      </c>
      <c r="Y126">
        <f>VLOOKUP($X126,Salt_Elev!$Q$1:$R$128,2,FALSE)</f>
        <v>0.82899999999999996</v>
      </c>
    </row>
    <row r="127" spans="1:25" x14ac:dyDescent="0.25">
      <c r="A127" s="1">
        <v>45070</v>
      </c>
      <c r="B127" s="2">
        <v>0.66111111111111109</v>
      </c>
      <c r="C127" t="s">
        <v>225</v>
      </c>
      <c r="D127" t="s">
        <v>234</v>
      </c>
      <c r="E127" t="s">
        <v>227</v>
      </c>
      <c r="F127" t="s">
        <v>240</v>
      </c>
      <c r="G127">
        <v>1</v>
      </c>
      <c r="H127">
        <v>165</v>
      </c>
      <c r="I127">
        <v>99</v>
      </c>
      <c r="J127">
        <v>0</v>
      </c>
      <c r="K127" t="s">
        <v>36</v>
      </c>
      <c r="L127">
        <v>0</v>
      </c>
      <c r="M127">
        <v>50</v>
      </c>
      <c r="N127">
        <v>18</v>
      </c>
      <c r="O127" t="s">
        <v>37</v>
      </c>
      <c r="P127" t="s">
        <v>37</v>
      </c>
      <c r="Q127" t="s">
        <v>37</v>
      </c>
      <c r="R127" t="s">
        <v>37</v>
      </c>
      <c r="S127">
        <v>82</v>
      </c>
      <c r="T127">
        <v>5.5</v>
      </c>
      <c r="X127" t="str">
        <f t="shared" si="1"/>
        <v>MWS1</v>
      </c>
      <c r="Y127">
        <f>VLOOKUP($X127,Salt_Elev!$Q$1:$R$128,2,FALSE)</f>
        <v>0.82899999999999996</v>
      </c>
    </row>
    <row r="128" spans="1:25" x14ac:dyDescent="0.25">
      <c r="A128" s="1">
        <v>45070</v>
      </c>
      <c r="B128" s="2">
        <v>0.66111111111111109</v>
      </c>
      <c r="C128" t="s">
        <v>225</v>
      </c>
      <c r="D128" t="s">
        <v>234</v>
      </c>
      <c r="E128" t="s">
        <v>227</v>
      </c>
      <c r="F128" t="s">
        <v>240</v>
      </c>
      <c r="G128">
        <v>1</v>
      </c>
      <c r="H128">
        <v>165</v>
      </c>
      <c r="I128">
        <v>99</v>
      </c>
      <c r="J128">
        <v>0</v>
      </c>
      <c r="K128" t="s">
        <v>36</v>
      </c>
      <c r="L128">
        <v>0</v>
      </c>
      <c r="M128">
        <v>50</v>
      </c>
      <c r="N128">
        <v>18</v>
      </c>
      <c r="O128" t="s">
        <v>37</v>
      </c>
      <c r="P128" t="s">
        <v>37</v>
      </c>
      <c r="Q128" t="s">
        <v>37</v>
      </c>
      <c r="R128" t="s">
        <v>37</v>
      </c>
      <c r="S128">
        <v>103</v>
      </c>
      <c r="T128">
        <v>5.5</v>
      </c>
      <c r="X128" t="str">
        <f t="shared" si="1"/>
        <v>MWS1</v>
      </c>
      <c r="Y128">
        <f>VLOOKUP($X128,Salt_Elev!$Q$1:$R$128,2,FALSE)</f>
        <v>0.82899999999999996</v>
      </c>
    </row>
    <row r="129" spans="1:25" x14ac:dyDescent="0.25">
      <c r="A129" s="1">
        <v>45070</v>
      </c>
      <c r="B129" s="2">
        <v>0.66111111111111109</v>
      </c>
      <c r="C129" t="s">
        <v>225</v>
      </c>
      <c r="D129" t="s">
        <v>234</v>
      </c>
      <c r="E129" t="s">
        <v>227</v>
      </c>
      <c r="F129" t="s">
        <v>240</v>
      </c>
      <c r="G129">
        <v>1</v>
      </c>
      <c r="H129">
        <v>165</v>
      </c>
      <c r="I129">
        <v>99</v>
      </c>
      <c r="J129">
        <v>0</v>
      </c>
      <c r="K129" t="s">
        <v>36</v>
      </c>
      <c r="L129">
        <v>0</v>
      </c>
      <c r="M129">
        <v>50</v>
      </c>
      <c r="N129">
        <v>18</v>
      </c>
      <c r="O129" t="s">
        <v>37</v>
      </c>
      <c r="P129" t="s">
        <v>37</v>
      </c>
      <c r="Q129" t="s">
        <v>37</v>
      </c>
      <c r="R129" t="s">
        <v>37</v>
      </c>
      <c r="S129">
        <v>82</v>
      </c>
      <c r="T129">
        <v>5</v>
      </c>
      <c r="X129" t="str">
        <f t="shared" si="1"/>
        <v>MWS1</v>
      </c>
      <c r="Y129">
        <f>VLOOKUP($X129,Salt_Elev!$Q$1:$R$128,2,FALSE)</f>
        <v>0.82899999999999996</v>
      </c>
    </row>
    <row r="130" spans="1:25" x14ac:dyDescent="0.25">
      <c r="A130" s="1">
        <v>45070</v>
      </c>
      <c r="B130" s="2">
        <v>0.66111111111111109</v>
      </c>
      <c r="C130" t="s">
        <v>225</v>
      </c>
      <c r="D130" t="s">
        <v>234</v>
      </c>
      <c r="E130" t="s">
        <v>227</v>
      </c>
      <c r="F130" t="s">
        <v>240</v>
      </c>
      <c r="G130">
        <v>1</v>
      </c>
      <c r="H130">
        <v>165</v>
      </c>
      <c r="I130">
        <v>99</v>
      </c>
      <c r="J130">
        <v>0</v>
      </c>
      <c r="K130" t="s">
        <v>36</v>
      </c>
      <c r="L130">
        <v>0</v>
      </c>
      <c r="M130">
        <v>50</v>
      </c>
      <c r="N130">
        <v>18</v>
      </c>
      <c r="O130" t="s">
        <v>37</v>
      </c>
      <c r="P130" t="s">
        <v>37</v>
      </c>
      <c r="Q130" t="s">
        <v>37</v>
      </c>
      <c r="R130" t="s">
        <v>37</v>
      </c>
      <c r="S130">
        <v>106</v>
      </c>
      <c r="T130">
        <v>4.5</v>
      </c>
      <c r="X130" t="str">
        <f t="shared" ref="X130:X193" si="2">_xlfn.CONCAT(F130,G130)</f>
        <v>MWS1</v>
      </c>
      <c r="Y130">
        <f>VLOOKUP($X130,Salt_Elev!$Q$1:$R$128,2,FALSE)</f>
        <v>0.82899999999999996</v>
      </c>
    </row>
    <row r="131" spans="1:25" x14ac:dyDescent="0.25">
      <c r="A131" s="1">
        <v>45070</v>
      </c>
      <c r="B131" s="2">
        <v>0.66111111111111109</v>
      </c>
      <c r="C131" t="s">
        <v>225</v>
      </c>
      <c r="D131" t="s">
        <v>234</v>
      </c>
      <c r="E131" t="s">
        <v>227</v>
      </c>
      <c r="F131" t="s">
        <v>240</v>
      </c>
      <c r="G131">
        <v>1</v>
      </c>
      <c r="H131">
        <v>165</v>
      </c>
      <c r="I131">
        <v>99</v>
      </c>
      <c r="J131">
        <v>0</v>
      </c>
      <c r="K131" t="s">
        <v>36</v>
      </c>
      <c r="L131">
        <v>0</v>
      </c>
      <c r="M131">
        <v>50</v>
      </c>
      <c r="N131">
        <v>18</v>
      </c>
      <c r="O131" t="s">
        <v>37</v>
      </c>
      <c r="P131" t="s">
        <v>37</v>
      </c>
      <c r="Q131" t="s">
        <v>37</v>
      </c>
      <c r="R131" t="s">
        <v>37</v>
      </c>
      <c r="S131">
        <v>86</v>
      </c>
      <c r="T131">
        <v>4</v>
      </c>
      <c r="X131" t="str">
        <f t="shared" si="2"/>
        <v>MWS1</v>
      </c>
      <c r="Y131">
        <f>VLOOKUP($X131,Salt_Elev!$Q$1:$R$128,2,FALSE)</f>
        <v>0.82899999999999996</v>
      </c>
    </row>
    <row r="132" spans="1:25" x14ac:dyDescent="0.25">
      <c r="A132" s="1">
        <v>45070</v>
      </c>
      <c r="B132" s="2">
        <v>0.66111111111111109</v>
      </c>
      <c r="C132" t="s">
        <v>225</v>
      </c>
      <c r="D132" t="s">
        <v>234</v>
      </c>
      <c r="E132" t="s">
        <v>227</v>
      </c>
      <c r="F132" t="s">
        <v>240</v>
      </c>
      <c r="G132">
        <v>1</v>
      </c>
      <c r="H132">
        <v>165</v>
      </c>
      <c r="I132">
        <v>99</v>
      </c>
      <c r="J132">
        <v>0</v>
      </c>
      <c r="K132" t="s">
        <v>36</v>
      </c>
      <c r="L132">
        <v>0</v>
      </c>
      <c r="M132">
        <v>50</v>
      </c>
      <c r="N132">
        <v>18</v>
      </c>
      <c r="O132" t="s">
        <v>37</v>
      </c>
      <c r="P132" t="s">
        <v>37</v>
      </c>
      <c r="Q132" t="s">
        <v>37</v>
      </c>
      <c r="R132" t="s">
        <v>37</v>
      </c>
      <c r="S132">
        <v>73</v>
      </c>
      <c r="T132">
        <v>3.2</v>
      </c>
      <c r="X132" t="str">
        <f t="shared" si="2"/>
        <v>MWS1</v>
      </c>
      <c r="Y132">
        <f>VLOOKUP($X132,Salt_Elev!$Q$1:$R$128,2,FALSE)</f>
        <v>0.82899999999999996</v>
      </c>
    </row>
    <row r="133" spans="1:25" x14ac:dyDescent="0.25">
      <c r="A133" s="1">
        <v>45070</v>
      </c>
      <c r="B133" s="2">
        <v>0.66111111111111109</v>
      </c>
      <c r="C133" t="s">
        <v>225</v>
      </c>
      <c r="D133" t="s">
        <v>234</v>
      </c>
      <c r="E133" t="s">
        <v>227</v>
      </c>
      <c r="F133" t="s">
        <v>240</v>
      </c>
      <c r="G133">
        <v>1</v>
      </c>
      <c r="H133">
        <v>165</v>
      </c>
      <c r="I133">
        <v>99</v>
      </c>
      <c r="J133">
        <v>0</v>
      </c>
      <c r="K133" t="s">
        <v>27</v>
      </c>
      <c r="L133">
        <v>0</v>
      </c>
      <c r="M133">
        <v>100</v>
      </c>
      <c r="N133">
        <v>2</v>
      </c>
      <c r="O133" t="s">
        <v>87</v>
      </c>
      <c r="P133" t="s">
        <v>29</v>
      </c>
      <c r="Q133" t="s">
        <v>29</v>
      </c>
      <c r="R133" t="s">
        <v>29</v>
      </c>
      <c r="S133">
        <v>229</v>
      </c>
      <c r="T133">
        <v>1.5</v>
      </c>
      <c r="X133" t="str">
        <f t="shared" si="2"/>
        <v>MWS1</v>
      </c>
      <c r="Y133">
        <f>VLOOKUP($X133,Salt_Elev!$Q$1:$R$128,2,FALSE)</f>
        <v>0.82899999999999996</v>
      </c>
    </row>
    <row r="134" spans="1:25" x14ac:dyDescent="0.25">
      <c r="A134" s="1">
        <v>45070</v>
      </c>
      <c r="B134" s="2">
        <v>0.66111111111111109</v>
      </c>
      <c r="C134" t="s">
        <v>225</v>
      </c>
      <c r="D134" t="s">
        <v>234</v>
      </c>
      <c r="E134" t="s">
        <v>227</v>
      </c>
      <c r="F134" t="s">
        <v>240</v>
      </c>
      <c r="G134">
        <v>1</v>
      </c>
      <c r="H134">
        <v>165</v>
      </c>
      <c r="I134">
        <v>99</v>
      </c>
      <c r="J134">
        <v>0</v>
      </c>
      <c r="K134" t="s">
        <v>27</v>
      </c>
      <c r="L134">
        <v>0</v>
      </c>
      <c r="M134">
        <v>100</v>
      </c>
      <c r="N134">
        <v>2</v>
      </c>
      <c r="O134" t="s">
        <v>87</v>
      </c>
      <c r="P134" t="s">
        <v>29</v>
      </c>
      <c r="Q134" t="s">
        <v>29</v>
      </c>
      <c r="R134" t="s">
        <v>29</v>
      </c>
      <c r="S134">
        <v>215</v>
      </c>
      <c r="T134">
        <v>1</v>
      </c>
      <c r="X134" t="str">
        <f t="shared" si="2"/>
        <v>MWS1</v>
      </c>
      <c r="Y134">
        <f>VLOOKUP($X134,Salt_Elev!$Q$1:$R$128,2,FALSE)</f>
        <v>0.82899999999999996</v>
      </c>
    </row>
    <row r="135" spans="1:25" x14ac:dyDescent="0.25">
      <c r="A135" s="1">
        <v>45070</v>
      </c>
      <c r="B135" s="2">
        <v>0.66111111111111109</v>
      </c>
      <c r="C135" t="s">
        <v>225</v>
      </c>
      <c r="D135" t="s">
        <v>234</v>
      </c>
      <c r="E135" t="s">
        <v>227</v>
      </c>
      <c r="F135" t="s">
        <v>240</v>
      </c>
      <c r="G135">
        <v>1</v>
      </c>
      <c r="H135">
        <v>165</v>
      </c>
      <c r="I135">
        <v>99</v>
      </c>
      <c r="J135">
        <v>0</v>
      </c>
      <c r="K135" t="s">
        <v>44</v>
      </c>
      <c r="L135">
        <v>0</v>
      </c>
      <c r="M135">
        <v>100</v>
      </c>
      <c r="N135">
        <v>5</v>
      </c>
      <c r="O135" t="s">
        <v>87</v>
      </c>
      <c r="P135" t="s">
        <v>29</v>
      </c>
      <c r="Q135" t="s">
        <v>29</v>
      </c>
      <c r="R135" t="s">
        <v>29</v>
      </c>
      <c r="S135">
        <v>215</v>
      </c>
      <c r="T135">
        <v>1.5</v>
      </c>
      <c r="X135" t="str">
        <f t="shared" si="2"/>
        <v>MWS1</v>
      </c>
      <c r="Y135">
        <f>VLOOKUP($X135,Salt_Elev!$Q$1:$R$128,2,FALSE)</f>
        <v>0.82899999999999996</v>
      </c>
    </row>
    <row r="136" spans="1:25" x14ac:dyDescent="0.25">
      <c r="A136" s="1">
        <v>45070</v>
      </c>
      <c r="B136" s="2">
        <v>0.66111111111111109</v>
      </c>
      <c r="C136" t="s">
        <v>225</v>
      </c>
      <c r="D136" t="s">
        <v>234</v>
      </c>
      <c r="E136" t="s">
        <v>227</v>
      </c>
      <c r="F136" t="s">
        <v>240</v>
      </c>
      <c r="G136">
        <v>1</v>
      </c>
      <c r="H136">
        <v>165</v>
      </c>
      <c r="I136">
        <v>99</v>
      </c>
      <c r="J136">
        <v>0</v>
      </c>
      <c r="K136" t="s">
        <v>44</v>
      </c>
      <c r="L136">
        <v>0</v>
      </c>
      <c r="M136">
        <v>100</v>
      </c>
      <c r="N136">
        <v>5</v>
      </c>
      <c r="O136" t="s">
        <v>87</v>
      </c>
      <c r="P136" t="s">
        <v>29</v>
      </c>
      <c r="Q136" t="s">
        <v>29</v>
      </c>
      <c r="R136" t="s">
        <v>29</v>
      </c>
      <c r="S136">
        <v>57</v>
      </c>
      <c r="T136">
        <v>0.8</v>
      </c>
      <c r="X136" t="str">
        <f t="shared" si="2"/>
        <v>MWS1</v>
      </c>
      <c r="Y136">
        <f>VLOOKUP($X136,Salt_Elev!$Q$1:$R$128,2,FALSE)</f>
        <v>0.82899999999999996</v>
      </c>
    </row>
    <row r="137" spans="1:25" x14ac:dyDescent="0.25">
      <c r="A137" s="1">
        <v>45070</v>
      </c>
      <c r="B137" s="2">
        <v>0.66111111111111109</v>
      </c>
      <c r="C137" t="s">
        <v>225</v>
      </c>
      <c r="D137" t="s">
        <v>234</v>
      </c>
      <c r="E137" t="s">
        <v>227</v>
      </c>
      <c r="F137" t="s">
        <v>240</v>
      </c>
      <c r="G137">
        <v>1</v>
      </c>
      <c r="H137">
        <v>165</v>
      </c>
      <c r="I137">
        <v>99</v>
      </c>
      <c r="J137">
        <v>0</v>
      </c>
      <c r="K137" t="s">
        <v>44</v>
      </c>
      <c r="L137">
        <v>0</v>
      </c>
      <c r="M137">
        <v>100</v>
      </c>
      <c r="N137">
        <v>5</v>
      </c>
      <c r="O137" t="s">
        <v>87</v>
      </c>
      <c r="P137" t="s">
        <v>29</v>
      </c>
      <c r="Q137" t="s">
        <v>29</v>
      </c>
      <c r="R137" t="s">
        <v>29</v>
      </c>
      <c r="S137">
        <v>137</v>
      </c>
      <c r="T137">
        <v>0.5</v>
      </c>
      <c r="X137" t="str">
        <f t="shared" si="2"/>
        <v>MWS1</v>
      </c>
      <c r="Y137">
        <f>VLOOKUP($X137,Salt_Elev!$Q$1:$R$128,2,FALSE)</f>
        <v>0.82899999999999996</v>
      </c>
    </row>
    <row r="138" spans="1:25" x14ac:dyDescent="0.25">
      <c r="A138" s="1">
        <v>45070</v>
      </c>
      <c r="B138" s="2">
        <v>0.68194444444444446</v>
      </c>
      <c r="C138" t="s">
        <v>225</v>
      </c>
      <c r="D138" t="s">
        <v>230</v>
      </c>
      <c r="E138" t="s">
        <v>227</v>
      </c>
      <c r="F138" t="s">
        <v>240</v>
      </c>
      <c r="G138">
        <v>2</v>
      </c>
      <c r="H138">
        <v>80.5</v>
      </c>
      <c r="I138">
        <v>12.5</v>
      </c>
      <c r="J138" t="s">
        <v>255</v>
      </c>
      <c r="K138" t="s">
        <v>49</v>
      </c>
      <c r="L138">
        <v>0.5</v>
      </c>
      <c r="M138">
        <v>100</v>
      </c>
      <c r="N138">
        <v>3</v>
      </c>
      <c r="O138" t="s">
        <v>87</v>
      </c>
      <c r="P138" t="s">
        <v>29</v>
      </c>
      <c r="Q138" t="s">
        <v>29</v>
      </c>
      <c r="R138" t="s">
        <v>29</v>
      </c>
      <c r="S138">
        <v>812</v>
      </c>
      <c r="T138">
        <v>5</v>
      </c>
      <c r="U138" s="5" t="s">
        <v>254</v>
      </c>
      <c r="X138" t="str">
        <f t="shared" si="2"/>
        <v>MWS2</v>
      </c>
      <c r="Y138">
        <f>VLOOKUP($X138,Salt_Elev!$Q$1:$R$128,2,FALSE)</f>
        <v>0.88999998569488503</v>
      </c>
    </row>
    <row r="139" spans="1:25" x14ac:dyDescent="0.25">
      <c r="A139" s="1">
        <v>45070</v>
      </c>
      <c r="B139" s="2">
        <v>0.68194444444444446</v>
      </c>
      <c r="C139" t="s">
        <v>225</v>
      </c>
      <c r="D139" t="s">
        <v>230</v>
      </c>
      <c r="E139" t="s">
        <v>227</v>
      </c>
      <c r="F139" t="s">
        <v>240</v>
      </c>
      <c r="G139">
        <v>2</v>
      </c>
      <c r="H139">
        <v>80.5</v>
      </c>
      <c r="I139">
        <v>12.5</v>
      </c>
      <c r="J139" t="s">
        <v>255</v>
      </c>
      <c r="K139" t="s">
        <v>49</v>
      </c>
      <c r="L139">
        <v>0.5</v>
      </c>
      <c r="M139">
        <v>100</v>
      </c>
      <c r="N139">
        <v>3</v>
      </c>
      <c r="O139" t="s">
        <v>87</v>
      </c>
      <c r="P139" t="s">
        <v>29</v>
      </c>
      <c r="Q139" t="s">
        <v>29</v>
      </c>
      <c r="R139" t="s">
        <v>29</v>
      </c>
      <c r="S139">
        <v>709</v>
      </c>
      <c r="T139">
        <v>4</v>
      </c>
      <c r="U139" s="5" t="s">
        <v>254</v>
      </c>
      <c r="X139" t="str">
        <f t="shared" si="2"/>
        <v>MWS2</v>
      </c>
      <c r="Y139">
        <f>VLOOKUP($X139,Salt_Elev!$Q$1:$R$128,2,FALSE)</f>
        <v>0.88999998569488503</v>
      </c>
    </row>
    <row r="140" spans="1:25" x14ac:dyDescent="0.25">
      <c r="A140" s="1">
        <v>45070</v>
      </c>
      <c r="B140" s="2">
        <v>0.68194444444444446</v>
      </c>
      <c r="C140" t="s">
        <v>225</v>
      </c>
      <c r="D140" t="s">
        <v>230</v>
      </c>
      <c r="E140" t="s">
        <v>227</v>
      </c>
      <c r="F140" t="s">
        <v>240</v>
      </c>
      <c r="G140">
        <v>2</v>
      </c>
      <c r="H140">
        <v>80.5</v>
      </c>
      <c r="I140">
        <v>12.5</v>
      </c>
      <c r="J140" t="s">
        <v>255</v>
      </c>
      <c r="K140" t="s">
        <v>49</v>
      </c>
      <c r="L140">
        <v>0.5</v>
      </c>
      <c r="M140">
        <v>100</v>
      </c>
      <c r="N140">
        <v>3</v>
      </c>
      <c r="O140" t="s">
        <v>87</v>
      </c>
      <c r="P140" t="s">
        <v>29</v>
      </c>
      <c r="Q140" t="s">
        <v>29</v>
      </c>
      <c r="R140" t="s">
        <v>29</v>
      </c>
      <c r="S140">
        <v>618</v>
      </c>
      <c r="T140">
        <v>3</v>
      </c>
      <c r="U140" s="5" t="s">
        <v>254</v>
      </c>
      <c r="X140" t="str">
        <f t="shared" si="2"/>
        <v>MWS2</v>
      </c>
      <c r="Y140">
        <f>VLOOKUP($X140,Salt_Elev!$Q$1:$R$128,2,FALSE)</f>
        <v>0.88999998569488503</v>
      </c>
    </row>
    <row r="141" spans="1:25" x14ac:dyDescent="0.25">
      <c r="A141" s="1">
        <v>45070</v>
      </c>
      <c r="B141" s="2">
        <v>0.68194444444444446</v>
      </c>
      <c r="C141" t="s">
        <v>225</v>
      </c>
      <c r="D141" t="s">
        <v>230</v>
      </c>
      <c r="E141" t="s">
        <v>227</v>
      </c>
      <c r="F141" t="s">
        <v>240</v>
      </c>
      <c r="G141">
        <v>2</v>
      </c>
      <c r="H141">
        <v>80.5</v>
      </c>
      <c r="I141">
        <v>12.5</v>
      </c>
      <c r="J141" t="s">
        <v>255</v>
      </c>
      <c r="K141" t="s">
        <v>36</v>
      </c>
      <c r="L141">
        <v>8</v>
      </c>
      <c r="M141">
        <v>50</v>
      </c>
      <c r="N141">
        <v>87</v>
      </c>
      <c r="O141" t="s">
        <v>87</v>
      </c>
      <c r="P141" t="s">
        <v>29</v>
      </c>
      <c r="Q141" t="s">
        <v>29</v>
      </c>
      <c r="R141" t="s">
        <v>29</v>
      </c>
      <c r="S141">
        <v>192</v>
      </c>
      <c r="T141">
        <v>10.5</v>
      </c>
      <c r="U141" s="5" t="s">
        <v>254</v>
      </c>
      <c r="X141" t="str">
        <f t="shared" si="2"/>
        <v>MWS2</v>
      </c>
      <c r="Y141">
        <f>VLOOKUP($X141,Salt_Elev!$Q$1:$R$128,2,FALSE)</f>
        <v>0.88999998569488503</v>
      </c>
    </row>
    <row r="142" spans="1:25" x14ac:dyDescent="0.25">
      <c r="A142" s="1">
        <v>45070</v>
      </c>
      <c r="B142" s="2">
        <v>0.68194444444444446</v>
      </c>
      <c r="C142" t="s">
        <v>225</v>
      </c>
      <c r="D142" t="s">
        <v>230</v>
      </c>
      <c r="E142" t="s">
        <v>227</v>
      </c>
      <c r="F142" t="s">
        <v>240</v>
      </c>
      <c r="G142">
        <v>2</v>
      </c>
      <c r="H142">
        <v>80.5</v>
      </c>
      <c r="I142">
        <v>12.5</v>
      </c>
      <c r="J142" t="s">
        <v>255</v>
      </c>
      <c r="K142" t="s">
        <v>36</v>
      </c>
      <c r="L142">
        <v>8</v>
      </c>
      <c r="M142">
        <v>50</v>
      </c>
      <c r="N142">
        <v>87</v>
      </c>
      <c r="O142" t="s">
        <v>87</v>
      </c>
      <c r="P142" t="s">
        <v>29</v>
      </c>
      <c r="Q142" t="s">
        <v>29</v>
      </c>
      <c r="R142" t="s">
        <v>29</v>
      </c>
      <c r="S142">
        <v>223</v>
      </c>
      <c r="T142">
        <v>10</v>
      </c>
      <c r="U142" s="5" t="s">
        <v>254</v>
      </c>
      <c r="X142" t="str">
        <f t="shared" si="2"/>
        <v>MWS2</v>
      </c>
      <c r="Y142">
        <f>VLOOKUP($X142,Salt_Elev!$Q$1:$R$128,2,FALSE)</f>
        <v>0.88999998569488503</v>
      </c>
    </row>
    <row r="143" spans="1:25" x14ac:dyDescent="0.25">
      <c r="A143" s="1">
        <v>45070</v>
      </c>
      <c r="B143" s="2">
        <v>0.68194444444444446</v>
      </c>
      <c r="C143" t="s">
        <v>225</v>
      </c>
      <c r="D143" t="s">
        <v>230</v>
      </c>
      <c r="E143" t="s">
        <v>227</v>
      </c>
      <c r="F143" t="s">
        <v>240</v>
      </c>
      <c r="G143">
        <v>2</v>
      </c>
      <c r="H143">
        <v>80.5</v>
      </c>
      <c r="I143">
        <v>12.5</v>
      </c>
      <c r="J143" t="s">
        <v>255</v>
      </c>
      <c r="K143" t="s">
        <v>36</v>
      </c>
      <c r="L143">
        <v>8</v>
      </c>
      <c r="M143">
        <v>50</v>
      </c>
      <c r="N143">
        <v>87</v>
      </c>
      <c r="O143" t="s">
        <v>87</v>
      </c>
      <c r="P143" t="s">
        <v>29</v>
      </c>
      <c r="Q143" t="s">
        <v>29</v>
      </c>
      <c r="R143" t="s">
        <v>29</v>
      </c>
      <c r="S143">
        <v>172</v>
      </c>
      <c r="T143">
        <v>10</v>
      </c>
      <c r="U143" s="5" t="s">
        <v>254</v>
      </c>
      <c r="X143" t="str">
        <f t="shared" si="2"/>
        <v>MWS2</v>
      </c>
      <c r="Y143">
        <f>VLOOKUP($X143,Salt_Elev!$Q$1:$R$128,2,FALSE)</f>
        <v>0.88999998569488503</v>
      </c>
    </row>
    <row r="144" spans="1:25" x14ac:dyDescent="0.25">
      <c r="A144" s="1">
        <v>45070</v>
      </c>
      <c r="B144" s="2">
        <v>0.68194444444444446</v>
      </c>
      <c r="C144" t="s">
        <v>225</v>
      </c>
      <c r="D144" t="s">
        <v>230</v>
      </c>
      <c r="E144" t="s">
        <v>227</v>
      </c>
      <c r="F144" t="s">
        <v>240</v>
      </c>
      <c r="G144">
        <v>2</v>
      </c>
      <c r="H144">
        <v>80.5</v>
      </c>
      <c r="I144">
        <v>12.5</v>
      </c>
      <c r="J144" t="s">
        <v>255</v>
      </c>
      <c r="K144" t="s">
        <v>36</v>
      </c>
      <c r="L144">
        <v>8</v>
      </c>
      <c r="M144">
        <v>50</v>
      </c>
      <c r="N144">
        <v>87</v>
      </c>
      <c r="O144" t="s">
        <v>87</v>
      </c>
      <c r="P144" t="s">
        <v>29</v>
      </c>
      <c r="Q144" t="s">
        <v>29</v>
      </c>
      <c r="R144" t="s">
        <v>29</v>
      </c>
      <c r="S144">
        <v>228</v>
      </c>
      <c r="T144">
        <v>9.5</v>
      </c>
      <c r="U144" s="5" t="s">
        <v>254</v>
      </c>
      <c r="X144" t="str">
        <f t="shared" si="2"/>
        <v>MWS2</v>
      </c>
      <c r="Y144">
        <f>VLOOKUP($X144,Salt_Elev!$Q$1:$R$128,2,FALSE)</f>
        <v>0.88999998569488503</v>
      </c>
    </row>
    <row r="145" spans="1:25" x14ac:dyDescent="0.25">
      <c r="A145" s="1">
        <v>45070</v>
      </c>
      <c r="B145" s="2">
        <v>0.68194444444444446</v>
      </c>
      <c r="C145" t="s">
        <v>225</v>
      </c>
      <c r="D145" t="s">
        <v>230</v>
      </c>
      <c r="E145" t="s">
        <v>227</v>
      </c>
      <c r="F145" t="s">
        <v>240</v>
      </c>
      <c r="G145">
        <v>2</v>
      </c>
      <c r="H145">
        <v>80.5</v>
      </c>
      <c r="I145">
        <v>12.5</v>
      </c>
      <c r="J145" t="s">
        <v>255</v>
      </c>
      <c r="K145" t="s">
        <v>36</v>
      </c>
      <c r="L145">
        <v>8</v>
      </c>
      <c r="M145">
        <v>50</v>
      </c>
      <c r="N145">
        <v>87</v>
      </c>
      <c r="O145" t="s">
        <v>87</v>
      </c>
      <c r="P145" t="s">
        <v>29</v>
      </c>
      <c r="Q145" t="s">
        <v>29</v>
      </c>
      <c r="R145" t="s">
        <v>29</v>
      </c>
      <c r="S145">
        <v>115</v>
      </c>
      <c r="T145">
        <v>9.4</v>
      </c>
      <c r="U145" s="5" t="s">
        <v>254</v>
      </c>
      <c r="X145" t="str">
        <f t="shared" si="2"/>
        <v>MWS2</v>
      </c>
      <c r="Y145">
        <f>VLOOKUP($X145,Salt_Elev!$Q$1:$R$128,2,FALSE)</f>
        <v>0.88999998569488503</v>
      </c>
    </row>
    <row r="146" spans="1:25" x14ac:dyDescent="0.25">
      <c r="A146" s="1">
        <v>45070</v>
      </c>
      <c r="B146" s="2">
        <v>0.68194444444444446</v>
      </c>
      <c r="C146" t="s">
        <v>225</v>
      </c>
      <c r="D146" t="s">
        <v>230</v>
      </c>
      <c r="E146" t="s">
        <v>227</v>
      </c>
      <c r="F146" t="s">
        <v>240</v>
      </c>
      <c r="G146">
        <v>2</v>
      </c>
      <c r="H146">
        <v>80.5</v>
      </c>
      <c r="I146">
        <v>12.5</v>
      </c>
      <c r="J146" t="s">
        <v>255</v>
      </c>
      <c r="K146" t="s">
        <v>36</v>
      </c>
      <c r="L146">
        <v>8</v>
      </c>
      <c r="M146">
        <v>50</v>
      </c>
      <c r="N146">
        <v>87</v>
      </c>
      <c r="O146" t="s">
        <v>87</v>
      </c>
      <c r="P146" t="s">
        <v>29</v>
      </c>
      <c r="Q146" t="s">
        <v>29</v>
      </c>
      <c r="R146" t="s">
        <v>29</v>
      </c>
      <c r="S146">
        <v>92</v>
      </c>
      <c r="T146">
        <v>8</v>
      </c>
      <c r="U146" s="5" t="s">
        <v>254</v>
      </c>
      <c r="X146" t="str">
        <f t="shared" si="2"/>
        <v>MWS2</v>
      </c>
      <c r="Y146">
        <f>VLOOKUP($X146,Salt_Elev!$Q$1:$R$128,2,FALSE)</f>
        <v>0.88999998569488503</v>
      </c>
    </row>
    <row r="147" spans="1:25" x14ac:dyDescent="0.25">
      <c r="A147" s="1">
        <v>45070</v>
      </c>
      <c r="B147" s="2">
        <v>0.68194444444444446</v>
      </c>
      <c r="C147" t="s">
        <v>225</v>
      </c>
      <c r="D147" t="s">
        <v>230</v>
      </c>
      <c r="E147" t="s">
        <v>227</v>
      </c>
      <c r="F147" t="s">
        <v>240</v>
      </c>
      <c r="G147">
        <v>2</v>
      </c>
      <c r="H147">
        <v>80.5</v>
      </c>
      <c r="I147">
        <v>12.5</v>
      </c>
      <c r="J147" t="s">
        <v>255</v>
      </c>
      <c r="K147" t="s">
        <v>36</v>
      </c>
      <c r="L147">
        <v>8</v>
      </c>
      <c r="M147">
        <v>50</v>
      </c>
      <c r="N147">
        <v>87</v>
      </c>
      <c r="O147" t="s">
        <v>87</v>
      </c>
      <c r="P147" t="s">
        <v>29</v>
      </c>
      <c r="Q147" t="s">
        <v>29</v>
      </c>
      <c r="R147" t="s">
        <v>29</v>
      </c>
      <c r="S147">
        <v>111</v>
      </c>
      <c r="T147">
        <v>6.5</v>
      </c>
      <c r="U147" s="5" t="s">
        <v>254</v>
      </c>
      <c r="X147" t="str">
        <f t="shared" si="2"/>
        <v>MWS2</v>
      </c>
      <c r="Y147">
        <f>VLOOKUP($X147,Salt_Elev!$Q$1:$R$128,2,FALSE)</f>
        <v>0.88999998569488503</v>
      </c>
    </row>
    <row r="148" spans="1:25" x14ac:dyDescent="0.25">
      <c r="A148" s="1">
        <v>45070</v>
      </c>
      <c r="B148" s="2">
        <v>0.68194444444444446</v>
      </c>
      <c r="C148" t="s">
        <v>225</v>
      </c>
      <c r="D148" t="s">
        <v>230</v>
      </c>
      <c r="E148" t="s">
        <v>227</v>
      </c>
      <c r="F148" t="s">
        <v>240</v>
      </c>
      <c r="G148">
        <v>2</v>
      </c>
      <c r="H148">
        <v>80.5</v>
      </c>
      <c r="I148">
        <v>12.5</v>
      </c>
      <c r="J148" t="s">
        <v>255</v>
      </c>
      <c r="K148" t="s">
        <v>36</v>
      </c>
      <c r="L148">
        <v>8</v>
      </c>
      <c r="M148">
        <v>50</v>
      </c>
      <c r="N148">
        <v>87</v>
      </c>
      <c r="O148" t="s">
        <v>87</v>
      </c>
      <c r="P148" t="s">
        <v>29</v>
      </c>
      <c r="Q148" t="s">
        <v>29</v>
      </c>
      <c r="R148" t="s">
        <v>29</v>
      </c>
      <c r="S148">
        <v>154</v>
      </c>
      <c r="T148">
        <v>6</v>
      </c>
      <c r="U148" s="5" t="s">
        <v>254</v>
      </c>
      <c r="X148" t="str">
        <f t="shared" si="2"/>
        <v>MWS2</v>
      </c>
      <c r="Y148">
        <f>VLOOKUP($X148,Salt_Elev!$Q$1:$R$128,2,FALSE)</f>
        <v>0.88999998569488503</v>
      </c>
    </row>
    <row r="149" spans="1:25" x14ac:dyDescent="0.25">
      <c r="A149" s="1">
        <v>45070</v>
      </c>
      <c r="B149" s="2">
        <v>0.68194444444444446</v>
      </c>
      <c r="C149" t="s">
        <v>225</v>
      </c>
      <c r="D149" t="s">
        <v>230</v>
      </c>
      <c r="E149" t="s">
        <v>227</v>
      </c>
      <c r="F149" t="s">
        <v>240</v>
      </c>
      <c r="G149">
        <v>2</v>
      </c>
      <c r="H149">
        <v>80.5</v>
      </c>
      <c r="I149">
        <v>12.5</v>
      </c>
      <c r="J149" t="s">
        <v>255</v>
      </c>
      <c r="K149" t="s">
        <v>36</v>
      </c>
      <c r="L149">
        <v>8</v>
      </c>
      <c r="M149">
        <v>50</v>
      </c>
      <c r="N149">
        <v>87</v>
      </c>
      <c r="O149" t="s">
        <v>87</v>
      </c>
      <c r="P149" t="s">
        <v>29</v>
      </c>
      <c r="Q149" t="s">
        <v>29</v>
      </c>
      <c r="R149" t="s">
        <v>29</v>
      </c>
      <c r="S149">
        <v>112</v>
      </c>
      <c r="T149">
        <v>6</v>
      </c>
      <c r="U149" s="5" t="s">
        <v>254</v>
      </c>
      <c r="X149" t="str">
        <f t="shared" si="2"/>
        <v>MWS2</v>
      </c>
      <c r="Y149">
        <f>VLOOKUP($X149,Salt_Elev!$Q$1:$R$128,2,FALSE)</f>
        <v>0.88999998569488503</v>
      </c>
    </row>
    <row r="150" spans="1:25" x14ac:dyDescent="0.25">
      <c r="A150" s="1">
        <v>45070</v>
      </c>
      <c r="B150" s="2">
        <v>0.68194444444444446</v>
      </c>
      <c r="C150" t="s">
        <v>225</v>
      </c>
      <c r="D150" t="s">
        <v>230</v>
      </c>
      <c r="E150" t="s">
        <v>227</v>
      </c>
      <c r="F150" t="s">
        <v>240</v>
      </c>
      <c r="G150">
        <v>2</v>
      </c>
      <c r="H150">
        <v>80.5</v>
      </c>
      <c r="I150">
        <v>12.5</v>
      </c>
      <c r="J150" t="s">
        <v>255</v>
      </c>
      <c r="K150" t="s">
        <v>36</v>
      </c>
      <c r="L150">
        <v>8</v>
      </c>
      <c r="M150">
        <v>50</v>
      </c>
      <c r="N150">
        <v>87</v>
      </c>
      <c r="O150" t="s">
        <v>87</v>
      </c>
      <c r="P150" t="s">
        <v>29</v>
      </c>
      <c r="Q150" t="s">
        <v>29</v>
      </c>
      <c r="R150" t="s">
        <v>29</v>
      </c>
      <c r="S150">
        <v>95</v>
      </c>
      <c r="T150">
        <v>5.5</v>
      </c>
      <c r="U150" s="5" t="s">
        <v>254</v>
      </c>
      <c r="X150" t="str">
        <f t="shared" si="2"/>
        <v>MWS2</v>
      </c>
      <c r="Y150">
        <f>VLOOKUP($X150,Salt_Elev!$Q$1:$R$128,2,FALSE)</f>
        <v>0.88999998569488503</v>
      </c>
    </row>
    <row r="151" spans="1:25" x14ac:dyDescent="0.25">
      <c r="A151" s="1">
        <v>45070</v>
      </c>
      <c r="B151" s="2">
        <v>0.68194444444444446</v>
      </c>
      <c r="C151" t="s">
        <v>225</v>
      </c>
      <c r="D151" t="s">
        <v>230</v>
      </c>
      <c r="E151" t="s">
        <v>227</v>
      </c>
      <c r="F151" t="s">
        <v>240</v>
      </c>
      <c r="G151">
        <v>2</v>
      </c>
      <c r="H151">
        <v>80.5</v>
      </c>
      <c r="I151">
        <v>12.5</v>
      </c>
      <c r="J151" t="s">
        <v>255</v>
      </c>
      <c r="K151" t="s">
        <v>44</v>
      </c>
      <c r="L151">
        <v>4</v>
      </c>
      <c r="M151">
        <v>50</v>
      </c>
      <c r="N151">
        <v>115</v>
      </c>
      <c r="O151" t="s">
        <v>17</v>
      </c>
      <c r="P151" t="s">
        <v>29</v>
      </c>
      <c r="Q151" t="s">
        <v>29</v>
      </c>
      <c r="R151" t="s">
        <v>50</v>
      </c>
      <c r="S151">
        <v>170</v>
      </c>
      <c r="T151">
        <v>1</v>
      </c>
      <c r="U151" s="5" t="s">
        <v>254</v>
      </c>
      <c r="X151" t="str">
        <f t="shared" si="2"/>
        <v>MWS2</v>
      </c>
      <c r="Y151">
        <f>VLOOKUP($X151,Salt_Elev!$Q$1:$R$128,2,FALSE)</f>
        <v>0.88999998569488503</v>
      </c>
    </row>
    <row r="152" spans="1:25" x14ac:dyDescent="0.25">
      <c r="A152" s="1">
        <v>45070</v>
      </c>
      <c r="B152" s="2">
        <v>0.68194444444444446</v>
      </c>
      <c r="C152" t="s">
        <v>225</v>
      </c>
      <c r="D152" t="s">
        <v>230</v>
      </c>
      <c r="E152" t="s">
        <v>227</v>
      </c>
      <c r="F152" t="s">
        <v>240</v>
      </c>
      <c r="G152">
        <v>2</v>
      </c>
      <c r="H152">
        <v>80.5</v>
      </c>
      <c r="I152">
        <v>12.5</v>
      </c>
      <c r="J152" t="s">
        <v>255</v>
      </c>
      <c r="K152" t="s">
        <v>44</v>
      </c>
      <c r="L152">
        <v>4</v>
      </c>
      <c r="M152">
        <v>50</v>
      </c>
      <c r="N152">
        <v>115</v>
      </c>
      <c r="O152" t="s">
        <v>17</v>
      </c>
      <c r="P152" t="s">
        <v>29</v>
      </c>
      <c r="Q152" t="s">
        <v>29</v>
      </c>
      <c r="R152" t="s">
        <v>50</v>
      </c>
      <c r="S152">
        <v>96</v>
      </c>
      <c r="T152">
        <v>0.9</v>
      </c>
      <c r="U152" s="5" t="s">
        <v>254</v>
      </c>
      <c r="X152" t="str">
        <f t="shared" si="2"/>
        <v>MWS2</v>
      </c>
      <c r="Y152">
        <f>VLOOKUP($X152,Salt_Elev!$Q$1:$R$128,2,FALSE)</f>
        <v>0.88999998569488503</v>
      </c>
    </row>
    <row r="153" spans="1:25" x14ac:dyDescent="0.25">
      <c r="A153" s="1">
        <v>45070</v>
      </c>
      <c r="B153" s="2">
        <v>0.68194444444444446</v>
      </c>
      <c r="C153" t="s">
        <v>225</v>
      </c>
      <c r="D153" t="s">
        <v>230</v>
      </c>
      <c r="E153" t="s">
        <v>227</v>
      </c>
      <c r="F153" t="s">
        <v>240</v>
      </c>
      <c r="G153">
        <v>2</v>
      </c>
      <c r="H153">
        <v>80.5</v>
      </c>
      <c r="I153">
        <v>12.5</v>
      </c>
      <c r="J153" t="s">
        <v>255</v>
      </c>
      <c r="K153" t="s">
        <v>44</v>
      </c>
      <c r="L153">
        <v>4</v>
      </c>
      <c r="M153">
        <v>50</v>
      </c>
      <c r="N153">
        <v>115</v>
      </c>
      <c r="O153" t="s">
        <v>17</v>
      </c>
      <c r="P153" t="s">
        <v>29</v>
      </c>
      <c r="Q153" t="s">
        <v>29</v>
      </c>
      <c r="R153" t="s">
        <v>50</v>
      </c>
      <c r="S153">
        <v>180</v>
      </c>
      <c r="T153">
        <v>0.8</v>
      </c>
      <c r="U153" s="5" t="s">
        <v>254</v>
      </c>
      <c r="X153" t="str">
        <f t="shared" si="2"/>
        <v>MWS2</v>
      </c>
      <c r="Y153">
        <f>VLOOKUP($X153,Salt_Elev!$Q$1:$R$128,2,FALSE)</f>
        <v>0.88999998569488503</v>
      </c>
    </row>
    <row r="154" spans="1:25" x14ac:dyDescent="0.25">
      <c r="A154" s="1">
        <v>45070</v>
      </c>
      <c r="B154" s="2">
        <v>0.68194444444444446</v>
      </c>
      <c r="C154" t="s">
        <v>225</v>
      </c>
      <c r="D154" t="s">
        <v>230</v>
      </c>
      <c r="E154" t="s">
        <v>227</v>
      </c>
      <c r="F154" t="s">
        <v>240</v>
      </c>
      <c r="G154">
        <v>2</v>
      </c>
      <c r="H154">
        <v>80.5</v>
      </c>
      <c r="I154">
        <v>12.5</v>
      </c>
      <c r="J154" t="s">
        <v>255</v>
      </c>
      <c r="K154" t="s">
        <v>44</v>
      </c>
      <c r="L154">
        <v>4</v>
      </c>
      <c r="M154">
        <v>50</v>
      </c>
      <c r="N154">
        <v>115</v>
      </c>
      <c r="O154" t="s">
        <v>17</v>
      </c>
      <c r="P154" t="s">
        <v>29</v>
      </c>
      <c r="Q154" t="s">
        <v>29</v>
      </c>
      <c r="R154" t="s">
        <v>50</v>
      </c>
      <c r="S154">
        <v>132</v>
      </c>
      <c r="T154">
        <v>0.8</v>
      </c>
      <c r="U154" s="5" t="s">
        <v>254</v>
      </c>
      <c r="X154" t="str">
        <f t="shared" si="2"/>
        <v>MWS2</v>
      </c>
      <c r="Y154">
        <f>VLOOKUP($X154,Salt_Elev!$Q$1:$R$128,2,FALSE)</f>
        <v>0.88999998569488503</v>
      </c>
    </row>
    <row r="155" spans="1:25" x14ac:dyDescent="0.25">
      <c r="A155" s="1">
        <v>45070</v>
      </c>
      <c r="B155" s="2">
        <v>0.68194444444444446</v>
      </c>
      <c r="C155" t="s">
        <v>225</v>
      </c>
      <c r="D155" t="s">
        <v>230</v>
      </c>
      <c r="E155" t="s">
        <v>227</v>
      </c>
      <c r="F155" t="s">
        <v>240</v>
      </c>
      <c r="G155">
        <v>2</v>
      </c>
      <c r="H155">
        <v>80.5</v>
      </c>
      <c r="I155">
        <v>12.5</v>
      </c>
      <c r="J155" t="s">
        <v>255</v>
      </c>
      <c r="K155" t="s">
        <v>44</v>
      </c>
      <c r="L155">
        <v>4</v>
      </c>
      <c r="M155">
        <v>50</v>
      </c>
      <c r="N155">
        <v>115</v>
      </c>
      <c r="O155" t="s">
        <v>17</v>
      </c>
      <c r="P155" t="s">
        <v>29</v>
      </c>
      <c r="Q155" t="s">
        <v>29</v>
      </c>
      <c r="R155" t="s">
        <v>50</v>
      </c>
      <c r="S155">
        <v>160</v>
      </c>
      <c r="T155">
        <v>0.6</v>
      </c>
      <c r="U155" s="5" t="s">
        <v>254</v>
      </c>
      <c r="X155" t="str">
        <f t="shared" si="2"/>
        <v>MWS2</v>
      </c>
      <c r="Y155">
        <f>VLOOKUP($X155,Salt_Elev!$Q$1:$R$128,2,FALSE)</f>
        <v>0.88999998569488503</v>
      </c>
    </row>
    <row r="156" spans="1:25" x14ac:dyDescent="0.25">
      <c r="A156" s="1">
        <v>45070</v>
      </c>
      <c r="B156" s="2">
        <v>0.68194444444444446</v>
      </c>
      <c r="C156" t="s">
        <v>225</v>
      </c>
      <c r="D156" t="s">
        <v>230</v>
      </c>
      <c r="E156" t="s">
        <v>227</v>
      </c>
      <c r="F156" t="s">
        <v>240</v>
      </c>
      <c r="G156">
        <v>2</v>
      </c>
      <c r="H156">
        <v>80.5</v>
      </c>
      <c r="I156">
        <v>12.5</v>
      </c>
      <c r="J156" t="s">
        <v>255</v>
      </c>
      <c r="K156" t="s">
        <v>44</v>
      </c>
      <c r="L156">
        <v>4</v>
      </c>
      <c r="M156">
        <v>50</v>
      </c>
      <c r="N156">
        <v>115</v>
      </c>
      <c r="O156" t="s">
        <v>17</v>
      </c>
      <c r="P156" t="s">
        <v>29</v>
      </c>
      <c r="Q156" t="s">
        <v>29</v>
      </c>
      <c r="R156" t="s">
        <v>50</v>
      </c>
      <c r="S156">
        <v>110</v>
      </c>
      <c r="T156">
        <v>0.6</v>
      </c>
      <c r="U156" s="5" t="s">
        <v>254</v>
      </c>
      <c r="X156" t="str">
        <f t="shared" si="2"/>
        <v>MWS2</v>
      </c>
      <c r="Y156">
        <f>VLOOKUP($X156,Salt_Elev!$Q$1:$R$128,2,FALSE)</f>
        <v>0.88999998569488503</v>
      </c>
    </row>
    <row r="157" spans="1:25" x14ac:dyDescent="0.25">
      <c r="A157" s="1">
        <v>45070</v>
      </c>
      <c r="B157" s="2">
        <v>0.68194444444444446</v>
      </c>
      <c r="C157" t="s">
        <v>225</v>
      </c>
      <c r="D157" t="s">
        <v>230</v>
      </c>
      <c r="E157" t="s">
        <v>227</v>
      </c>
      <c r="F157" t="s">
        <v>240</v>
      </c>
      <c r="G157">
        <v>2</v>
      </c>
      <c r="H157">
        <v>80.5</v>
      </c>
      <c r="I157">
        <v>12.5</v>
      </c>
      <c r="J157" t="s">
        <v>255</v>
      </c>
      <c r="K157" t="s">
        <v>44</v>
      </c>
      <c r="L157">
        <v>4</v>
      </c>
      <c r="M157">
        <v>50</v>
      </c>
      <c r="N157">
        <v>115</v>
      </c>
      <c r="O157" t="s">
        <v>17</v>
      </c>
      <c r="P157" t="s">
        <v>29</v>
      </c>
      <c r="Q157" t="s">
        <v>29</v>
      </c>
      <c r="R157" t="s">
        <v>50</v>
      </c>
      <c r="S157">
        <v>112</v>
      </c>
      <c r="T157">
        <v>0.5</v>
      </c>
      <c r="U157" s="5" t="s">
        <v>254</v>
      </c>
      <c r="X157" t="str">
        <f t="shared" si="2"/>
        <v>MWS2</v>
      </c>
      <c r="Y157">
        <f>VLOOKUP($X157,Salt_Elev!$Q$1:$R$128,2,FALSE)</f>
        <v>0.88999998569488503</v>
      </c>
    </row>
    <row r="158" spans="1:25" x14ac:dyDescent="0.25">
      <c r="A158" s="1">
        <v>45070</v>
      </c>
      <c r="B158" s="2">
        <v>0.68194444444444446</v>
      </c>
      <c r="C158" t="s">
        <v>225</v>
      </c>
      <c r="D158" t="s">
        <v>230</v>
      </c>
      <c r="E158" t="s">
        <v>227</v>
      </c>
      <c r="F158" t="s">
        <v>240</v>
      </c>
      <c r="G158">
        <v>2</v>
      </c>
      <c r="H158">
        <v>80.5</v>
      </c>
      <c r="I158">
        <v>12.5</v>
      </c>
      <c r="J158" t="s">
        <v>255</v>
      </c>
      <c r="K158" t="s">
        <v>44</v>
      </c>
      <c r="L158">
        <v>4</v>
      </c>
      <c r="M158">
        <v>50</v>
      </c>
      <c r="N158">
        <v>115</v>
      </c>
      <c r="O158" t="s">
        <v>17</v>
      </c>
      <c r="P158" t="s">
        <v>29</v>
      </c>
      <c r="Q158" t="s">
        <v>29</v>
      </c>
      <c r="R158" t="s">
        <v>50</v>
      </c>
      <c r="S158">
        <v>80</v>
      </c>
      <c r="T158">
        <v>0.4</v>
      </c>
      <c r="U158" s="5" t="s">
        <v>254</v>
      </c>
      <c r="X158" t="str">
        <f t="shared" si="2"/>
        <v>MWS2</v>
      </c>
      <c r="Y158">
        <f>VLOOKUP($X158,Salt_Elev!$Q$1:$R$128,2,FALSE)</f>
        <v>0.88999998569488503</v>
      </c>
    </row>
    <row r="159" spans="1:25" x14ac:dyDescent="0.25">
      <c r="A159" s="1">
        <v>45070</v>
      </c>
      <c r="B159" s="2">
        <v>0.68194444444444446</v>
      </c>
      <c r="C159" t="s">
        <v>225</v>
      </c>
      <c r="D159" t="s">
        <v>230</v>
      </c>
      <c r="E159" t="s">
        <v>227</v>
      </c>
      <c r="F159" t="s">
        <v>240</v>
      </c>
      <c r="G159">
        <v>2</v>
      </c>
      <c r="H159">
        <v>80.5</v>
      </c>
      <c r="I159">
        <v>12.5</v>
      </c>
      <c r="J159" t="s">
        <v>255</v>
      </c>
      <c r="K159" t="s">
        <v>44</v>
      </c>
      <c r="L159">
        <v>4</v>
      </c>
      <c r="M159">
        <v>50</v>
      </c>
      <c r="N159">
        <v>115</v>
      </c>
      <c r="O159" t="s">
        <v>17</v>
      </c>
      <c r="P159" t="s">
        <v>29</v>
      </c>
      <c r="Q159" t="s">
        <v>29</v>
      </c>
      <c r="R159" t="s">
        <v>50</v>
      </c>
      <c r="S159">
        <v>127</v>
      </c>
      <c r="T159">
        <v>0.4</v>
      </c>
      <c r="U159" s="5" t="s">
        <v>254</v>
      </c>
      <c r="X159" t="str">
        <f t="shared" si="2"/>
        <v>MWS2</v>
      </c>
      <c r="Y159">
        <f>VLOOKUP($X159,Salt_Elev!$Q$1:$R$128,2,FALSE)</f>
        <v>0.88999998569488503</v>
      </c>
    </row>
    <row r="160" spans="1:25" x14ac:dyDescent="0.25">
      <c r="A160" s="1">
        <v>45070</v>
      </c>
      <c r="B160" s="2">
        <v>0.68194444444444446</v>
      </c>
      <c r="C160" t="s">
        <v>225</v>
      </c>
      <c r="D160" t="s">
        <v>230</v>
      </c>
      <c r="E160" t="s">
        <v>227</v>
      </c>
      <c r="F160" t="s">
        <v>240</v>
      </c>
      <c r="G160">
        <v>2</v>
      </c>
      <c r="H160">
        <v>80.5</v>
      </c>
      <c r="I160">
        <v>12.5</v>
      </c>
      <c r="J160" t="s">
        <v>255</v>
      </c>
      <c r="K160" t="s">
        <v>44</v>
      </c>
      <c r="L160">
        <v>4</v>
      </c>
      <c r="M160">
        <v>50</v>
      </c>
      <c r="N160">
        <v>115</v>
      </c>
      <c r="O160" t="s">
        <v>17</v>
      </c>
      <c r="P160" t="s">
        <v>29</v>
      </c>
      <c r="Q160" t="s">
        <v>29</v>
      </c>
      <c r="R160" t="s">
        <v>50</v>
      </c>
      <c r="S160">
        <v>130</v>
      </c>
      <c r="T160">
        <v>0.2</v>
      </c>
      <c r="U160" s="5" t="s">
        <v>254</v>
      </c>
      <c r="X160" t="str">
        <f t="shared" si="2"/>
        <v>MWS2</v>
      </c>
      <c r="Y160">
        <f>VLOOKUP($X160,Salt_Elev!$Q$1:$R$128,2,FALSE)</f>
        <v>0.88999998569488503</v>
      </c>
    </row>
    <row r="161" spans="1:25" x14ac:dyDescent="0.25">
      <c r="A161" s="1">
        <v>45071</v>
      </c>
      <c r="B161" s="2">
        <v>0.44097222222222227</v>
      </c>
      <c r="C161" t="s">
        <v>61</v>
      </c>
      <c r="D161" t="s">
        <v>230</v>
      </c>
      <c r="E161" t="s">
        <v>227</v>
      </c>
      <c r="F161" t="s">
        <v>240</v>
      </c>
      <c r="G161">
        <v>3</v>
      </c>
      <c r="H161">
        <v>23.7</v>
      </c>
      <c r="I161">
        <v>98</v>
      </c>
      <c r="J161">
        <v>17</v>
      </c>
      <c r="K161" t="s">
        <v>27</v>
      </c>
      <c r="L161">
        <v>98</v>
      </c>
      <c r="M161">
        <v>20</v>
      </c>
      <c r="N161">
        <v>155</v>
      </c>
      <c r="O161" t="s">
        <v>244</v>
      </c>
      <c r="P161" t="s">
        <v>29</v>
      </c>
      <c r="Q161" t="s">
        <v>29</v>
      </c>
      <c r="R161" t="s">
        <v>245</v>
      </c>
      <c r="S161">
        <v>71</v>
      </c>
      <c r="T161">
        <v>1.5</v>
      </c>
      <c r="X161" t="str">
        <f t="shared" si="2"/>
        <v>MWS3</v>
      </c>
      <c r="Y161">
        <f>VLOOKUP($X161,Salt_Elev!$Q$1:$R$128,2,FALSE)</f>
        <v>0.89500000000000002</v>
      </c>
    </row>
    <row r="162" spans="1:25" x14ac:dyDescent="0.25">
      <c r="A162" s="1">
        <v>45071</v>
      </c>
      <c r="B162" s="2">
        <v>0.44097222222222227</v>
      </c>
      <c r="C162" t="s">
        <v>61</v>
      </c>
      <c r="D162" t="s">
        <v>230</v>
      </c>
      <c r="E162" t="s">
        <v>227</v>
      </c>
      <c r="F162" t="s">
        <v>240</v>
      </c>
      <c r="G162">
        <v>3</v>
      </c>
      <c r="H162">
        <v>23.7</v>
      </c>
      <c r="I162">
        <v>98</v>
      </c>
      <c r="J162">
        <v>17</v>
      </c>
      <c r="K162" t="s">
        <v>27</v>
      </c>
      <c r="L162">
        <v>98</v>
      </c>
      <c r="M162">
        <v>20</v>
      </c>
      <c r="N162">
        <v>155</v>
      </c>
      <c r="O162" t="s">
        <v>244</v>
      </c>
      <c r="P162" t="s">
        <v>29</v>
      </c>
      <c r="Q162" t="s">
        <v>29</v>
      </c>
      <c r="R162" t="s">
        <v>245</v>
      </c>
      <c r="S162">
        <v>120</v>
      </c>
      <c r="T162">
        <v>1</v>
      </c>
      <c r="X162" t="str">
        <f t="shared" si="2"/>
        <v>MWS3</v>
      </c>
      <c r="Y162">
        <f>VLOOKUP($X162,Salt_Elev!$Q$1:$R$128,2,FALSE)</f>
        <v>0.89500000000000002</v>
      </c>
    </row>
    <row r="163" spans="1:25" x14ac:dyDescent="0.25">
      <c r="A163" s="1">
        <v>45071</v>
      </c>
      <c r="B163" s="2">
        <v>0.44097222222222227</v>
      </c>
      <c r="C163" t="s">
        <v>61</v>
      </c>
      <c r="D163" t="s">
        <v>230</v>
      </c>
      <c r="E163" t="s">
        <v>227</v>
      </c>
      <c r="F163" t="s">
        <v>240</v>
      </c>
      <c r="G163">
        <v>3</v>
      </c>
      <c r="H163">
        <v>23.7</v>
      </c>
      <c r="I163">
        <v>98</v>
      </c>
      <c r="J163">
        <v>17</v>
      </c>
      <c r="K163" t="s">
        <v>27</v>
      </c>
      <c r="L163">
        <v>98</v>
      </c>
      <c r="M163">
        <v>20</v>
      </c>
      <c r="N163">
        <v>155</v>
      </c>
      <c r="O163" t="s">
        <v>244</v>
      </c>
      <c r="P163" t="s">
        <v>29</v>
      </c>
      <c r="Q163" t="s">
        <v>29</v>
      </c>
      <c r="R163" t="s">
        <v>245</v>
      </c>
      <c r="S163">
        <v>268</v>
      </c>
      <c r="T163">
        <v>1</v>
      </c>
      <c r="X163" t="str">
        <f t="shared" si="2"/>
        <v>MWS3</v>
      </c>
      <c r="Y163">
        <f>VLOOKUP($X163,Salt_Elev!$Q$1:$R$128,2,FALSE)</f>
        <v>0.89500000000000002</v>
      </c>
    </row>
    <row r="164" spans="1:25" x14ac:dyDescent="0.25">
      <c r="A164" s="1">
        <v>45071</v>
      </c>
      <c r="B164" s="2">
        <v>0.44097222222222227</v>
      </c>
      <c r="C164" t="s">
        <v>61</v>
      </c>
      <c r="D164" t="s">
        <v>230</v>
      </c>
      <c r="E164" t="s">
        <v>227</v>
      </c>
      <c r="F164" t="s">
        <v>240</v>
      </c>
      <c r="G164">
        <v>3</v>
      </c>
      <c r="H164">
        <v>23.7</v>
      </c>
      <c r="I164">
        <v>98</v>
      </c>
      <c r="J164">
        <v>17</v>
      </c>
      <c r="K164" t="s">
        <v>27</v>
      </c>
      <c r="L164">
        <v>98</v>
      </c>
      <c r="M164">
        <v>20</v>
      </c>
      <c r="N164">
        <v>155</v>
      </c>
      <c r="O164" t="s">
        <v>244</v>
      </c>
      <c r="P164" t="s">
        <v>29</v>
      </c>
      <c r="Q164" t="s">
        <v>29</v>
      </c>
      <c r="R164" t="s">
        <v>245</v>
      </c>
      <c r="S164">
        <v>184</v>
      </c>
      <c r="T164">
        <v>1</v>
      </c>
      <c r="X164" t="str">
        <f t="shared" si="2"/>
        <v>MWS3</v>
      </c>
      <c r="Y164">
        <f>VLOOKUP($X164,Salt_Elev!$Q$1:$R$128,2,FALSE)</f>
        <v>0.89500000000000002</v>
      </c>
    </row>
    <row r="165" spans="1:25" x14ac:dyDescent="0.25">
      <c r="A165" s="1">
        <v>45071</v>
      </c>
      <c r="B165" s="2">
        <v>0.44097222222222227</v>
      </c>
      <c r="C165" t="s">
        <v>61</v>
      </c>
      <c r="D165" t="s">
        <v>230</v>
      </c>
      <c r="E165" t="s">
        <v>227</v>
      </c>
      <c r="F165" t="s">
        <v>240</v>
      </c>
      <c r="G165">
        <v>3</v>
      </c>
      <c r="H165">
        <v>23.7</v>
      </c>
      <c r="I165">
        <v>98</v>
      </c>
      <c r="J165">
        <v>17</v>
      </c>
      <c r="K165" t="s">
        <v>27</v>
      </c>
      <c r="L165">
        <v>98</v>
      </c>
      <c r="M165">
        <v>20</v>
      </c>
      <c r="N165">
        <v>155</v>
      </c>
      <c r="O165" t="s">
        <v>244</v>
      </c>
      <c r="P165" t="s">
        <v>29</v>
      </c>
      <c r="Q165" t="s">
        <v>29</v>
      </c>
      <c r="R165" t="s">
        <v>245</v>
      </c>
      <c r="S165">
        <v>63</v>
      </c>
      <c r="T165">
        <v>0.9</v>
      </c>
      <c r="X165" t="str">
        <f t="shared" si="2"/>
        <v>MWS3</v>
      </c>
      <c r="Y165">
        <f>VLOOKUP($X165,Salt_Elev!$Q$1:$R$128,2,FALSE)</f>
        <v>0.89500000000000002</v>
      </c>
    </row>
    <row r="166" spans="1:25" x14ac:dyDescent="0.25">
      <c r="A166" s="1">
        <v>45071</v>
      </c>
      <c r="B166" s="2">
        <v>0.44097222222222227</v>
      </c>
      <c r="C166" t="s">
        <v>61</v>
      </c>
      <c r="D166" t="s">
        <v>230</v>
      </c>
      <c r="E166" t="s">
        <v>227</v>
      </c>
      <c r="F166" t="s">
        <v>240</v>
      </c>
      <c r="G166">
        <v>3</v>
      </c>
      <c r="H166">
        <v>23.7</v>
      </c>
      <c r="I166">
        <v>98</v>
      </c>
      <c r="J166">
        <v>17</v>
      </c>
      <c r="K166" t="s">
        <v>27</v>
      </c>
      <c r="L166">
        <v>98</v>
      </c>
      <c r="M166">
        <v>20</v>
      </c>
      <c r="N166">
        <v>155</v>
      </c>
      <c r="O166" t="s">
        <v>244</v>
      </c>
      <c r="P166" t="s">
        <v>29</v>
      </c>
      <c r="Q166" t="s">
        <v>29</v>
      </c>
      <c r="R166" t="s">
        <v>245</v>
      </c>
      <c r="S166">
        <v>189</v>
      </c>
      <c r="T166">
        <v>0.9</v>
      </c>
      <c r="X166" t="str">
        <f t="shared" si="2"/>
        <v>MWS3</v>
      </c>
      <c r="Y166">
        <f>VLOOKUP($X166,Salt_Elev!$Q$1:$R$128,2,FALSE)</f>
        <v>0.89500000000000002</v>
      </c>
    </row>
    <row r="167" spans="1:25" x14ac:dyDescent="0.25">
      <c r="A167" s="1">
        <v>45071</v>
      </c>
      <c r="B167" s="2">
        <v>0.44097222222222227</v>
      </c>
      <c r="C167" t="s">
        <v>61</v>
      </c>
      <c r="D167" t="s">
        <v>230</v>
      </c>
      <c r="E167" t="s">
        <v>227</v>
      </c>
      <c r="F167" t="s">
        <v>240</v>
      </c>
      <c r="G167">
        <v>3</v>
      </c>
      <c r="H167">
        <v>23.7</v>
      </c>
      <c r="I167">
        <v>98</v>
      </c>
      <c r="J167">
        <v>17</v>
      </c>
      <c r="K167" t="s">
        <v>27</v>
      </c>
      <c r="L167">
        <v>98</v>
      </c>
      <c r="M167">
        <v>20</v>
      </c>
      <c r="N167">
        <v>155</v>
      </c>
      <c r="O167" t="s">
        <v>244</v>
      </c>
      <c r="P167" t="s">
        <v>29</v>
      </c>
      <c r="Q167" t="s">
        <v>29</v>
      </c>
      <c r="R167" t="s">
        <v>245</v>
      </c>
      <c r="S167">
        <v>251</v>
      </c>
      <c r="T167">
        <v>0.6</v>
      </c>
      <c r="X167" t="str">
        <f t="shared" si="2"/>
        <v>MWS3</v>
      </c>
      <c r="Y167">
        <f>VLOOKUP($X167,Salt_Elev!$Q$1:$R$128,2,FALSE)</f>
        <v>0.89500000000000002</v>
      </c>
    </row>
    <row r="168" spans="1:25" x14ac:dyDescent="0.25">
      <c r="A168" s="1">
        <v>45071</v>
      </c>
      <c r="B168" s="2">
        <v>0.44097222222222227</v>
      </c>
      <c r="C168" t="s">
        <v>61</v>
      </c>
      <c r="D168" t="s">
        <v>230</v>
      </c>
      <c r="E168" t="s">
        <v>227</v>
      </c>
      <c r="F168" t="s">
        <v>240</v>
      </c>
      <c r="G168">
        <v>3</v>
      </c>
      <c r="H168">
        <v>23.7</v>
      </c>
      <c r="I168">
        <v>98</v>
      </c>
      <c r="J168">
        <v>17</v>
      </c>
      <c r="K168" t="s">
        <v>27</v>
      </c>
      <c r="L168">
        <v>98</v>
      </c>
      <c r="M168">
        <v>20</v>
      </c>
      <c r="N168">
        <v>155</v>
      </c>
      <c r="O168" t="s">
        <v>244</v>
      </c>
      <c r="P168" t="s">
        <v>29</v>
      </c>
      <c r="Q168" t="s">
        <v>29</v>
      </c>
      <c r="R168" t="s">
        <v>245</v>
      </c>
      <c r="S168">
        <v>214</v>
      </c>
      <c r="T168">
        <v>0.5</v>
      </c>
      <c r="X168" t="str">
        <f t="shared" si="2"/>
        <v>MWS3</v>
      </c>
      <c r="Y168">
        <f>VLOOKUP($X168,Salt_Elev!$Q$1:$R$128,2,FALSE)</f>
        <v>0.89500000000000002</v>
      </c>
    </row>
    <row r="169" spans="1:25" x14ac:dyDescent="0.25">
      <c r="A169" s="1">
        <v>45071</v>
      </c>
      <c r="B169" s="2">
        <v>0.44097222222222227</v>
      </c>
      <c r="C169" t="s">
        <v>61</v>
      </c>
      <c r="D169" t="s">
        <v>230</v>
      </c>
      <c r="E169" t="s">
        <v>227</v>
      </c>
      <c r="F169" t="s">
        <v>240</v>
      </c>
      <c r="G169">
        <v>3</v>
      </c>
      <c r="H169">
        <v>23.7</v>
      </c>
      <c r="I169">
        <v>98</v>
      </c>
      <c r="J169">
        <v>17</v>
      </c>
      <c r="K169" t="s">
        <v>27</v>
      </c>
      <c r="L169">
        <v>98</v>
      </c>
      <c r="M169">
        <v>20</v>
      </c>
      <c r="N169">
        <v>155</v>
      </c>
      <c r="O169" t="s">
        <v>244</v>
      </c>
      <c r="P169" t="s">
        <v>29</v>
      </c>
      <c r="Q169" t="s">
        <v>29</v>
      </c>
      <c r="R169" t="s">
        <v>245</v>
      </c>
      <c r="S169">
        <v>63</v>
      </c>
      <c r="T169">
        <v>0.5</v>
      </c>
      <c r="X169" t="str">
        <f t="shared" si="2"/>
        <v>MWS3</v>
      </c>
      <c r="Y169">
        <f>VLOOKUP($X169,Salt_Elev!$Q$1:$R$128,2,FALSE)</f>
        <v>0.89500000000000002</v>
      </c>
    </row>
    <row r="170" spans="1:25" x14ac:dyDescent="0.25">
      <c r="A170" s="1">
        <v>45071</v>
      </c>
      <c r="B170" s="2">
        <v>0.44097222222222227</v>
      </c>
      <c r="C170" t="s">
        <v>61</v>
      </c>
      <c r="D170" t="s">
        <v>230</v>
      </c>
      <c r="E170" t="s">
        <v>227</v>
      </c>
      <c r="F170" t="s">
        <v>240</v>
      </c>
      <c r="G170">
        <v>3</v>
      </c>
      <c r="H170">
        <v>23.7</v>
      </c>
      <c r="I170">
        <v>98</v>
      </c>
      <c r="J170">
        <v>17</v>
      </c>
      <c r="K170" t="s">
        <v>27</v>
      </c>
      <c r="L170">
        <v>98</v>
      </c>
      <c r="M170">
        <v>20</v>
      </c>
      <c r="N170">
        <v>155</v>
      </c>
      <c r="O170" t="s">
        <v>244</v>
      </c>
      <c r="P170" t="s">
        <v>29</v>
      </c>
      <c r="Q170" t="s">
        <v>29</v>
      </c>
      <c r="R170" t="s">
        <v>245</v>
      </c>
      <c r="S170">
        <v>205</v>
      </c>
      <c r="T170">
        <v>0.5</v>
      </c>
      <c r="X170" t="str">
        <f t="shared" si="2"/>
        <v>MWS3</v>
      </c>
      <c r="Y170">
        <f>VLOOKUP($X170,Salt_Elev!$Q$1:$R$128,2,FALSE)</f>
        <v>0.89500000000000002</v>
      </c>
    </row>
    <row r="171" spans="1:25" x14ac:dyDescent="0.25">
      <c r="A171" s="1">
        <v>45071</v>
      </c>
      <c r="B171" s="2">
        <v>0.4916666666666667</v>
      </c>
      <c r="C171" t="s">
        <v>231</v>
      </c>
      <c r="D171" t="s">
        <v>238</v>
      </c>
      <c r="E171" t="s">
        <v>227</v>
      </c>
      <c r="F171" t="s">
        <v>240</v>
      </c>
      <c r="G171">
        <v>4</v>
      </c>
      <c r="H171">
        <v>29.8</v>
      </c>
      <c r="I171">
        <v>73</v>
      </c>
      <c r="J171">
        <v>22</v>
      </c>
      <c r="K171" t="s">
        <v>27</v>
      </c>
      <c r="L171">
        <v>73</v>
      </c>
      <c r="M171">
        <v>30</v>
      </c>
      <c r="N171">
        <v>197</v>
      </c>
      <c r="O171" t="s">
        <v>236</v>
      </c>
      <c r="P171" t="s">
        <v>29</v>
      </c>
      <c r="Q171" t="s">
        <v>29</v>
      </c>
      <c r="R171" t="s">
        <v>33</v>
      </c>
      <c r="S171">
        <v>167</v>
      </c>
      <c r="T171">
        <v>1</v>
      </c>
      <c r="U171" t="s">
        <v>246</v>
      </c>
      <c r="X171" t="str">
        <f t="shared" si="2"/>
        <v>MWS4</v>
      </c>
      <c r="Y171">
        <f>VLOOKUP($X171,Salt_Elev!$Q$1:$R$128,2,FALSE)</f>
        <v>0.628</v>
      </c>
    </row>
    <row r="172" spans="1:25" x14ac:dyDescent="0.25">
      <c r="A172" s="1">
        <v>45071</v>
      </c>
      <c r="B172" s="2">
        <v>0.4916666666666667</v>
      </c>
      <c r="C172" t="s">
        <v>231</v>
      </c>
      <c r="D172" t="s">
        <v>238</v>
      </c>
      <c r="E172" t="s">
        <v>227</v>
      </c>
      <c r="F172" t="s">
        <v>240</v>
      </c>
      <c r="G172">
        <v>4</v>
      </c>
      <c r="H172">
        <v>29.8</v>
      </c>
      <c r="I172">
        <v>73</v>
      </c>
      <c r="J172">
        <v>22</v>
      </c>
      <c r="K172" t="s">
        <v>27</v>
      </c>
      <c r="L172">
        <v>73</v>
      </c>
      <c r="M172">
        <v>30</v>
      </c>
      <c r="N172">
        <v>197</v>
      </c>
      <c r="O172" t="s">
        <v>236</v>
      </c>
      <c r="P172" t="s">
        <v>29</v>
      </c>
      <c r="Q172" t="s">
        <v>29</v>
      </c>
      <c r="R172" t="s">
        <v>33</v>
      </c>
      <c r="S172">
        <v>203</v>
      </c>
      <c r="T172">
        <v>1</v>
      </c>
      <c r="U172" t="s">
        <v>246</v>
      </c>
      <c r="X172" t="str">
        <f t="shared" si="2"/>
        <v>MWS4</v>
      </c>
      <c r="Y172">
        <f>VLOOKUP($X172,Salt_Elev!$Q$1:$R$128,2,FALSE)</f>
        <v>0.628</v>
      </c>
    </row>
    <row r="173" spans="1:25" x14ac:dyDescent="0.25">
      <c r="A173" s="1">
        <v>45071</v>
      </c>
      <c r="B173" s="2">
        <v>0.4916666666666667</v>
      </c>
      <c r="C173" t="s">
        <v>231</v>
      </c>
      <c r="D173" t="s">
        <v>238</v>
      </c>
      <c r="E173" t="s">
        <v>227</v>
      </c>
      <c r="F173" t="s">
        <v>240</v>
      </c>
      <c r="G173">
        <v>4</v>
      </c>
      <c r="H173">
        <v>29.8</v>
      </c>
      <c r="I173">
        <v>73</v>
      </c>
      <c r="J173">
        <v>22</v>
      </c>
      <c r="K173" t="s">
        <v>27</v>
      </c>
      <c r="L173">
        <v>73</v>
      </c>
      <c r="M173">
        <v>30</v>
      </c>
      <c r="N173">
        <v>197</v>
      </c>
      <c r="O173" t="s">
        <v>236</v>
      </c>
      <c r="P173" t="s">
        <v>29</v>
      </c>
      <c r="Q173" t="s">
        <v>29</v>
      </c>
      <c r="R173" t="s">
        <v>33</v>
      </c>
      <c r="S173">
        <v>190</v>
      </c>
      <c r="T173">
        <v>1</v>
      </c>
      <c r="U173" t="s">
        <v>246</v>
      </c>
      <c r="X173" t="str">
        <f t="shared" si="2"/>
        <v>MWS4</v>
      </c>
      <c r="Y173">
        <f>VLOOKUP($X173,Salt_Elev!$Q$1:$R$128,2,FALSE)</f>
        <v>0.628</v>
      </c>
    </row>
    <row r="174" spans="1:25" x14ac:dyDescent="0.25">
      <c r="A174" s="1">
        <v>45071</v>
      </c>
      <c r="B174" s="2">
        <v>0.4916666666666667</v>
      </c>
      <c r="C174" t="s">
        <v>231</v>
      </c>
      <c r="D174" t="s">
        <v>238</v>
      </c>
      <c r="E174" t="s">
        <v>227</v>
      </c>
      <c r="F174" t="s">
        <v>240</v>
      </c>
      <c r="G174">
        <v>4</v>
      </c>
      <c r="H174">
        <v>29.8</v>
      </c>
      <c r="I174">
        <v>73</v>
      </c>
      <c r="J174">
        <v>22</v>
      </c>
      <c r="K174" t="s">
        <v>27</v>
      </c>
      <c r="L174">
        <v>73</v>
      </c>
      <c r="M174">
        <v>30</v>
      </c>
      <c r="N174">
        <v>197</v>
      </c>
      <c r="O174" t="s">
        <v>236</v>
      </c>
      <c r="P174" t="s">
        <v>29</v>
      </c>
      <c r="Q174" t="s">
        <v>29</v>
      </c>
      <c r="R174" t="s">
        <v>33</v>
      </c>
      <c r="S174">
        <v>117</v>
      </c>
      <c r="T174">
        <v>1</v>
      </c>
      <c r="U174" t="s">
        <v>246</v>
      </c>
      <c r="X174" t="str">
        <f t="shared" si="2"/>
        <v>MWS4</v>
      </c>
      <c r="Y174">
        <f>VLOOKUP($X174,Salt_Elev!$Q$1:$R$128,2,FALSE)</f>
        <v>0.628</v>
      </c>
    </row>
    <row r="175" spans="1:25" x14ac:dyDescent="0.25">
      <c r="A175" s="1">
        <v>45071</v>
      </c>
      <c r="B175" s="2">
        <v>0.4916666666666667</v>
      </c>
      <c r="C175" t="s">
        <v>231</v>
      </c>
      <c r="D175" t="s">
        <v>238</v>
      </c>
      <c r="E175" t="s">
        <v>227</v>
      </c>
      <c r="F175" t="s">
        <v>240</v>
      </c>
      <c r="G175">
        <v>4</v>
      </c>
      <c r="H175">
        <v>29.8</v>
      </c>
      <c r="I175">
        <v>73</v>
      </c>
      <c r="J175">
        <v>22</v>
      </c>
      <c r="K175" t="s">
        <v>27</v>
      </c>
      <c r="L175">
        <v>73</v>
      </c>
      <c r="M175">
        <v>30</v>
      </c>
      <c r="N175">
        <v>197</v>
      </c>
      <c r="O175" t="s">
        <v>236</v>
      </c>
      <c r="P175" t="s">
        <v>29</v>
      </c>
      <c r="Q175" t="s">
        <v>29</v>
      </c>
      <c r="R175" t="s">
        <v>33</v>
      </c>
      <c r="S175">
        <v>213</v>
      </c>
      <c r="T175">
        <v>1</v>
      </c>
      <c r="U175" t="s">
        <v>246</v>
      </c>
      <c r="X175" t="str">
        <f t="shared" si="2"/>
        <v>MWS4</v>
      </c>
      <c r="Y175">
        <f>VLOOKUP($X175,Salt_Elev!$Q$1:$R$128,2,FALSE)</f>
        <v>0.628</v>
      </c>
    </row>
    <row r="176" spans="1:25" x14ac:dyDescent="0.25">
      <c r="A176" s="1">
        <v>45071</v>
      </c>
      <c r="B176" s="2">
        <v>0.4916666666666667</v>
      </c>
      <c r="C176" t="s">
        <v>231</v>
      </c>
      <c r="D176" t="s">
        <v>238</v>
      </c>
      <c r="E176" t="s">
        <v>227</v>
      </c>
      <c r="F176" t="s">
        <v>240</v>
      </c>
      <c r="G176">
        <v>4</v>
      </c>
      <c r="H176">
        <v>29.8</v>
      </c>
      <c r="I176">
        <v>73</v>
      </c>
      <c r="J176">
        <v>22</v>
      </c>
      <c r="K176" t="s">
        <v>27</v>
      </c>
      <c r="L176">
        <v>73</v>
      </c>
      <c r="M176">
        <v>30</v>
      </c>
      <c r="N176">
        <v>197</v>
      </c>
      <c r="O176" t="s">
        <v>236</v>
      </c>
      <c r="P176" t="s">
        <v>29</v>
      </c>
      <c r="Q176" t="s">
        <v>29</v>
      </c>
      <c r="R176" t="s">
        <v>33</v>
      </c>
      <c r="S176">
        <v>80</v>
      </c>
      <c r="T176">
        <v>1</v>
      </c>
      <c r="U176" t="s">
        <v>246</v>
      </c>
      <c r="X176" t="str">
        <f t="shared" si="2"/>
        <v>MWS4</v>
      </c>
      <c r="Y176">
        <f>VLOOKUP($X176,Salt_Elev!$Q$1:$R$128,2,FALSE)</f>
        <v>0.628</v>
      </c>
    </row>
    <row r="177" spans="1:25" x14ac:dyDescent="0.25">
      <c r="A177" s="1">
        <v>45071</v>
      </c>
      <c r="B177" s="2">
        <v>0.4916666666666667</v>
      </c>
      <c r="C177" t="s">
        <v>231</v>
      </c>
      <c r="D177" t="s">
        <v>238</v>
      </c>
      <c r="E177" t="s">
        <v>227</v>
      </c>
      <c r="F177" t="s">
        <v>240</v>
      </c>
      <c r="G177">
        <v>4</v>
      </c>
      <c r="H177">
        <v>29.8</v>
      </c>
      <c r="I177">
        <v>73</v>
      </c>
      <c r="J177">
        <v>22</v>
      </c>
      <c r="K177" t="s">
        <v>27</v>
      </c>
      <c r="L177">
        <v>73</v>
      </c>
      <c r="M177">
        <v>30</v>
      </c>
      <c r="N177">
        <v>197</v>
      </c>
      <c r="O177" t="s">
        <v>236</v>
      </c>
      <c r="P177" t="s">
        <v>29</v>
      </c>
      <c r="Q177" t="s">
        <v>29</v>
      </c>
      <c r="R177" t="s">
        <v>33</v>
      </c>
      <c r="S177">
        <v>253</v>
      </c>
      <c r="T177">
        <v>0.9</v>
      </c>
      <c r="U177" t="s">
        <v>246</v>
      </c>
      <c r="X177" t="str">
        <f t="shared" si="2"/>
        <v>MWS4</v>
      </c>
      <c r="Y177">
        <f>VLOOKUP($X177,Salt_Elev!$Q$1:$R$128,2,FALSE)</f>
        <v>0.628</v>
      </c>
    </row>
    <row r="178" spans="1:25" x14ac:dyDescent="0.25">
      <c r="A178" s="1">
        <v>45071</v>
      </c>
      <c r="B178" s="2">
        <v>0.4916666666666667</v>
      </c>
      <c r="C178" t="s">
        <v>231</v>
      </c>
      <c r="D178" t="s">
        <v>238</v>
      </c>
      <c r="E178" t="s">
        <v>227</v>
      </c>
      <c r="F178" t="s">
        <v>240</v>
      </c>
      <c r="G178">
        <v>4</v>
      </c>
      <c r="H178">
        <v>29.8</v>
      </c>
      <c r="I178">
        <v>73</v>
      </c>
      <c r="J178">
        <v>22</v>
      </c>
      <c r="K178" t="s">
        <v>27</v>
      </c>
      <c r="L178">
        <v>73</v>
      </c>
      <c r="M178">
        <v>30</v>
      </c>
      <c r="N178">
        <v>197</v>
      </c>
      <c r="O178" t="s">
        <v>236</v>
      </c>
      <c r="P178" t="s">
        <v>29</v>
      </c>
      <c r="Q178" t="s">
        <v>29</v>
      </c>
      <c r="R178" t="s">
        <v>33</v>
      </c>
      <c r="S178">
        <v>177</v>
      </c>
      <c r="T178">
        <v>0.9</v>
      </c>
      <c r="U178" t="s">
        <v>246</v>
      </c>
      <c r="X178" t="str">
        <f t="shared" si="2"/>
        <v>MWS4</v>
      </c>
      <c r="Y178">
        <f>VLOOKUP($X178,Salt_Elev!$Q$1:$R$128,2,FALSE)</f>
        <v>0.628</v>
      </c>
    </row>
    <row r="179" spans="1:25" x14ac:dyDescent="0.25">
      <c r="A179" s="1">
        <v>45071</v>
      </c>
      <c r="B179" s="2">
        <v>0.4916666666666667</v>
      </c>
      <c r="C179" t="s">
        <v>231</v>
      </c>
      <c r="D179" t="s">
        <v>238</v>
      </c>
      <c r="E179" t="s">
        <v>227</v>
      </c>
      <c r="F179" t="s">
        <v>240</v>
      </c>
      <c r="G179">
        <v>4</v>
      </c>
      <c r="H179">
        <v>29.8</v>
      </c>
      <c r="I179">
        <v>73</v>
      </c>
      <c r="J179">
        <v>22</v>
      </c>
      <c r="K179" t="s">
        <v>27</v>
      </c>
      <c r="L179">
        <v>73</v>
      </c>
      <c r="M179">
        <v>30</v>
      </c>
      <c r="N179">
        <v>197</v>
      </c>
      <c r="O179" t="s">
        <v>236</v>
      </c>
      <c r="P179" t="s">
        <v>29</v>
      </c>
      <c r="Q179" t="s">
        <v>29</v>
      </c>
      <c r="R179" t="s">
        <v>33</v>
      </c>
      <c r="S179">
        <v>87</v>
      </c>
      <c r="T179">
        <v>0.5</v>
      </c>
      <c r="U179" t="s">
        <v>246</v>
      </c>
      <c r="X179" t="str">
        <f t="shared" si="2"/>
        <v>MWS4</v>
      </c>
      <c r="Y179">
        <f>VLOOKUP($X179,Salt_Elev!$Q$1:$R$128,2,FALSE)</f>
        <v>0.628</v>
      </c>
    </row>
    <row r="180" spans="1:25" x14ac:dyDescent="0.25">
      <c r="A180" s="1">
        <v>45071</v>
      </c>
      <c r="B180" s="2">
        <v>0.4916666666666667</v>
      </c>
      <c r="C180" t="s">
        <v>231</v>
      </c>
      <c r="D180" t="s">
        <v>238</v>
      </c>
      <c r="E180" t="s">
        <v>227</v>
      </c>
      <c r="F180" t="s">
        <v>240</v>
      </c>
      <c r="G180">
        <v>4</v>
      </c>
      <c r="H180">
        <v>29.8</v>
      </c>
      <c r="I180">
        <v>73</v>
      </c>
      <c r="J180">
        <v>22</v>
      </c>
      <c r="K180" t="s">
        <v>27</v>
      </c>
      <c r="L180">
        <v>73</v>
      </c>
      <c r="M180">
        <v>30</v>
      </c>
      <c r="N180">
        <v>197</v>
      </c>
      <c r="O180" t="s">
        <v>236</v>
      </c>
      <c r="P180" t="s">
        <v>29</v>
      </c>
      <c r="Q180" t="s">
        <v>29</v>
      </c>
      <c r="R180" t="s">
        <v>33</v>
      </c>
      <c r="S180">
        <v>158</v>
      </c>
      <c r="T180">
        <v>0.5</v>
      </c>
      <c r="U180" t="s">
        <v>246</v>
      </c>
      <c r="X180" t="str">
        <f t="shared" si="2"/>
        <v>MWS4</v>
      </c>
      <c r="Y180">
        <f>VLOOKUP($X180,Salt_Elev!$Q$1:$R$128,2,FALSE)</f>
        <v>0.628</v>
      </c>
    </row>
    <row r="181" spans="1:25" x14ac:dyDescent="0.25">
      <c r="A181" s="1">
        <v>45071</v>
      </c>
      <c r="B181" s="2">
        <v>0.50694444444444442</v>
      </c>
      <c r="C181" t="s">
        <v>225</v>
      </c>
      <c r="D181" t="s">
        <v>247</v>
      </c>
      <c r="E181" t="s">
        <v>227</v>
      </c>
      <c r="F181" t="s">
        <v>240</v>
      </c>
      <c r="G181">
        <v>5</v>
      </c>
      <c r="H181">
        <v>28</v>
      </c>
      <c r="I181">
        <v>88</v>
      </c>
      <c r="J181">
        <v>20</v>
      </c>
      <c r="K181" t="s">
        <v>27</v>
      </c>
      <c r="L181">
        <v>88</v>
      </c>
      <c r="M181">
        <v>30</v>
      </c>
      <c r="N181">
        <v>191</v>
      </c>
      <c r="O181" t="s">
        <v>244</v>
      </c>
      <c r="P181" t="s">
        <v>29</v>
      </c>
      <c r="Q181" t="s">
        <v>29</v>
      </c>
      <c r="R181" t="s">
        <v>245</v>
      </c>
      <c r="S181">
        <v>155</v>
      </c>
      <c r="T181">
        <v>1.5</v>
      </c>
      <c r="X181" t="str">
        <f t="shared" si="2"/>
        <v>MWS5</v>
      </c>
      <c r="Y181">
        <f>VLOOKUP($X181,Salt_Elev!$Q$1:$R$128,2,FALSE)</f>
        <v>0.59</v>
      </c>
    </row>
    <row r="182" spans="1:25" x14ac:dyDescent="0.25">
      <c r="A182" s="1">
        <v>45071</v>
      </c>
      <c r="B182" s="2">
        <v>0.50694444444444442</v>
      </c>
      <c r="C182" t="s">
        <v>225</v>
      </c>
      <c r="D182" t="s">
        <v>247</v>
      </c>
      <c r="E182" t="s">
        <v>227</v>
      </c>
      <c r="F182" t="s">
        <v>240</v>
      </c>
      <c r="G182">
        <v>5</v>
      </c>
      <c r="H182">
        <v>28</v>
      </c>
      <c r="I182">
        <v>88</v>
      </c>
      <c r="J182">
        <v>20</v>
      </c>
      <c r="K182" t="s">
        <v>27</v>
      </c>
      <c r="L182">
        <v>88</v>
      </c>
      <c r="M182">
        <v>30</v>
      </c>
      <c r="N182">
        <v>191</v>
      </c>
      <c r="O182" t="s">
        <v>244</v>
      </c>
      <c r="P182" t="s">
        <v>29</v>
      </c>
      <c r="Q182" t="s">
        <v>29</v>
      </c>
      <c r="R182" t="s">
        <v>245</v>
      </c>
      <c r="S182">
        <v>145</v>
      </c>
      <c r="T182">
        <v>1.5</v>
      </c>
      <c r="X182" t="str">
        <f t="shared" si="2"/>
        <v>MWS5</v>
      </c>
      <c r="Y182">
        <f>VLOOKUP($X182,Salt_Elev!$Q$1:$R$128,2,FALSE)</f>
        <v>0.59</v>
      </c>
    </row>
    <row r="183" spans="1:25" x14ac:dyDescent="0.25">
      <c r="A183" s="1">
        <v>45071</v>
      </c>
      <c r="B183" s="2">
        <v>0.50694444444444442</v>
      </c>
      <c r="C183" t="s">
        <v>225</v>
      </c>
      <c r="D183" t="s">
        <v>247</v>
      </c>
      <c r="E183" t="s">
        <v>227</v>
      </c>
      <c r="F183" t="s">
        <v>240</v>
      </c>
      <c r="G183">
        <v>5</v>
      </c>
      <c r="H183">
        <v>28</v>
      </c>
      <c r="I183">
        <v>88</v>
      </c>
      <c r="J183">
        <v>20</v>
      </c>
      <c r="K183" t="s">
        <v>27</v>
      </c>
      <c r="L183">
        <v>88</v>
      </c>
      <c r="M183">
        <v>30</v>
      </c>
      <c r="N183">
        <v>191</v>
      </c>
      <c r="O183" t="s">
        <v>244</v>
      </c>
      <c r="P183" t="s">
        <v>29</v>
      </c>
      <c r="Q183" t="s">
        <v>29</v>
      </c>
      <c r="R183" t="s">
        <v>245</v>
      </c>
      <c r="S183">
        <v>130</v>
      </c>
      <c r="T183">
        <v>1.1000000000000001</v>
      </c>
      <c r="X183" t="str">
        <f t="shared" si="2"/>
        <v>MWS5</v>
      </c>
      <c r="Y183">
        <f>VLOOKUP($X183,Salt_Elev!$Q$1:$R$128,2,FALSE)</f>
        <v>0.59</v>
      </c>
    </row>
    <row r="184" spans="1:25" x14ac:dyDescent="0.25">
      <c r="A184" s="1">
        <v>45071</v>
      </c>
      <c r="B184" s="2">
        <v>0.50694444444444442</v>
      </c>
      <c r="C184" t="s">
        <v>225</v>
      </c>
      <c r="D184" t="s">
        <v>247</v>
      </c>
      <c r="E184" t="s">
        <v>227</v>
      </c>
      <c r="F184" t="s">
        <v>240</v>
      </c>
      <c r="G184">
        <v>5</v>
      </c>
      <c r="H184">
        <v>28</v>
      </c>
      <c r="I184">
        <v>88</v>
      </c>
      <c r="J184">
        <v>20</v>
      </c>
      <c r="K184" t="s">
        <v>27</v>
      </c>
      <c r="L184">
        <v>88</v>
      </c>
      <c r="M184">
        <v>30</v>
      </c>
      <c r="N184">
        <v>191</v>
      </c>
      <c r="O184" t="s">
        <v>244</v>
      </c>
      <c r="P184" t="s">
        <v>29</v>
      </c>
      <c r="Q184" t="s">
        <v>29</v>
      </c>
      <c r="R184" t="s">
        <v>245</v>
      </c>
      <c r="S184">
        <v>126</v>
      </c>
      <c r="T184">
        <v>1</v>
      </c>
      <c r="X184" t="str">
        <f t="shared" si="2"/>
        <v>MWS5</v>
      </c>
      <c r="Y184">
        <f>VLOOKUP($X184,Salt_Elev!$Q$1:$R$128,2,FALSE)</f>
        <v>0.59</v>
      </c>
    </row>
    <row r="185" spans="1:25" x14ac:dyDescent="0.25">
      <c r="A185" s="1">
        <v>45071</v>
      </c>
      <c r="B185" s="2">
        <v>0.50694444444444442</v>
      </c>
      <c r="C185" t="s">
        <v>225</v>
      </c>
      <c r="D185" t="s">
        <v>247</v>
      </c>
      <c r="E185" t="s">
        <v>227</v>
      </c>
      <c r="F185" t="s">
        <v>240</v>
      </c>
      <c r="G185">
        <v>5</v>
      </c>
      <c r="H185">
        <v>28</v>
      </c>
      <c r="I185">
        <v>88</v>
      </c>
      <c r="J185">
        <v>20</v>
      </c>
      <c r="K185" t="s">
        <v>27</v>
      </c>
      <c r="L185">
        <v>88</v>
      </c>
      <c r="M185">
        <v>30</v>
      </c>
      <c r="N185">
        <v>191</v>
      </c>
      <c r="O185" t="s">
        <v>244</v>
      </c>
      <c r="P185" t="s">
        <v>29</v>
      </c>
      <c r="Q185" t="s">
        <v>29</v>
      </c>
      <c r="R185" t="s">
        <v>245</v>
      </c>
      <c r="S185">
        <v>150</v>
      </c>
      <c r="T185">
        <v>1</v>
      </c>
      <c r="X185" t="str">
        <f t="shared" si="2"/>
        <v>MWS5</v>
      </c>
      <c r="Y185">
        <f>VLOOKUP($X185,Salt_Elev!$Q$1:$R$128,2,FALSE)</f>
        <v>0.59</v>
      </c>
    </row>
    <row r="186" spans="1:25" x14ac:dyDescent="0.25">
      <c r="A186" s="1">
        <v>45071</v>
      </c>
      <c r="B186" s="2">
        <v>0.50694444444444442</v>
      </c>
      <c r="C186" t="s">
        <v>225</v>
      </c>
      <c r="D186" t="s">
        <v>247</v>
      </c>
      <c r="E186" t="s">
        <v>227</v>
      </c>
      <c r="F186" t="s">
        <v>240</v>
      </c>
      <c r="G186">
        <v>5</v>
      </c>
      <c r="H186">
        <v>28</v>
      </c>
      <c r="I186">
        <v>88</v>
      </c>
      <c r="J186">
        <v>20</v>
      </c>
      <c r="K186" t="s">
        <v>27</v>
      </c>
      <c r="L186">
        <v>88</v>
      </c>
      <c r="M186">
        <v>30</v>
      </c>
      <c r="N186">
        <v>191</v>
      </c>
      <c r="O186" t="s">
        <v>244</v>
      </c>
      <c r="P186" t="s">
        <v>29</v>
      </c>
      <c r="Q186" t="s">
        <v>29</v>
      </c>
      <c r="R186" t="s">
        <v>245</v>
      </c>
      <c r="S186">
        <v>202</v>
      </c>
      <c r="T186">
        <v>1</v>
      </c>
      <c r="X186" t="str">
        <f t="shared" si="2"/>
        <v>MWS5</v>
      </c>
      <c r="Y186">
        <f>VLOOKUP($X186,Salt_Elev!$Q$1:$R$128,2,FALSE)</f>
        <v>0.59</v>
      </c>
    </row>
    <row r="187" spans="1:25" x14ac:dyDescent="0.25">
      <c r="A187" s="1">
        <v>45071</v>
      </c>
      <c r="B187" s="2">
        <v>0.50694444444444442</v>
      </c>
      <c r="C187" t="s">
        <v>225</v>
      </c>
      <c r="D187" t="s">
        <v>247</v>
      </c>
      <c r="E187" t="s">
        <v>227</v>
      </c>
      <c r="F187" t="s">
        <v>240</v>
      </c>
      <c r="G187">
        <v>5</v>
      </c>
      <c r="H187">
        <v>28</v>
      </c>
      <c r="I187">
        <v>88</v>
      </c>
      <c r="J187">
        <v>20</v>
      </c>
      <c r="K187" t="s">
        <v>27</v>
      </c>
      <c r="L187">
        <v>88</v>
      </c>
      <c r="M187">
        <v>30</v>
      </c>
      <c r="N187">
        <v>191</v>
      </c>
      <c r="O187" t="s">
        <v>244</v>
      </c>
      <c r="P187" t="s">
        <v>29</v>
      </c>
      <c r="Q187" t="s">
        <v>29</v>
      </c>
      <c r="R187" t="s">
        <v>245</v>
      </c>
      <c r="S187">
        <v>130</v>
      </c>
      <c r="T187">
        <v>1</v>
      </c>
      <c r="X187" t="str">
        <f t="shared" si="2"/>
        <v>MWS5</v>
      </c>
      <c r="Y187">
        <f>VLOOKUP($X187,Salt_Elev!$Q$1:$R$128,2,FALSE)</f>
        <v>0.59</v>
      </c>
    </row>
    <row r="188" spans="1:25" x14ac:dyDescent="0.25">
      <c r="A188" s="1">
        <v>45071</v>
      </c>
      <c r="B188" s="2">
        <v>0.50694444444444442</v>
      </c>
      <c r="C188" t="s">
        <v>225</v>
      </c>
      <c r="D188" t="s">
        <v>247</v>
      </c>
      <c r="E188" t="s">
        <v>227</v>
      </c>
      <c r="F188" t="s">
        <v>240</v>
      </c>
      <c r="G188">
        <v>5</v>
      </c>
      <c r="H188">
        <v>28</v>
      </c>
      <c r="I188">
        <v>88</v>
      </c>
      <c r="J188">
        <v>20</v>
      </c>
      <c r="K188" t="s">
        <v>27</v>
      </c>
      <c r="L188">
        <v>88</v>
      </c>
      <c r="M188">
        <v>30</v>
      </c>
      <c r="N188">
        <v>191</v>
      </c>
      <c r="O188" t="s">
        <v>244</v>
      </c>
      <c r="P188" t="s">
        <v>29</v>
      </c>
      <c r="Q188" t="s">
        <v>29</v>
      </c>
      <c r="R188" t="s">
        <v>245</v>
      </c>
      <c r="S188">
        <v>159</v>
      </c>
      <c r="T188">
        <v>1</v>
      </c>
      <c r="X188" t="str">
        <f t="shared" si="2"/>
        <v>MWS5</v>
      </c>
      <c r="Y188">
        <f>VLOOKUP($X188,Salt_Elev!$Q$1:$R$128,2,FALSE)</f>
        <v>0.59</v>
      </c>
    </row>
    <row r="189" spans="1:25" x14ac:dyDescent="0.25">
      <c r="A189" s="1">
        <v>45071</v>
      </c>
      <c r="B189" s="2">
        <v>0.50694444444444442</v>
      </c>
      <c r="C189" t="s">
        <v>225</v>
      </c>
      <c r="D189" t="s">
        <v>247</v>
      </c>
      <c r="E189" t="s">
        <v>227</v>
      </c>
      <c r="F189" t="s">
        <v>240</v>
      </c>
      <c r="G189">
        <v>5</v>
      </c>
      <c r="H189">
        <v>28</v>
      </c>
      <c r="I189">
        <v>88</v>
      </c>
      <c r="J189">
        <v>20</v>
      </c>
      <c r="K189" t="s">
        <v>27</v>
      </c>
      <c r="L189">
        <v>88</v>
      </c>
      <c r="M189">
        <v>30</v>
      </c>
      <c r="N189">
        <v>191</v>
      </c>
      <c r="O189" t="s">
        <v>244</v>
      </c>
      <c r="P189" t="s">
        <v>29</v>
      </c>
      <c r="Q189" t="s">
        <v>29</v>
      </c>
      <c r="R189" t="s">
        <v>245</v>
      </c>
      <c r="S189">
        <v>189</v>
      </c>
      <c r="T189">
        <v>0.5</v>
      </c>
      <c r="X189" t="str">
        <f t="shared" si="2"/>
        <v>MWS5</v>
      </c>
      <c r="Y189">
        <f>VLOOKUP($X189,Salt_Elev!$Q$1:$R$128,2,FALSE)</f>
        <v>0.59</v>
      </c>
    </row>
    <row r="190" spans="1:25" x14ac:dyDescent="0.25">
      <c r="A190" s="1">
        <v>45071</v>
      </c>
      <c r="B190" s="2">
        <v>0.50694444444444442</v>
      </c>
      <c r="C190" t="s">
        <v>225</v>
      </c>
      <c r="D190" t="s">
        <v>247</v>
      </c>
      <c r="E190" t="s">
        <v>227</v>
      </c>
      <c r="F190" t="s">
        <v>240</v>
      </c>
      <c r="G190">
        <v>5</v>
      </c>
      <c r="H190">
        <v>28</v>
      </c>
      <c r="I190">
        <v>88</v>
      </c>
      <c r="J190">
        <v>20</v>
      </c>
      <c r="K190" t="s">
        <v>27</v>
      </c>
      <c r="L190">
        <v>88</v>
      </c>
      <c r="M190">
        <v>30</v>
      </c>
      <c r="N190">
        <v>191</v>
      </c>
      <c r="O190" t="s">
        <v>244</v>
      </c>
      <c r="P190" t="s">
        <v>29</v>
      </c>
      <c r="Q190" t="s">
        <v>29</v>
      </c>
      <c r="R190" t="s">
        <v>245</v>
      </c>
      <c r="S190">
        <v>149</v>
      </c>
      <c r="T190">
        <v>0.5</v>
      </c>
      <c r="X190" t="str">
        <f t="shared" si="2"/>
        <v>MWS5</v>
      </c>
      <c r="Y190">
        <f>VLOOKUP($X190,Salt_Elev!$Q$1:$R$128,2,FALSE)</f>
        <v>0.59</v>
      </c>
    </row>
    <row r="191" spans="1:25" x14ac:dyDescent="0.25">
      <c r="A191" s="1">
        <v>45071</v>
      </c>
      <c r="B191" s="2">
        <v>0.54999999999999993</v>
      </c>
      <c r="C191" t="s">
        <v>61</v>
      </c>
      <c r="D191" t="s">
        <v>230</v>
      </c>
      <c r="E191" t="s">
        <v>227</v>
      </c>
      <c r="F191" t="s">
        <v>240</v>
      </c>
      <c r="G191">
        <v>6</v>
      </c>
      <c r="H191">
        <v>25.5</v>
      </c>
      <c r="I191">
        <v>83.2</v>
      </c>
      <c r="J191">
        <v>5</v>
      </c>
      <c r="K191" t="s">
        <v>36</v>
      </c>
      <c r="L191">
        <v>0.2</v>
      </c>
      <c r="M191">
        <v>100</v>
      </c>
      <c r="N191">
        <v>18</v>
      </c>
      <c r="O191" t="s">
        <v>87</v>
      </c>
      <c r="P191" t="s">
        <v>29</v>
      </c>
      <c r="Q191" t="s">
        <v>29</v>
      </c>
      <c r="R191" t="s">
        <v>29</v>
      </c>
      <c r="S191">
        <v>148</v>
      </c>
      <c r="T191">
        <v>7</v>
      </c>
      <c r="X191" t="str">
        <f t="shared" si="2"/>
        <v>MWS6</v>
      </c>
      <c r="Y191">
        <f>VLOOKUP($X191,Salt_Elev!$Q$1:$R$128,2,FALSE)</f>
        <v>0.753</v>
      </c>
    </row>
    <row r="192" spans="1:25" x14ac:dyDescent="0.25">
      <c r="A192" s="1">
        <v>45071</v>
      </c>
      <c r="B192" s="2">
        <v>0.54999999999999993</v>
      </c>
      <c r="C192" t="s">
        <v>61</v>
      </c>
      <c r="D192" t="s">
        <v>230</v>
      </c>
      <c r="E192" t="s">
        <v>227</v>
      </c>
      <c r="F192" t="s">
        <v>240</v>
      </c>
      <c r="G192">
        <v>6</v>
      </c>
      <c r="H192">
        <v>25.5</v>
      </c>
      <c r="I192">
        <v>83.2</v>
      </c>
      <c r="J192">
        <v>5</v>
      </c>
      <c r="K192" t="s">
        <v>36</v>
      </c>
      <c r="L192">
        <v>0.2</v>
      </c>
      <c r="M192">
        <v>100</v>
      </c>
      <c r="N192">
        <v>18</v>
      </c>
      <c r="O192" t="s">
        <v>87</v>
      </c>
      <c r="P192" t="s">
        <v>29</v>
      </c>
      <c r="Q192" t="s">
        <v>29</v>
      </c>
      <c r="R192" t="s">
        <v>29</v>
      </c>
      <c r="S192">
        <v>123</v>
      </c>
      <c r="T192">
        <v>6.8</v>
      </c>
      <c r="X192" t="str">
        <f t="shared" si="2"/>
        <v>MWS6</v>
      </c>
      <c r="Y192">
        <f>VLOOKUP($X192,Salt_Elev!$Q$1:$R$128,2,FALSE)</f>
        <v>0.753</v>
      </c>
    </row>
    <row r="193" spans="1:25" x14ac:dyDescent="0.25">
      <c r="A193" s="1">
        <v>45071</v>
      </c>
      <c r="B193" s="2">
        <v>0.54999999999999993</v>
      </c>
      <c r="C193" t="s">
        <v>61</v>
      </c>
      <c r="D193" t="s">
        <v>230</v>
      </c>
      <c r="E193" t="s">
        <v>227</v>
      </c>
      <c r="F193" t="s">
        <v>240</v>
      </c>
      <c r="G193">
        <v>6</v>
      </c>
      <c r="H193">
        <v>25.5</v>
      </c>
      <c r="I193">
        <v>83.2</v>
      </c>
      <c r="J193">
        <v>5</v>
      </c>
      <c r="K193" t="s">
        <v>36</v>
      </c>
      <c r="L193">
        <v>0.2</v>
      </c>
      <c r="M193">
        <v>100</v>
      </c>
      <c r="N193">
        <v>18</v>
      </c>
      <c r="O193" t="s">
        <v>87</v>
      </c>
      <c r="P193" t="s">
        <v>29</v>
      </c>
      <c r="Q193" t="s">
        <v>29</v>
      </c>
      <c r="R193" t="s">
        <v>29</v>
      </c>
      <c r="S193">
        <v>112</v>
      </c>
      <c r="T193">
        <v>5.7</v>
      </c>
      <c r="X193" t="str">
        <f t="shared" si="2"/>
        <v>MWS6</v>
      </c>
      <c r="Y193">
        <f>VLOOKUP($X193,Salt_Elev!$Q$1:$R$128,2,FALSE)</f>
        <v>0.753</v>
      </c>
    </row>
    <row r="194" spans="1:25" x14ac:dyDescent="0.25">
      <c r="A194" s="1">
        <v>45071</v>
      </c>
      <c r="B194" s="2">
        <v>0.54999999999999993</v>
      </c>
      <c r="C194" t="s">
        <v>61</v>
      </c>
      <c r="D194" t="s">
        <v>230</v>
      </c>
      <c r="E194" t="s">
        <v>227</v>
      </c>
      <c r="F194" t="s">
        <v>240</v>
      </c>
      <c r="G194">
        <v>6</v>
      </c>
      <c r="H194">
        <v>25.5</v>
      </c>
      <c r="I194">
        <v>83.2</v>
      </c>
      <c r="J194">
        <v>5</v>
      </c>
      <c r="K194" t="s">
        <v>36</v>
      </c>
      <c r="L194">
        <v>0.2</v>
      </c>
      <c r="M194">
        <v>100</v>
      </c>
      <c r="N194">
        <v>18</v>
      </c>
      <c r="O194" t="s">
        <v>87</v>
      </c>
      <c r="P194" t="s">
        <v>29</v>
      </c>
      <c r="Q194" t="s">
        <v>29</v>
      </c>
      <c r="R194" t="s">
        <v>29</v>
      </c>
      <c r="S194">
        <v>52</v>
      </c>
      <c r="T194">
        <v>5.5</v>
      </c>
      <c r="X194" t="str">
        <f t="shared" ref="X194:X257" si="3">_xlfn.CONCAT(F194,G194)</f>
        <v>MWS6</v>
      </c>
      <c r="Y194">
        <f>VLOOKUP($X194,Salt_Elev!$Q$1:$R$128,2,FALSE)</f>
        <v>0.753</v>
      </c>
    </row>
    <row r="195" spans="1:25" x14ac:dyDescent="0.25">
      <c r="A195" s="1">
        <v>45071</v>
      </c>
      <c r="B195" s="2">
        <v>0.54999999999999993</v>
      </c>
      <c r="C195" t="s">
        <v>61</v>
      </c>
      <c r="D195" t="s">
        <v>230</v>
      </c>
      <c r="E195" t="s">
        <v>227</v>
      </c>
      <c r="F195" t="s">
        <v>240</v>
      </c>
      <c r="G195">
        <v>6</v>
      </c>
      <c r="H195">
        <v>25.5</v>
      </c>
      <c r="I195">
        <v>83.2</v>
      </c>
      <c r="J195">
        <v>5</v>
      </c>
      <c r="K195" t="s">
        <v>36</v>
      </c>
      <c r="L195">
        <v>0.2</v>
      </c>
      <c r="M195">
        <v>100</v>
      </c>
      <c r="N195">
        <v>18</v>
      </c>
      <c r="O195" t="s">
        <v>87</v>
      </c>
      <c r="P195" t="s">
        <v>29</v>
      </c>
      <c r="Q195" t="s">
        <v>29</v>
      </c>
      <c r="R195" t="s">
        <v>29</v>
      </c>
      <c r="S195">
        <v>62</v>
      </c>
      <c r="T195">
        <v>5</v>
      </c>
      <c r="X195" t="str">
        <f t="shared" si="3"/>
        <v>MWS6</v>
      </c>
      <c r="Y195">
        <f>VLOOKUP($X195,Salt_Elev!$Q$1:$R$128,2,FALSE)</f>
        <v>0.753</v>
      </c>
    </row>
    <row r="196" spans="1:25" x14ac:dyDescent="0.25">
      <c r="A196" s="1">
        <v>45071</v>
      </c>
      <c r="B196" s="2">
        <v>0.54999999999999993</v>
      </c>
      <c r="C196" t="s">
        <v>61</v>
      </c>
      <c r="D196" t="s">
        <v>230</v>
      </c>
      <c r="E196" t="s">
        <v>227</v>
      </c>
      <c r="F196" t="s">
        <v>240</v>
      </c>
      <c r="G196">
        <v>6</v>
      </c>
      <c r="H196">
        <v>25.5</v>
      </c>
      <c r="I196">
        <v>83.2</v>
      </c>
      <c r="J196">
        <v>5</v>
      </c>
      <c r="K196" t="s">
        <v>36</v>
      </c>
      <c r="L196">
        <v>0.2</v>
      </c>
      <c r="M196">
        <v>100</v>
      </c>
      <c r="N196">
        <v>18</v>
      </c>
      <c r="O196" t="s">
        <v>87</v>
      </c>
      <c r="P196" t="s">
        <v>29</v>
      </c>
      <c r="Q196" t="s">
        <v>29</v>
      </c>
      <c r="R196" t="s">
        <v>29</v>
      </c>
      <c r="S196">
        <v>80</v>
      </c>
      <c r="T196">
        <v>5</v>
      </c>
      <c r="X196" t="str">
        <f t="shared" si="3"/>
        <v>MWS6</v>
      </c>
      <c r="Y196">
        <f>VLOOKUP($X196,Salt_Elev!$Q$1:$R$128,2,FALSE)</f>
        <v>0.753</v>
      </c>
    </row>
    <row r="197" spans="1:25" x14ac:dyDescent="0.25">
      <c r="A197" s="1">
        <v>45071</v>
      </c>
      <c r="B197" s="2">
        <v>0.54999999999999993</v>
      </c>
      <c r="C197" t="s">
        <v>61</v>
      </c>
      <c r="D197" t="s">
        <v>230</v>
      </c>
      <c r="E197" t="s">
        <v>227</v>
      </c>
      <c r="F197" t="s">
        <v>240</v>
      </c>
      <c r="G197">
        <v>6</v>
      </c>
      <c r="H197">
        <v>25.5</v>
      </c>
      <c r="I197">
        <v>83.2</v>
      </c>
      <c r="J197">
        <v>5</v>
      </c>
      <c r="K197" t="s">
        <v>36</v>
      </c>
      <c r="L197">
        <v>0.2</v>
      </c>
      <c r="M197">
        <v>100</v>
      </c>
      <c r="N197">
        <v>18</v>
      </c>
      <c r="O197" t="s">
        <v>87</v>
      </c>
      <c r="P197" t="s">
        <v>29</v>
      </c>
      <c r="Q197" t="s">
        <v>29</v>
      </c>
      <c r="R197" t="s">
        <v>29</v>
      </c>
      <c r="S197">
        <v>100</v>
      </c>
      <c r="T197">
        <v>4.8</v>
      </c>
      <c r="X197" t="str">
        <f t="shared" si="3"/>
        <v>MWS6</v>
      </c>
      <c r="Y197">
        <f>VLOOKUP($X197,Salt_Elev!$Q$1:$R$128,2,FALSE)</f>
        <v>0.753</v>
      </c>
    </row>
    <row r="198" spans="1:25" x14ac:dyDescent="0.25">
      <c r="A198" s="1">
        <v>45071</v>
      </c>
      <c r="B198" s="2">
        <v>0.54999999999999993</v>
      </c>
      <c r="C198" t="s">
        <v>61</v>
      </c>
      <c r="D198" t="s">
        <v>230</v>
      </c>
      <c r="E198" t="s">
        <v>227</v>
      </c>
      <c r="F198" t="s">
        <v>240</v>
      </c>
      <c r="G198">
        <v>6</v>
      </c>
      <c r="H198">
        <v>25.5</v>
      </c>
      <c r="I198">
        <v>83.2</v>
      </c>
      <c r="J198">
        <v>5</v>
      </c>
      <c r="K198" t="s">
        <v>36</v>
      </c>
      <c r="L198">
        <v>0.2</v>
      </c>
      <c r="M198">
        <v>100</v>
      </c>
      <c r="N198">
        <v>18</v>
      </c>
      <c r="O198" t="s">
        <v>87</v>
      </c>
      <c r="P198" t="s">
        <v>29</v>
      </c>
      <c r="Q198" t="s">
        <v>29</v>
      </c>
      <c r="R198" t="s">
        <v>29</v>
      </c>
      <c r="S198">
        <v>192</v>
      </c>
      <c r="T198">
        <v>4.5</v>
      </c>
      <c r="X198" t="str">
        <f t="shared" si="3"/>
        <v>MWS6</v>
      </c>
      <c r="Y198">
        <f>VLOOKUP($X198,Salt_Elev!$Q$1:$R$128,2,FALSE)</f>
        <v>0.753</v>
      </c>
    </row>
    <row r="199" spans="1:25" x14ac:dyDescent="0.25">
      <c r="A199" s="1">
        <v>45071</v>
      </c>
      <c r="B199" s="2">
        <v>0.54999999999999993</v>
      </c>
      <c r="C199" t="s">
        <v>61</v>
      </c>
      <c r="D199" t="s">
        <v>230</v>
      </c>
      <c r="E199" t="s">
        <v>227</v>
      </c>
      <c r="F199" t="s">
        <v>240</v>
      </c>
      <c r="G199">
        <v>6</v>
      </c>
      <c r="H199">
        <v>25.5</v>
      </c>
      <c r="I199">
        <v>83.2</v>
      </c>
      <c r="J199">
        <v>5</v>
      </c>
      <c r="K199" t="s">
        <v>36</v>
      </c>
      <c r="L199">
        <v>0.2</v>
      </c>
      <c r="M199">
        <v>100</v>
      </c>
      <c r="N199">
        <v>18</v>
      </c>
      <c r="O199" t="s">
        <v>87</v>
      </c>
      <c r="P199" t="s">
        <v>29</v>
      </c>
      <c r="Q199" t="s">
        <v>29</v>
      </c>
      <c r="R199" t="s">
        <v>29</v>
      </c>
      <c r="S199">
        <v>83</v>
      </c>
      <c r="T199">
        <v>4.4000000000000004</v>
      </c>
      <c r="X199" t="str">
        <f t="shared" si="3"/>
        <v>MWS6</v>
      </c>
      <c r="Y199">
        <f>VLOOKUP($X199,Salt_Elev!$Q$1:$R$128,2,FALSE)</f>
        <v>0.753</v>
      </c>
    </row>
    <row r="200" spans="1:25" x14ac:dyDescent="0.25">
      <c r="A200" s="1">
        <v>45071</v>
      </c>
      <c r="B200" s="2">
        <v>0.54999999999999993</v>
      </c>
      <c r="C200" t="s">
        <v>61</v>
      </c>
      <c r="D200" t="s">
        <v>230</v>
      </c>
      <c r="E200" t="s">
        <v>227</v>
      </c>
      <c r="F200" t="s">
        <v>240</v>
      </c>
      <c r="G200">
        <v>6</v>
      </c>
      <c r="H200">
        <v>25.5</v>
      </c>
      <c r="I200">
        <v>83.2</v>
      </c>
      <c r="J200">
        <v>5</v>
      </c>
      <c r="K200" t="s">
        <v>36</v>
      </c>
      <c r="L200">
        <v>0.2</v>
      </c>
      <c r="M200">
        <v>100</v>
      </c>
      <c r="N200">
        <v>18</v>
      </c>
      <c r="O200" t="s">
        <v>87</v>
      </c>
      <c r="P200" t="s">
        <v>29</v>
      </c>
      <c r="Q200" t="s">
        <v>29</v>
      </c>
      <c r="R200" t="s">
        <v>29</v>
      </c>
      <c r="S200">
        <v>70</v>
      </c>
      <c r="T200">
        <v>4.3</v>
      </c>
      <c r="X200" t="str">
        <f t="shared" si="3"/>
        <v>MWS6</v>
      </c>
      <c r="Y200">
        <f>VLOOKUP($X200,Salt_Elev!$Q$1:$R$128,2,FALSE)</f>
        <v>0.753</v>
      </c>
    </row>
    <row r="201" spans="1:25" x14ac:dyDescent="0.25">
      <c r="A201" s="1">
        <v>45071</v>
      </c>
      <c r="B201" s="2">
        <v>0.54999999999999993</v>
      </c>
      <c r="C201" t="s">
        <v>61</v>
      </c>
      <c r="D201" t="s">
        <v>230</v>
      </c>
      <c r="E201" t="s">
        <v>227</v>
      </c>
      <c r="F201" t="s">
        <v>240</v>
      </c>
      <c r="G201">
        <v>6</v>
      </c>
      <c r="H201">
        <v>25.5</v>
      </c>
      <c r="I201">
        <v>83.2</v>
      </c>
      <c r="J201">
        <v>5</v>
      </c>
      <c r="K201" t="s">
        <v>27</v>
      </c>
      <c r="L201">
        <v>83</v>
      </c>
      <c r="M201">
        <v>20</v>
      </c>
      <c r="N201">
        <v>187</v>
      </c>
      <c r="O201" t="s">
        <v>248</v>
      </c>
      <c r="P201" t="s">
        <v>29</v>
      </c>
      <c r="Q201" t="s">
        <v>29</v>
      </c>
      <c r="R201" t="s">
        <v>30</v>
      </c>
      <c r="S201">
        <v>175</v>
      </c>
      <c r="T201">
        <v>2</v>
      </c>
      <c r="X201" t="str">
        <f t="shared" si="3"/>
        <v>MWS6</v>
      </c>
      <c r="Y201">
        <f>VLOOKUP($X201,Salt_Elev!$Q$1:$R$128,2,FALSE)</f>
        <v>0.753</v>
      </c>
    </row>
    <row r="202" spans="1:25" x14ac:dyDescent="0.25">
      <c r="A202" s="1">
        <v>45071</v>
      </c>
      <c r="B202" s="2">
        <v>0.54999999999999993</v>
      </c>
      <c r="C202" t="s">
        <v>61</v>
      </c>
      <c r="D202" t="s">
        <v>230</v>
      </c>
      <c r="E202" t="s">
        <v>227</v>
      </c>
      <c r="F202" t="s">
        <v>240</v>
      </c>
      <c r="G202">
        <v>6</v>
      </c>
      <c r="H202">
        <v>25.5</v>
      </c>
      <c r="I202">
        <v>83.2</v>
      </c>
      <c r="J202">
        <v>5</v>
      </c>
      <c r="K202" t="s">
        <v>27</v>
      </c>
      <c r="L202">
        <v>83</v>
      </c>
      <c r="M202">
        <v>20</v>
      </c>
      <c r="N202">
        <v>187</v>
      </c>
      <c r="O202" t="s">
        <v>248</v>
      </c>
      <c r="P202" t="s">
        <v>29</v>
      </c>
      <c r="Q202" t="s">
        <v>29</v>
      </c>
      <c r="R202" t="s">
        <v>30</v>
      </c>
      <c r="S202">
        <v>154</v>
      </c>
      <c r="T202">
        <v>1.5</v>
      </c>
      <c r="X202" t="str">
        <f t="shared" si="3"/>
        <v>MWS6</v>
      </c>
      <c r="Y202">
        <f>VLOOKUP($X202,Salt_Elev!$Q$1:$R$128,2,FALSE)</f>
        <v>0.753</v>
      </c>
    </row>
    <row r="203" spans="1:25" x14ac:dyDescent="0.25">
      <c r="A203" s="1">
        <v>45071</v>
      </c>
      <c r="B203" s="2">
        <v>0.54999999999999993</v>
      </c>
      <c r="C203" t="s">
        <v>61</v>
      </c>
      <c r="D203" t="s">
        <v>230</v>
      </c>
      <c r="E203" t="s">
        <v>227</v>
      </c>
      <c r="F203" t="s">
        <v>240</v>
      </c>
      <c r="G203">
        <v>6</v>
      </c>
      <c r="H203">
        <v>25.5</v>
      </c>
      <c r="I203">
        <v>83.2</v>
      </c>
      <c r="J203">
        <v>5</v>
      </c>
      <c r="K203" t="s">
        <v>27</v>
      </c>
      <c r="L203">
        <v>83</v>
      </c>
      <c r="M203">
        <v>20</v>
      </c>
      <c r="N203">
        <v>187</v>
      </c>
      <c r="O203" t="s">
        <v>248</v>
      </c>
      <c r="P203" t="s">
        <v>29</v>
      </c>
      <c r="Q203" t="s">
        <v>29</v>
      </c>
      <c r="R203" t="s">
        <v>30</v>
      </c>
      <c r="S203">
        <v>196</v>
      </c>
      <c r="T203">
        <v>1.5</v>
      </c>
      <c r="X203" t="str">
        <f t="shared" si="3"/>
        <v>MWS6</v>
      </c>
      <c r="Y203">
        <f>VLOOKUP($X203,Salt_Elev!$Q$1:$R$128,2,FALSE)</f>
        <v>0.753</v>
      </c>
    </row>
    <row r="204" spans="1:25" x14ac:dyDescent="0.25">
      <c r="A204" s="1">
        <v>45071</v>
      </c>
      <c r="B204" s="2">
        <v>0.54999999999999993</v>
      </c>
      <c r="C204" t="s">
        <v>61</v>
      </c>
      <c r="D204" t="s">
        <v>230</v>
      </c>
      <c r="E204" t="s">
        <v>227</v>
      </c>
      <c r="F204" t="s">
        <v>240</v>
      </c>
      <c r="G204">
        <v>6</v>
      </c>
      <c r="H204">
        <v>25.5</v>
      </c>
      <c r="I204">
        <v>83.2</v>
      </c>
      <c r="J204">
        <v>5</v>
      </c>
      <c r="K204" t="s">
        <v>27</v>
      </c>
      <c r="L204">
        <v>83</v>
      </c>
      <c r="M204">
        <v>20</v>
      </c>
      <c r="N204">
        <v>187</v>
      </c>
      <c r="O204" t="s">
        <v>248</v>
      </c>
      <c r="P204" t="s">
        <v>29</v>
      </c>
      <c r="Q204" t="s">
        <v>29</v>
      </c>
      <c r="R204" t="s">
        <v>30</v>
      </c>
      <c r="S204">
        <v>154</v>
      </c>
      <c r="T204">
        <v>1.5</v>
      </c>
      <c r="X204" t="str">
        <f t="shared" si="3"/>
        <v>MWS6</v>
      </c>
      <c r="Y204">
        <f>VLOOKUP($X204,Salt_Elev!$Q$1:$R$128,2,FALSE)</f>
        <v>0.753</v>
      </c>
    </row>
    <row r="205" spans="1:25" x14ac:dyDescent="0.25">
      <c r="A205" s="1">
        <v>45071</v>
      </c>
      <c r="B205" s="2">
        <v>0.54999999999999993</v>
      </c>
      <c r="C205" t="s">
        <v>61</v>
      </c>
      <c r="D205" t="s">
        <v>230</v>
      </c>
      <c r="E205" t="s">
        <v>227</v>
      </c>
      <c r="F205" t="s">
        <v>240</v>
      </c>
      <c r="G205">
        <v>6</v>
      </c>
      <c r="H205">
        <v>25.5</v>
      </c>
      <c r="I205">
        <v>83.2</v>
      </c>
      <c r="J205">
        <v>5</v>
      </c>
      <c r="K205" t="s">
        <v>27</v>
      </c>
      <c r="L205">
        <v>83</v>
      </c>
      <c r="M205">
        <v>20</v>
      </c>
      <c r="N205">
        <v>187</v>
      </c>
      <c r="O205" t="s">
        <v>248</v>
      </c>
      <c r="P205" t="s">
        <v>29</v>
      </c>
      <c r="Q205" t="s">
        <v>29</v>
      </c>
      <c r="R205" t="s">
        <v>30</v>
      </c>
      <c r="S205">
        <v>118</v>
      </c>
      <c r="T205">
        <v>1.5</v>
      </c>
      <c r="X205" t="str">
        <f t="shared" si="3"/>
        <v>MWS6</v>
      </c>
      <c r="Y205">
        <f>VLOOKUP($X205,Salt_Elev!$Q$1:$R$128,2,FALSE)</f>
        <v>0.753</v>
      </c>
    </row>
    <row r="206" spans="1:25" x14ac:dyDescent="0.25">
      <c r="A206" s="1">
        <v>45071</v>
      </c>
      <c r="B206" s="2">
        <v>0.54999999999999993</v>
      </c>
      <c r="C206" t="s">
        <v>61</v>
      </c>
      <c r="D206" t="s">
        <v>230</v>
      </c>
      <c r="E206" t="s">
        <v>227</v>
      </c>
      <c r="F206" t="s">
        <v>240</v>
      </c>
      <c r="G206">
        <v>6</v>
      </c>
      <c r="H206">
        <v>25.5</v>
      </c>
      <c r="I206">
        <v>83.2</v>
      </c>
      <c r="J206">
        <v>5</v>
      </c>
      <c r="K206" t="s">
        <v>27</v>
      </c>
      <c r="L206">
        <v>83</v>
      </c>
      <c r="M206">
        <v>20</v>
      </c>
      <c r="N206">
        <v>187</v>
      </c>
      <c r="O206" t="s">
        <v>248</v>
      </c>
      <c r="P206" t="s">
        <v>29</v>
      </c>
      <c r="Q206" t="s">
        <v>29</v>
      </c>
      <c r="R206" t="s">
        <v>30</v>
      </c>
      <c r="S206">
        <v>116</v>
      </c>
      <c r="T206">
        <v>1</v>
      </c>
      <c r="X206" t="str">
        <f t="shared" si="3"/>
        <v>MWS6</v>
      </c>
      <c r="Y206">
        <f>VLOOKUP($X206,Salt_Elev!$Q$1:$R$128,2,FALSE)</f>
        <v>0.753</v>
      </c>
    </row>
    <row r="207" spans="1:25" x14ac:dyDescent="0.25">
      <c r="A207" s="1">
        <v>45071</v>
      </c>
      <c r="B207" s="2">
        <v>0.54999999999999993</v>
      </c>
      <c r="C207" t="s">
        <v>61</v>
      </c>
      <c r="D207" t="s">
        <v>230</v>
      </c>
      <c r="E207" t="s">
        <v>227</v>
      </c>
      <c r="F207" t="s">
        <v>240</v>
      </c>
      <c r="G207">
        <v>6</v>
      </c>
      <c r="H207">
        <v>25.5</v>
      </c>
      <c r="I207">
        <v>83.2</v>
      </c>
      <c r="J207">
        <v>5</v>
      </c>
      <c r="K207" t="s">
        <v>27</v>
      </c>
      <c r="L207">
        <v>83</v>
      </c>
      <c r="M207">
        <v>20</v>
      </c>
      <c r="N207">
        <v>187</v>
      </c>
      <c r="O207" t="s">
        <v>248</v>
      </c>
      <c r="P207" t="s">
        <v>29</v>
      </c>
      <c r="Q207" t="s">
        <v>29</v>
      </c>
      <c r="R207" t="s">
        <v>30</v>
      </c>
      <c r="S207">
        <v>170</v>
      </c>
      <c r="T207">
        <v>1</v>
      </c>
      <c r="X207" t="str">
        <f t="shared" si="3"/>
        <v>MWS6</v>
      </c>
      <c r="Y207">
        <f>VLOOKUP($X207,Salt_Elev!$Q$1:$R$128,2,FALSE)</f>
        <v>0.753</v>
      </c>
    </row>
    <row r="208" spans="1:25" x14ac:dyDescent="0.25">
      <c r="A208" s="1">
        <v>45071</v>
      </c>
      <c r="B208" s="2">
        <v>0.54999999999999993</v>
      </c>
      <c r="C208" t="s">
        <v>61</v>
      </c>
      <c r="D208" t="s">
        <v>230</v>
      </c>
      <c r="E208" t="s">
        <v>227</v>
      </c>
      <c r="F208" t="s">
        <v>240</v>
      </c>
      <c r="G208">
        <v>6</v>
      </c>
      <c r="H208">
        <v>25.5</v>
      </c>
      <c r="I208">
        <v>83.2</v>
      </c>
      <c r="J208">
        <v>5</v>
      </c>
      <c r="K208" t="s">
        <v>27</v>
      </c>
      <c r="L208">
        <v>83</v>
      </c>
      <c r="M208">
        <v>20</v>
      </c>
      <c r="N208">
        <v>187</v>
      </c>
      <c r="O208" t="s">
        <v>248</v>
      </c>
      <c r="P208" t="s">
        <v>29</v>
      </c>
      <c r="Q208" t="s">
        <v>29</v>
      </c>
      <c r="R208" t="s">
        <v>30</v>
      </c>
      <c r="S208">
        <v>114</v>
      </c>
      <c r="T208">
        <v>0.9</v>
      </c>
      <c r="X208" t="str">
        <f t="shared" si="3"/>
        <v>MWS6</v>
      </c>
      <c r="Y208">
        <f>VLOOKUP($X208,Salt_Elev!$Q$1:$R$128,2,FALSE)</f>
        <v>0.753</v>
      </c>
    </row>
    <row r="209" spans="1:25" x14ac:dyDescent="0.25">
      <c r="A209" s="1">
        <v>45071</v>
      </c>
      <c r="B209" s="2">
        <v>0.54999999999999993</v>
      </c>
      <c r="C209" t="s">
        <v>61</v>
      </c>
      <c r="D209" t="s">
        <v>230</v>
      </c>
      <c r="E209" t="s">
        <v>227</v>
      </c>
      <c r="F209" t="s">
        <v>240</v>
      </c>
      <c r="G209">
        <v>6</v>
      </c>
      <c r="H209">
        <v>25.5</v>
      </c>
      <c r="I209">
        <v>83.2</v>
      </c>
      <c r="J209">
        <v>5</v>
      </c>
      <c r="K209" t="s">
        <v>27</v>
      </c>
      <c r="L209">
        <v>83</v>
      </c>
      <c r="M209">
        <v>20</v>
      </c>
      <c r="N209">
        <v>187</v>
      </c>
      <c r="O209" t="s">
        <v>248</v>
      </c>
      <c r="P209" t="s">
        <v>29</v>
      </c>
      <c r="Q209" t="s">
        <v>29</v>
      </c>
      <c r="R209" t="s">
        <v>30</v>
      </c>
      <c r="S209">
        <v>88</v>
      </c>
      <c r="T209">
        <v>0.5</v>
      </c>
      <c r="X209" t="str">
        <f t="shared" si="3"/>
        <v>MWS6</v>
      </c>
      <c r="Y209">
        <f>VLOOKUP($X209,Salt_Elev!$Q$1:$R$128,2,FALSE)</f>
        <v>0.753</v>
      </c>
    </row>
    <row r="210" spans="1:25" x14ac:dyDescent="0.25">
      <c r="A210" s="1">
        <v>45071</v>
      </c>
      <c r="B210" s="2">
        <v>0.54999999999999993</v>
      </c>
      <c r="C210" t="s">
        <v>61</v>
      </c>
      <c r="D210" t="s">
        <v>230</v>
      </c>
      <c r="E210" t="s">
        <v>227</v>
      </c>
      <c r="F210" t="s">
        <v>240</v>
      </c>
      <c r="G210">
        <v>6</v>
      </c>
      <c r="H210">
        <v>25.5</v>
      </c>
      <c r="I210">
        <v>83.2</v>
      </c>
      <c r="J210">
        <v>5</v>
      </c>
      <c r="K210" t="s">
        <v>27</v>
      </c>
      <c r="L210">
        <v>83</v>
      </c>
      <c r="M210">
        <v>20</v>
      </c>
      <c r="N210">
        <v>187</v>
      </c>
      <c r="O210" t="s">
        <v>248</v>
      </c>
      <c r="P210" t="s">
        <v>29</v>
      </c>
      <c r="Q210" t="s">
        <v>29</v>
      </c>
      <c r="R210" t="s">
        <v>30</v>
      </c>
      <c r="S210">
        <v>107</v>
      </c>
      <c r="T210">
        <v>0.5</v>
      </c>
      <c r="X210" t="str">
        <f t="shared" si="3"/>
        <v>MWS6</v>
      </c>
      <c r="Y210">
        <f>VLOOKUP($X210,Salt_Elev!$Q$1:$R$128,2,FALSE)</f>
        <v>0.753</v>
      </c>
    </row>
    <row r="211" spans="1:25" x14ac:dyDescent="0.25">
      <c r="A211" s="1">
        <v>45071</v>
      </c>
      <c r="B211" s="2">
        <v>0.58611111111111114</v>
      </c>
      <c r="C211" t="s">
        <v>61</v>
      </c>
      <c r="D211" t="s">
        <v>230</v>
      </c>
      <c r="E211" t="s">
        <v>227</v>
      </c>
      <c r="F211" t="s">
        <v>240</v>
      </c>
      <c r="G211">
        <v>7</v>
      </c>
      <c r="H211">
        <v>32.200000000000003</v>
      </c>
      <c r="I211">
        <v>87</v>
      </c>
      <c r="J211">
        <v>2</v>
      </c>
      <c r="K211" t="s">
        <v>27</v>
      </c>
      <c r="L211">
        <v>87</v>
      </c>
      <c r="M211">
        <v>30</v>
      </c>
      <c r="N211">
        <v>336</v>
      </c>
      <c r="O211" t="s">
        <v>249</v>
      </c>
      <c r="P211" t="s">
        <v>29</v>
      </c>
      <c r="Q211" t="s">
        <v>29</v>
      </c>
      <c r="R211" t="s">
        <v>40</v>
      </c>
      <c r="S211">
        <v>109.5</v>
      </c>
      <c r="T211">
        <v>1.5</v>
      </c>
      <c r="U211" t="s">
        <v>250</v>
      </c>
      <c r="X211" t="str">
        <f t="shared" si="3"/>
        <v>MWS7</v>
      </c>
      <c r="Y211">
        <f>VLOOKUP($X211,Salt_Elev!$Q$1:$R$128,2,FALSE)</f>
        <v>0.57099999999999995</v>
      </c>
    </row>
    <row r="212" spans="1:25" x14ac:dyDescent="0.25">
      <c r="A212" s="1">
        <v>45071</v>
      </c>
      <c r="B212" s="2">
        <v>0.58611111111111114</v>
      </c>
      <c r="C212" t="s">
        <v>61</v>
      </c>
      <c r="D212" t="s">
        <v>230</v>
      </c>
      <c r="E212" t="s">
        <v>227</v>
      </c>
      <c r="F212" t="s">
        <v>240</v>
      </c>
      <c r="G212">
        <v>7</v>
      </c>
      <c r="H212">
        <v>32.200000000000003</v>
      </c>
      <c r="I212">
        <v>87</v>
      </c>
      <c r="J212">
        <v>2</v>
      </c>
      <c r="K212" t="s">
        <v>27</v>
      </c>
      <c r="L212">
        <v>87</v>
      </c>
      <c r="M212">
        <v>30</v>
      </c>
      <c r="N212">
        <v>336</v>
      </c>
      <c r="O212" t="s">
        <v>249</v>
      </c>
      <c r="P212" t="s">
        <v>29</v>
      </c>
      <c r="Q212" t="s">
        <v>29</v>
      </c>
      <c r="R212" t="s">
        <v>40</v>
      </c>
      <c r="S212">
        <v>106</v>
      </c>
      <c r="T212">
        <v>1.5</v>
      </c>
      <c r="U212" t="s">
        <v>250</v>
      </c>
      <c r="X212" t="str">
        <f t="shared" si="3"/>
        <v>MWS7</v>
      </c>
      <c r="Y212">
        <f>VLOOKUP($X212,Salt_Elev!$Q$1:$R$128,2,FALSE)</f>
        <v>0.57099999999999995</v>
      </c>
    </row>
    <row r="213" spans="1:25" x14ac:dyDescent="0.25">
      <c r="A213" s="1">
        <v>45071</v>
      </c>
      <c r="B213" s="2">
        <v>0.58611111111111114</v>
      </c>
      <c r="C213" t="s">
        <v>61</v>
      </c>
      <c r="D213" t="s">
        <v>230</v>
      </c>
      <c r="E213" t="s">
        <v>227</v>
      </c>
      <c r="F213" t="s">
        <v>240</v>
      </c>
      <c r="G213">
        <v>7</v>
      </c>
      <c r="H213">
        <v>32.200000000000003</v>
      </c>
      <c r="I213">
        <v>87</v>
      </c>
      <c r="J213">
        <v>2</v>
      </c>
      <c r="K213" t="s">
        <v>27</v>
      </c>
      <c r="L213">
        <v>87</v>
      </c>
      <c r="M213">
        <v>30</v>
      </c>
      <c r="N213">
        <v>336</v>
      </c>
      <c r="O213" t="s">
        <v>249</v>
      </c>
      <c r="P213" t="s">
        <v>29</v>
      </c>
      <c r="Q213" t="s">
        <v>29</v>
      </c>
      <c r="R213" t="s">
        <v>40</v>
      </c>
      <c r="S213">
        <v>119</v>
      </c>
      <c r="T213">
        <v>1.5</v>
      </c>
      <c r="U213" t="s">
        <v>250</v>
      </c>
      <c r="X213" t="str">
        <f t="shared" si="3"/>
        <v>MWS7</v>
      </c>
      <c r="Y213">
        <f>VLOOKUP($X213,Salt_Elev!$Q$1:$R$128,2,FALSE)</f>
        <v>0.57099999999999995</v>
      </c>
    </row>
    <row r="214" spans="1:25" x14ac:dyDescent="0.25">
      <c r="A214" s="1">
        <v>45071</v>
      </c>
      <c r="B214" s="2">
        <v>0.58611111111111114</v>
      </c>
      <c r="C214" t="s">
        <v>61</v>
      </c>
      <c r="D214" t="s">
        <v>230</v>
      </c>
      <c r="E214" t="s">
        <v>227</v>
      </c>
      <c r="F214" t="s">
        <v>240</v>
      </c>
      <c r="G214">
        <v>7</v>
      </c>
      <c r="H214">
        <v>32.200000000000003</v>
      </c>
      <c r="I214">
        <v>87</v>
      </c>
      <c r="J214">
        <v>2</v>
      </c>
      <c r="K214" t="s">
        <v>27</v>
      </c>
      <c r="L214">
        <v>87</v>
      </c>
      <c r="M214">
        <v>30</v>
      </c>
      <c r="N214">
        <v>336</v>
      </c>
      <c r="O214" t="s">
        <v>249</v>
      </c>
      <c r="P214" t="s">
        <v>29</v>
      </c>
      <c r="Q214" t="s">
        <v>29</v>
      </c>
      <c r="R214" t="s">
        <v>40</v>
      </c>
      <c r="S214">
        <v>151</v>
      </c>
      <c r="T214">
        <v>1</v>
      </c>
      <c r="U214" t="s">
        <v>250</v>
      </c>
      <c r="X214" t="str">
        <f t="shared" si="3"/>
        <v>MWS7</v>
      </c>
      <c r="Y214">
        <f>VLOOKUP($X214,Salt_Elev!$Q$1:$R$128,2,FALSE)</f>
        <v>0.57099999999999995</v>
      </c>
    </row>
    <row r="215" spans="1:25" x14ac:dyDescent="0.25">
      <c r="A215" s="1">
        <v>45071</v>
      </c>
      <c r="B215" s="2">
        <v>0.58611111111111114</v>
      </c>
      <c r="C215" t="s">
        <v>61</v>
      </c>
      <c r="D215" t="s">
        <v>230</v>
      </c>
      <c r="E215" t="s">
        <v>227</v>
      </c>
      <c r="F215" t="s">
        <v>240</v>
      </c>
      <c r="G215">
        <v>7</v>
      </c>
      <c r="H215">
        <v>32.200000000000003</v>
      </c>
      <c r="I215">
        <v>87</v>
      </c>
      <c r="J215">
        <v>2</v>
      </c>
      <c r="K215" t="s">
        <v>27</v>
      </c>
      <c r="L215">
        <v>87</v>
      </c>
      <c r="M215">
        <v>30</v>
      </c>
      <c r="N215">
        <v>336</v>
      </c>
      <c r="O215" t="s">
        <v>249</v>
      </c>
      <c r="P215" t="s">
        <v>29</v>
      </c>
      <c r="Q215" t="s">
        <v>29</v>
      </c>
      <c r="R215" t="s">
        <v>40</v>
      </c>
      <c r="S215">
        <v>118</v>
      </c>
      <c r="T215">
        <v>1</v>
      </c>
      <c r="U215" t="s">
        <v>250</v>
      </c>
      <c r="X215" t="str">
        <f t="shared" si="3"/>
        <v>MWS7</v>
      </c>
      <c r="Y215">
        <f>VLOOKUP($X215,Salt_Elev!$Q$1:$R$128,2,FALSE)</f>
        <v>0.57099999999999995</v>
      </c>
    </row>
    <row r="216" spans="1:25" x14ac:dyDescent="0.25">
      <c r="A216" s="1">
        <v>45071</v>
      </c>
      <c r="B216" s="2">
        <v>0.58611111111111114</v>
      </c>
      <c r="C216" t="s">
        <v>61</v>
      </c>
      <c r="D216" t="s">
        <v>230</v>
      </c>
      <c r="E216" t="s">
        <v>227</v>
      </c>
      <c r="F216" t="s">
        <v>240</v>
      </c>
      <c r="G216">
        <v>7</v>
      </c>
      <c r="H216">
        <v>32.200000000000003</v>
      </c>
      <c r="I216">
        <v>87</v>
      </c>
      <c r="J216">
        <v>2</v>
      </c>
      <c r="K216" t="s">
        <v>27</v>
      </c>
      <c r="L216">
        <v>87</v>
      </c>
      <c r="M216">
        <v>30</v>
      </c>
      <c r="N216">
        <v>336</v>
      </c>
      <c r="O216" t="s">
        <v>249</v>
      </c>
      <c r="P216" t="s">
        <v>29</v>
      </c>
      <c r="Q216" t="s">
        <v>29</v>
      </c>
      <c r="R216" t="s">
        <v>40</v>
      </c>
      <c r="S216">
        <v>77</v>
      </c>
      <c r="T216">
        <v>1</v>
      </c>
      <c r="U216" t="s">
        <v>250</v>
      </c>
      <c r="X216" t="str">
        <f t="shared" si="3"/>
        <v>MWS7</v>
      </c>
      <c r="Y216">
        <f>VLOOKUP($X216,Salt_Elev!$Q$1:$R$128,2,FALSE)</f>
        <v>0.57099999999999995</v>
      </c>
    </row>
    <row r="217" spans="1:25" x14ac:dyDescent="0.25">
      <c r="A217" s="1">
        <v>45071</v>
      </c>
      <c r="B217" s="2">
        <v>0.58611111111111114</v>
      </c>
      <c r="C217" t="s">
        <v>61</v>
      </c>
      <c r="D217" t="s">
        <v>230</v>
      </c>
      <c r="E217" t="s">
        <v>227</v>
      </c>
      <c r="F217" t="s">
        <v>240</v>
      </c>
      <c r="G217">
        <v>7</v>
      </c>
      <c r="H217">
        <v>32.200000000000003</v>
      </c>
      <c r="I217">
        <v>87</v>
      </c>
      <c r="J217">
        <v>2</v>
      </c>
      <c r="K217" t="s">
        <v>27</v>
      </c>
      <c r="L217">
        <v>87</v>
      </c>
      <c r="M217">
        <v>30</v>
      </c>
      <c r="N217">
        <v>336</v>
      </c>
      <c r="O217" t="s">
        <v>249</v>
      </c>
      <c r="P217" t="s">
        <v>29</v>
      </c>
      <c r="Q217" t="s">
        <v>29</v>
      </c>
      <c r="R217" t="s">
        <v>40</v>
      </c>
      <c r="S217">
        <v>128</v>
      </c>
      <c r="T217">
        <v>0.8</v>
      </c>
      <c r="U217" t="s">
        <v>250</v>
      </c>
      <c r="X217" t="str">
        <f t="shared" si="3"/>
        <v>MWS7</v>
      </c>
      <c r="Y217">
        <f>VLOOKUP($X217,Salt_Elev!$Q$1:$R$128,2,FALSE)</f>
        <v>0.57099999999999995</v>
      </c>
    </row>
    <row r="218" spans="1:25" x14ac:dyDescent="0.25">
      <c r="A218" s="1">
        <v>45071</v>
      </c>
      <c r="B218" s="2">
        <v>0.58611111111111114</v>
      </c>
      <c r="C218" t="s">
        <v>61</v>
      </c>
      <c r="D218" t="s">
        <v>230</v>
      </c>
      <c r="E218" t="s">
        <v>227</v>
      </c>
      <c r="F218" t="s">
        <v>240</v>
      </c>
      <c r="G218">
        <v>7</v>
      </c>
      <c r="H218">
        <v>32.200000000000003</v>
      </c>
      <c r="I218">
        <v>87</v>
      </c>
      <c r="J218">
        <v>2</v>
      </c>
      <c r="K218" t="s">
        <v>27</v>
      </c>
      <c r="L218">
        <v>87</v>
      </c>
      <c r="M218">
        <v>30</v>
      </c>
      <c r="N218">
        <v>336</v>
      </c>
      <c r="O218" t="s">
        <v>249</v>
      </c>
      <c r="P218" t="s">
        <v>29</v>
      </c>
      <c r="Q218" t="s">
        <v>29</v>
      </c>
      <c r="R218" t="s">
        <v>40</v>
      </c>
      <c r="S218">
        <v>183</v>
      </c>
      <c r="T218">
        <v>0.7</v>
      </c>
      <c r="U218" t="s">
        <v>250</v>
      </c>
      <c r="X218" t="str">
        <f t="shared" si="3"/>
        <v>MWS7</v>
      </c>
      <c r="Y218">
        <f>VLOOKUP($X218,Salt_Elev!$Q$1:$R$128,2,FALSE)</f>
        <v>0.57099999999999995</v>
      </c>
    </row>
    <row r="219" spans="1:25" x14ac:dyDescent="0.25">
      <c r="A219" s="1">
        <v>45071</v>
      </c>
      <c r="B219" s="2">
        <v>0.58611111111111114</v>
      </c>
      <c r="C219" t="s">
        <v>61</v>
      </c>
      <c r="D219" t="s">
        <v>230</v>
      </c>
      <c r="E219" t="s">
        <v>227</v>
      </c>
      <c r="F219" t="s">
        <v>240</v>
      </c>
      <c r="G219">
        <v>7</v>
      </c>
      <c r="H219">
        <v>32.200000000000003</v>
      </c>
      <c r="I219">
        <v>87</v>
      </c>
      <c r="J219">
        <v>2</v>
      </c>
      <c r="K219" t="s">
        <v>27</v>
      </c>
      <c r="L219">
        <v>87</v>
      </c>
      <c r="M219">
        <v>30</v>
      </c>
      <c r="N219">
        <v>336</v>
      </c>
      <c r="O219" t="s">
        <v>249</v>
      </c>
      <c r="P219" t="s">
        <v>29</v>
      </c>
      <c r="Q219" t="s">
        <v>29</v>
      </c>
      <c r="R219" t="s">
        <v>40</v>
      </c>
      <c r="S219">
        <v>110</v>
      </c>
      <c r="T219">
        <v>0.5</v>
      </c>
      <c r="U219" t="s">
        <v>250</v>
      </c>
      <c r="X219" t="str">
        <f t="shared" si="3"/>
        <v>MWS7</v>
      </c>
      <c r="Y219">
        <f>VLOOKUP($X219,Salt_Elev!$Q$1:$R$128,2,FALSE)</f>
        <v>0.57099999999999995</v>
      </c>
    </row>
    <row r="220" spans="1:25" x14ac:dyDescent="0.25">
      <c r="A220" s="1">
        <v>45071</v>
      </c>
      <c r="B220" s="2">
        <v>0.58611111111111114</v>
      </c>
      <c r="C220" t="s">
        <v>61</v>
      </c>
      <c r="D220" t="s">
        <v>230</v>
      </c>
      <c r="E220" t="s">
        <v>227</v>
      </c>
      <c r="F220" t="s">
        <v>240</v>
      </c>
      <c r="G220">
        <v>7</v>
      </c>
      <c r="H220">
        <v>32.200000000000003</v>
      </c>
      <c r="I220">
        <v>87</v>
      </c>
      <c r="J220">
        <v>2</v>
      </c>
      <c r="K220" t="s">
        <v>27</v>
      </c>
      <c r="L220">
        <v>87</v>
      </c>
      <c r="M220">
        <v>30</v>
      </c>
      <c r="N220">
        <v>336</v>
      </c>
      <c r="O220" t="s">
        <v>249</v>
      </c>
      <c r="P220" t="s">
        <v>29</v>
      </c>
      <c r="Q220" t="s">
        <v>29</v>
      </c>
      <c r="R220" t="s">
        <v>40</v>
      </c>
      <c r="S220">
        <v>177</v>
      </c>
      <c r="T220">
        <v>0.5</v>
      </c>
      <c r="U220" t="s">
        <v>250</v>
      </c>
      <c r="X220" t="str">
        <f t="shared" si="3"/>
        <v>MWS7</v>
      </c>
      <c r="Y220">
        <f>VLOOKUP($X220,Salt_Elev!$Q$1:$R$128,2,FALSE)</f>
        <v>0.57099999999999995</v>
      </c>
    </row>
    <row r="221" spans="1:25" x14ac:dyDescent="0.25">
      <c r="A221" s="1">
        <v>45071</v>
      </c>
      <c r="B221" s="2">
        <v>0.59861111111111109</v>
      </c>
      <c r="C221" t="s">
        <v>231</v>
      </c>
      <c r="D221" t="s">
        <v>232</v>
      </c>
      <c r="E221" t="s">
        <v>227</v>
      </c>
      <c r="F221" t="s">
        <v>240</v>
      </c>
      <c r="G221">
        <v>8</v>
      </c>
      <c r="H221">
        <v>25.5</v>
      </c>
      <c r="I221">
        <v>90</v>
      </c>
      <c r="J221">
        <v>0</v>
      </c>
      <c r="K221" t="s">
        <v>36</v>
      </c>
      <c r="L221">
        <v>2</v>
      </c>
      <c r="M221">
        <v>50</v>
      </c>
      <c r="N221">
        <v>21</v>
      </c>
      <c r="O221" t="s">
        <v>87</v>
      </c>
      <c r="P221" t="s">
        <v>29</v>
      </c>
      <c r="Q221" t="s">
        <v>29</v>
      </c>
      <c r="R221" t="s">
        <v>29</v>
      </c>
      <c r="S221">
        <v>113</v>
      </c>
      <c r="T221">
        <v>10.5</v>
      </c>
      <c r="U221" t="s">
        <v>659</v>
      </c>
      <c r="X221" t="str">
        <f t="shared" si="3"/>
        <v>MWS8</v>
      </c>
      <c r="Y221">
        <f>VLOOKUP($X221,Salt_Elev!$Q$1:$R$128,2,FALSE)</f>
        <v>0.57999999999999996</v>
      </c>
    </row>
    <row r="222" spans="1:25" x14ac:dyDescent="0.25">
      <c r="A222" s="1">
        <v>45071</v>
      </c>
      <c r="B222" s="2">
        <v>0.59861111111111109</v>
      </c>
      <c r="C222" t="s">
        <v>231</v>
      </c>
      <c r="D222" t="s">
        <v>232</v>
      </c>
      <c r="E222" t="s">
        <v>227</v>
      </c>
      <c r="F222" t="s">
        <v>240</v>
      </c>
      <c r="G222">
        <v>8</v>
      </c>
      <c r="H222">
        <v>25.5</v>
      </c>
      <c r="I222">
        <v>90</v>
      </c>
      <c r="J222">
        <v>0</v>
      </c>
      <c r="K222" t="s">
        <v>36</v>
      </c>
      <c r="L222">
        <v>2</v>
      </c>
      <c r="M222">
        <v>50</v>
      </c>
      <c r="N222">
        <v>21</v>
      </c>
      <c r="O222" t="s">
        <v>87</v>
      </c>
      <c r="P222" t="s">
        <v>29</v>
      </c>
      <c r="Q222" t="s">
        <v>29</v>
      </c>
      <c r="R222" t="s">
        <v>29</v>
      </c>
      <c r="S222">
        <v>190</v>
      </c>
      <c r="T222">
        <v>9.5</v>
      </c>
      <c r="U222" t="s">
        <v>659</v>
      </c>
      <c r="X222" t="str">
        <f t="shared" si="3"/>
        <v>MWS8</v>
      </c>
      <c r="Y222">
        <f>VLOOKUP($X222,Salt_Elev!$Q$1:$R$128,2,FALSE)</f>
        <v>0.57999999999999996</v>
      </c>
    </row>
    <row r="223" spans="1:25" x14ac:dyDescent="0.25">
      <c r="A223" s="1">
        <v>45071</v>
      </c>
      <c r="B223" s="2">
        <v>0.59861111111111109</v>
      </c>
      <c r="C223" t="s">
        <v>231</v>
      </c>
      <c r="D223" t="s">
        <v>232</v>
      </c>
      <c r="E223" t="s">
        <v>227</v>
      </c>
      <c r="F223" t="s">
        <v>240</v>
      </c>
      <c r="G223">
        <v>8</v>
      </c>
      <c r="H223">
        <v>25.5</v>
      </c>
      <c r="I223">
        <v>90</v>
      </c>
      <c r="J223">
        <v>0</v>
      </c>
      <c r="K223" t="s">
        <v>36</v>
      </c>
      <c r="L223">
        <v>2</v>
      </c>
      <c r="M223">
        <v>50</v>
      </c>
      <c r="N223">
        <v>21</v>
      </c>
      <c r="O223" t="s">
        <v>87</v>
      </c>
      <c r="P223" t="s">
        <v>29</v>
      </c>
      <c r="Q223" t="s">
        <v>29</v>
      </c>
      <c r="R223" t="s">
        <v>29</v>
      </c>
      <c r="S223">
        <v>75</v>
      </c>
      <c r="T223">
        <v>9</v>
      </c>
      <c r="U223" t="s">
        <v>659</v>
      </c>
      <c r="X223" t="str">
        <f t="shared" si="3"/>
        <v>MWS8</v>
      </c>
      <c r="Y223">
        <f>VLOOKUP($X223,Salt_Elev!$Q$1:$R$128,2,FALSE)</f>
        <v>0.57999999999999996</v>
      </c>
    </row>
    <row r="224" spans="1:25" x14ac:dyDescent="0.25">
      <c r="A224" s="1">
        <v>45071</v>
      </c>
      <c r="B224" s="2">
        <v>0.59861111111111109</v>
      </c>
      <c r="C224" t="s">
        <v>231</v>
      </c>
      <c r="D224" t="s">
        <v>232</v>
      </c>
      <c r="E224" t="s">
        <v>227</v>
      </c>
      <c r="F224" t="s">
        <v>240</v>
      </c>
      <c r="G224">
        <v>8</v>
      </c>
      <c r="H224">
        <v>25.5</v>
      </c>
      <c r="I224">
        <v>90</v>
      </c>
      <c r="J224">
        <v>0</v>
      </c>
      <c r="K224" t="s">
        <v>36</v>
      </c>
      <c r="L224">
        <v>2</v>
      </c>
      <c r="M224">
        <v>50</v>
      </c>
      <c r="N224">
        <v>21</v>
      </c>
      <c r="O224" t="s">
        <v>87</v>
      </c>
      <c r="P224" t="s">
        <v>29</v>
      </c>
      <c r="Q224" t="s">
        <v>29</v>
      </c>
      <c r="R224" t="s">
        <v>29</v>
      </c>
      <c r="S224">
        <v>137</v>
      </c>
      <c r="T224">
        <v>9</v>
      </c>
      <c r="U224" t="s">
        <v>659</v>
      </c>
      <c r="X224" t="str">
        <f t="shared" si="3"/>
        <v>MWS8</v>
      </c>
      <c r="Y224">
        <f>VLOOKUP($X224,Salt_Elev!$Q$1:$R$128,2,FALSE)</f>
        <v>0.57999999999999996</v>
      </c>
    </row>
    <row r="225" spans="1:25" x14ac:dyDescent="0.25">
      <c r="A225" s="1">
        <v>45071</v>
      </c>
      <c r="B225" s="2">
        <v>0.59861111111111109</v>
      </c>
      <c r="C225" t="s">
        <v>231</v>
      </c>
      <c r="D225" t="s">
        <v>232</v>
      </c>
      <c r="E225" t="s">
        <v>227</v>
      </c>
      <c r="F225" t="s">
        <v>240</v>
      </c>
      <c r="G225">
        <v>8</v>
      </c>
      <c r="H225">
        <v>25.5</v>
      </c>
      <c r="I225">
        <v>90</v>
      </c>
      <c r="J225">
        <v>0</v>
      </c>
      <c r="K225" t="s">
        <v>36</v>
      </c>
      <c r="L225">
        <v>2</v>
      </c>
      <c r="M225">
        <v>50</v>
      </c>
      <c r="N225">
        <v>21</v>
      </c>
      <c r="O225" t="s">
        <v>87</v>
      </c>
      <c r="P225" t="s">
        <v>29</v>
      </c>
      <c r="Q225" t="s">
        <v>29</v>
      </c>
      <c r="R225" t="s">
        <v>29</v>
      </c>
      <c r="S225">
        <v>222</v>
      </c>
      <c r="T225">
        <v>8.5</v>
      </c>
      <c r="U225" t="s">
        <v>659</v>
      </c>
      <c r="X225" t="str">
        <f t="shared" si="3"/>
        <v>MWS8</v>
      </c>
      <c r="Y225">
        <f>VLOOKUP($X225,Salt_Elev!$Q$1:$R$128,2,FALSE)</f>
        <v>0.57999999999999996</v>
      </c>
    </row>
    <row r="226" spans="1:25" x14ac:dyDescent="0.25">
      <c r="A226" s="1">
        <v>45071</v>
      </c>
      <c r="B226" s="2">
        <v>0.59861111111111109</v>
      </c>
      <c r="C226" t="s">
        <v>231</v>
      </c>
      <c r="D226" t="s">
        <v>232</v>
      </c>
      <c r="E226" t="s">
        <v>227</v>
      </c>
      <c r="F226" t="s">
        <v>240</v>
      </c>
      <c r="G226">
        <v>8</v>
      </c>
      <c r="H226">
        <v>25.5</v>
      </c>
      <c r="I226">
        <v>90</v>
      </c>
      <c r="J226">
        <v>0</v>
      </c>
      <c r="K226" t="s">
        <v>36</v>
      </c>
      <c r="L226">
        <v>2</v>
      </c>
      <c r="M226">
        <v>50</v>
      </c>
      <c r="N226">
        <v>21</v>
      </c>
      <c r="O226" t="s">
        <v>87</v>
      </c>
      <c r="P226" t="s">
        <v>29</v>
      </c>
      <c r="Q226" t="s">
        <v>29</v>
      </c>
      <c r="R226" t="s">
        <v>29</v>
      </c>
      <c r="S226">
        <v>172</v>
      </c>
      <c r="T226">
        <v>7.7</v>
      </c>
      <c r="U226" t="s">
        <v>659</v>
      </c>
      <c r="X226" t="str">
        <f t="shared" si="3"/>
        <v>MWS8</v>
      </c>
      <c r="Y226">
        <f>VLOOKUP($X226,Salt_Elev!$Q$1:$R$128,2,FALSE)</f>
        <v>0.57999999999999996</v>
      </c>
    </row>
    <row r="227" spans="1:25" x14ac:dyDescent="0.25">
      <c r="A227" s="1">
        <v>45071</v>
      </c>
      <c r="B227" s="2">
        <v>0.59861111111111109</v>
      </c>
      <c r="C227" t="s">
        <v>231</v>
      </c>
      <c r="D227" t="s">
        <v>232</v>
      </c>
      <c r="E227" t="s">
        <v>227</v>
      </c>
      <c r="F227" t="s">
        <v>240</v>
      </c>
      <c r="G227">
        <v>8</v>
      </c>
      <c r="H227">
        <v>25.5</v>
      </c>
      <c r="I227">
        <v>90</v>
      </c>
      <c r="J227">
        <v>0</v>
      </c>
      <c r="K227" t="s">
        <v>36</v>
      </c>
      <c r="L227">
        <v>2</v>
      </c>
      <c r="M227">
        <v>50</v>
      </c>
      <c r="N227">
        <v>21</v>
      </c>
      <c r="O227" t="s">
        <v>87</v>
      </c>
      <c r="P227" t="s">
        <v>29</v>
      </c>
      <c r="Q227" t="s">
        <v>29</v>
      </c>
      <c r="R227" t="s">
        <v>29</v>
      </c>
      <c r="S227">
        <v>182</v>
      </c>
      <c r="T227">
        <v>7.2</v>
      </c>
      <c r="U227" t="s">
        <v>659</v>
      </c>
      <c r="X227" t="str">
        <f t="shared" si="3"/>
        <v>MWS8</v>
      </c>
      <c r="Y227">
        <f>VLOOKUP($X227,Salt_Elev!$Q$1:$R$128,2,FALSE)</f>
        <v>0.57999999999999996</v>
      </c>
    </row>
    <row r="228" spans="1:25" x14ac:dyDescent="0.25">
      <c r="A228" s="1">
        <v>45071</v>
      </c>
      <c r="B228" s="2">
        <v>0.59861111111111109</v>
      </c>
      <c r="C228" t="s">
        <v>231</v>
      </c>
      <c r="D228" t="s">
        <v>232</v>
      </c>
      <c r="E228" t="s">
        <v>227</v>
      </c>
      <c r="F228" t="s">
        <v>240</v>
      </c>
      <c r="G228">
        <v>8</v>
      </c>
      <c r="H228">
        <v>25.5</v>
      </c>
      <c r="I228">
        <v>90</v>
      </c>
      <c r="J228">
        <v>0</v>
      </c>
      <c r="K228" t="s">
        <v>36</v>
      </c>
      <c r="L228">
        <v>2</v>
      </c>
      <c r="M228">
        <v>50</v>
      </c>
      <c r="N228">
        <v>21</v>
      </c>
      <c r="O228" t="s">
        <v>87</v>
      </c>
      <c r="P228" t="s">
        <v>29</v>
      </c>
      <c r="Q228" t="s">
        <v>29</v>
      </c>
      <c r="R228" t="s">
        <v>29</v>
      </c>
      <c r="S228">
        <v>160</v>
      </c>
      <c r="T228">
        <v>7</v>
      </c>
      <c r="U228" t="s">
        <v>659</v>
      </c>
      <c r="X228" t="str">
        <f t="shared" si="3"/>
        <v>MWS8</v>
      </c>
      <c r="Y228">
        <f>VLOOKUP($X228,Salt_Elev!$Q$1:$R$128,2,FALSE)</f>
        <v>0.57999999999999996</v>
      </c>
    </row>
    <row r="229" spans="1:25" x14ac:dyDescent="0.25">
      <c r="A229" s="1">
        <v>45071</v>
      </c>
      <c r="B229" s="2">
        <v>0.59861111111111109</v>
      </c>
      <c r="C229" t="s">
        <v>231</v>
      </c>
      <c r="D229" t="s">
        <v>232</v>
      </c>
      <c r="E229" t="s">
        <v>227</v>
      </c>
      <c r="F229" t="s">
        <v>240</v>
      </c>
      <c r="G229">
        <v>8</v>
      </c>
      <c r="H229">
        <v>25.5</v>
      </c>
      <c r="I229">
        <v>90</v>
      </c>
      <c r="J229">
        <v>0</v>
      </c>
      <c r="K229" t="s">
        <v>36</v>
      </c>
      <c r="L229">
        <v>2</v>
      </c>
      <c r="M229">
        <v>50</v>
      </c>
      <c r="N229">
        <v>21</v>
      </c>
      <c r="O229" t="s">
        <v>87</v>
      </c>
      <c r="P229" t="s">
        <v>29</v>
      </c>
      <c r="Q229" t="s">
        <v>29</v>
      </c>
      <c r="R229" t="s">
        <v>29</v>
      </c>
      <c r="S229">
        <v>173</v>
      </c>
      <c r="T229">
        <v>5</v>
      </c>
      <c r="U229" t="s">
        <v>659</v>
      </c>
      <c r="X229" t="str">
        <f t="shared" si="3"/>
        <v>MWS8</v>
      </c>
      <c r="Y229">
        <f>VLOOKUP($X229,Salt_Elev!$Q$1:$R$128,2,FALSE)</f>
        <v>0.57999999999999996</v>
      </c>
    </row>
    <row r="230" spans="1:25" x14ac:dyDescent="0.25">
      <c r="A230" s="1">
        <v>45071</v>
      </c>
      <c r="B230" s="2">
        <v>0.59861111111111109</v>
      </c>
      <c r="C230" t="s">
        <v>231</v>
      </c>
      <c r="D230" t="s">
        <v>232</v>
      </c>
      <c r="E230" t="s">
        <v>227</v>
      </c>
      <c r="F230" t="s">
        <v>240</v>
      </c>
      <c r="G230">
        <v>8</v>
      </c>
      <c r="H230">
        <v>25.5</v>
      </c>
      <c r="I230">
        <v>90</v>
      </c>
      <c r="J230">
        <v>0</v>
      </c>
      <c r="K230" t="s">
        <v>36</v>
      </c>
      <c r="L230">
        <v>2</v>
      </c>
      <c r="M230">
        <v>50</v>
      </c>
      <c r="N230">
        <v>21</v>
      </c>
      <c r="O230" t="s">
        <v>87</v>
      </c>
      <c r="P230" t="s">
        <v>29</v>
      </c>
      <c r="Q230" t="s">
        <v>29</v>
      </c>
      <c r="R230" t="s">
        <v>29</v>
      </c>
      <c r="S230">
        <v>155</v>
      </c>
      <c r="T230">
        <v>4.5999999999999996</v>
      </c>
      <c r="U230" t="s">
        <v>659</v>
      </c>
      <c r="X230" t="str">
        <f t="shared" si="3"/>
        <v>MWS8</v>
      </c>
      <c r="Y230">
        <f>VLOOKUP($X230,Salt_Elev!$Q$1:$R$128,2,FALSE)</f>
        <v>0.57999999999999996</v>
      </c>
    </row>
    <row r="231" spans="1:25" x14ac:dyDescent="0.25">
      <c r="A231" s="1">
        <v>45071</v>
      </c>
      <c r="B231" s="2">
        <v>0.59861111111111109</v>
      </c>
      <c r="C231" t="s">
        <v>231</v>
      </c>
      <c r="D231" t="s">
        <v>232</v>
      </c>
      <c r="E231" t="s">
        <v>227</v>
      </c>
      <c r="F231" t="s">
        <v>240</v>
      </c>
      <c r="G231">
        <v>8</v>
      </c>
      <c r="H231">
        <v>25.5</v>
      </c>
      <c r="I231">
        <v>90</v>
      </c>
      <c r="J231">
        <v>0</v>
      </c>
      <c r="K231" t="s">
        <v>27</v>
      </c>
      <c r="L231">
        <v>88</v>
      </c>
      <c r="M231">
        <v>30</v>
      </c>
      <c r="N231">
        <v>295</v>
      </c>
      <c r="O231" t="s">
        <v>244</v>
      </c>
      <c r="P231" t="s">
        <v>29</v>
      </c>
      <c r="Q231" t="s">
        <v>29</v>
      </c>
      <c r="R231" t="s">
        <v>245</v>
      </c>
      <c r="S231">
        <v>101</v>
      </c>
      <c r="T231">
        <v>1.5</v>
      </c>
      <c r="U231" t="s">
        <v>659</v>
      </c>
      <c r="X231" t="str">
        <f t="shared" si="3"/>
        <v>MWS8</v>
      </c>
      <c r="Y231">
        <f>VLOOKUP($X231,Salt_Elev!$Q$1:$R$128,2,FALSE)</f>
        <v>0.57999999999999996</v>
      </c>
    </row>
    <row r="232" spans="1:25" x14ac:dyDescent="0.25">
      <c r="A232" s="1">
        <v>45071</v>
      </c>
      <c r="B232" s="2">
        <v>0.59861111111111109</v>
      </c>
      <c r="C232" t="s">
        <v>231</v>
      </c>
      <c r="D232" t="s">
        <v>232</v>
      </c>
      <c r="E232" t="s">
        <v>227</v>
      </c>
      <c r="F232" t="s">
        <v>240</v>
      </c>
      <c r="G232">
        <v>8</v>
      </c>
      <c r="H232">
        <v>25.5</v>
      </c>
      <c r="I232">
        <v>90</v>
      </c>
      <c r="J232">
        <v>0</v>
      </c>
      <c r="K232" t="s">
        <v>27</v>
      </c>
      <c r="L232">
        <v>88</v>
      </c>
      <c r="M232">
        <v>30</v>
      </c>
      <c r="N232">
        <v>295</v>
      </c>
      <c r="O232" t="s">
        <v>244</v>
      </c>
      <c r="P232" t="s">
        <v>29</v>
      </c>
      <c r="Q232" t="s">
        <v>29</v>
      </c>
      <c r="R232" t="s">
        <v>245</v>
      </c>
      <c r="S232">
        <v>158</v>
      </c>
      <c r="T232">
        <v>1.1000000000000001</v>
      </c>
      <c r="U232" t="s">
        <v>659</v>
      </c>
      <c r="X232" t="str">
        <f t="shared" si="3"/>
        <v>MWS8</v>
      </c>
      <c r="Y232">
        <f>VLOOKUP($X232,Salt_Elev!$Q$1:$R$128,2,FALSE)</f>
        <v>0.57999999999999996</v>
      </c>
    </row>
    <row r="233" spans="1:25" x14ac:dyDescent="0.25">
      <c r="A233" s="1">
        <v>45071</v>
      </c>
      <c r="B233" s="2">
        <v>0.59861111111111109</v>
      </c>
      <c r="C233" t="s">
        <v>231</v>
      </c>
      <c r="D233" t="s">
        <v>232</v>
      </c>
      <c r="E233" t="s">
        <v>227</v>
      </c>
      <c r="F233" t="s">
        <v>240</v>
      </c>
      <c r="G233">
        <v>8</v>
      </c>
      <c r="H233">
        <v>25.5</v>
      </c>
      <c r="I233">
        <v>90</v>
      </c>
      <c r="J233">
        <v>0</v>
      </c>
      <c r="K233" t="s">
        <v>27</v>
      </c>
      <c r="L233">
        <v>88</v>
      </c>
      <c r="M233">
        <v>30</v>
      </c>
      <c r="N233">
        <v>295</v>
      </c>
      <c r="O233" t="s">
        <v>244</v>
      </c>
      <c r="P233" t="s">
        <v>29</v>
      </c>
      <c r="Q233" t="s">
        <v>29</v>
      </c>
      <c r="R233" t="s">
        <v>245</v>
      </c>
      <c r="S233">
        <v>132</v>
      </c>
      <c r="T233">
        <v>1</v>
      </c>
      <c r="U233" t="s">
        <v>659</v>
      </c>
      <c r="X233" t="str">
        <f t="shared" si="3"/>
        <v>MWS8</v>
      </c>
      <c r="Y233">
        <f>VLOOKUP($X233,Salt_Elev!$Q$1:$R$128,2,FALSE)</f>
        <v>0.57999999999999996</v>
      </c>
    </row>
    <row r="234" spans="1:25" x14ac:dyDescent="0.25">
      <c r="A234" s="1">
        <v>45071</v>
      </c>
      <c r="B234" s="2">
        <v>0.59861111111111109</v>
      </c>
      <c r="C234" t="s">
        <v>231</v>
      </c>
      <c r="D234" t="s">
        <v>232</v>
      </c>
      <c r="E234" t="s">
        <v>227</v>
      </c>
      <c r="F234" t="s">
        <v>240</v>
      </c>
      <c r="G234">
        <v>8</v>
      </c>
      <c r="H234">
        <v>25.5</v>
      </c>
      <c r="I234">
        <v>90</v>
      </c>
      <c r="J234">
        <v>0</v>
      </c>
      <c r="K234" t="s">
        <v>27</v>
      </c>
      <c r="L234">
        <v>88</v>
      </c>
      <c r="M234">
        <v>30</v>
      </c>
      <c r="N234">
        <v>295</v>
      </c>
      <c r="O234" t="s">
        <v>244</v>
      </c>
      <c r="P234" t="s">
        <v>29</v>
      </c>
      <c r="Q234" t="s">
        <v>29</v>
      </c>
      <c r="R234" t="s">
        <v>245</v>
      </c>
      <c r="S234">
        <v>48</v>
      </c>
      <c r="T234">
        <v>1</v>
      </c>
      <c r="U234" t="s">
        <v>659</v>
      </c>
      <c r="X234" t="str">
        <f t="shared" si="3"/>
        <v>MWS8</v>
      </c>
      <c r="Y234">
        <f>VLOOKUP($X234,Salt_Elev!$Q$1:$R$128,2,FALSE)</f>
        <v>0.57999999999999996</v>
      </c>
    </row>
    <row r="235" spans="1:25" x14ac:dyDescent="0.25">
      <c r="A235" s="1">
        <v>45071</v>
      </c>
      <c r="B235" s="2">
        <v>0.59861111111111109</v>
      </c>
      <c r="C235" t="s">
        <v>231</v>
      </c>
      <c r="D235" t="s">
        <v>232</v>
      </c>
      <c r="E235" t="s">
        <v>227</v>
      </c>
      <c r="F235" t="s">
        <v>240</v>
      </c>
      <c r="G235">
        <v>8</v>
      </c>
      <c r="H235">
        <v>25.5</v>
      </c>
      <c r="I235">
        <v>90</v>
      </c>
      <c r="J235">
        <v>0</v>
      </c>
      <c r="K235" t="s">
        <v>27</v>
      </c>
      <c r="L235">
        <v>88</v>
      </c>
      <c r="M235">
        <v>30</v>
      </c>
      <c r="N235">
        <v>295</v>
      </c>
      <c r="O235" t="s">
        <v>244</v>
      </c>
      <c r="P235" t="s">
        <v>29</v>
      </c>
      <c r="Q235" t="s">
        <v>29</v>
      </c>
      <c r="R235" t="s">
        <v>245</v>
      </c>
      <c r="S235">
        <v>164</v>
      </c>
      <c r="T235">
        <v>0.8</v>
      </c>
      <c r="U235" t="s">
        <v>659</v>
      </c>
      <c r="X235" t="str">
        <f t="shared" si="3"/>
        <v>MWS8</v>
      </c>
      <c r="Y235">
        <f>VLOOKUP($X235,Salt_Elev!$Q$1:$R$128,2,FALSE)</f>
        <v>0.57999999999999996</v>
      </c>
    </row>
    <row r="236" spans="1:25" x14ac:dyDescent="0.25">
      <c r="A236" s="1">
        <v>45071</v>
      </c>
      <c r="B236" s="2">
        <v>0.59861111111111109</v>
      </c>
      <c r="C236" t="s">
        <v>231</v>
      </c>
      <c r="D236" t="s">
        <v>232</v>
      </c>
      <c r="E236" t="s">
        <v>227</v>
      </c>
      <c r="F236" t="s">
        <v>240</v>
      </c>
      <c r="G236">
        <v>8</v>
      </c>
      <c r="H236">
        <v>25.5</v>
      </c>
      <c r="I236">
        <v>90</v>
      </c>
      <c r="J236">
        <v>0</v>
      </c>
      <c r="K236" t="s">
        <v>27</v>
      </c>
      <c r="L236">
        <v>88</v>
      </c>
      <c r="M236">
        <v>30</v>
      </c>
      <c r="N236">
        <v>295</v>
      </c>
      <c r="O236" t="s">
        <v>244</v>
      </c>
      <c r="P236" t="s">
        <v>29</v>
      </c>
      <c r="Q236" t="s">
        <v>29</v>
      </c>
      <c r="R236" t="s">
        <v>245</v>
      </c>
      <c r="S236">
        <v>93</v>
      </c>
      <c r="T236">
        <v>0.5</v>
      </c>
      <c r="U236" t="s">
        <v>659</v>
      </c>
      <c r="X236" t="str">
        <f t="shared" si="3"/>
        <v>MWS8</v>
      </c>
      <c r="Y236">
        <f>VLOOKUP($X236,Salt_Elev!$Q$1:$R$128,2,FALSE)</f>
        <v>0.57999999999999996</v>
      </c>
    </row>
    <row r="237" spans="1:25" x14ac:dyDescent="0.25">
      <c r="A237" s="1">
        <v>45071</v>
      </c>
      <c r="B237" s="2">
        <v>0.59861111111111109</v>
      </c>
      <c r="C237" t="s">
        <v>231</v>
      </c>
      <c r="D237" t="s">
        <v>232</v>
      </c>
      <c r="E237" t="s">
        <v>227</v>
      </c>
      <c r="F237" t="s">
        <v>240</v>
      </c>
      <c r="G237">
        <v>8</v>
      </c>
      <c r="H237">
        <v>25.5</v>
      </c>
      <c r="I237">
        <v>90</v>
      </c>
      <c r="J237">
        <v>0</v>
      </c>
      <c r="K237" t="s">
        <v>27</v>
      </c>
      <c r="L237">
        <v>88</v>
      </c>
      <c r="M237">
        <v>30</v>
      </c>
      <c r="N237">
        <v>295</v>
      </c>
      <c r="O237" t="s">
        <v>244</v>
      </c>
      <c r="P237" t="s">
        <v>29</v>
      </c>
      <c r="Q237" t="s">
        <v>29</v>
      </c>
      <c r="R237" t="s">
        <v>245</v>
      </c>
      <c r="S237">
        <v>84</v>
      </c>
      <c r="T237">
        <v>0.5</v>
      </c>
      <c r="U237" t="s">
        <v>659</v>
      </c>
      <c r="X237" t="str">
        <f t="shared" si="3"/>
        <v>MWS8</v>
      </c>
      <c r="Y237">
        <f>VLOOKUP($X237,Salt_Elev!$Q$1:$R$128,2,FALSE)</f>
        <v>0.57999999999999996</v>
      </c>
    </row>
    <row r="238" spans="1:25" x14ac:dyDescent="0.25">
      <c r="A238" s="1">
        <v>45071</v>
      </c>
      <c r="B238" s="2">
        <v>0.59861111111111109</v>
      </c>
      <c r="C238" t="s">
        <v>231</v>
      </c>
      <c r="D238" t="s">
        <v>232</v>
      </c>
      <c r="E238" t="s">
        <v>227</v>
      </c>
      <c r="F238" t="s">
        <v>240</v>
      </c>
      <c r="G238">
        <v>8</v>
      </c>
      <c r="H238">
        <v>25.5</v>
      </c>
      <c r="I238">
        <v>90</v>
      </c>
      <c r="J238">
        <v>0</v>
      </c>
      <c r="K238" t="s">
        <v>27</v>
      </c>
      <c r="L238">
        <v>88</v>
      </c>
      <c r="M238">
        <v>30</v>
      </c>
      <c r="N238">
        <v>295</v>
      </c>
      <c r="O238" t="s">
        <v>244</v>
      </c>
      <c r="P238" t="s">
        <v>29</v>
      </c>
      <c r="Q238" t="s">
        <v>29</v>
      </c>
      <c r="R238" t="s">
        <v>245</v>
      </c>
      <c r="S238">
        <v>86</v>
      </c>
      <c r="T238">
        <v>0.5</v>
      </c>
      <c r="U238" t="s">
        <v>659</v>
      </c>
      <c r="X238" t="str">
        <f t="shared" si="3"/>
        <v>MWS8</v>
      </c>
      <c r="Y238">
        <f>VLOOKUP($X238,Salt_Elev!$Q$1:$R$128,2,FALSE)</f>
        <v>0.57999999999999996</v>
      </c>
    </row>
    <row r="239" spans="1:25" x14ac:dyDescent="0.25">
      <c r="A239" s="1">
        <v>45071</v>
      </c>
      <c r="B239" s="2">
        <v>0.59861111111111109</v>
      </c>
      <c r="C239" t="s">
        <v>231</v>
      </c>
      <c r="D239" t="s">
        <v>232</v>
      </c>
      <c r="E239" t="s">
        <v>227</v>
      </c>
      <c r="F239" t="s">
        <v>240</v>
      </c>
      <c r="G239">
        <v>8</v>
      </c>
      <c r="H239">
        <v>25.5</v>
      </c>
      <c r="I239">
        <v>90</v>
      </c>
      <c r="J239">
        <v>0</v>
      </c>
      <c r="K239" t="s">
        <v>27</v>
      </c>
      <c r="L239">
        <v>88</v>
      </c>
      <c r="M239">
        <v>30</v>
      </c>
      <c r="N239">
        <v>295</v>
      </c>
      <c r="O239" t="s">
        <v>244</v>
      </c>
      <c r="P239" t="s">
        <v>29</v>
      </c>
      <c r="Q239" t="s">
        <v>29</v>
      </c>
      <c r="R239" t="s">
        <v>245</v>
      </c>
      <c r="S239">
        <v>136</v>
      </c>
      <c r="T239">
        <v>0.5</v>
      </c>
      <c r="U239" t="s">
        <v>659</v>
      </c>
      <c r="X239" t="str">
        <f t="shared" si="3"/>
        <v>MWS8</v>
      </c>
      <c r="Y239">
        <f>VLOOKUP($X239,Salt_Elev!$Q$1:$R$128,2,FALSE)</f>
        <v>0.57999999999999996</v>
      </c>
    </row>
    <row r="240" spans="1:25" x14ac:dyDescent="0.25">
      <c r="A240" s="1">
        <v>45071</v>
      </c>
      <c r="B240" s="2">
        <v>0.59861111111111109</v>
      </c>
      <c r="C240" t="s">
        <v>231</v>
      </c>
      <c r="D240" t="s">
        <v>232</v>
      </c>
      <c r="E240" t="s">
        <v>227</v>
      </c>
      <c r="F240" t="s">
        <v>240</v>
      </c>
      <c r="G240">
        <v>8</v>
      </c>
      <c r="H240">
        <v>25.5</v>
      </c>
      <c r="I240">
        <v>90</v>
      </c>
      <c r="J240">
        <v>0</v>
      </c>
      <c r="K240" t="s">
        <v>27</v>
      </c>
      <c r="L240">
        <v>88</v>
      </c>
      <c r="M240">
        <v>30</v>
      </c>
      <c r="N240">
        <v>295</v>
      </c>
      <c r="O240" t="s">
        <v>244</v>
      </c>
      <c r="P240" t="s">
        <v>29</v>
      </c>
      <c r="Q240" t="s">
        <v>29</v>
      </c>
      <c r="R240" t="s">
        <v>245</v>
      </c>
      <c r="S240">
        <v>190</v>
      </c>
      <c r="T240">
        <v>0.3</v>
      </c>
      <c r="U240" t="s">
        <v>659</v>
      </c>
      <c r="X240" t="str">
        <f t="shared" si="3"/>
        <v>MWS8</v>
      </c>
      <c r="Y240">
        <f>VLOOKUP($X240,Salt_Elev!$Q$1:$R$128,2,FALSE)</f>
        <v>0.57999999999999996</v>
      </c>
    </row>
    <row r="241" spans="1:25" x14ac:dyDescent="0.25">
      <c r="A241" s="1">
        <v>45069</v>
      </c>
      <c r="B241" s="2">
        <v>0.53680555555555554</v>
      </c>
      <c r="C241" t="s">
        <v>61</v>
      </c>
      <c r="D241" t="s">
        <v>230</v>
      </c>
      <c r="E241" t="s">
        <v>227</v>
      </c>
      <c r="F241" t="s">
        <v>233</v>
      </c>
      <c r="G241">
        <v>1</v>
      </c>
      <c r="H241">
        <v>23</v>
      </c>
      <c r="I241">
        <v>70</v>
      </c>
      <c r="J241">
        <v>1</v>
      </c>
      <c r="K241" t="s">
        <v>36</v>
      </c>
      <c r="L241">
        <v>4</v>
      </c>
      <c r="M241">
        <v>50</v>
      </c>
      <c r="N241">
        <v>55</v>
      </c>
      <c r="O241" t="s">
        <v>200</v>
      </c>
      <c r="P241" t="s">
        <v>29</v>
      </c>
      <c r="Q241" t="s">
        <v>29</v>
      </c>
      <c r="R241" t="s">
        <v>29</v>
      </c>
      <c r="S241">
        <v>213</v>
      </c>
      <c r="T241">
        <v>8</v>
      </c>
      <c r="X241" t="str">
        <f t="shared" si="3"/>
        <v>VSR1</v>
      </c>
      <c r="Y241">
        <f>VLOOKUP($X241,Salt_Elev!$Q$1:$R$128,2,FALSE)</f>
        <v>0.59299999999999997</v>
      </c>
    </row>
    <row r="242" spans="1:25" x14ac:dyDescent="0.25">
      <c r="A242" s="1">
        <v>45069</v>
      </c>
      <c r="B242" s="2">
        <v>0.53680555555555554</v>
      </c>
      <c r="C242" t="s">
        <v>61</v>
      </c>
      <c r="D242" t="s">
        <v>230</v>
      </c>
      <c r="E242" t="s">
        <v>227</v>
      </c>
      <c r="F242" t="s">
        <v>233</v>
      </c>
      <c r="G242">
        <v>1</v>
      </c>
      <c r="H242">
        <v>23</v>
      </c>
      <c r="I242">
        <v>70</v>
      </c>
      <c r="J242">
        <v>1</v>
      </c>
      <c r="K242" t="s">
        <v>36</v>
      </c>
      <c r="L242">
        <v>4</v>
      </c>
      <c r="M242">
        <v>50</v>
      </c>
      <c r="N242">
        <v>55</v>
      </c>
      <c r="O242" t="s">
        <v>200</v>
      </c>
      <c r="P242" t="s">
        <v>29</v>
      </c>
      <c r="Q242" t="s">
        <v>29</v>
      </c>
      <c r="R242" t="s">
        <v>29</v>
      </c>
      <c r="S242">
        <v>180</v>
      </c>
      <c r="T242">
        <v>7</v>
      </c>
      <c r="X242" t="str">
        <f t="shared" si="3"/>
        <v>VSR1</v>
      </c>
      <c r="Y242">
        <f>VLOOKUP($X242,Salt_Elev!$Q$1:$R$128,2,FALSE)</f>
        <v>0.59299999999999997</v>
      </c>
    </row>
    <row r="243" spans="1:25" x14ac:dyDescent="0.25">
      <c r="A243" s="1">
        <v>45069</v>
      </c>
      <c r="B243" s="2">
        <v>0.53680555555555554</v>
      </c>
      <c r="C243" t="s">
        <v>61</v>
      </c>
      <c r="D243" t="s">
        <v>230</v>
      </c>
      <c r="E243" t="s">
        <v>227</v>
      </c>
      <c r="F243" t="s">
        <v>233</v>
      </c>
      <c r="G243">
        <v>1</v>
      </c>
      <c r="H243">
        <v>23</v>
      </c>
      <c r="I243">
        <v>70</v>
      </c>
      <c r="J243">
        <v>1</v>
      </c>
      <c r="K243" t="s">
        <v>36</v>
      </c>
      <c r="L243">
        <v>4</v>
      </c>
      <c r="M243">
        <v>50</v>
      </c>
      <c r="N243">
        <v>55</v>
      </c>
      <c r="O243" t="s">
        <v>200</v>
      </c>
      <c r="P243" t="s">
        <v>29</v>
      </c>
      <c r="Q243" t="s">
        <v>29</v>
      </c>
      <c r="R243" t="s">
        <v>29</v>
      </c>
      <c r="S243">
        <v>180</v>
      </c>
      <c r="T243">
        <v>6</v>
      </c>
      <c r="X243" t="str">
        <f t="shared" si="3"/>
        <v>VSR1</v>
      </c>
      <c r="Y243">
        <f>VLOOKUP($X243,Salt_Elev!$Q$1:$R$128,2,FALSE)</f>
        <v>0.59299999999999997</v>
      </c>
    </row>
    <row r="244" spans="1:25" x14ac:dyDescent="0.25">
      <c r="A244" s="1">
        <v>45069</v>
      </c>
      <c r="B244" s="2">
        <v>0.53680555555555554</v>
      </c>
      <c r="C244" t="s">
        <v>61</v>
      </c>
      <c r="D244" t="s">
        <v>230</v>
      </c>
      <c r="E244" t="s">
        <v>227</v>
      </c>
      <c r="F244" t="s">
        <v>233</v>
      </c>
      <c r="G244">
        <v>1</v>
      </c>
      <c r="H244">
        <v>23</v>
      </c>
      <c r="I244">
        <v>70</v>
      </c>
      <c r="J244">
        <v>1</v>
      </c>
      <c r="K244" t="s">
        <v>36</v>
      </c>
      <c r="L244">
        <v>4</v>
      </c>
      <c r="M244">
        <v>50</v>
      </c>
      <c r="N244">
        <v>55</v>
      </c>
      <c r="O244" t="s">
        <v>200</v>
      </c>
      <c r="P244" t="s">
        <v>29</v>
      </c>
      <c r="Q244" t="s">
        <v>29</v>
      </c>
      <c r="R244" t="s">
        <v>29</v>
      </c>
      <c r="S244">
        <v>153</v>
      </c>
      <c r="T244">
        <v>6</v>
      </c>
      <c r="X244" t="str">
        <f t="shared" si="3"/>
        <v>VSR1</v>
      </c>
      <c r="Y244">
        <f>VLOOKUP($X244,Salt_Elev!$Q$1:$R$128,2,FALSE)</f>
        <v>0.59299999999999997</v>
      </c>
    </row>
    <row r="245" spans="1:25" x14ac:dyDescent="0.25">
      <c r="A245" s="1">
        <v>45069</v>
      </c>
      <c r="B245" s="2">
        <v>0.53680555555555554</v>
      </c>
      <c r="C245" t="s">
        <v>61</v>
      </c>
      <c r="D245" t="s">
        <v>230</v>
      </c>
      <c r="E245" t="s">
        <v>227</v>
      </c>
      <c r="F245" t="s">
        <v>233</v>
      </c>
      <c r="G245">
        <v>1</v>
      </c>
      <c r="H245">
        <v>23</v>
      </c>
      <c r="I245">
        <v>70</v>
      </c>
      <c r="J245">
        <v>1</v>
      </c>
      <c r="K245" t="s">
        <v>36</v>
      </c>
      <c r="L245">
        <v>4</v>
      </c>
      <c r="M245">
        <v>50</v>
      </c>
      <c r="N245">
        <v>55</v>
      </c>
      <c r="O245" t="s">
        <v>200</v>
      </c>
      <c r="P245" t="s">
        <v>29</v>
      </c>
      <c r="Q245" t="s">
        <v>29</v>
      </c>
      <c r="R245" t="s">
        <v>29</v>
      </c>
      <c r="S245">
        <v>132</v>
      </c>
      <c r="T245">
        <v>6</v>
      </c>
      <c r="X245" t="str">
        <f t="shared" si="3"/>
        <v>VSR1</v>
      </c>
      <c r="Y245">
        <f>VLOOKUP($X245,Salt_Elev!$Q$1:$R$128,2,FALSE)</f>
        <v>0.59299999999999997</v>
      </c>
    </row>
    <row r="246" spans="1:25" x14ac:dyDescent="0.25">
      <c r="A246" s="1">
        <v>45069</v>
      </c>
      <c r="B246" s="2">
        <v>0.53680555555555554</v>
      </c>
      <c r="C246" t="s">
        <v>61</v>
      </c>
      <c r="D246" t="s">
        <v>230</v>
      </c>
      <c r="E246" t="s">
        <v>227</v>
      </c>
      <c r="F246" t="s">
        <v>233</v>
      </c>
      <c r="G246">
        <v>1</v>
      </c>
      <c r="H246">
        <v>23</v>
      </c>
      <c r="I246">
        <v>70</v>
      </c>
      <c r="J246">
        <v>1</v>
      </c>
      <c r="K246" t="s">
        <v>36</v>
      </c>
      <c r="L246">
        <v>4</v>
      </c>
      <c r="M246">
        <v>50</v>
      </c>
      <c r="N246">
        <v>55</v>
      </c>
      <c r="O246" t="s">
        <v>200</v>
      </c>
      <c r="P246" t="s">
        <v>29</v>
      </c>
      <c r="Q246" t="s">
        <v>29</v>
      </c>
      <c r="R246" t="s">
        <v>29</v>
      </c>
      <c r="S246">
        <v>201</v>
      </c>
      <c r="T246">
        <v>6</v>
      </c>
      <c r="X246" t="str">
        <f t="shared" si="3"/>
        <v>VSR1</v>
      </c>
      <c r="Y246">
        <f>VLOOKUP($X246,Salt_Elev!$Q$1:$R$128,2,FALSE)</f>
        <v>0.59299999999999997</v>
      </c>
    </row>
    <row r="247" spans="1:25" x14ac:dyDescent="0.25">
      <c r="A247" s="1">
        <v>45069</v>
      </c>
      <c r="B247" s="2">
        <v>0.53680555555555554</v>
      </c>
      <c r="C247" t="s">
        <v>61</v>
      </c>
      <c r="D247" t="s">
        <v>230</v>
      </c>
      <c r="E247" t="s">
        <v>227</v>
      </c>
      <c r="F247" t="s">
        <v>233</v>
      </c>
      <c r="G247">
        <v>1</v>
      </c>
      <c r="H247">
        <v>23</v>
      </c>
      <c r="I247">
        <v>70</v>
      </c>
      <c r="J247">
        <v>1</v>
      </c>
      <c r="K247" t="s">
        <v>36</v>
      </c>
      <c r="L247">
        <v>4</v>
      </c>
      <c r="M247">
        <v>50</v>
      </c>
      <c r="N247">
        <v>55</v>
      </c>
      <c r="O247" t="s">
        <v>200</v>
      </c>
      <c r="P247" t="s">
        <v>29</v>
      </c>
      <c r="Q247" t="s">
        <v>29</v>
      </c>
      <c r="R247" t="s">
        <v>29</v>
      </c>
      <c r="S247">
        <v>100</v>
      </c>
      <c r="T247">
        <v>5</v>
      </c>
      <c r="X247" t="str">
        <f t="shared" si="3"/>
        <v>VSR1</v>
      </c>
      <c r="Y247">
        <f>VLOOKUP($X247,Salt_Elev!$Q$1:$R$128,2,FALSE)</f>
        <v>0.59299999999999997</v>
      </c>
    </row>
    <row r="248" spans="1:25" x14ac:dyDescent="0.25">
      <c r="A248" s="1">
        <v>45069</v>
      </c>
      <c r="B248" s="2">
        <v>0.53680555555555554</v>
      </c>
      <c r="C248" t="s">
        <v>61</v>
      </c>
      <c r="D248" t="s">
        <v>230</v>
      </c>
      <c r="E248" t="s">
        <v>227</v>
      </c>
      <c r="F248" t="s">
        <v>233</v>
      </c>
      <c r="G248">
        <v>1</v>
      </c>
      <c r="H248">
        <v>23</v>
      </c>
      <c r="I248">
        <v>70</v>
      </c>
      <c r="J248">
        <v>1</v>
      </c>
      <c r="K248" t="s">
        <v>36</v>
      </c>
      <c r="L248">
        <v>4</v>
      </c>
      <c r="M248">
        <v>50</v>
      </c>
      <c r="N248">
        <v>55</v>
      </c>
      <c r="O248" t="s">
        <v>200</v>
      </c>
      <c r="P248" t="s">
        <v>29</v>
      </c>
      <c r="Q248" t="s">
        <v>29</v>
      </c>
      <c r="R248" t="s">
        <v>29</v>
      </c>
      <c r="S248">
        <v>90</v>
      </c>
      <c r="T248">
        <v>4.5</v>
      </c>
      <c r="X248" t="str">
        <f t="shared" si="3"/>
        <v>VSR1</v>
      </c>
      <c r="Y248">
        <f>VLOOKUP($X248,Salt_Elev!$Q$1:$R$128,2,FALSE)</f>
        <v>0.59299999999999997</v>
      </c>
    </row>
    <row r="249" spans="1:25" x14ac:dyDescent="0.25">
      <c r="A249" s="1">
        <v>45069</v>
      </c>
      <c r="B249" s="2">
        <v>0.53680555555555554</v>
      </c>
      <c r="C249" t="s">
        <v>61</v>
      </c>
      <c r="D249" t="s">
        <v>230</v>
      </c>
      <c r="E249" t="s">
        <v>227</v>
      </c>
      <c r="F249" t="s">
        <v>233</v>
      </c>
      <c r="G249">
        <v>1</v>
      </c>
      <c r="H249">
        <v>23</v>
      </c>
      <c r="I249">
        <v>70</v>
      </c>
      <c r="J249">
        <v>1</v>
      </c>
      <c r="K249" t="s">
        <v>36</v>
      </c>
      <c r="L249">
        <v>4</v>
      </c>
      <c r="M249">
        <v>50</v>
      </c>
      <c r="N249">
        <v>55</v>
      </c>
      <c r="O249" t="s">
        <v>200</v>
      </c>
      <c r="P249" t="s">
        <v>29</v>
      </c>
      <c r="Q249" t="s">
        <v>29</v>
      </c>
      <c r="R249" t="s">
        <v>29</v>
      </c>
      <c r="S249">
        <v>33</v>
      </c>
      <c r="T249">
        <v>3.5</v>
      </c>
      <c r="X249" t="str">
        <f t="shared" si="3"/>
        <v>VSR1</v>
      </c>
      <c r="Y249">
        <f>VLOOKUP($X249,Salt_Elev!$Q$1:$R$128,2,FALSE)</f>
        <v>0.59299999999999997</v>
      </c>
    </row>
    <row r="250" spans="1:25" x14ac:dyDescent="0.25">
      <c r="A250" s="1">
        <v>45069</v>
      </c>
      <c r="B250" s="2">
        <v>0.53680555555555554</v>
      </c>
      <c r="C250" t="s">
        <v>61</v>
      </c>
      <c r="D250" t="s">
        <v>230</v>
      </c>
      <c r="E250" t="s">
        <v>227</v>
      </c>
      <c r="F250" t="s">
        <v>233</v>
      </c>
      <c r="G250">
        <v>1</v>
      </c>
      <c r="H250">
        <v>23</v>
      </c>
      <c r="I250">
        <v>70</v>
      </c>
      <c r="J250">
        <v>1</v>
      </c>
      <c r="K250" t="s">
        <v>36</v>
      </c>
      <c r="L250">
        <v>4</v>
      </c>
      <c r="M250">
        <v>50</v>
      </c>
      <c r="N250">
        <v>55</v>
      </c>
      <c r="O250" t="s">
        <v>200</v>
      </c>
      <c r="P250" t="s">
        <v>29</v>
      </c>
      <c r="Q250" t="s">
        <v>29</v>
      </c>
      <c r="R250" t="s">
        <v>29</v>
      </c>
      <c r="S250">
        <v>67</v>
      </c>
      <c r="T250">
        <v>3.5</v>
      </c>
      <c r="X250" t="str">
        <f t="shared" si="3"/>
        <v>VSR1</v>
      </c>
      <c r="Y250">
        <f>VLOOKUP($X250,Salt_Elev!$Q$1:$R$128,2,FALSE)</f>
        <v>0.59299999999999997</v>
      </c>
    </row>
    <row r="251" spans="1:25" x14ac:dyDescent="0.25">
      <c r="A251" s="1">
        <v>45069</v>
      </c>
      <c r="B251" s="2">
        <v>0.53680555555555554</v>
      </c>
      <c r="C251" t="s">
        <v>61</v>
      </c>
      <c r="D251" t="s">
        <v>230</v>
      </c>
      <c r="E251" t="s">
        <v>227</v>
      </c>
      <c r="F251" t="s">
        <v>233</v>
      </c>
      <c r="G251">
        <v>1</v>
      </c>
      <c r="H251">
        <v>23</v>
      </c>
      <c r="I251">
        <v>70</v>
      </c>
      <c r="J251">
        <v>1</v>
      </c>
      <c r="K251" t="s">
        <v>27</v>
      </c>
      <c r="L251">
        <v>66</v>
      </c>
      <c r="M251">
        <v>30</v>
      </c>
      <c r="N251">
        <v>144</v>
      </c>
      <c r="O251" t="s">
        <v>200</v>
      </c>
      <c r="P251" t="s">
        <v>29</v>
      </c>
      <c r="Q251" t="s">
        <v>29</v>
      </c>
      <c r="R251" t="s">
        <v>29</v>
      </c>
      <c r="S251">
        <v>192</v>
      </c>
      <c r="T251">
        <v>1.5</v>
      </c>
      <c r="X251" t="str">
        <f t="shared" si="3"/>
        <v>VSR1</v>
      </c>
      <c r="Y251">
        <f>VLOOKUP($X251,Salt_Elev!$Q$1:$R$128,2,FALSE)</f>
        <v>0.59299999999999997</v>
      </c>
    </row>
    <row r="252" spans="1:25" x14ac:dyDescent="0.25">
      <c r="A252" s="1">
        <v>45069</v>
      </c>
      <c r="B252" s="2">
        <v>0.53680555555555554</v>
      </c>
      <c r="C252" t="s">
        <v>61</v>
      </c>
      <c r="D252" t="s">
        <v>230</v>
      </c>
      <c r="E252" t="s">
        <v>227</v>
      </c>
      <c r="F252" t="s">
        <v>233</v>
      </c>
      <c r="G252">
        <v>1</v>
      </c>
      <c r="H252">
        <v>23</v>
      </c>
      <c r="I252">
        <v>70</v>
      </c>
      <c r="J252">
        <v>1</v>
      </c>
      <c r="K252" t="s">
        <v>27</v>
      </c>
      <c r="L252">
        <v>66</v>
      </c>
      <c r="M252">
        <v>30</v>
      </c>
      <c r="N252">
        <v>144</v>
      </c>
      <c r="O252" t="s">
        <v>200</v>
      </c>
      <c r="P252" t="s">
        <v>29</v>
      </c>
      <c r="Q252" t="s">
        <v>29</v>
      </c>
      <c r="R252" t="s">
        <v>29</v>
      </c>
      <c r="S252">
        <v>75</v>
      </c>
      <c r="T252">
        <v>1</v>
      </c>
      <c r="X252" t="str">
        <f t="shared" si="3"/>
        <v>VSR1</v>
      </c>
      <c r="Y252">
        <f>VLOOKUP($X252,Salt_Elev!$Q$1:$R$128,2,FALSE)</f>
        <v>0.59299999999999997</v>
      </c>
    </row>
    <row r="253" spans="1:25" x14ac:dyDescent="0.25">
      <c r="A253" s="1">
        <v>45069</v>
      </c>
      <c r="B253" s="2">
        <v>0.53680555555555554</v>
      </c>
      <c r="C253" t="s">
        <v>61</v>
      </c>
      <c r="D253" t="s">
        <v>230</v>
      </c>
      <c r="E253" t="s">
        <v>227</v>
      </c>
      <c r="F253" t="s">
        <v>233</v>
      </c>
      <c r="G253">
        <v>1</v>
      </c>
      <c r="H253">
        <v>23</v>
      </c>
      <c r="I253">
        <v>70</v>
      </c>
      <c r="J253">
        <v>1</v>
      </c>
      <c r="K253" t="s">
        <v>27</v>
      </c>
      <c r="L253">
        <v>66</v>
      </c>
      <c r="M253">
        <v>30</v>
      </c>
      <c r="N253">
        <v>144</v>
      </c>
      <c r="O253" t="s">
        <v>200</v>
      </c>
      <c r="P253" t="s">
        <v>29</v>
      </c>
      <c r="Q253" t="s">
        <v>29</v>
      </c>
      <c r="R253" t="s">
        <v>29</v>
      </c>
      <c r="S253">
        <v>86</v>
      </c>
      <c r="T253">
        <v>1</v>
      </c>
      <c r="X253" t="str">
        <f t="shared" si="3"/>
        <v>VSR1</v>
      </c>
      <c r="Y253">
        <f>VLOOKUP($X253,Salt_Elev!$Q$1:$R$128,2,FALSE)</f>
        <v>0.59299999999999997</v>
      </c>
    </row>
    <row r="254" spans="1:25" x14ac:dyDescent="0.25">
      <c r="A254" s="1">
        <v>45069</v>
      </c>
      <c r="B254" s="2">
        <v>0.53680555555555554</v>
      </c>
      <c r="C254" t="s">
        <v>61</v>
      </c>
      <c r="D254" t="s">
        <v>230</v>
      </c>
      <c r="E254" t="s">
        <v>227</v>
      </c>
      <c r="F254" t="s">
        <v>233</v>
      </c>
      <c r="G254">
        <v>1</v>
      </c>
      <c r="H254">
        <v>23</v>
      </c>
      <c r="I254">
        <v>70</v>
      </c>
      <c r="J254">
        <v>1</v>
      </c>
      <c r="K254" t="s">
        <v>27</v>
      </c>
      <c r="L254">
        <v>66</v>
      </c>
      <c r="M254">
        <v>30</v>
      </c>
      <c r="N254">
        <v>144</v>
      </c>
      <c r="O254" t="s">
        <v>200</v>
      </c>
      <c r="P254" t="s">
        <v>29</v>
      </c>
      <c r="Q254" t="s">
        <v>29</v>
      </c>
      <c r="R254" t="s">
        <v>29</v>
      </c>
      <c r="S254">
        <v>92</v>
      </c>
      <c r="T254">
        <v>1</v>
      </c>
      <c r="X254" t="str">
        <f t="shared" si="3"/>
        <v>VSR1</v>
      </c>
      <c r="Y254">
        <f>VLOOKUP($X254,Salt_Elev!$Q$1:$R$128,2,FALSE)</f>
        <v>0.59299999999999997</v>
      </c>
    </row>
    <row r="255" spans="1:25" x14ac:dyDescent="0.25">
      <c r="A255" s="1">
        <v>45069</v>
      </c>
      <c r="B255" s="2">
        <v>0.53680555555555554</v>
      </c>
      <c r="C255" t="s">
        <v>61</v>
      </c>
      <c r="D255" t="s">
        <v>230</v>
      </c>
      <c r="E255" t="s">
        <v>227</v>
      </c>
      <c r="F255" t="s">
        <v>233</v>
      </c>
      <c r="G255">
        <v>1</v>
      </c>
      <c r="H255">
        <v>23</v>
      </c>
      <c r="I255">
        <v>70</v>
      </c>
      <c r="J255">
        <v>1</v>
      </c>
      <c r="K255" t="s">
        <v>27</v>
      </c>
      <c r="L255">
        <v>66</v>
      </c>
      <c r="M255">
        <v>30</v>
      </c>
      <c r="N255">
        <v>144</v>
      </c>
      <c r="O255" t="s">
        <v>200</v>
      </c>
      <c r="P255" t="s">
        <v>29</v>
      </c>
      <c r="Q255" t="s">
        <v>29</v>
      </c>
      <c r="R255" t="s">
        <v>29</v>
      </c>
      <c r="S255">
        <v>108</v>
      </c>
      <c r="T255">
        <v>1</v>
      </c>
      <c r="X255" t="str">
        <f t="shared" si="3"/>
        <v>VSR1</v>
      </c>
      <c r="Y255">
        <f>VLOOKUP($X255,Salt_Elev!$Q$1:$R$128,2,FALSE)</f>
        <v>0.59299999999999997</v>
      </c>
    </row>
    <row r="256" spans="1:25" x14ac:dyDescent="0.25">
      <c r="A256" s="1">
        <v>45069</v>
      </c>
      <c r="B256" s="2">
        <v>0.53680555555555554</v>
      </c>
      <c r="C256" t="s">
        <v>61</v>
      </c>
      <c r="D256" t="s">
        <v>230</v>
      </c>
      <c r="E256" t="s">
        <v>227</v>
      </c>
      <c r="F256" t="s">
        <v>233</v>
      </c>
      <c r="G256">
        <v>1</v>
      </c>
      <c r="H256">
        <v>23</v>
      </c>
      <c r="I256">
        <v>70</v>
      </c>
      <c r="J256">
        <v>1</v>
      </c>
      <c r="K256" t="s">
        <v>27</v>
      </c>
      <c r="L256">
        <v>66</v>
      </c>
      <c r="M256">
        <v>30</v>
      </c>
      <c r="N256">
        <v>144</v>
      </c>
      <c r="O256" t="s">
        <v>200</v>
      </c>
      <c r="P256" t="s">
        <v>29</v>
      </c>
      <c r="Q256" t="s">
        <v>29</v>
      </c>
      <c r="R256" t="s">
        <v>29</v>
      </c>
      <c r="S256">
        <v>191</v>
      </c>
      <c r="T256">
        <v>1</v>
      </c>
      <c r="X256" t="str">
        <f t="shared" si="3"/>
        <v>VSR1</v>
      </c>
      <c r="Y256">
        <f>VLOOKUP($X256,Salt_Elev!$Q$1:$R$128,2,FALSE)</f>
        <v>0.59299999999999997</v>
      </c>
    </row>
    <row r="257" spans="1:25" x14ac:dyDescent="0.25">
      <c r="A257" s="1">
        <v>45069</v>
      </c>
      <c r="B257" s="2">
        <v>0.53680555555555554</v>
      </c>
      <c r="C257" t="s">
        <v>61</v>
      </c>
      <c r="D257" t="s">
        <v>230</v>
      </c>
      <c r="E257" t="s">
        <v>227</v>
      </c>
      <c r="F257" t="s">
        <v>233</v>
      </c>
      <c r="G257">
        <v>1</v>
      </c>
      <c r="H257">
        <v>23</v>
      </c>
      <c r="I257">
        <v>70</v>
      </c>
      <c r="J257">
        <v>1</v>
      </c>
      <c r="K257" t="s">
        <v>27</v>
      </c>
      <c r="L257">
        <v>66</v>
      </c>
      <c r="M257">
        <v>30</v>
      </c>
      <c r="N257">
        <v>144</v>
      </c>
      <c r="O257" t="s">
        <v>200</v>
      </c>
      <c r="P257" t="s">
        <v>29</v>
      </c>
      <c r="Q257" t="s">
        <v>29</v>
      </c>
      <c r="R257" t="s">
        <v>29</v>
      </c>
      <c r="S257">
        <v>200</v>
      </c>
      <c r="T257">
        <v>0.9</v>
      </c>
      <c r="X257" t="str">
        <f t="shared" si="3"/>
        <v>VSR1</v>
      </c>
      <c r="Y257">
        <f>VLOOKUP($X257,Salt_Elev!$Q$1:$R$128,2,FALSE)</f>
        <v>0.59299999999999997</v>
      </c>
    </row>
    <row r="258" spans="1:25" x14ac:dyDescent="0.25">
      <c r="A258" s="1">
        <v>45069</v>
      </c>
      <c r="B258" s="2">
        <v>0.53680555555555554</v>
      </c>
      <c r="C258" t="s">
        <v>61</v>
      </c>
      <c r="D258" t="s">
        <v>230</v>
      </c>
      <c r="E258" t="s">
        <v>227</v>
      </c>
      <c r="F258" t="s">
        <v>233</v>
      </c>
      <c r="G258">
        <v>1</v>
      </c>
      <c r="H258">
        <v>23</v>
      </c>
      <c r="I258">
        <v>70</v>
      </c>
      <c r="J258">
        <v>1</v>
      </c>
      <c r="K258" t="s">
        <v>27</v>
      </c>
      <c r="L258">
        <v>66</v>
      </c>
      <c r="M258">
        <v>30</v>
      </c>
      <c r="N258">
        <v>144</v>
      </c>
      <c r="O258" t="s">
        <v>200</v>
      </c>
      <c r="P258" t="s">
        <v>29</v>
      </c>
      <c r="Q258" t="s">
        <v>29</v>
      </c>
      <c r="R258" t="s">
        <v>29</v>
      </c>
      <c r="S258">
        <v>112</v>
      </c>
      <c r="T258">
        <v>0.8</v>
      </c>
      <c r="X258" t="str">
        <f t="shared" ref="X258:X321" si="4">_xlfn.CONCAT(F258,G258)</f>
        <v>VSR1</v>
      </c>
      <c r="Y258">
        <f>VLOOKUP($X258,Salt_Elev!$Q$1:$R$128,2,FALSE)</f>
        <v>0.59299999999999997</v>
      </c>
    </row>
    <row r="259" spans="1:25" x14ac:dyDescent="0.25">
      <c r="A259" s="1">
        <v>45069</v>
      </c>
      <c r="B259" s="2">
        <v>0.53680555555555554</v>
      </c>
      <c r="C259" t="s">
        <v>61</v>
      </c>
      <c r="D259" t="s">
        <v>230</v>
      </c>
      <c r="E259" t="s">
        <v>227</v>
      </c>
      <c r="F259" t="s">
        <v>233</v>
      </c>
      <c r="G259">
        <v>1</v>
      </c>
      <c r="H259">
        <v>23</v>
      </c>
      <c r="I259">
        <v>70</v>
      </c>
      <c r="J259">
        <v>1</v>
      </c>
      <c r="K259" t="s">
        <v>27</v>
      </c>
      <c r="L259">
        <v>66</v>
      </c>
      <c r="M259">
        <v>30</v>
      </c>
      <c r="N259">
        <v>144</v>
      </c>
      <c r="O259" t="s">
        <v>200</v>
      </c>
      <c r="P259" t="s">
        <v>29</v>
      </c>
      <c r="Q259" t="s">
        <v>29</v>
      </c>
      <c r="R259" t="s">
        <v>29</v>
      </c>
      <c r="S259">
        <v>111</v>
      </c>
      <c r="T259">
        <v>0.7</v>
      </c>
      <c r="X259" t="str">
        <f t="shared" si="4"/>
        <v>VSR1</v>
      </c>
      <c r="Y259">
        <f>VLOOKUP($X259,Salt_Elev!$Q$1:$R$128,2,FALSE)</f>
        <v>0.59299999999999997</v>
      </c>
    </row>
    <row r="260" spans="1:25" x14ac:dyDescent="0.25">
      <c r="A260" s="1">
        <v>45069</v>
      </c>
      <c r="B260" s="2">
        <v>0.53680555555555554</v>
      </c>
      <c r="C260" t="s">
        <v>61</v>
      </c>
      <c r="D260" t="s">
        <v>230</v>
      </c>
      <c r="E260" t="s">
        <v>227</v>
      </c>
      <c r="F260" t="s">
        <v>233</v>
      </c>
      <c r="G260">
        <v>1</v>
      </c>
      <c r="H260">
        <v>23</v>
      </c>
      <c r="I260">
        <v>70</v>
      </c>
      <c r="J260">
        <v>1</v>
      </c>
      <c r="K260" t="s">
        <v>27</v>
      </c>
      <c r="L260">
        <v>66</v>
      </c>
      <c r="M260">
        <v>30</v>
      </c>
      <c r="N260">
        <v>144</v>
      </c>
      <c r="O260" t="s">
        <v>200</v>
      </c>
      <c r="P260" t="s">
        <v>29</v>
      </c>
      <c r="Q260" t="s">
        <v>29</v>
      </c>
      <c r="R260" t="s">
        <v>29</v>
      </c>
      <c r="S260">
        <v>117</v>
      </c>
      <c r="T260">
        <v>0.5</v>
      </c>
      <c r="X260" t="str">
        <f t="shared" si="4"/>
        <v>VSR1</v>
      </c>
      <c r="Y260">
        <f>VLOOKUP($X260,Salt_Elev!$Q$1:$R$128,2,FALSE)</f>
        <v>0.59299999999999997</v>
      </c>
    </row>
    <row r="261" spans="1:25" x14ac:dyDescent="0.25">
      <c r="A261" s="1">
        <v>45069</v>
      </c>
      <c r="B261" s="2">
        <v>0.55347222222222225</v>
      </c>
      <c r="C261" t="s">
        <v>234</v>
      </c>
      <c r="D261" t="s">
        <v>235</v>
      </c>
      <c r="E261" t="s">
        <v>227</v>
      </c>
      <c r="F261" t="s">
        <v>233</v>
      </c>
      <c r="G261">
        <v>2</v>
      </c>
      <c r="H261">
        <v>27</v>
      </c>
      <c r="I261">
        <v>10.5</v>
      </c>
      <c r="J261">
        <v>23</v>
      </c>
      <c r="K261" t="s">
        <v>36</v>
      </c>
      <c r="L261">
        <v>2</v>
      </c>
      <c r="M261">
        <v>100</v>
      </c>
      <c r="N261">
        <v>129</v>
      </c>
      <c r="O261" t="s">
        <v>200</v>
      </c>
      <c r="P261" t="s">
        <v>29</v>
      </c>
      <c r="Q261" t="s">
        <v>29</v>
      </c>
      <c r="R261" t="s">
        <v>29</v>
      </c>
      <c r="S261">
        <v>110</v>
      </c>
      <c r="T261">
        <v>9</v>
      </c>
      <c r="X261" t="str">
        <f t="shared" si="4"/>
        <v>VSR2</v>
      </c>
      <c r="Y261">
        <f>VLOOKUP($X261,Salt_Elev!$Q$1:$R$128,2,FALSE)</f>
        <v>0.57899999999999996</v>
      </c>
    </row>
    <row r="262" spans="1:25" x14ac:dyDescent="0.25">
      <c r="A262" s="1">
        <v>45069</v>
      </c>
      <c r="B262" s="2">
        <v>0.55347222222222225</v>
      </c>
      <c r="C262" t="s">
        <v>234</v>
      </c>
      <c r="D262" t="s">
        <v>235</v>
      </c>
      <c r="E262" t="s">
        <v>227</v>
      </c>
      <c r="F262" t="s">
        <v>233</v>
      </c>
      <c r="G262">
        <v>2</v>
      </c>
      <c r="H262">
        <v>27</v>
      </c>
      <c r="I262">
        <v>10.5</v>
      </c>
      <c r="J262">
        <v>23</v>
      </c>
      <c r="K262" t="s">
        <v>36</v>
      </c>
      <c r="L262">
        <v>2</v>
      </c>
      <c r="M262">
        <v>100</v>
      </c>
      <c r="N262">
        <v>129</v>
      </c>
      <c r="O262" t="s">
        <v>200</v>
      </c>
      <c r="P262" t="s">
        <v>29</v>
      </c>
      <c r="Q262" t="s">
        <v>29</v>
      </c>
      <c r="R262" t="s">
        <v>29</v>
      </c>
      <c r="S262">
        <v>105</v>
      </c>
      <c r="T262">
        <v>9</v>
      </c>
      <c r="X262" t="str">
        <f t="shared" si="4"/>
        <v>VSR2</v>
      </c>
      <c r="Y262">
        <f>VLOOKUP($X262,Salt_Elev!$Q$1:$R$128,2,FALSE)</f>
        <v>0.57899999999999996</v>
      </c>
    </row>
    <row r="263" spans="1:25" x14ac:dyDescent="0.25">
      <c r="A263" s="1">
        <v>45069</v>
      </c>
      <c r="B263" s="2">
        <v>0.55347222222222225</v>
      </c>
      <c r="C263" t="s">
        <v>234</v>
      </c>
      <c r="D263" t="s">
        <v>235</v>
      </c>
      <c r="E263" t="s">
        <v>227</v>
      </c>
      <c r="F263" t="s">
        <v>233</v>
      </c>
      <c r="G263">
        <v>2</v>
      </c>
      <c r="H263">
        <v>27</v>
      </c>
      <c r="I263">
        <v>10.5</v>
      </c>
      <c r="J263">
        <v>23</v>
      </c>
      <c r="K263" t="s">
        <v>36</v>
      </c>
      <c r="L263">
        <v>2</v>
      </c>
      <c r="M263">
        <v>100</v>
      </c>
      <c r="N263">
        <v>129</v>
      </c>
      <c r="O263" t="s">
        <v>200</v>
      </c>
      <c r="P263" t="s">
        <v>29</v>
      </c>
      <c r="Q263" t="s">
        <v>29</v>
      </c>
      <c r="R263" t="s">
        <v>29</v>
      </c>
      <c r="S263">
        <v>40</v>
      </c>
      <c r="T263">
        <v>9</v>
      </c>
      <c r="X263" t="str">
        <f t="shared" si="4"/>
        <v>VSR2</v>
      </c>
      <c r="Y263">
        <f>VLOOKUP($X263,Salt_Elev!$Q$1:$R$128,2,FALSE)</f>
        <v>0.57899999999999996</v>
      </c>
    </row>
    <row r="264" spans="1:25" x14ac:dyDescent="0.25">
      <c r="A264" s="1">
        <v>45069</v>
      </c>
      <c r="B264" s="2">
        <v>0.55347222222222225</v>
      </c>
      <c r="C264" t="s">
        <v>234</v>
      </c>
      <c r="D264" t="s">
        <v>235</v>
      </c>
      <c r="E264" t="s">
        <v>227</v>
      </c>
      <c r="F264" t="s">
        <v>233</v>
      </c>
      <c r="G264">
        <v>2</v>
      </c>
      <c r="H264">
        <v>27</v>
      </c>
      <c r="I264">
        <v>10.5</v>
      </c>
      <c r="J264">
        <v>23</v>
      </c>
      <c r="K264" t="s">
        <v>36</v>
      </c>
      <c r="L264">
        <v>2</v>
      </c>
      <c r="M264">
        <v>100</v>
      </c>
      <c r="N264">
        <v>129</v>
      </c>
      <c r="O264" t="s">
        <v>200</v>
      </c>
      <c r="P264" t="s">
        <v>29</v>
      </c>
      <c r="Q264" t="s">
        <v>29</v>
      </c>
      <c r="R264" t="s">
        <v>29</v>
      </c>
      <c r="S264">
        <v>90</v>
      </c>
      <c r="T264">
        <v>8</v>
      </c>
      <c r="X264" t="str">
        <f t="shared" si="4"/>
        <v>VSR2</v>
      </c>
      <c r="Y264">
        <f>VLOOKUP($X264,Salt_Elev!$Q$1:$R$128,2,FALSE)</f>
        <v>0.57899999999999996</v>
      </c>
    </row>
    <row r="265" spans="1:25" x14ac:dyDescent="0.25">
      <c r="A265" s="1">
        <v>45069</v>
      </c>
      <c r="B265" s="2">
        <v>0.55347222222222225</v>
      </c>
      <c r="C265" t="s">
        <v>234</v>
      </c>
      <c r="D265" t="s">
        <v>235</v>
      </c>
      <c r="E265" t="s">
        <v>227</v>
      </c>
      <c r="F265" t="s">
        <v>233</v>
      </c>
      <c r="G265">
        <v>2</v>
      </c>
      <c r="H265">
        <v>27</v>
      </c>
      <c r="I265">
        <v>10.5</v>
      </c>
      <c r="J265">
        <v>23</v>
      </c>
      <c r="K265" t="s">
        <v>36</v>
      </c>
      <c r="L265">
        <v>2</v>
      </c>
      <c r="M265">
        <v>100</v>
      </c>
      <c r="N265">
        <v>129</v>
      </c>
      <c r="O265" t="s">
        <v>200</v>
      </c>
      <c r="P265" t="s">
        <v>29</v>
      </c>
      <c r="Q265" t="s">
        <v>29</v>
      </c>
      <c r="R265" t="s">
        <v>29</v>
      </c>
      <c r="S265">
        <v>10</v>
      </c>
      <c r="T265">
        <v>7.5</v>
      </c>
      <c r="X265" t="str">
        <f t="shared" si="4"/>
        <v>VSR2</v>
      </c>
      <c r="Y265">
        <f>VLOOKUP($X265,Salt_Elev!$Q$1:$R$128,2,FALSE)</f>
        <v>0.57899999999999996</v>
      </c>
    </row>
    <row r="266" spans="1:25" x14ac:dyDescent="0.25">
      <c r="A266" s="1">
        <v>45069</v>
      </c>
      <c r="B266" s="2">
        <v>0.55347222222222225</v>
      </c>
      <c r="C266" t="s">
        <v>234</v>
      </c>
      <c r="D266" t="s">
        <v>235</v>
      </c>
      <c r="E266" t="s">
        <v>227</v>
      </c>
      <c r="F266" t="s">
        <v>233</v>
      </c>
      <c r="G266">
        <v>2</v>
      </c>
      <c r="H266">
        <v>27</v>
      </c>
      <c r="I266">
        <v>10.5</v>
      </c>
      <c r="J266">
        <v>23</v>
      </c>
      <c r="K266" t="s">
        <v>36</v>
      </c>
      <c r="L266">
        <v>2</v>
      </c>
      <c r="M266">
        <v>100</v>
      </c>
      <c r="N266">
        <v>129</v>
      </c>
      <c r="O266" t="s">
        <v>200</v>
      </c>
      <c r="P266" t="s">
        <v>29</v>
      </c>
      <c r="Q266" t="s">
        <v>29</v>
      </c>
      <c r="R266" t="s">
        <v>29</v>
      </c>
      <c r="S266">
        <v>25</v>
      </c>
      <c r="T266">
        <v>7</v>
      </c>
      <c r="X266" t="str">
        <f t="shared" si="4"/>
        <v>VSR2</v>
      </c>
      <c r="Y266">
        <f>VLOOKUP($X266,Salt_Elev!$Q$1:$R$128,2,FALSE)</f>
        <v>0.57899999999999996</v>
      </c>
    </row>
    <row r="267" spans="1:25" x14ac:dyDescent="0.25">
      <c r="A267" s="1">
        <v>45069</v>
      </c>
      <c r="B267" s="2">
        <v>0.55347222222222225</v>
      </c>
      <c r="C267" t="s">
        <v>234</v>
      </c>
      <c r="D267" t="s">
        <v>235</v>
      </c>
      <c r="E267" t="s">
        <v>227</v>
      </c>
      <c r="F267" t="s">
        <v>233</v>
      </c>
      <c r="G267">
        <v>2</v>
      </c>
      <c r="H267">
        <v>27</v>
      </c>
      <c r="I267">
        <v>10.5</v>
      </c>
      <c r="J267">
        <v>23</v>
      </c>
      <c r="K267" t="s">
        <v>36</v>
      </c>
      <c r="L267">
        <v>2</v>
      </c>
      <c r="M267">
        <v>100</v>
      </c>
      <c r="N267">
        <v>129</v>
      </c>
      <c r="O267" t="s">
        <v>200</v>
      </c>
      <c r="P267" t="s">
        <v>29</v>
      </c>
      <c r="Q267" t="s">
        <v>29</v>
      </c>
      <c r="R267" t="s">
        <v>29</v>
      </c>
      <c r="S267">
        <v>25</v>
      </c>
      <c r="T267">
        <v>5</v>
      </c>
      <c r="X267" t="str">
        <f t="shared" si="4"/>
        <v>VSR2</v>
      </c>
      <c r="Y267">
        <f>VLOOKUP($X267,Salt_Elev!$Q$1:$R$128,2,FALSE)</f>
        <v>0.57899999999999996</v>
      </c>
    </row>
    <row r="268" spans="1:25" x14ac:dyDescent="0.25">
      <c r="A268" s="1">
        <v>45069</v>
      </c>
      <c r="B268" s="2">
        <v>0.55347222222222225</v>
      </c>
      <c r="C268" t="s">
        <v>234</v>
      </c>
      <c r="D268" t="s">
        <v>235</v>
      </c>
      <c r="E268" t="s">
        <v>227</v>
      </c>
      <c r="F268" t="s">
        <v>233</v>
      </c>
      <c r="G268">
        <v>2</v>
      </c>
      <c r="H268">
        <v>27</v>
      </c>
      <c r="I268">
        <v>10.5</v>
      </c>
      <c r="J268">
        <v>23</v>
      </c>
      <c r="K268" t="s">
        <v>36</v>
      </c>
      <c r="L268">
        <v>2</v>
      </c>
      <c r="M268">
        <v>100</v>
      </c>
      <c r="N268">
        <v>129</v>
      </c>
      <c r="O268" t="s">
        <v>200</v>
      </c>
      <c r="P268" t="s">
        <v>29</v>
      </c>
      <c r="Q268" t="s">
        <v>29</v>
      </c>
      <c r="R268" t="s">
        <v>29</v>
      </c>
      <c r="S268">
        <v>60</v>
      </c>
      <c r="T268">
        <v>4.5</v>
      </c>
      <c r="X268" t="str">
        <f t="shared" si="4"/>
        <v>VSR2</v>
      </c>
      <c r="Y268">
        <f>VLOOKUP($X268,Salt_Elev!$Q$1:$R$128,2,FALSE)</f>
        <v>0.57899999999999996</v>
      </c>
    </row>
    <row r="269" spans="1:25" x14ac:dyDescent="0.25">
      <c r="A269" s="1">
        <v>45069</v>
      </c>
      <c r="B269" s="2">
        <v>0.55347222222222225</v>
      </c>
      <c r="C269" t="s">
        <v>234</v>
      </c>
      <c r="D269" t="s">
        <v>235</v>
      </c>
      <c r="E269" t="s">
        <v>227</v>
      </c>
      <c r="F269" t="s">
        <v>233</v>
      </c>
      <c r="G269">
        <v>2</v>
      </c>
      <c r="H269">
        <v>27</v>
      </c>
      <c r="I269">
        <v>10.5</v>
      </c>
      <c r="J269">
        <v>23</v>
      </c>
      <c r="K269" t="s">
        <v>36</v>
      </c>
      <c r="L269">
        <v>2</v>
      </c>
      <c r="M269">
        <v>100</v>
      </c>
      <c r="N269">
        <v>129</v>
      </c>
      <c r="O269" t="s">
        <v>200</v>
      </c>
      <c r="P269" t="s">
        <v>29</v>
      </c>
      <c r="Q269" t="s">
        <v>29</v>
      </c>
      <c r="R269" t="s">
        <v>29</v>
      </c>
      <c r="S269">
        <v>100</v>
      </c>
      <c r="T269">
        <v>3</v>
      </c>
      <c r="X269" t="str">
        <f t="shared" si="4"/>
        <v>VSR2</v>
      </c>
      <c r="Y269">
        <f>VLOOKUP($X269,Salt_Elev!$Q$1:$R$128,2,FALSE)</f>
        <v>0.57899999999999996</v>
      </c>
    </row>
    <row r="270" spans="1:25" x14ac:dyDescent="0.25">
      <c r="A270" s="1">
        <v>45069</v>
      </c>
      <c r="B270" s="2">
        <v>0.55347222222222225</v>
      </c>
      <c r="C270" t="s">
        <v>234</v>
      </c>
      <c r="D270" t="s">
        <v>235</v>
      </c>
      <c r="E270" t="s">
        <v>227</v>
      </c>
      <c r="F270" t="s">
        <v>233</v>
      </c>
      <c r="G270">
        <v>2</v>
      </c>
      <c r="H270">
        <v>27</v>
      </c>
      <c r="I270">
        <v>10.5</v>
      </c>
      <c r="J270">
        <v>23</v>
      </c>
      <c r="K270" t="s">
        <v>36</v>
      </c>
      <c r="L270">
        <v>2</v>
      </c>
      <c r="M270">
        <v>100</v>
      </c>
      <c r="N270">
        <v>129</v>
      </c>
      <c r="O270" t="s">
        <v>200</v>
      </c>
      <c r="P270" t="s">
        <v>29</v>
      </c>
      <c r="Q270" t="s">
        <v>29</v>
      </c>
      <c r="R270" t="s">
        <v>29</v>
      </c>
      <c r="S270">
        <v>40</v>
      </c>
      <c r="T270">
        <v>2</v>
      </c>
      <c r="X270" t="str">
        <f t="shared" si="4"/>
        <v>VSR2</v>
      </c>
      <c r="Y270">
        <f>VLOOKUP($X270,Salt_Elev!$Q$1:$R$128,2,FALSE)</f>
        <v>0.57899999999999996</v>
      </c>
    </row>
    <row r="271" spans="1:25" x14ac:dyDescent="0.25">
      <c r="A271" s="1">
        <v>45069</v>
      </c>
      <c r="B271" s="2">
        <v>0.55347222222222225</v>
      </c>
      <c r="C271" t="s">
        <v>234</v>
      </c>
      <c r="D271" t="s">
        <v>235</v>
      </c>
      <c r="E271" t="s">
        <v>227</v>
      </c>
      <c r="F271" t="s">
        <v>233</v>
      </c>
      <c r="G271">
        <v>2</v>
      </c>
      <c r="H271">
        <v>27</v>
      </c>
      <c r="I271">
        <v>10.5</v>
      </c>
      <c r="J271">
        <v>23</v>
      </c>
      <c r="K271" t="s">
        <v>27</v>
      </c>
      <c r="L271">
        <v>8.5</v>
      </c>
      <c r="M271">
        <v>50</v>
      </c>
      <c r="N271">
        <v>102</v>
      </c>
      <c r="O271" t="s">
        <v>200</v>
      </c>
      <c r="P271" t="s">
        <v>29</v>
      </c>
      <c r="Q271" t="s">
        <v>29</v>
      </c>
      <c r="R271" t="s">
        <v>29</v>
      </c>
      <c r="S271">
        <v>59</v>
      </c>
      <c r="T271">
        <v>2</v>
      </c>
      <c r="X271" t="str">
        <f t="shared" si="4"/>
        <v>VSR2</v>
      </c>
      <c r="Y271">
        <f>VLOOKUP($X271,Salt_Elev!$Q$1:$R$128,2,FALSE)</f>
        <v>0.57899999999999996</v>
      </c>
    </row>
    <row r="272" spans="1:25" x14ac:dyDescent="0.25">
      <c r="A272" s="1">
        <v>45069</v>
      </c>
      <c r="B272" s="2">
        <v>0.55347222222222225</v>
      </c>
      <c r="C272" t="s">
        <v>234</v>
      </c>
      <c r="D272" t="s">
        <v>235</v>
      </c>
      <c r="E272" t="s">
        <v>227</v>
      </c>
      <c r="F272" t="s">
        <v>233</v>
      </c>
      <c r="G272">
        <v>2</v>
      </c>
      <c r="H272">
        <v>27</v>
      </c>
      <c r="I272">
        <v>10.5</v>
      </c>
      <c r="J272">
        <v>23</v>
      </c>
      <c r="K272" t="s">
        <v>27</v>
      </c>
      <c r="L272">
        <v>8.5</v>
      </c>
      <c r="M272">
        <v>50</v>
      </c>
      <c r="N272">
        <v>102</v>
      </c>
      <c r="O272" t="s">
        <v>200</v>
      </c>
      <c r="P272" t="s">
        <v>29</v>
      </c>
      <c r="Q272" t="s">
        <v>29</v>
      </c>
      <c r="R272" t="s">
        <v>29</v>
      </c>
      <c r="S272">
        <v>82</v>
      </c>
      <c r="T272">
        <v>1</v>
      </c>
      <c r="X272" t="str">
        <f t="shared" si="4"/>
        <v>VSR2</v>
      </c>
      <c r="Y272">
        <f>VLOOKUP($X272,Salt_Elev!$Q$1:$R$128,2,FALSE)</f>
        <v>0.57899999999999996</v>
      </c>
    </row>
    <row r="273" spans="1:25" x14ac:dyDescent="0.25">
      <c r="A273" s="1">
        <v>45069</v>
      </c>
      <c r="B273" s="2">
        <v>0.55347222222222225</v>
      </c>
      <c r="C273" t="s">
        <v>234</v>
      </c>
      <c r="D273" t="s">
        <v>235</v>
      </c>
      <c r="E273" t="s">
        <v>227</v>
      </c>
      <c r="F273" t="s">
        <v>233</v>
      </c>
      <c r="G273">
        <v>2</v>
      </c>
      <c r="H273">
        <v>27</v>
      </c>
      <c r="I273">
        <v>10.5</v>
      </c>
      <c r="J273">
        <v>23</v>
      </c>
      <c r="K273" t="s">
        <v>27</v>
      </c>
      <c r="L273">
        <v>8.5</v>
      </c>
      <c r="M273">
        <v>50</v>
      </c>
      <c r="N273">
        <v>102</v>
      </c>
      <c r="O273" t="s">
        <v>200</v>
      </c>
      <c r="P273" t="s">
        <v>29</v>
      </c>
      <c r="Q273" t="s">
        <v>29</v>
      </c>
      <c r="R273" t="s">
        <v>29</v>
      </c>
      <c r="S273">
        <v>45</v>
      </c>
      <c r="T273">
        <v>1</v>
      </c>
      <c r="X273" t="str">
        <f t="shared" si="4"/>
        <v>VSR2</v>
      </c>
      <c r="Y273">
        <f>VLOOKUP($X273,Salt_Elev!$Q$1:$R$128,2,FALSE)</f>
        <v>0.57899999999999996</v>
      </c>
    </row>
    <row r="274" spans="1:25" x14ac:dyDescent="0.25">
      <c r="A274" s="1">
        <v>45069</v>
      </c>
      <c r="B274" s="2">
        <v>0.55347222222222225</v>
      </c>
      <c r="C274" t="s">
        <v>234</v>
      </c>
      <c r="D274" t="s">
        <v>235</v>
      </c>
      <c r="E274" t="s">
        <v>227</v>
      </c>
      <c r="F274" t="s">
        <v>233</v>
      </c>
      <c r="G274">
        <v>2</v>
      </c>
      <c r="H274">
        <v>27</v>
      </c>
      <c r="I274">
        <v>10.5</v>
      </c>
      <c r="J274">
        <v>23</v>
      </c>
      <c r="K274" t="s">
        <v>27</v>
      </c>
      <c r="L274">
        <v>8.5</v>
      </c>
      <c r="M274">
        <v>50</v>
      </c>
      <c r="N274">
        <v>102</v>
      </c>
      <c r="O274" t="s">
        <v>200</v>
      </c>
      <c r="P274" t="s">
        <v>29</v>
      </c>
      <c r="Q274" t="s">
        <v>29</v>
      </c>
      <c r="R274" t="s">
        <v>29</v>
      </c>
      <c r="S274">
        <v>75</v>
      </c>
      <c r="T274">
        <v>1</v>
      </c>
      <c r="X274" t="str">
        <f t="shared" si="4"/>
        <v>VSR2</v>
      </c>
      <c r="Y274">
        <f>VLOOKUP($X274,Salt_Elev!$Q$1:$R$128,2,FALSE)</f>
        <v>0.57899999999999996</v>
      </c>
    </row>
    <row r="275" spans="1:25" x14ac:dyDescent="0.25">
      <c r="A275" s="1">
        <v>45069</v>
      </c>
      <c r="B275" s="2">
        <v>0.55347222222222225</v>
      </c>
      <c r="C275" t="s">
        <v>234</v>
      </c>
      <c r="D275" t="s">
        <v>235</v>
      </c>
      <c r="E275" t="s">
        <v>227</v>
      </c>
      <c r="F275" t="s">
        <v>233</v>
      </c>
      <c r="G275">
        <v>2</v>
      </c>
      <c r="H275">
        <v>27</v>
      </c>
      <c r="I275">
        <v>10.5</v>
      </c>
      <c r="J275">
        <v>23</v>
      </c>
      <c r="K275" t="s">
        <v>27</v>
      </c>
      <c r="L275">
        <v>8.5</v>
      </c>
      <c r="M275">
        <v>50</v>
      </c>
      <c r="N275">
        <v>102</v>
      </c>
      <c r="O275" t="s">
        <v>200</v>
      </c>
      <c r="P275" t="s">
        <v>29</v>
      </c>
      <c r="Q275" t="s">
        <v>29</v>
      </c>
      <c r="R275" t="s">
        <v>29</v>
      </c>
      <c r="S275">
        <v>135</v>
      </c>
      <c r="T275">
        <v>1</v>
      </c>
      <c r="X275" t="str">
        <f t="shared" si="4"/>
        <v>VSR2</v>
      </c>
      <c r="Y275">
        <f>VLOOKUP($X275,Salt_Elev!$Q$1:$R$128,2,FALSE)</f>
        <v>0.57899999999999996</v>
      </c>
    </row>
    <row r="276" spans="1:25" x14ac:dyDescent="0.25">
      <c r="A276" s="1">
        <v>45069</v>
      </c>
      <c r="B276" s="2">
        <v>0.55347222222222225</v>
      </c>
      <c r="C276" t="s">
        <v>234</v>
      </c>
      <c r="D276" t="s">
        <v>235</v>
      </c>
      <c r="E276" t="s">
        <v>227</v>
      </c>
      <c r="F276" t="s">
        <v>233</v>
      </c>
      <c r="G276">
        <v>2</v>
      </c>
      <c r="H276">
        <v>27</v>
      </c>
      <c r="I276">
        <v>10.5</v>
      </c>
      <c r="J276">
        <v>23</v>
      </c>
      <c r="K276" t="s">
        <v>27</v>
      </c>
      <c r="L276">
        <v>8.5</v>
      </c>
      <c r="M276">
        <v>50</v>
      </c>
      <c r="N276">
        <v>102</v>
      </c>
      <c r="O276" t="s">
        <v>200</v>
      </c>
      <c r="P276" t="s">
        <v>29</v>
      </c>
      <c r="Q276" t="s">
        <v>29</v>
      </c>
      <c r="R276" t="s">
        <v>29</v>
      </c>
      <c r="S276">
        <v>105</v>
      </c>
      <c r="T276">
        <v>1</v>
      </c>
      <c r="X276" t="str">
        <f t="shared" si="4"/>
        <v>VSR2</v>
      </c>
      <c r="Y276">
        <f>VLOOKUP($X276,Salt_Elev!$Q$1:$R$128,2,FALSE)</f>
        <v>0.57899999999999996</v>
      </c>
    </row>
    <row r="277" spans="1:25" x14ac:dyDescent="0.25">
      <c r="A277" s="1">
        <v>45069</v>
      </c>
      <c r="B277" s="2">
        <v>0.55347222222222225</v>
      </c>
      <c r="C277" t="s">
        <v>234</v>
      </c>
      <c r="D277" t="s">
        <v>235</v>
      </c>
      <c r="E277" t="s">
        <v>227</v>
      </c>
      <c r="F277" t="s">
        <v>233</v>
      </c>
      <c r="G277">
        <v>2</v>
      </c>
      <c r="H277">
        <v>27</v>
      </c>
      <c r="I277">
        <v>10.5</v>
      </c>
      <c r="J277">
        <v>23</v>
      </c>
      <c r="K277" t="s">
        <v>27</v>
      </c>
      <c r="L277">
        <v>8.5</v>
      </c>
      <c r="M277">
        <v>50</v>
      </c>
      <c r="N277">
        <v>102</v>
      </c>
      <c r="O277" t="s">
        <v>200</v>
      </c>
      <c r="P277" t="s">
        <v>29</v>
      </c>
      <c r="Q277" t="s">
        <v>29</v>
      </c>
      <c r="R277" t="s">
        <v>29</v>
      </c>
      <c r="S277">
        <v>92</v>
      </c>
      <c r="T277">
        <v>1</v>
      </c>
      <c r="X277" t="str">
        <f t="shared" si="4"/>
        <v>VSR2</v>
      </c>
      <c r="Y277">
        <f>VLOOKUP($X277,Salt_Elev!$Q$1:$R$128,2,FALSE)</f>
        <v>0.57899999999999996</v>
      </c>
    </row>
    <row r="278" spans="1:25" x14ac:dyDescent="0.25">
      <c r="A278" s="1">
        <v>45069</v>
      </c>
      <c r="B278" s="2">
        <v>0.55347222222222225</v>
      </c>
      <c r="C278" t="s">
        <v>234</v>
      </c>
      <c r="D278" t="s">
        <v>235</v>
      </c>
      <c r="E278" t="s">
        <v>227</v>
      </c>
      <c r="F278" t="s">
        <v>233</v>
      </c>
      <c r="G278">
        <v>2</v>
      </c>
      <c r="H278">
        <v>27</v>
      </c>
      <c r="I278">
        <v>10.5</v>
      </c>
      <c r="J278">
        <v>23</v>
      </c>
      <c r="K278" t="s">
        <v>27</v>
      </c>
      <c r="L278">
        <v>8.5</v>
      </c>
      <c r="M278">
        <v>50</v>
      </c>
      <c r="N278">
        <v>102</v>
      </c>
      <c r="O278" t="s">
        <v>200</v>
      </c>
      <c r="P278" t="s">
        <v>29</v>
      </c>
      <c r="Q278" t="s">
        <v>29</v>
      </c>
      <c r="R278" t="s">
        <v>29</v>
      </c>
      <c r="S278">
        <v>74</v>
      </c>
      <c r="T278">
        <v>1</v>
      </c>
      <c r="X278" t="str">
        <f t="shared" si="4"/>
        <v>VSR2</v>
      </c>
      <c r="Y278">
        <f>VLOOKUP($X278,Salt_Elev!$Q$1:$R$128,2,FALSE)</f>
        <v>0.57899999999999996</v>
      </c>
    </row>
    <row r="279" spans="1:25" x14ac:dyDescent="0.25">
      <c r="A279" s="1">
        <v>45069</v>
      </c>
      <c r="B279" s="2">
        <v>0.55347222222222225</v>
      </c>
      <c r="C279" t="s">
        <v>234</v>
      </c>
      <c r="D279" t="s">
        <v>235</v>
      </c>
      <c r="E279" t="s">
        <v>227</v>
      </c>
      <c r="F279" t="s">
        <v>233</v>
      </c>
      <c r="G279">
        <v>2</v>
      </c>
      <c r="H279">
        <v>27</v>
      </c>
      <c r="I279">
        <v>10.5</v>
      </c>
      <c r="J279">
        <v>23</v>
      </c>
      <c r="K279" t="s">
        <v>27</v>
      </c>
      <c r="L279">
        <v>8.5</v>
      </c>
      <c r="M279">
        <v>50</v>
      </c>
      <c r="N279">
        <v>102</v>
      </c>
      <c r="O279" t="s">
        <v>200</v>
      </c>
      <c r="P279" t="s">
        <v>29</v>
      </c>
      <c r="Q279" t="s">
        <v>29</v>
      </c>
      <c r="R279" t="s">
        <v>29</v>
      </c>
      <c r="S279">
        <v>55</v>
      </c>
      <c r="T279">
        <v>0.5</v>
      </c>
      <c r="X279" t="str">
        <f t="shared" si="4"/>
        <v>VSR2</v>
      </c>
      <c r="Y279">
        <f>VLOOKUP($X279,Salt_Elev!$Q$1:$R$128,2,FALSE)</f>
        <v>0.57899999999999996</v>
      </c>
    </row>
    <row r="280" spans="1:25" x14ac:dyDescent="0.25">
      <c r="A280" s="1">
        <v>45069</v>
      </c>
      <c r="B280" s="2">
        <v>0.55347222222222225</v>
      </c>
      <c r="C280" t="s">
        <v>234</v>
      </c>
      <c r="D280" t="s">
        <v>235</v>
      </c>
      <c r="E280" t="s">
        <v>227</v>
      </c>
      <c r="F280" t="s">
        <v>233</v>
      </c>
      <c r="G280">
        <v>2</v>
      </c>
      <c r="H280">
        <v>27</v>
      </c>
      <c r="I280">
        <v>10.5</v>
      </c>
      <c r="J280">
        <v>23</v>
      </c>
      <c r="K280" t="s">
        <v>27</v>
      </c>
      <c r="L280">
        <v>8.5</v>
      </c>
      <c r="M280">
        <v>50</v>
      </c>
      <c r="N280">
        <v>102</v>
      </c>
      <c r="O280" t="s">
        <v>200</v>
      </c>
      <c r="P280" t="s">
        <v>29</v>
      </c>
      <c r="Q280" t="s">
        <v>29</v>
      </c>
      <c r="R280" t="s">
        <v>29</v>
      </c>
      <c r="S280">
        <v>118</v>
      </c>
      <c r="T280">
        <v>0.5</v>
      </c>
      <c r="X280" t="str">
        <f t="shared" si="4"/>
        <v>VSR2</v>
      </c>
      <c r="Y280">
        <f>VLOOKUP($X280,Salt_Elev!$Q$1:$R$128,2,FALSE)</f>
        <v>0.57899999999999996</v>
      </c>
    </row>
    <row r="281" spans="1:25" x14ac:dyDescent="0.25">
      <c r="A281" s="1">
        <v>45069</v>
      </c>
      <c r="B281" s="2">
        <v>0.57013888888888886</v>
      </c>
      <c r="C281" t="s">
        <v>225</v>
      </c>
      <c r="D281" t="s">
        <v>226</v>
      </c>
      <c r="E281" t="s">
        <v>227</v>
      </c>
      <c r="F281" t="s">
        <v>233</v>
      </c>
      <c r="G281">
        <v>3</v>
      </c>
      <c r="H281">
        <v>20.5</v>
      </c>
      <c r="I281">
        <v>13</v>
      </c>
      <c r="J281">
        <v>40</v>
      </c>
      <c r="K281" t="s">
        <v>36</v>
      </c>
      <c r="L281">
        <v>0.5</v>
      </c>
      <c r="M281">
        <v>100</v>
      </c>
      <c r="N281">
        <v>23</v>
      </c>
      <c r="O281" t="s">
        <v>200</v>
      </c>
      <c r="P281" t="s">
        <v>29</v>
      </c>
      <c r="Q281" t="s">
        <v>29</v>
      </c>
      <c r="R281" t="s">
        <v>29</v>
      </c>
      <c r="S281">
        <v>81</v>
      </c>
      <c r="T281">
        <v>11</v>
      </c>
      <c r="U281" t="s">
        <v>252</v>
      </c>
      <c r="X281" t="str">
        <f t="shared" si="4"/>
        <v>VSR3</v>
      </c>
      <c r="Y281">
        <f>VLOOKUP($X281,Salt_Elev!$Q$1:$R$128,2,FALSE)</f>
        <v>0.55600000000000005</v>
      </c>
    </row>
    <row r="282" spans="1:25" x14ac:dyDescent="0.25">
      <c r="A282" s="1">
        <v>45069</v>
      </c>
      <c r="B282" s="2">
        <v>0.57013888888888886</v>
      </c>
      <c r="C282" t="s">
        <v>225</v>
      </c>
      <c r="D282" t="s">
        <v>226</v>
      </c>
      <c r="E282" t="s">
        <v>227</v>
      </c>
      <c r="F282" t="s">
        <v>233</v>
      </c>
      <c r="G282">
        <v>3</v>
      </c>
      <c r="H282">
        <v>20.5</v>
      </c>
      <c r="I282">
        <v>13</v>
      </c>
      <c r="J282">
        <v>40</v>
      </c>
      <c r="K282" t="s">
        <v>36</v>
      </c>
      <c r="L282">
        <v>0.5</v>
      </c>
      <c r="M282">
        <v>100</v>
      </c>
      <c r="N282">
        <v>23</v>
      </c>
      <c r="O282" t="s">
        <v>200</v>
      </c>
      <c r="P282" t="s">
        <v>29</v>
      </c>
      <c r="Q282" t="s">
        <v>29</v>
      </c>
      <c r="R282" t="s">
        <v>29</v>
      </c>
      <c r="S282">
        <v>133</v>
      </c>
      <c r="T282">
        <v>10.5</v>
      </c>
      <c r="U282" t="s">
        <v>252</v>
      </c>
      <c r="X282" t="str">
        <f t="shared" si="4"/>
        <v>VSR3</v>
      </c>
      <c r="Y282">
        <f>VLOOKUP($X282,Salt_Elev!$Q$1:$R$128,2,FALSE)</f>
        <v>0.55600000000000005</v>
      </c>
    </row>
    <row r="283" spans="1:25" x14ac:dyDescent="0.25">
      <c r="A283" s="1">
        <v>45069</v>
      </c>
      <c r="B283" s="2">
        <v>0.57013888888888886</v>
      </c>
      <c r="C283" t="s">
        <v>225</v>
      </c>
      <c r="D283" t="s">
        <v>226</v>
      </c>
      <c r="E283" t="s">
        <v>227</v>
      </c>
      <c r="F283" t="s">
        <v>233</v>
      </c>
      <c r="G283">
        <v>3</v>
      </c>
      <c r="H283">
        <v>20.5</v>
      </c>
      <c r="I283">
        <v>13</v>
      </c>
      <c r="J283">
        <v>40</v>
      </c>
      <c r="K283" t="s">
        <v>36</v>
      </c>
      <c r="L283">
        <v>0.5</v>
      </c>
      <c r="M283">
        <v>100</v>
      </c>
      <c r="N283">
        <v>23</v>
      </c>
      <c r="O283" t="s">
        <v>200</v>
      </c>
      <c r="P283" t="s">
        <v>29</v>
      </c>
      <c r="Q283" t="s">
        <v>29</v>
      </c>
      <c r="R283" t="s">
        <v>29</v>
      </c>
      <c r="S283">
        <v>67</v>
      </c>
      <c r="T283">
        <v>10</v>
      </c>
      <c r="U283" t="s">
        <v>252</v>
      </c>
      <c r="X283" t="str">
        <f t="shared" si="4"/>
        <v>VSR3</v>
      </c>
      <c r="Y283">
        <f>VLOOKUP($X283,Salt_Elev!$Q$1:$R$128,2,FALSE)</f>
        <v>0.55600000000000005</v>
      </c>
    </row>
    <row r="284" spans="1:25" x14ac:dyDescent="0.25">
      <c r="A284" s="1">
        <v>45069</v>
      </c>
      <c r="B284" s="2">
        <v>0.57013888888888886</v>
      </c>
      <c r="C284" t="s">
        <v>225</v>
      </c>
      <c r="D284" t="s">
        <v>226</v>
      </c>
      <c r="E284" t="s">
        <v>227</v>
      </c>
      <c r="F284" t="s">
        <v>233</v>
      </c>
      <c r="G284">
        <v>3</v>
      </c>
      <c r="H284">
        <v>20.5</v>
      </c>
      <c r="I284">
        <v>13</v>
      </c>
      <c r="J284">
        <v>40</v>
      </c>
      <c r="K284" t="s">
        <v>36</v>
      </c>
      <c r="L284">
        <v>0.5</v>
      </c>
      <c r="M284">
        <v>100</v>
      </c>
      <c r="N284">
        <v>23</v>
      </c>
      <c r="O284" t="s">
        <v>200</v>
      </c>
      <c r="P284" t="s">
        <v>29</v>
      </c>
      <c r="Q284" t="s">
        <v>29</v>
      </c>
      <c r="R284" t="s">
        <v>29</v>
      </c>
      <c r="S284">
        <v>147</v>
      </c>
      <c r="T284">
        <v>9.4</v>
      </c>
      <c r="U284" t="s">
        <v>252</v>
      </c>
      <c r="X284" t="str">
        <f t="shared" si="4"/>
        <v>VSR3</v>
      </c>
      <c r="Y284">
        <f>VLOOKUP($X284,Salt_Elev!$Q$1:$R$128,2,FALSE)</f>
        <v>0.55600000000000005</v>
      </c>
    </row>
    <row r="285" spans="1:25" x14ac:dyDescent="0.25">
      <c r="A285" s="1">
        <v>45069</v>
      </c>
      <c r="B285" s="2">
        <v>0.57013888888888886</v>
      </c>
      <c r="C285" t="s">
        <v>225</v>
      </c>
      <c r="D285" t="s">
        <v>226</v>
      </c>
      <c r="E285" t="s">
        <v>227</v>
      </c>
      <c r="F285" t="s">
        <v>233</v>
      </c>
      <c r="G285">
        <v>3</v>
      </c>
      <c r="H285">
        <v>20.5</v>
      </c>
      <c r="I285">
        <v>13</v>
      </c>
      <c r="J285">
        <v>40</v>
      </c>
      <c r="K285" t="s">
        <v>36</v>
      </c>
      <c r="L285">
        <v>0.5</v>
      </c>
      <c r="M285">
        <v>100</v>
      </c>
      <c r="N285">
        <v>23</v>
      </c>
      <c r="O285" t="s">
        <v>200</v>
      </c>
      <c r="P285" t="s">
        <v>29</v>
      </c>
      <c r="Q285" t="s">
        <v>29</v>
      </c>
      <c r="R285" t="s">
        <v>29</v>
      </c>
      <c r="S285">
        <v>165</v>
      </c>
      <c r="T285">
        <v>8.5</v>
      </c>
      <c r="U285" t="s">
        <v>252</v>
      </c>
      <c r="X285" t="str">
        <f t="shared" si="4"/>
        <v>VSR3</v>
      </c>
      <c r="Y285">
        <f>VLOOKUP($X285,Salt_Elev!$Q$1:$R$128,2,FALSE)</f>
        <v>0.55600000000000005</v>
      </c>
    </row>
    <row r="286" spans="1:25" x14ac:dyDescent="0.25">
      <c r="A286" s="1">
        <v>45069</v>
      </c>
      <c r="B286" s="2">
        <v>0.57013888888888886</v>
      </c>
      <c r="C286" t="s">
        <v>225</v>
      </c>
      <c r="D286" t="s">
        <v>226</v>
      </c>
      <c r="E286" t="s">
        <v>227</v>
      </c>
      <c r="F286" t="s">
        <v>233</v>
      </c>
      <c r="G286">
        <v>3</v>
      </c>
      <c r="H286">
        <v>20.5</v>
      </c>
      <c r="I286">
        <v>13</v>
      </c>
      <c r="J286">
        <v>40</v>
      </c>
      <c r="K286" t="s">
        <v>36</v>
      </c>
      <c r="L286">
        <v>0.5</v>
      </c>
      <c r="M286">
        <v>100</v>
      </c>
      <c r="N286">
        <v>23</v>
      </c>
      <c r="O286" t="s">
        <v>200</v>
      </c>
      <c r="P286" t="s">
        <v>29</v>
      </c>
      <c r="Q286" t="s">
        <v>29</v>
      </c>
      <c r="R286" t="s">
        <v>29</v>
      </c>
      <c r="S286">
        <v>167</v>
      </c>
      <c r="T286">
        <v>8</v>
      </c>
      <c r="U286" t="s">
        <v>252</v>
      </c>
      <c r="X286" t="str">
        <f t="shared" si="4"/>
        <v>VSR3</v>
      </c>
      <c r="Y286">
        <f>VLOOKUP($X286,Salt_Elev!$Q$1:$R$128,2,FALSE)</f>
        <v>0.55600000000000005</v>
      </c>
    </row>
    <row r="287" spans="1:25" x14ac:dyDescent="0.25">
      <c r="A287" s="1">
        <v>45069</v>
      </c>
      <c r="B287" s="2">
        <v>0.57013888888888886</v>
      </c>
      <c r="C287" t="s">
        <v>225</v>
      </c>
      <c r="D287" t="s">
        <v>226</v>
      </c>
      <c r="E287" t="s">
        <v>227</v>
      </c>
      <c r="F287" t="s">
        <v>233</v>
      </c>
      <c r="G287">
        <v>3</v>
      </c>
      <c r="H287">
        <v>20.5</v>
      </c>
      <c r="I287">
        <v>13</v>
      </c>
      <c r="J287">
        <v>40</v>
      </c>
      <c r="K287" t="s">
        <v>36</v>
      </c>
      <c r="L287">
        <v>0.5</v>
      </c>
      <c r="M287">
        <v>100</v>
      </c>
      <c r="N287">
        <v>23</v>
      </c>
      <c r="O287" t="s">
        <v>200</v>
      </c>
      <c r="P287" t="s">
        <v>29</v>
      </c>
      <c r="Q287" t="s">
        <v>29</v>
      </c>
      <c r="R287" t="s">
        <v>29</v>
      </c>
      <c r="S287">
        <v>107</v>
      </c>
      <c r="T287">
        <v>7</v>
      </c>
      <c r="U287" t="s">
        <v>252</v>
      </c>
      <c r="X287" t="str">
        <f t="shared" si="4"/>
        <v>VSR3</v>
      </c>
      <c r="Y287">
        <f>VLOOKUP($X287,Salt_Elev!$Q$1:$R$128,2,FALSE)</f>
        <v>0.55600000000000005</v>
      </c>
    </row>
    <row r="288" spans="1:25" x14ac:dyDescent="0.25">
      <c r="A288" s="1">
        <v>45069</v>
      </c>
      <c r="B288" s="2">
        <v>0.57013888888888886</v>
      </c>
      <c r="C288" t="s">
        <v>225</v>
      </c>
      <c r="D288" t="s">
        <v>226</v>
      </c>
      <c r="E288" t="s">
        <v>227</v>
      </c>
      <c r="F288" t="s">
        <v>233</v>
      </c>
      <c r="G288">
        <v>3</v>
      </c>
      <c r="H288">
        <v>20.5</v>
      </c>
      <c r="I288">
        <v>13</v>
      </c>
      <c r="J288">
        <v>40</v>
      </c>
      <c r="K288" t="s">
        <v>36</v>
      </c>
      <c r="L288">
        <v>0.5</v>
      </c>
      <c r="M288">
        <v>100</v>
      </c>
      <c r="N288">
        <v>23</v>
      </c>
      <c r="O288" t="s">
        <v>200</v>
      </c>
      <c r="P288" t="s">
        <v>29</v>
      </c>
      <c r="Q288" t="s">
        <v>29</v>
      </c>
      <c r="R288" t="s">
        <v>29</v>
      </c>
      <c r="S288">
        <v>202</v>
      </c>
      <c r="T288">
        <v>7</v>
      </c>
      <c r="U288" t="s">
        <v>252</v>
      </c>
      <c r="X288" t="str">
        <f t="shared" si="4"/>
        <v>VSR3</v>
      </c>
      <c r="Y288">
        <f>VLOOKUP($X288,Salt_Elev!$Q$1:$R$128,2,FALSE)</f>
        <v>0.55600000000000005</v>
      </c>
    </row>
    <row r="289" spans="1:25" x14ac:dyDescent="0.25">
      <c r="A289" s="1">
        <v>45069</v>
      </c>
      <c r="B289" s="2">
        <v>0.57013888888888886</v>
      </c>
      <c r="C289" t="s">
        <v>225</v>
      </c>
      <c r="D289" t="s">
        <v>226</v>
      </c>
      <c r="E289" t="s">
        <v>227</v>
      </c>
      <c r="F289" t="s">
        <v>233</v>
      </c>
      <c r="G289">
        <v>3</v>
      </c>
      <c r="H289">
        <v>20.5</v>
      </c>
      <c r="I289">
        <v>13</v>
      </c>
      <c r="J289">
        <v>40</v>
      </c>
      <c r="K289" t="s">
        <v>36</v>
      </c>
      <c r="L289">
        <v>0.5</v>
      </c>
      <c r="M289">
        <v>100</v>
      </c>
      <c r="N289">
        <v>23</v>
      </c>
      <c r="O289" t="s">
        <v>200</v>
      </c>
      <c r="P289" t="s">
        <v>29</v>
      </c>
      <c r="Q289" t="s">
        <v>29</v>
      </c>
      <c r="R289" t="s">
        <v>29</v>
      </c>
      <c r="S289">
        <v>156</v>
      </c>
      <c r="T289">
        <v>7</v>
      </c>
      <c r="U289" t="s">
        <v>252</v>
      </c>
      <c r="X289" t="str">
        <f t="shared" si="4"/>
        <v>VSR3</v>
      </c>
      <c r="Y289">
        <f>VLOOKUP($X289,Salt_Elev!$Q$1:$R$128,2,FALSE)</f>
        <v>0.55600000000000005</v>
      </c>
    </row>
    <row r="290" spans="1:25" x14ac:dyDescent="0.25">
      <c r="A290" s="1">
        <v>45069</v>
      </c>
      <c r="B290" s="2">
        <v>0.57013888888888886</v>
      </c>
      <c r="C290" t="s">
        <v>225</v>
      </c>
      <c r="D290" t="s">
        <v>226</v>
      </c>
      <c r="E290" t="s">
        <v>227</v>
      </c>
      <c r="F290" t="s">
        <v>233</v>
      </c>
      <c r="G290">
        <v>3</v>
      </c>
      <c r="H290">
        <v>20.5</v>
      </c>
      <c r="I290">
        <v>13</v>
      </c>
      <c r="J290">
        <v>40</v>
      </c>
      <c r="K290" t="s">
        <v>36</v>
      </c>
      <c r="L290">
        <v>0.5</v>
      </c>
      <c r="M290">
        <v>100</v>
      </c>
      <c r="N290">
        <v>23</v>
      </c>
      <c r="O290" t="s">
        <v>200</v>
      </c>
      <c r="P290" t="s">
        <v>29</v>
      </c>
      <c r="Q290" t="s">
        <v>29</v>
      </c>
      <c r="R290" t="s">
        <v>29</v>
      </c>
      <c r="S290">
        <v>100</v>
      </c>
      <c r="T290">
        <v>5.5</v>
      </c>
      <c r="U290" t="s">
        <v>252</v>
      </c>
      <c r="X290" t="str">
        <f t="shared" si="4"/>
        <v>VSR3</v>
      </c>
      <c r="Y290">
        <f>VLOOKUP($X290,Salt_Elev!$Q$1:$R$128,2,FALSE)</f>
        <v>0.55600000000000005</v>
      </c>
    </row>
    <row r="291" spans="1:25" x14ac:dyDescent="0.25">
      <c r="A291" s="1">
        <v>45069</v>
      </c>
      <c r="B291" s="2">
        <v>0.57013888888888886</v>
      </c>
      <c r="C291" t="s">
        <v>225</v>
      </c>
      <c r="D291" t="s">
        <v>226</v>
      </c>
      <c r="E291" t="s">
        <v>227</v>
      </c>
      <c r="F291" t="s">
        <v>233</v>
      </c>
      <c r="G291">
        <v>3</v>
      </c>
      <c r="H291">
        <v>20.5</v>
      </c>
      <c r="I291">
        <v>13</v>
      </c>
      <c r="J291">
        <v>40</v>
      </c>
      <c r="K291" t="s">
        <v>27</v>
      </c>
      <c r="L291">
        <v>12.5</v>
      </c>
      <c r="M291">
        <v>50</v>
      </c>
      <c r="N291">
        <v>64</v>
      </c>
      <c r="O291" t="s">
        <v>17</v>
      </c>
      <c r="P291" t="s">
        <v>29</v>
      </c>
      <c r="Q291" t="s">
        <v>29</v>
      </c>
      <c r="R291" t="s">
        <v>30</v>
      </c>
      <c r="S291">
        <v>152</v>
      </c>
      <c r="T291" s="5">
        <v>3.5</v>
      </c>
      <c r="U291" t="s">
        <v>252</v>
      </c>
      <c r="V291" t="s">
        <v>253</v>
      </c>
      <c r="X291" t="str">
        <f t="shared" si="4"/>
        <v>VSR3</v>
      </c>
      <c r="Y291">
        <f>VLOOKUP($X291,Salt_Elev!$Q$1:$R$128,2,FALSE)</f>
        <v>0.55600000000000005</v>
      </c>
    </row>
    <row r="292" spans="1:25" x14ac:dyDescent="0.25">
      <c r="A292" s="1">
        <v>45069</v>
      </c>
      <c r="B292" s="2">
        <v>0.57013888888888886</v>
      </c>
      <c r="C292" t="s">
        <v>225</v>
      </c>
      <c r="D292" t="s">
        <v>226</v>
      </c>
      <c r="E292" t="s">
        <v>227</v>
      </c>
      <c r="F292" t="s">
        <v>233</v>
      </c>
      <c r="G292">
        <v>3</v>
      </c>
      <c r="H292">
        <v>20.5</v>
      </c>
      <c r="I292">
        <v>13</v>
      </c>
      <c r="J292">
        <v>40</v>
      </c>
      <c r="K292" t="s">
        <v>27</v>
      </c>
      <c r="L292">
        <v>12.5</v>
      </c>
      <c r="M292">
        <v>50</v>
      </c>
      <c r="N292">
        <v>64</v>
      </c>
      <c r="O292" t="s">
        <v>17</v>
      </c>
      <c r="P292" t="s">
        <v>29</v>
      </c>
      <c r="Q292" t="s">
        <v>29</v>
      </c>
      <c r="R292" t="s">
        <v>30</v>
      </c>
      <c r="S292">
        <v>155</v>
      </c>
      <c r="T292">
        <v>1.5</v>
      </c>
      <c r="U292" t="s">
        <v>252</v>
      </c>
      <c r="V292" t="s">
        <v>253</v>
      </c>
      <c r="X292" t="str">
        <f t="shared" si="4"/>
        <v>VSR3</v>
      </c>
      <c r="Y292">
        <f>VLOOKUP($X292,Salt_Elev!$Q$1:$R$128,2,FALSE)</f>
        <v>0.55600000000000005</v>
      </c>
    </row>
    <row r="293" spans="1:25" x14ac:dyDescent="0.25">
      <c r="A293" s="1">
        <v>45069</v>
      </c>
      <c r="B293" s="2">
        <v>0.57013888888888886</v>
      </c>
      <c r="C293" t="s">
        <v>225</v>
      </c>
      <c r="D293" t="s">
        <v>226</v>
      </c>
      <c r="E293" t="s">
        <v>227</v>
      </c>
      <c r="F293" t="s">
        <v>233</v>
      </c>
      <c r="G293">
        <v>3</v>
      </c>
      <c r="H293">
        <v>20.5</v>
      </c>
      <c r="I293">
        <v>13</v>
      </c>
      <c r="J293">
        <v>40</v>
      </c>
      <c r="K293" t="s">
        <v>27</v>
      </c>
      <c r="L293">
        <v>12.5</v>
      </c>
      <c r="M293">
        <v>50</v>
      </c>
      <c r="N293">
        <v>64</v>
      </c>
      <c r="O293" t="s">
        <v>17</v>
      </c>
      <c r="P293" t="s">
        <v>29</v>
      </c>
      <c r="Q293" t="s">
        <v>29</v>
      </c>
      <c r="R293" t="s">
        <v>30</v>
      </c>
      <c r="S293">
        <v>78</v>
      </c>
      <c r="T293">
        <v>1</v>
      </c>
      <c r="U293" t="s">
        <v>252</v>
      </c>
      <c r="V293" t="s">
        <v>253</v>
      </c>
      <c r="X293" t="str">
        <f t="shared" si="4"/>
        <v>VSR3</v>
      </c>
      <c r="Y293">
        <f>VLOOKUP($X293,Salt_Elev!$Q$1:$R$128,2,FALSE)</f>
        <v>0.55600000000000005</v>
      </c>
    </row>
    <row r="294" spans="1:25" x14ac:dyDescent="0.25">
      <c r="A294" s="1">
        <v>45069</v>
      </c>
      <c r="B294" s="2">
        <v>0.57013888888888886</v>
      </c>
      <c r="C294" t="s">
        <v>225</v>
      </c>
      <c r="D294" t="s">
        <v>226</v>
      </c>
      <c r="E294" t="s">
        <v>227</v>
      </c>
      <c r="F294" t="s">
        <v>233</v>
      </c>
      <c r="G294">
        <v>3</v>
      </c>
      <c r="H294">
        <v>20.5</v>
      </c>
      <c r="I294">
        <v>13</v>
      </c>
      <c r="J294">
        <v>40</v>
      </c>
      <c r="K294" t="s">
        <v>27</v>
      </c>
      <c r="L294">
        <v>12.5</v>
      </c>
      <c r="M294">
        <v>50</v>
      </c>
      <c r="N294">
        <v>64</v>
      </c>
      <c r="O294" t="s">
        <v>17</v>
      </c>
      <c r="P294" t="s">
        <v>29</v>
      </c>
      <c r="Q294" t="s">
        <v>29</v>
      </c>
      <c r="R294" t="s">
        <v>30</v>
      </c>
      <c r="S294">
        <v>92</v>
      </c>
      <c r="T294">
        <v>1</v>
      </c>
      <c r="U294" t="s">
        <v>252</v>
      </c>
      <c r="V294" t="s">
        <v>253</v>
      </c>
      <c r="X294" t="str">
        <f t="shared" si="4"/>
        <v>VSR3</v>
      </c>
      <c r="Y294">
        <f>VLOOKUP($X294,Salt_Elev!$Q$1:$R$128,2,FALSE)</f>
        <v>0.55600000000000005</v>
      </c>
    </row>
    <row r="295" spans="1:25" x14ac:dyDescent="0.25">
      <c r="A295" s="1">
        <v>45069</v>
      </c>
      <c r="B295" s="2">
        <v>0.57013888888888886</v>
      </c>
      <c r="C295" t="s">
        <v>225</v>
      </c>
      <c r="D295" t="s">
        <v>226</v>
      </c>
      <c r="E295" t="s">
        <v>227</v>
      </c>
      <c r="F295" t="s">
        <v>233</v>
      </c>
      <c r="G295">
        <v>3</v>
      </c>
      <c r="H295">
        <v>20.5</v>
      </c>
      <c r="I295">
        <v>13</v>
      </c>
      <c r="J295">
        <v>40</v>
      </c>
      <c r="K295" t="s">
        <v>27</v>
      </c>
      <c r="L295">
        <v>12.5</v>
      </c>
      <c r="M295">
        <v>50</v>
      </c>
      <c r="N295">
        <v>64</v>
      </c>
      <c r="O295" t="s">
        <v>17</v>
      </c>
      <c r="P295" t="s">
        <v>29</v>
      </c>
      <c r="Q295" t="s">
        <v>29</v>
      </c>
      <c r="R295" t="s">
        <v>30</v>
      </c>
      <c r="S295">
        <v>205</v>
      </c>
      <c r="T295">
        <v>1</v>
      </c>
      <c r="U295" t="s">
        <v>252</v>
      </c>
      <c r="V295" t="s">
        <v>253</v>
      </c>
      <c r="X295" t="str">
        <f t="shared" si="4"/>
        <v>VSR3</v>
      </c>
      <c r="Y295">
        <f>VLOOKUP($X295,Salt_Elev!$Q$1:$R$128,2,FALSE)</f>
        <v>0.55600000000000005</v>
      </c>
    </row>
    <row r="296" spans="1:25" x14ac:dyDescent="0.25">
      <c r="A296" s="1">
        <v>45069</v>
      </c>
      <c r="B296" s="2">
        <v>0.57013888888888886</v>
      </c>
      <c r="C296" t="s">
        <v>225</v>
      </c>
      <c r="D296" t="s">
        <v>226</v>
      </c>
      <c r="E296" t="s">
        <v>227</v>
      </c>
      <c r="F296" t="s">
        <v>233</v>
      </c>
      <c r="G296">
        <v>3</v>
      </c>
      <c r="H296">
        <v>20.5</v>
      </c>
      <c r="I296">
        <v>13</v>
      </c>
      <c r="J296">
        <v>40</v>
      </c>
      <c r="K296" t="s">
        <v>27</v>
      </c>
      <c r="L296">
        <v>12.5</v>
      </c>
      <c r="M296">
        <v>50</v>
      </c>
      <c r="N296">
        <v>64</v>
      </c>
      <c r="O296" t="s">
        <v>17</v>
      </c>
      <c r="P296" t="s">
        <v>29</v>
      </c>
      <c r="Q296" t="s">
        <v>29</v>
      </c>
      <c r="R296" t="s">
        <v>30</v>
      </c>
      <c r="S296">
        <v>132</v>
      </c>
      <c r="T296">
        <v>1</v>
      </c>
      <c r="U296" t="s">
        <v>252</v>
      </c>
      <c r="V296" t="s">
        <v>253</v>
      </c>
      <c r="X296" t="str">
        <f t="shared" si="4"/>
        <v>VSR3</v>
      </c>
      <c r="Y296">
        <f>VLOOKUP($X296,Salt_Elev!$Q$1:$R$128,2,FALSE)</f>
        <v>0.55600000000000005</v>
      </c>
    </row>
    <row r="297" spans="1:25" x14ac:dyDescent="0.25">
      <c r="A297" s="1">
        <v>45069</v>
      </c>
      <c r="B297" s="2">
        <v>0.57013888888888886</v>
      </c>
      <c r="C297" t="s">
        <v>225</v>
      </c>
      <c r="D297" t="s">
        <v>226</v>
      </c>
      <c r="E297" t="s">
        <v>227</v>
      </c>
      <c r="F297" t="s">
        <v>233</v>
      </c>
      <c r="G297">
        <v>3</v>
      </c>
      <c r="H297">
        <v>20.5</v>
      </c>
      <c r="I297">
        <v>13</v>
      </c>
      <c r="J297">
        <v>40</v>
      </c>
      <c r="K297" t="s">
        <v>27</v>
      </c>
      <c r="L297">
        <v>12.5</v>
      </c>
      <c r="M297">
        <v>50</v>
      </c>
      <c r="N297">
        <v>64</v>
      </c>
      <c r="O297" t="s">
        <v>17</v>
      </c>
      <c r="P297" t="s">
        <v>29</v>
      </c>
      <c r="Q297" t="s">
        <v>29</v>
      </c>
      <c r="R297" t="s">
        <v>30</v>
      </c>
      <c r="S297">
        <v>110</v>
      </c>
      <c r="T297">
        <v>1</v>
      </c>
      <c r="U297" t="s">
        <v>252</v>
      </c>
      <c r="V297" t="s">
        <v>253</v>
      </c>
      <c r="X297" t="str">
        <f t="shared" si="4"/>
        <v>VSR3</v>
      </c>
      <c r="Y297">
        <f>VLOOKUP($X297,Salt_Elev!$Q$1:$R$128,2,FALSE)</f>
        <v>0.55600000000000005</v>
      </c>
    </row>
    <row r="298" spans="1:25" x14ac:dyDescent="0.25">
      <c r="A298" s="1">
        <v>45069</v>
      </c>
      <c r="B298" s="2">
        <v>0.57013888888888886</v>
      </c>
      <c r="C298" t="s">
        <v>225</v>
      </c>
      <c r="D298" t="s">
        <v>226</v>
      </c>
      <c r="E298" t="s">
        <v>227</v>
      </c>
      <c r="F298" t="s">
        <v>233</v>
      </c>
      <c r="G298">
        <v>3</v>
      </c>
      <c r="H298">
        <v>20.5</v>
      </c>
      <c r="I298">
        <v>13</v>
      </c>
      <c r="J298">
        <v>40</v>
      </c>
      <c r="K298" t="s">
        <v>27</v>
      </c>
      <c r="L298">
        <v>12.5</v>
      </c>
      <c r="M298">
        <v>50</v>
      </c>
      <c r="N298">
        <v>64</v>
      </c>
      <c r="O298" t="s">
        <v>17</v>
      </c>
      <c r="P298" t="s">
        <v>29</v>
      </c>
      <c r="Q298" t="s">
        <v>29</v>
      </c>
      <c r="R298" t="s">
        <v>30</v>
      </c>
      <c r="S298">
        <v>183</v>
      </c>
      <c r="T298">
        <v>1</v>
      </c>
      <c r="U298" t="s">
        <v>252</v>
      </c>
      <c r="V298" t="s">
        <v>253</v>
      </c>
      <c r="X298" t="str">
        <f t="shared" si="4"/>
        <v>VSR3</v>
      </c>
      <c r="Y298">
        <f>VLOOKUP($X298,Salt_Elev!$Q$1:$R$128,2,FALSE)</f>
        <v>0.55600000000000005</v>
      </c>
    </row>
    <row r="299" spans="1:25" x14ac:dyDescent="0.25">
      <c r="A299" s="1">
        <v>45069</v>
      </c>
      <c r="B299" s="2">
        <v>0.57013888888888886</v>
      </c>
      <c r="C299" t="s">
        <v>225</v>
      </c>
      <c r="D299" t="s">
        <v>226</v>
      </c>
      <c r="E299" t="s">
        <v>227</v>
      </c>
      <c r="F299" t="s">
        <v>233</v>
      </c>
      <c r="G299">
        <v>3</v>
      </c>
      <c r="H299">
        <v>20.5</v>
      </c>
      <c r="I299">
        <v>13</v>
      </c>
      <c r="J299">
        <v>40</v>
      </c>
      <c r="K299" t="s">
        <v>27</v>
      </c>
      <c r="L299">
        <v>12.5</v>
      </c>
      <c r="M299">
        <v>50</v>
      </c>
      <c r="N299">
        <v>64</v>
      </c>
      <c r="O299" t="s">
        <v>17</v>
      </c>
      <c r="P299" t="s">
        <v>29</v>
      </c>
      <c r="Q299" t="s">
        <v>29</v>
      </c>
      <c r="R299" t="s">
        <v>30</v>
      </c>
      <c r="S299">
        <v>130</v>
      </c>
      <c r="T299">
        <v>1</v>
      </c>
      <c r="U299" t="s">
        <v>252</v>
      </c>
      <c r="V299" t="s">
        <v>253</v>
      </c>
      <c r="X299" t="str">
        <f t="shared" si="4"/>
        <v>VSR3</v>
      </c>
      <c r="Y299">
        <f>VLOOKUP($X299,Salt_Elev!$Q$1:$R$128,2,FALSE)</f>
        <v>0.55600000000000005</v>
      </c>
    </row>
    <row r="300" spans="1:25" x14ac:dyDescent="0.25">
      <c r="A300" s="1">
        <v>45069</v>
      </c>
      <c r="B300" s="2">
        <v>0.57013888888888886</v>
      </c>
      <c r="C300" t="s">
        <v>225</v>
      </c>
      <c r="D300" t="s">
        <v>226</v>
      </c>
      <c r="E300" t="s">
        <v>227</v>
      </c>
      <c r="F300" t="s">
        <v>233</v>
      </c>
      <c r="G300">
        <v>3</v>
      </c>
      <c r="H300">
        <v>20.5</v>
      </c>
      <c r="I300">
        <v>13</v>
      </c>
      <c r="J300">
        <v>40</v>
      </c>
      <c r="K300" t="s">
        <v>27</v>
      </c>
      <c r="L300">
        <v>12.5</v>
      </c>
      <c r="M300">
        <v>50</v>
      </c>
      <c r="N300">
        <v>64</v>
      </c>
      <c r="O300" t="s">
        <v>17</v>
      </c>
      <c r="P300" t="s">
        <v>29</v>
      </c>
      <c r="Q300" t="s">
        <v>29</v>
      </c>
      <c r="R300" t="s">
        <v>30</v>
      </c>
      <c r="S300">
        <v>196</v>
      </c>
      <c r="T300">
        <v>0.5</v>
      </c>
      <c r="U300" t="s">
        <v>252</v>
      </c>
      <c r="V300" t="s">
        <v>253</v>
      </c>
      <c r="X300" t="str">
        <f t="shared" si="4"/>
        <v>VSR3</v>
      </c>
      <c r="Y300">
        <f>VLOOKUP($X300,Salt_Elev!$Q$1:$R$128,2,FALSE)</f>
        <v>0.55600000000000005</v>
      </c>
    </row>
    <row r="301" spans="1:25" x14ac:dyDescent="0.25">
      <c r="A301" s="1">
        <v>45069</v>
      </c>
      <c r="B301" s="2">
        <v>0.63402777777777775</v>
      </c>
      <c r="C301" t="s">
        <v>61</v>
      </c>
      <c r="D301" t="s">
        <v>230</v>
      </c>
      <c r="E301" t="s">
        <v>227</v>
      </c>
      <c r="F301" t="s">
        <v>233</v>
      </c>
      <c r="G301">
        <v>4</v>
      </c>
      <c r="H301">
        <v>39.1</v>
      </c>
      <c r="I301">
        <v>98.5</v>
      </c>
      <c r="J301">
        <v>2</v>
      </c>
      <c r="K301" t="s">
        <v>36</v>
      </c>
      <c r="L301">
        <v>0</v>
      </c>
      <c r="M301">
        <v>100</v>
      </c>
      <c r="N301">
        <v>2</v>
      </c>
      <c r="O301" t="s">
        <v>200</v>
      </c>
      <c r="P301" t="s">
        <v>29</v>
      </c>
      <c r="Q301" t="s">
        <v>29</v>
      </c>
      <c r="R301" t="s">
        <v>29</v>
      </c>
      <c r="S301" s="5"/>
      <c r="T301" s="5"/>
      <c r="U301" s="5"/>
      <c r="V301" t="s">
        <v>237</v>
      </c>
      <c r="X301" t="str">
        <f t="shared" si="4"/>
        <v>VSR4</v>
      </c>
      <c r="Y301">
        <f>VLOOKUP($X301,Salt_Elev!$Q$1:$R$128,2,FALSE)</f>
        <v>0.63800000000000001</v>
      </c>
    </row>
    <row r="302" spans="1:25" x14ac:dyDescent="0.25">
      <c r="A302" s="1">
        <v>45069</v>
      </c>
      <c r="B302" s="2">
        <v>0.63402777777777775</v>
      </c>
      <c r="C302" t="s">
        <v>61</v>
      </c>
      <c r="D302" t="s">
        <v>230</v>
      </c>
      <c r="E302" t="s">
        <v>227</v>
      </c>
      <c r="F302" t="s">
        <v>233</v>
      </c>
      <c r="G302">
        <v>4</v>
      </c>
      <c r="H302">
        <v>39.1</v>
      </c>
      <c r="I302">
        <v>98.5</v>
      </c>
      <c r="J302">
        <v>2</v>
      </c>
      <c r="K302" t="s">
        <v>27</v>
      </c>
      <c r="L302">
        <v>98.5</v>
      </c>
      <c r="M302">
        <v>20</v>
      </c>
      <c r="N302">
        <v>182</v>
      </c>
      <c r="O302" t="s">
        <v>236</v>
      </c>
      <c r="P302" t="s">
        <v>29</v>
      </c>
      <c r="Q302" t="s">
        <v>29</v>
      </c>
      <c r="R302" t="s">
        <v>33</v>
      </c>
      <c r="S302">
        <v>204</v>
      </c>
      <c r="T302">
        <v>1.2</v>
      </c>
      <c r="X302" t="str">
        <f t="shared" si="4"/>
        <v>VSR4</v>
      </c>
      <c r="Y302">
        <f>VLOOKUP($X302,Salt_Elev!$Q$1:$R$128,2,FALSE)</f>
        <v>0.63800000000000001</v>
      </c>
    </row>
    <row r="303" spans="1:25" x14ac:dyDescent="0.25">
      <c r="A303" s="1">
        <v>45069</v>
      </c>
      <c r="B303" s="2">
        <v>0.63402777777777775</v>
      </c>
      <c r="C303" t="s">
        <v>61</v>
      </c>
      <c r="D303" t="s">
        <v>230</v>
      </c>
      <c r="E303" t="s">
        <v>227</v>
      </c>
      <c r="F303" t="s">
        <v>233</v>
      </c>
      <c r="G303">
        <v>4</v>
      </c>
      <c r="H303">
        <v>39.1</v>
      </c>
      <c r="I303">
        <v>98.5</v>
      </c>
      <c r="J303">
        <v>2</v>
      </c>
      <c r="K303" t="s">
        <v>27</v>
      </c>
      <c r="L303">
        <v>98.5</v>
      </c>
      <c r="M303">
        <v>20</v>
      </c>
      <c r="N303">
        <v>182</v>
      </c>
      <c r="O303" t="s">
        <v>236</v>
      </c>
      <c r="P303" t="s">
        <v>29</v>
      </c>
      <c r="Q303" t="s">
        <v>29</v>
      </c>
      <c r="R303" t="s">
        <v>33</v>
      </c>
      <c r="S303">
        <v>313</v>
      </c>
      <c r="T303">
        <v>1</v>
      </c>
      <c r="X303" t="str">
        <f t="shared" si="4"/>
        <v>VSR4</v>
      </c>
      <c r="Y303">
        <f>VLOOKUP($X303,Salt_Elev!$Q$1:$R$128,2,FALSE)</f>
        <v>0.63800000000000001</v>
      </c>
    </row>
    <row r="304" spans="1:25" x14ac:dyDescent="0.25">
      <c r="A304" s="1">
        <v>45069</v>
      </c>
      <c r="B304" s="2">
        <v>0.63402777777777775</v>
      </c>
      <c r="C304" t="s">
        <v>61</v>
      </c>
      <c r="D304" t="s">
        <v>230</v>
      </c>
      <c r="E304" t="s">
        <v>227</v>
      </c>
      <c r="F304" t="s">
        <v>233</v>
      </c>
      <c r="G304">
        <v>4</v>
      </c>
      <c r="H304">
        <v>39.1</v>
      </c>
      <c r="I304">
        <v>98.5</v>
      </c>
      <c r="J304">
        <v>2</v>
      </c>
      <c r="K304" t="s">
        <v>27</v>
      </c>
      <c r="L304">
        <v>98.5</v>
      </c>
      <c r="M304">
        <v>20</v>
      </c>
      <c r="N304">
        <v>182</v>
      </c>
      <c r="O304" t="s">
        <v>236</v>
      </c>
      <c r="P304" t="s">
        <v>29</v>
      </c>
      <c r="Q304" t="s">
        <v>29</v>
      </c>
      <c r="R304" t="s">
        <v>33</v>
      </c>
      <c r="S304">
        <v>160</v>
      </c>
      <c r="T304">
        <v>1</v>
      </c>
      <c r="X304" t="str">
        <f t="shared" si="4"/>
        <v>VSR4</v>
      </c>
      <c r="Y304">
        <f>VLOOKUP($X304,Salt_Elev!$Q$1:$R$128,2,FALSE)</f>
        <v>0.63800000000000001</v>
      </c>
    </row>
    <row r="305" spans="1:25" x14ac:dyDescent="0.25">
      <c r="A305" s="1">
        <v>45069</v>
      </c>
      <c r="B305" s="2">
        <v>0.63402777777777775</v>
      </c>
      <c r="C305" t="s">
        <v>61</v>
      </c>
      <c r="D305" t="s">
        <v>230</v>
      </c>
      <c r="E305" t="s">
        <v>227</v>
      </c>
      <c r="F305" t="s">
        <v>233</v>
      </c>
      <c r="G305">
        <v>4</v>
      </c>
      <c r="H305">
        <v>39.1</v>
      </c>
      <c r="I305">
        <v>98.5</v>
      </c>
      <c r="J305">
        <v>2</v>
      </c>
      <c r="K305" t="s">
        <v>27</v>
      </c>
      <c r="L305">
        <v>98.5</v>
      </c>
      <c r="M305">
        <v>20</v>
      </c>
      <c r="N305">
        <v>182</v>
      </c>
      <c r="O305" t="s">
        <v>236</v>
      </c>
      <c r="P305" t="s">
        <v>29</v>
      </c>
      <c r="Q305" t="s">
        <v>29</v>
      </c>
      <c r="R305" t="s">
        <v>33</v>
      </c>
      <c r="S305">
        <v>288</v>
      </c>
      <c r="T305">
        <v>1</v>
      </c>
      <c r="X305" t="str">
        <f t="shared" si="4"/>
        <v>VSR4</v>
      </c>
      <c r="Y305">
        <f>VLOOKUP($X305,Salt_Elev!$Q$1:$R$128,2,FALSE)</f>
        <v>0.63800000000000001</v>
      </c>
    </row>
    <row r="306" spans="1:25" x14ac:dyDescent="0.25">
      <c r="A306" s="1">
        <v>45069</v>
      </c>
      <c r="B306" s="2">
        <v>0.63402777777777775</v>
      </c>
      <c r="C306" t="s">
        <v>61</v>
      </c>
      <c r="D306" t="s">
        <v>230</v>
      </c>
      <c r="E306" t="s">
        <v>227</v>
      </c>
      <c r="F306" t="s">
        <v>233</v>
      </c>
      <c r="G306">
        <v>4</v>
      </c>
      <c r="H306">
        <v>39.1</v>
      </c>
      <c r="I306">
        <v>98.5</v>
      </c>
      <c r="J306">
        <v>2</v>
      </c>
      <c r="K306" t="s">
        <v>27</v>
      </c>
      <c r="L306">
        <v>98.5</v>
      </c>
      <c r="M306">
        <v>20</v>
      </c>
      <c r="N306">
        <v>182</v>
      </c>
      <c r="O306" t="s">
        <v>236</v>
      </c>
      <c r="P306" t="s">
        <v>29</v>
      </c>
      <c r="Q306" t="s">
        <v>29</v>
      </c>
      <c r="R306" t="s">
        <v>33</v>
      </c>
      <c r="S306">
        <v>290</v>
      </c>
      <c r="T306">
        <v>1</v>
      </c>
      <c r="X306" t="str">
        <f t="shared" si="4"/>
        <v>VSR4</v>
      </c>
      <c r="Y306">
        <f>VLOOKUP($X306,Salt_Elev!$Q$1:$R$128,2,FALSE)</f>
        <v>0.63800000000000001</v>
      </c>
    </row>
    <row r="307" spans="1:25" x14ac:dyDescent="0.25">
      <c r="A307" s="1">
        <v>45069</v>
      </c>
      <c r="B307" s="2">
        <v>0.63402777777777775</v>
      </c>
      <c r="C307" t="s">
        <v>61</v>
      </c>
      <c r="D307" t="s">
        <v>230</v>
      </c>
      <c r="E307" t="s">
        <v>227</v>
      </c>
      <c r="F307" t="s">
        <v>233</v>
      </c>
      <c r="G307">
        <v>4</v>
      </c>
      <c r="H307">
        <v>39.1</v>
      </c>
      <c r="I307">
        <v>98.5</v>
      </c>
      <c r="J307">
        <v>2</v>
      </c>
      <c r="K307" t="s">
        <v>27</v>
      </c>
      <c r="L307">
        <v>98.5</v>
      </c>
      <c r="M307">
        <v>20</v>
      </c>
      <c r="N307">
        <v>182</v>
      </c>
      <c r="O307" t="s">
        <v>236</v>
      </c>
      <c r="P307" t="s">
        <v>29</v>
      </c>
      <c r="Q307" t="s">
        <v>29</v>
      </c>
      <c r="R307" t="s">
        <v>33</v>
      </c>
      <c r="S307">
        <v>191</v>
      </c>
      <c r="T307">
        <v>1</v>
      </c>
      <c r="X307" t="str">
        <f t="shared" si="4"/>
        <v>VSR4</v>
      </c>
      <c r="Y307">
        <f>VLOOKUP($X307,Salt_Elev!$Q$1:$R$128,2,FALSE)</f>
        <v>0.63800000000000001</v>
      </c>
    </row>
    <row r="308" spans="1:25" x14ac:dyDescent="0.25">
      <c r="A308" s="1">
        <v>45069</v>
      </c>
      <c r="B308" s="2">
        <v>0.63402777777777775</v>
      </c>
      <c r="C308" t="s">
        <v>61</v>
      </c>
      <c r="D308" t="s">
        <v>230</v>
      </c>
      <c r="E308" t="s">
        <v>227</v>
      </c>
      <c r="F308" t="s">
        <v>233</v>
      </c>
      <c r="G308">
        <v>4</v>
      </c>
      <c r="H308">
        <v>39.1</v>
      </c>
      <c r="I308">
        <v>98.5</v>
      </c>
      <c r="J308">
        <v>2</v>
      </c>
      <c r="K308" t="s">
        <v>27</v>
      </c>
      <c r="L308">
        <v>98.5</v>
      </c>
      <c r="M308">
        <v>20</v>
      </c>
      <c r="N308">
        <v>182</v>
      </c>
      <c r="O308" t="s">
        <v>236</v>
      </c>
      <c r="P308" t="s">
        <v>29</v>
      </c>
      <c r="Q308" t="s">
        <v>29</v>
      </c>
      <c r="R308" t="s">
        <v>33</v>
      </c>
      <c r="S308">
        <v>485</v>
      </c>
      <c r="T308">
        <v>1</v>
      </c>
      <c r="X308" t="str">
        <f t="shared" si="4"/>
        <v>VSR4</v>
      </c>
      <c r="Y308">
        <f>VLOOKUP($X308,Salt_Elev!$Q$1:$R$128,2,FALSE)</f>
        <v>0.63800000000000001</v>
      </c>
    </row>
    <row r="309" spans="1:25" x14ac:dyDescent="0.25">
      <c r="A309" s="1">
        <v>45069</v>
      </c>
      <c r="B309" s="2">
        <v>0.63402777777777775</v>
      </c>
      <c r="C309" t="s">
        <v>61</v>
      </c>
      <c r="D309" t="s">
        <v>230</v>
      </c>
      <c r="E309" t="s">
        <v>227</v>
      </c>
      <c r="F309" t="s">
        <v>233</v>
      </c>
      <c r="G309">
        <v>4</v>
      </c>
      <c r="H309">
        <v>39.1</v>
      </c>
      <c r="I309">
        <v>98.5</v>
      </c>
      <c r="J309">
        <v>2</v>
      </c>
      <c r="K309" t="s">
        <v>27</v>
      </c>
      <c r="L309">
        <v>98.5</v>
      </c>
      <c r="M309">
        <v>20</v>
      </c>
      <c r="N309">
        <v>182</v>
      </c>
      <c r="O309" t="s">
        <v>236</v>
      </c>
      <c r="P309" t="s">
        <v>29</v>
      </c>
      <c r="Q309" t="s">
        <v>29</v>
      </c>
      <c r="R309" t="s">
        <v>33</v>
      </c>
      <c r="S309">
        <v>304</v>
      </c>
      <c r="T309">
        <v>0.9</v>
      </c>
      <c r="X309" t="str">
        <f t="shared" si="4"/>
        <v>VSR4</v>
      </c>
      <c r="Y309">
        <f>VLOOKUP($X309,Salt_Elev!$Q$1:$R$128,2,FALSE)</f>
        <v>0.63800000000000001</v>
      </c>
    </row>
    <row r="310" spans="1:25" x14ac:dyDescent="0.25">
      <c r="A310" s="1">
        <v>45069</v>
      </c>
      <c r="B310" s="2">
        <v>0.63402777777777775</v>
      </c>
      <c r="C310" t="s">
        <v>61</v>
      </c>
      <c r="D310" t="s">
        <v>230</v>
      </c>
      <c r="E310" t="s">
        <v>227</v>
      </c>
      <c r="F310" t="s">
        <v>233</v>
      </c>
      <c r="G310">
        <v>4</v>
      </c>
      <c r="H310">
        <v>39.1</v>
      </c>
      <c r="I310">
        <v>98.5</v>
      </c>
      <c r="J310">
        <v>2</v>
      </c>
      <c r="K310" t="s">
        <v>27</v>
      </c>
      <c r="L310">
        <v>98.5</v>
      </c>
      <c r="M310">
        <v>20</v>
      </c>
      <c r="N310">
        <v>182</v>
      </c>
      <c r="O310" t="s">
        <v>236</v>
      </c>
      <c r="P310" t="s">
        <v>29</v>
      </c>
      <c r="Q310" t="s">
        <v>29</v>
      </c>
      <c r="R310" t="s">
        <v>33</v>
      </c>
      <c r="S310">
        <v>114</v>
      </c>
      <c r="T310">
        <v>0.8</v>
      </c>
      <c r="X310" t="str">
        <f t="shared" si="4"/>
        <v>VSR4</v>
      </c>
      <c r="Y310">
        <f>VLOOKUP($X310,Salt_Elev!$Q$1:$R$128,2,FALSE)</f>
        <v>0.63800000000000001</v>
      </c>
    </row>
    <row r="311" spans="1:25" x14ac:dyDescent="0.25">
      <c r="A311" s="1">
        <v>45069</v>
      </c>
      <c r="B311" s="2">
        <v>0.63402777777777775</v>
      </c>
      <c r="C311" t="s">
        <v>61</v>
      </c>
      <c r="D311" t="s">
        <v>230</v>
      </c>
      <c r="E311" t="s">
        <v>227</v>
      </c>
      <c r="F311" t="s">
        <v>233</v>
      </c>
      <c r="G311">
        <v>4</v>
      </c>
      <c r="H311">
        <v>39.1</v>
      </c>
      <c r="I311">
        <v>98.5</v>
      </c>
      <c r="J311">
        <v>2</v>
      </c>
      <c r="K311" t="s">
        <v>27</v>
      </c>
      <c r="L311">
        <v>98.5</v>
      </c>
      <c r="M311">
        <v>20</v>
      </c>
      <c r="N311">
        <v>182</v>
      </c>
      <c r="O311" t="s">
        <v>236</v>
      </c>
      <c r="P311" t="s">
        <v>29</v>
      </c>
      <c r="Q311" t="s">
        <v>29</v>
      </c>
      <c r="R311" t="s">
        <v>33</v>
      </c>
      <c r="S311">
        <v>215</v>
      </c>
      <c r="T311">
        <v>0.5</v>
      </c>
      <c r="X311" t="str">
        <f t="shared" si="4"/>
        <v>VSR4</v>
      </c>
      <c r="Y311">
        <f>VLOOKUP($X311,Salt_Elev!$Q$1:$R$128,2,FALSE)</f>
        <v>0.63800000000000001</v>
      </c>
    </row>
    <row r="312" spans="1:25" x14ac:dyDescent="0.25">
      <c r="A312" s="1">
        <v>45069</v>
      </c>
      <c r="B312" s="2">
        <v>0.65138888888888891</v>
      </c>
      <c r="C312" t="s">
        <v>231</v>
      </c>
      <c r="D312" t="s">
        <v>232</v>
      </c>
      <c r="E312" t="s">
        <v>227</v>
      </c>
      <c r="F312" t="s">
        <v>233</v>
      </c>
      <c r="G312">
        <v>5</v>
      </c>
      <c r="H312">
        <v>24.5</v>
      </c>
      <c r="I312">
        <v>78</v>
      </c>
      <c r="J312">
        <v>17</v>
      </c>
      <c r="K312" t="s">
        <v>36</v>
      </c>
      <c r="L312">
        <v>0.3</v>
      </c>
      <c r="M312">
        <v>100</v>
      </c>
      <c r="N312">
        <v>37</v>
      </c>
      <c r="O312" t="s">
        <v>200</v>
      </c>
      <c r="P312" t="s">
        <v>29</v>
      </c>
      <c r="Q312" t="s">
        <v>29</v>
      </c>
      <c r="R312" t="s">
        <v>29</v>
      </c>
      <c r="S312">
        <v>126</v>
      </c>
      <c r="T312">
        <v>7.3</v>
      </c>
      <c r="X312" t="str">
        <f t="shared" si="4"/>
        <v>VSR5</v>
      </c>
      <c r="Y312">
        <f>VLOOKUP($X312,Salt_Elev!$Q$1:$R$128,2,FALSE)</f>
        <v>0.65300000000000002</v>
      </c>
    </row>
    <row r="313" spans="1:25" x14ac:dyDescent="0.25">
      <c r="A313" s="1">
        <v>45069</v>
      </c>
      <c r="B313" s="2">
        <v>0.65138888888888891</v>
      </c>
      <c r="C313" t="s">
        <v>231</v>
      </c>
      <c r="D313" t="s">
        <v>232</v>
      </c>
      <c r="E313" t="s">
        <v>227</v>
      </c>
      <c r="F313" t="s">
        <v>233</v>
      </c>
      <c r="G313">
        <v>5</v>
      </c>
      <c r="H313">
        <v>24.5</v>
      </c>
      <c r="I313">
        <v>78</v>
      </c>
      <c r="J313">
        <v>17</v>
      </c>
      <c r="K313" t="s">
        <v>36</v>
      </c>
      <c r="L313">
        <v>0.3</v>
      </c>
      <c r="M313">
        <v>100</v>
      </c>
      <c r="N313">
        <v>37</v>
      </c>
      <c r="O313" t="s">
        <v>200</v>
      </c>
      <c r="P313" t="s">
        <v>29</v>
      </c>
      <c r="Q313" t="s">
        <v>29</v>
      </c>
      <c r="R313" t="s">
        <v>29</v>
      </c>
      <c r="S313">
        <v>161</v>
      </c>
      <c r="T313">
        <v>7</v>
      </c>
      <c r="X313" t="str">
        <f t="shared" si="4"/>
        <v>VSR5</v>
      </c>
      <c r="Y313">
        <f>VLOOKUP($X313,Salt_Elev!$Q$1:$R$128,2,FALSE)</f>
        <v>0.65300000000000002</v>
      </c>
    </row>
    <row r="314" spans="1:25" x14ac:dyDescent="0.25">
      <c r="A314" s="1">
        <v>45069</v>
      </c>
      <c r="B314" s="2">
        <v>0.65138888888888891</v>
      </c>
      <c r="C314" t="s">
        <v>231</v>
      </c>
      <c r="D314" t="s">
        <v>232</v>
      </c>
      <c r="E314" t="s">
        <v>227</v>
      </c>
      <c r="F314" t="s">
        <v>233</v>
      </c>
      <c r="G314">
        <v>5</v>
      </c>
      <c r="H314">
        <v>24.5</v>
      </c>
      <c r="I314">
        <v>78</v>
      </c>
      <c r="J314">
        <v>17</v>
      </c>
      <c r="K314" t="s">
        <v>36</v>
      </c>
      <c r="L314">
        <v>0.3</v>
      </c>
      <c r="M314">
        <v>100</v>
      </c>
      <c r="N314">
        <v>37</v>
      </c>
      <c r="O314" t="s">
        <v>200</v>
      </c>
      <c r="P314" t="s">
        <v>29</v>
      </c>
      <c r="Q314" t="s">
        <v>29</v>
      </c>
      <c r="R314" t="s">
        <v>29</v>
      </c>
      <c r="S314">
        <v>210</v>
      </c>
      <c r="T314">
        <v>6</v>
      </c>
      <c r="X314" t="str">
        <f t="shared" si="4"/>
        <v>VSR5</v>
      </c>
      <c r="Y314">
        <f>VLOOKUP($X314,Salt_Elev!$Q$1:$R$128,2,FALSE)</f>
        <v>0.65300000000000002</v>
      </c>
    </row>
    <row r="315" spans="1:25" x14ac:dyDescent="0.25">
      <c r="A315" s="1">
        <v>45069</v>
      </c>
      <c r="B315" s="2">
        <v>0.65138888888888891</v>
      </c>
      <c r="C315" t="s">
        <v>231</v>
      </c>
      <c r="D315" t="s">
        <v>232</v>
      </c>
      <c r="E315" t="s">
        <v>227</v>
      </c>
      <c r="F315" t="s">
        <v>233</v>
      </c>
      <c r="G315">
        <v>5</v>
      </c>
      <c r="H315">
        <v>24.5</v>
      </c>
      <c r="I315">
        <v>78</v>
      </c>
      <c r="J315">
        <v>17</v>
      </c>
      <c r="K315" t="s">
        <v>36</v>
      </c>
      <c r="L315">
        <v>0.3</v>
      </c>
      <c r="M315">
        <v>100</v>
      </c>
      <c r="N315">
        <v>37</v>
      </c>
      <c r="O315" t="s">
        <v>200</v>
      </c>
      <c r="P315" t="s">
        <v>29</v>
      </c>
      <c r="Q315" t="s">
        <v>29</v>
      </c>
      <c r="R315" t="s">
        <v>29</v>
      </c>
      <c r="S315">
        <v>65</v>
      </c>
      <c r="T315">
        <v>6</v>
      </c>
      <c r="X315" t="str">
        <f t="shared" si="4"/>
        <v>VSR5</v>
      </c>
      <c r="Y315">
        <f>VLOOKUP($X315,Salt_Elev!$Q$1:$R$128,2,FALSE)</f>
        <v>0.65300000000000002</v>
      </c>
    </row>
    <row r="316" spans="1:25" x14ac:dyDescent="0.25">
      <c r="A316" s="1">
        <v>45069</v>
      </c>
      <c r="B316" s="2">
        <v>0.65138888888888891</v>
      </c>
      <c r="C316" t="s">
        <v>231</v>
      </c>
      <c r="D316" t="s">
        <v>232</v>
      </c>
      <c r="E316" t="s">
        <v>227</v>
      </c>
      <c r="F316" t="s">
        <v>233</v>
      </c>
      <c r="G316">
        <v>5</v>
      </c>
      <c r="H316">
        <v>24.5</v>
      </c>
      <c r="I316">
        <v>78</v>
      </c>
      <c r="J316">
        <v>17</v>
      </c>
      <c r="K316" t="s">
        <v>36</v>
      </c>
      <c r="L316">
        <v>0.3</v>
      </c>
      <c r="M316">
        <v>100</v>
      </c>
      <c r="N316">
        <v>37</v>
      </c>
      <c r="O316" t="s">
        <v>200</v>
      </c>
      <c r="P316" t="s">
        <v>29</v>
      </c>
      <c r="Q316" t="s">
        <v>29</v>
      </c>
      <c r="R316" t="s">
        <v>29</v>
      </c>
      <c r="S316">
        <v>103</v>
      </c>
      <c r="T316">
        <v>5.5</v>
      </c>
      <c r="X316" t="str">
        <f t="shared" si="4"/>
        <v>VSR5</v>
      </c>
      <c r="Y316">
        <f>VLOOKUP($X316,Salt_Elev!$Q$1:$R$128,2,FALSE)</f>
        <v>0.65300000000000002</v>
      </c>
    </row>
    <row r="317" spans="1:25" x14ac:dyDescent="0.25">
      <c r="A317" s="1">
        <v>45069</v>
      </c>
      <c r="B317" s="2">
        <v>0.65138888888888891</v>
      </c>
      <c r="C317" t="s">
        <v>231</v>
      </c>
      <c r="D317" t="s">
        <v>232</v>
      </c>
      <c r="E317" t="s">
        <v>227</v>
      </c>
      <c r="F317" t="s">
        <v>233</v>
      </c>
      <c r="G317">
        <v>5</v>
      </c>
      <c r="H317">
        <v>24.5</v>
      </c>
      <c r="I317">
        <v>78</v>
      </c>
      <c r="J317">
        <v>17</v>
      </c>
      <c r="K317" t="s">
        <v>36</v>
      </c>
      <c r="L317">
        <v>0.3</v>
      </c>
      <c r="M317">
        <v>100</v>
      </c>
      <c r="N317">
        <v>37</v>
      </c>
      <c r="O317" t="s">
        <v>200</v>
      </c>
      <c r="P317" t="s">
        <v>29</v>
      </c>
      <c r="Q317" t="s">
        <v>29</v>
      </c>
      <c r="R317" t="s">
        <v>29</v>
      </c>
      <c r="S317">
        <v>33</v>
      </c>
      <c r="T317">
        <v>5.5</v>
      </c>
      <c r="X317" t="str">
        <f t="shared" si="4"/>
        <v>VSR5</v>
      </c>
      <c r="Y317">
        <f>VLOOKUP($X317,Salt_Elev!$Q$1:$R$128,2,FALSE)</f>
        <v>0.65300000000000002</v>
      </c>
    </row>
    <row r="318" spans="1:25" x14ac:dyDescent="0.25">
      <c r="A318" s="1">
        <v>45069</v>
      </c>
      <c r="B318" s="2">
        <v>0.65138888888888891</v>
      </c>
      <c r="C318" t="s">
        <v>231</v>
      </c>
      <c r="D318" t="s">
        <v>232</v>
      </c>
      <c r="E318" t="s">
        <v>227</v>
      </c>
      <c r="F318" t="s">
        <v>233</v>
      </c>
      <c r="G318">
        <v>5</v>
      </c>
      <c r="H318">
        <v>24.5</v>
      </c>
      <c r="I318">
        <v>78</v>
      </c>
      <c r="J318">
        <v>17</v>
      </c>
      <c r="K318" t="s">
        <v>36</v>
      </c>
      <c r="L318">
        <v>0.3</v>
      </c>
      <c r="M318">
        <v>100</v>
      </c>
      <c r="N318">
        <v>37</v>
      </c>
      <c r="O318" t="s">
        <v>200</v>
      </c>
      <c r="P318" t="s">
        <v>29</v>
      </c>
      <c r="Q318" t="s">
        <v>29</v>
      </c>
      <c r="R318" t="s">
        <v>29</v>
      </c>
      <c r="S318">
        <v>78</v>
      </c>
      <c r="T318">
        <v>5.2</v>
      </c>
      <c r="X318" t="str">
        <f t="shared" si="4"/>
        <v>VSR5</v>
      </c>
      <c r="Y318">
        <f>VLOOKUP($X318,Salt_Elev!$Q$1:$R$128,2,FALSE)</f>
        <v>0.65300000000000002</v>
      </c>
    </row>
    <row r="319" spans="1:25" x14ac:dyDescent="0.25">
      <c r="A319" s="1">
        <v>45069</v>
      </c>
      <c r="B319" s="2">
        <v>0.65138888888888891</v>
      </c>
      <c r="C319" t="s">
        <v>231</v>
      </c>
      <c r="D319" t="s">
        <v>232</v>
      </c>
      <c r="E319" t="s">
        <v>227</v>
      </c>
      <c r="F319" t="s">
        <v>233</v>
      </c>
      <c r="G319">
        <v>5</v>
      </c>
      <c r="H319">
        <v>24.5</v>
      </c>
      <c r="I319">
        <v>78</v>
      </c>
      <c r="J319">
        <v>17</v>
      </c>
      <c r="K319" t="s">
        <v>36</v>
      </c>
      <c r="L319">
        <v>0.3</v>
      </c>
      <c r="M319">
        <v>100</v>
      </c>
      <c r="N319">
        <v>37</v>
      </c>
      <c r="O319" t="s">
        <v>200</v>
      </c>
      <c r="P319" t="s">
        <v>29</v>
      </c>
      <c r="Q319" t="s">
        <v>29</v>
      </c>
      <c r="R319" t="s">
        <v>29</v>
      </c>
      <c r="S319">
        <v>117</v>
      </c>
      <c r="T319">
        <v>5</v>
      </c>
      <c r="X319" t="str">
        <f t="shared" si="4"/>
        <v>VSR5</v>
      </c>
      <c r="Y319">
        <f>VLOOKUP($X319,Salt_Elev!$Q$1:$R$128,2,FALSE)</f>
        <v>0.65300000000000002</v>
      </c>
    </row>
    <row r="320" spans="1:25" x14ac:dyDescent="0.25">
      <c r="A320" s="1">
        <v>45069</v>
      </c>
      <c r="B320" s="2">
        <v>0.65138888888888891</v>
      </c>
      <c r="C320" t="s">
        <v>231</v>
      </c>
      <c r="D320" t="s">
        <v>232</v>
      </c>
      <c r="E320" t="s">
        <v>227</v>
      </c>
      <c r="F320" t="s">
        <v>233</v>
      </c>
      <c r="G320">
        <v>5</v>
      </c>
      <c r="H320">
        <v>24.5</v>
      </c>
      <c r="I320">
        <v>78</v>
      </c>
      <c r="J320">
        <v>17</v>
      </c>
      <c r="K320" t="s">
        <v>36</v>
      </c>
      <c r="L320">
        <v>0.3</v>
      </c>
      <c r="M320">
        <v>100</v>
      </c>
      <c r="N320">
        <v>37</v>
      </c>
      <c r="O320" t="s">
        <v>200</v>
      </c>
      <c r="P320" t="s">
        <v>29</v>
      </c>
      <c r="Q320" t="s">
        <v>29</v>
      </c>
      <c r="R320" t="s">
        <v>29</v>
      </c>
      <c r="S320">
        <v>44</v>
      </c>
      <c r="T320">
        <v>4</v>
      </c>
      <c r="X320" t="str">
        <f t="shared" si="4"/>
        <v>VSR5</v>
      </c>
      <c r="Y320">
        <f>VLOOKUP($X320,Salt_Elev!$Q$1:$R$128,2,FALSE)</f>
        <v>0.65300000000000002</v>
      </c>
    </row>
    <row r="321" spans="1:25" x14ac:dyDescent="0.25">
      <c r="A321" s="1">
        <v>45069</v>
      </c>
      <c r="B321" s="2">
        <v>0.65138888888888891</v>
      </c>
      <c r="C321" t="s">
        <v>231</v>
      </c>
      <c r="D321" t="s">
        <v>232</v>
      </c>
      <c r="E321" t="s">
        <v>227</v>
      </c>
      <c r="F321" t="s">
        <v>233</v>
      </c>
      <c r="G321">
        <v>5</v>
      </c>
      <c r="H321">
        <v>24.5</v>
      </c>
      <c r="I321">
        <v>78</v>
      </c>
      <c r="J321">
        <v>17</v>
      </c>
      <c r="K321" t="s">
        <v>36</v>
      </c>
      <c r="L321">
        <v>0.3</v>
      </c>
      <c r="M321">
        <v>100</v>
      </c>
      <c r="N321">
        <v>37</v>
      </c>
      <c r="O321" t="s">
        <v>200</v>
      </c>
      <c r="P321" t="s">
        <v>29</v>
      </c>
      <c r="Q321" t="s">
        <v>29</v>
      </c>
      <c r="R321" t="s">
        <v>29</v>
      </c>
      <c r="S321">
        <v>137</v>
      </c>
      <c r="T321">
        <v>3.5</v>
      </c>
      <c r="X321" t="str">
        <f t="shared" si="4"/>
        <v>VSR5</v>
      </c>
      <c r="Y321">
        <f>VLOOKUP($X321,Salt_Elev!$Q$1:$R$128,2,FALSE)</f>
        <v>0.65300000000000002</v>
      </c>
    </row>
    <row r="322" spans="1:25" x14ac:dyDescent="0.25">
      <c r="A322" s="1">
        <v>45069</v>
      </c>
      <c r="B322" s="2">
        <v>0.65138888888888891</v>
      </c>
      <c r="C322" t="s">
        <v>231</v>
      </c>
      <c r="D322" t="s">
        <v>232</v>
      </c>
      <c r="E322" t="s">
        <v>227</v>
      </c>
      <c r="F322" t="s">
        <v>233</v>
      </c>
      <c r="G322">
        <v>5</v>
      </c>
      <c r="H322">
        <v>24.5</v>
      </c>
      <c r="I322">
        <v>78</v>
      </c>
      <c r="J322">
        <v>17</v>
      </c>
      <c r="K322" t="s">
        <v>27</v>
      </c>
      <c r="L322">
        <v>77.7</v>
      </c>
      <c r="M322">
        <v>30</v>
      </c>
      <c r="N322">
        <v>151</v>
      </c>
      <c r="O322" t="s">
        <v>200</v>
      </c>
      <c r="P322" t="s">
        <v>29</v>
      </c>
      <c r="Q322" t="s">
        <v>29</v>
      </c>
      <c r="R322" t="s">
        <v>29</v>
      </c>
      <c r="S322">
        <v>125</v>
      </c>
      <c r="T322">
        <v>1</v>
      </c>
      <c r="X322" t="str">
        <f t="shared" ref="X322:X385" si="5">_xlfn.CONCAT(F322,G322)</f>
        <v>VSR5</v>
      </c>
      <c r="Y322">
        <f>VLOOKUP($X322,Salt_Elev!$Q$1:$R$128,2,FALSE)</f>
        <v>0.65300000000000002</v>
      </c>
    </row>
    <row r="323" spans="1:25" x14ac:dyDescent="0.25">
      <c r="A323" s="1">
        <v>45069</v>
      </c>
      <c r="B323" s="2">
        <v>0.65138888888888891</v>
      </c>
      <c r="C323" t="s">
        <v>231</v>
      </c>
      <c r="D323" t="s">
        <v>232</v>
      </c>
      <c r="E323" t="s">
        <v>227</v>
      </c>
      <c r="F323" t="s">
        <v>233</v>
      </c>
      <c r="G323">
        <v>5</v>
      </c>
      <c r="H323">
        <v>24.5</v>
      </c>
      <c r="I323">
        <v>78</v>
      </c>
      <c r="J323">
        <v>17</v>
      </c>
      <c r="K323" t="s">
        <v>27</v>
      </c>
      <c r="L323">
        <v>77.7</v>
      </c>
      <c r="M323">
        <v>30</v>
      </c>
      <c r="N323">
        <v>151</v>
      </c>
      <c r="O323" t="s">
        <v>200</v>
      </c>
      <c r="P323" t="s">
        <v>29</v>
      </c>
      <c r="Q323" t="s">
        <v>29</v>
      </c>
      <c r="R323" t="s">
        <v>29</v>
      </c>
      <c r="S323">
        <v>162</v>
      </c>
      <c r="T323">
        <v>0.9</v>
      </c>
      <c r="X323" t="str">
        <f t="shared" si="5"/>
        <v>VSR5</v>
      </c>
      <c r="Y323">
        <f>VLOOKUP($X323,Salt_Elev!$Q$1:$R$128,2,FALSE)</f>
        <v>0.65300000000000002</v>
      </c>
    </row>
    <row r="324" spans="1:25" x14ac:dyDescent="0.25">
      <c r="A324" s="1">
        <v>45069</v>
      </c>
      <c r="B324" s="2">
        <v>0.65138888888888891</v>
      </c>
      <c r="C324" t="s">
        <v>231</v>
      </c>
      <c r="D324" t="s">
        <v>232</v>
      </c>
      <c r="E324" t="s">
        <v>227</v>
      </c>
      <c r="F324" t="s">
        <v>233</v>
      </c>
      <c r="G324">
        <v>5</v>
      </c>
      <c r="H324">
        <v>24.5</v>
      </c>
      <c r="I324">
        <v>78</v>
      </c>
      <c r="J324">
        <v>17</v>
      </c>
      <c r="K324" t="s">
        <v>27</v>
      </c>
      <c r="L324">
        <v>77.7</v>
      </c>
      <c r="M324">
        <v>30</v>
      </c>
      <c r="N324">
        <v>151</v>
      </c>
      <c r="O324" t="s">
        <v>200</v>
      </c>
      <c r="P324" t="s">
        <v>29</v>
      </c>
      <c r="Q324" t="s">
        <v>29</v>
      </c>
      <c r="R324" t="s">
        <v>29</v>
      </c>
      <c r="S324">
        <v>151</v>
      </c>
      <c r="T324">
        <v>0.8</v>
      </c>
      <c r="X324" t="str">
        <f t="shared" si="5"/>
        <v>VSR5</v>
      </c>
      <c r="Y324">
        <f>VLOOKUP($X324,Salt_Elev!$Q$1:$R$128,2,FALSE)</f>
        <v>0.65300000000000002</v>
      </c>
    </row>
    <row r="325" spans="1:25" x14ac:dyDescent="0.25">
      <c r="A325" s="1">
        <v>45069</v>
      </c>
      <c r="B325" s="2">
        <v>0.65138888888888891</v>
      </c>
      <c r="C325" t="s">
        <v>231</v>
      </c>
      <c r="D325" t="s">
        <v>232</v>
      </c>
      <c r="E325" t="s">
        <v>227</v>
      </c>
      <c r="F325" t="s">
        <v>233</v>
      </c>
      <c r="G325">
        <v>5</v>
      </c>
      <c r="H325">
        <v>24.5</v>
      </c>
      <c r="I325">
        <v>78</v>
      </c>
      <c r="J325">
        <v>17</v>
      </c>
      <c r="K325" t="s">
        <v>27</v>
      </c>
      <c r="L325">
        <v>77.7</v>
      </c>
      <c r="M325">
        <v>30</v>
      </c>
      <c r="N325">
        <v>151</v>
      </c>
      <c r="O325" t="s">
        <v>200</v>
      </c>
      <c r="P325" t="s">
        <v>29</v>
      </c>
      <c r="Q325" t="s">
        <v>29</v>
      </c>
      <c r="R325" t="s">
        <v>29</v>
      </c>
      <c r="S325">
        <v>140</v>
      </c>
      <c r="T325">
        <v>0.8</v>
      </c>
      <c r="X325" t="str">
        <f t="shared" si="5"/>
        <v>VSR5</v>
      </c>
      <c r="Y325">
        <f>VLOOKUP($X325,Salt_Elev!$Q$1:$R$128,2,FALSE)</f>
        <v>0.65300000000000002</v>
      </c>
    </row>
    <row r="326" spans="1:25" x14ac:dyDescent="0.25">
      <c r="A326" s="1">
        <v>45069</v>
      </c>
      <c r="B326" s="2">
        <v>0.65138888888888891</v>
      </c>
      <c r="C326" t="s">
        <v>231</v>
      </c>
      <c r="D326" t="s">
        <v>232</v>
      </c>
      <c r="E326" t="s">
        <v>227</v>
      </c>
      <c r="F326" t="s">
        <v>233</v>
      </c>
      <c r="G326">
        <v>5</v>
      </c>
      <c r="H326">
        <v>24.5</v>
      </c>
      <c r="I326">
        <v>78</v>
      </c>
      <c r="J326">
        <v>17</v>
      </c>
      <c r="K326" t="s">
        <v>27</v>
      </c>
      <c r="L326">
        <v>77.7</v>
      </c>
      <c r="M326">
        <v>30</v>
      </c>
      <c r="N326">
        <v>151</v>
      </c>
      <c r="O326" t="s">
        <v>200</v>
      </c>
      <c r="P326" t="s">
        <v>29</v>
      </c>
      <c r="Q326" t="s">
        <v>29</v>
      </c>
      <c r="R326" t="s">
        <v>29</v>
      </c>
      <c r="S326">
        <v>90</v>
      </c>
      <c r="T326">
        <v>0.8</v>
      </c>
      <c r="X326" t="str">
        <f t="shared" si="5"/>
        <v>VSR5</v>
      </c>
      <c r="Y326">
        <f>VLOOKUP($X326,Salt_Elev!$Q$1:$R$128,2,FALSE)</f>
        <v>0.65300000000000002</v>
      </c>
    </row>
    <row r="327" spans="1:25" x14ac:dyDescent="0.25">
      <c r="A327" s="1">
        <v>45069</v>
      </c>
      <c r="B327" s="2">
        <v>0.65138888888888891</v>
      </c>
      <c r="C327" t="s">
        <v>231</v>
      </c>
      <c r="D327" t="s">
        <v>232</v>
      </c>
      <c r="E327" t="s">
        <v>227</v>
      </c>
      <c r="F327" t="s">
        <v>233</v>
      </c>
      <c r="G327">
        <v>5</v>
      </c>
      <c r="H327">
        <v>24.5</v>
      </c>
      <c r="I327">
        <v>78</v>
      </c>
      <c r="J327">
        <v>17</v>
      </c>
      <c r="K327" t="s">
        <v>27</v>
      </c>
      <c r="L327">
        <v>77.7</v>
      </c>
      <c r="M327">
        <v>30</v>
      </c>
      <c r="N327">
        <v>151</v>
      </c>
      <c r="O327" t="s">
        <v>200</v>
      </c>
      <c r="P327" t="s">
        <v>29</v>
      </c>
      <c r="Q327" t="s">
        <v>29</v>
      </c>
      <c r="R327" t="s">
        <v>29</v>
      </c>
      <c r="S327">
        <v>134</v>
      </c>
      <c r="T327">
        <v>0.6</v>
      </c>
      <c r="X327" t="str">
        <f t="shared" si="5"/>
        <v>VSR5</v>
      </c>
      <c r="Y327">
        <f>VLOOKUP($X327,Salt_Elev!$Q$1:$R$128,2,FALSE)</f>
        <v>0.65300000000000002</v>
      </c>
    </row>
    <row r="328" spans="1:25" x14ac:dyDescent="0.25">
      <c r="A328" s="1">
        <v>45069</v>
      </c>
      <c r="B328" s="2">
        <v>0.65138888888888891</v>
      </c>
      <c r="C328" t="s">
        <v>231</v>
      </c>
      <c r="D328" t="s">
        <v>232</v>
      </c>
      <c r="E328" t="s">
        <v>227</v>
      </c>
      <c r="F328" t="s">
        <v>233</v>
      </c>
      <c r="G328">
        <v>5</v>
      </c>
      <c r="H328">
        <v>24.5</v>
      </c>
      <c r="I328">
        <v>78</v>
      </c>
      <c r="J328">
        <v>17</v>
      </c>
      <c r="K328" t="s">
        <v>27</v>
      </c>
      <c r="L328">
        <v>77.7</v>
      </c>
      <c r="M328">
        <v>30</v>
      </c>
      <c r="N328">
        <v>151</v>
      </c>
      <c r="O328" t="s">
        <v>200</v>
      </c>
      <c r="P328" t="s">
        <v>29</v>
      </c>
      <c r="Q328" t="s">
        <v>29</v>
      </c>
      <c r="R328" t="s">
        <v>29</v>
      </c>
      <c r="S328">
        <v>195</v>
      </c>
      <c r="T328">
        <v>0.6</v>
      </c>
      <c r="X328" t="str">
        <f t="shared" si="5"/>
        <v>VSR5</v>
      </c>
      <c r="Y328">
        <f>VLOOKUP($X328,Salt_Elev!$Q$1:$R$128,2,FALSE)</f>
        <v>0.65300000000000002</v>
      </c>
    </row>
    <row r="329" spans="1:25" x14ac:dyDescent="0.25">
      <c r="A329" s="1">
        <v>45069</v>
      </c>
      <c r="B329" s="2">
        <v>0.65138888888888891</v>
      </c>
      <c r="C329" t="s">
        <v>231</v>
      </c>
      <c r="D329" t="s">
        <v>232</v>
      </c>
      <c r="E329" t="s">
        <v>227</v>
      </c>
      <c r="F329" t="s">
        <v>233</v>
      </c>
      <c r="G329">
        <v>5</v>
      </c>
      <c r="H329">
        <v>24.5</v>
      </c>
      <c r="I329">
        <v>78</v>
      </c>
      <c r="J329">
        <v>17</v>
      </c>
      <c r="K329" t="s">
        <v>27</v>
      </c>
      <c r="L329">
        <v>77.7</v>
      </c>
      <c r="M329">
        <v>30</v>
      </c>
      <c r="N329">
        <v>151</v>
      </c>
      <c r="O329" t="s">
        <v>200</v>
      </c>
      <c r="P329" t="s">
        <v>29</v>
      </c>
      <c r="Q329" t="s">
        <v>29</v>
      </c>
      <c r="R329" t="s">
        <v>29</v>
      </c>
      <c r="S329">
        <v>134</v>
      </c>
      <c r="T329">
        <v>0.6</v>
      </c>
      <c r="X329" t="str">
        <f t="shared" si="5"/>
        <v>VSR5</v>
      </c>
      <c r="Y329">
        <f>VLOOKUP($X329,Salt_Elev!$Q$1:$R$128,2,FALSE)</f>
        <v>0.65300000000000002</v>
      </c>
    </row>
    <row r="330" spans="1:25" x14ac:dyDescent="0.25">
      <c r="A330" s="1">
        <v>45069</v>
      </c>
      <c r="B330" s="2">
        <v>0.65138888888888891</v>
      </c>
      <c r="C330" t="s">
        <v>231</v>
      </c>
      <c r="D330" t="s">
        <v>232</v>
      </c>
      <c r="E330" t="s">
        <v>227</v>
      </c>
      <c r="F330" t="s">
        <v>233</v>
      </c>
      <c r="G330">
        <v>5</v>
      </c>
      <c r="H330">
        <v>24.5</v>
      </c>
      <c r="I330">
        <v>78</v>
      </c>
      <c r="J330">
        <v>17</v>
      </c>
      <c r="K330" t="s">
        <v>27</v>
      </c>
      <c r="L330">
        <v>77.7</v>
      </c>
      <c r="M330">
        <v>30</v>
      </c>
      <c r="N330">
        <v>151</v>
      </c>
      <c r="O330" t="s">
        <v>200</v>
      </c>
      <c r="P330" t="s">
        <v>29</v>
      </c>
      <c r="Q330" t="s">
        <v>29</v>
      </c>
      <c r="R330" t="s">
        <v>29</v>
      </c>
      <c r="S330">
        <v>104</v>
      </c>
      <c r="T330">
        <v>0.5</v>
      </c>
      <c r="X330" t="str">
        <f t="shared" si="5"/>
        <v>VSR5</v>
      </c>
      <c r="Y330">
        <f>VLOOKUP($X330,Salt_Elev!$Q$1:$R$128,2,FALSE)</f>
        <v>0.65300000000000002</v>
      </c>
    </row>
    <row r="331" spans="1:25" x14ac:dyDescent="0.25">
      <c r="A331" s="1">
        <v>45069</v>
      </c>
      <c r="B331" s="2">
        <v>0.65138888888888891</v>
      </c>
      <c r="C331" t="s">
        <v>231</v>
      </c>
      <c r="D331" t="s">
        <v>232</v>
      </c>
      <c r="E331" t="s">
        <v>227</v>
      </c>
      <c r="F331" t="s">
        <v>233</v>
      </c>
      <c r="G331">
        <v>5</v>
      </c>
      <c r="H331">
        <v>24.5</v>
      </c>
      <c r="I331">
        <v>78</v>
      </c>
      <c r="J331">
        <v>17</v>
      </c>
      <c r="K331" t="s">
        <v>27</v>
      </c>
      <c r="L331">
        <v>77.7</v>
      </c>
      <c r="M331">
        <v>30</v>
      </c>
      <c r="N331">
        <v>151</v>
      </c>
      <c r="O331" t="s">
        <v>200</v>
      </c>
      <c r="P331" t="s">
        <v>29</v>
      </c>
      <c r="Q331" t="s">
        <v>29</v>
      </c>
      <c r="R331" t="s">
        <v>29</v>
      </c>
      <c r="S331">
        <v>113</v>
      </c>
      <c r="T331">
        <v>0.5</v>
      </c>
      <c r="X331" t="str">
        <f t="shared" si="5"/>
        <v>VSR5</v>
      </c>
      <c r="Y331">
        <f>VLOOKUP($X331,Salt_Elev!$Q$1:$R$128,2,FALSE)</f>
        <v>0.65300000000000002</v>
      </c>
    </row>
    <row r="332" spans="1:25" x14ac:dyDescent="0.25">
      <c r="A332" s="1">
        <v>45069</v>
      </c>
      <c r="B332" s="2">
        <v>0.65138888888888891</v>
      </c>
      <c r="C332" t="s">
        <v>231</v>
      </c>
      <c r="D332" t="s">
        <v>232</v>
      </c>
      <c r="E332" t="s">
        <v>227</v>
      </c>
      <c r="F332" t="s">
        <v>233</v>
      </c>
      <c r="G332">
        <v>5</v>
      </c>
      <c r="H332">
        <v>24.5</v>
      </c>
      <c r="I332">
        <v>78</v>
      </c>
      <c r="J332">
        <v>17</v>
      </c>
      <c r="K332" t="s">
        <v>27</v>
      </c>
      <c r="L332">
        <v>77.7</v>
      </c>
      <c r="M332">
        <v>30</v>
      </c>
      <c r="N332">
        <v>151</v>
      </c>
      <c r="O332" t="s">
        <v>200</v>
      </c>
      <c r="P332" t="s">
        <v>29</v>
      </c>
      <c r="Q332" t="s">
        <v>29</v>
      </c>
      <c r="R332" t="s">
        <v>29</v>
      </c>
      <c r="S332">
        <v>92</v>
      </c>
      <c r="T332">
        <v>0.3</v>
      </c>
      <c r="X332" t="str">
        <f t="shared" si="5"/>
        <v>VSR5</v>
      </c>
      <c r="Y332">
        <f>VLOOKUP($X332,Salt_Elev!$Q$1:$R$128,2,FALSE)</f>
        <v>0.65300000000000002</v>
      </c>
    </row>
    <row r="333" spans="1:25" x14ac:dyDescent="0.25">
      <c r="A333" s="1">
        <v>45069</v>
      </c>
      <c r="B333" s="2">
        <v>0.66666666666666663</v>
      </c>
      <c r="C333" t="s">
        <v>225</v>
      </c>
      <c r="D333" t="s">
        <v>238</v>
      </c>
      <c r="E333" t="s">
        <v>227</v>
      </c>
      <c r="F333" t="s">
        <v>233</v>
      </c>
      <c r="G333">
        <v>6</v>
      </c>
      <c r="H333">
        <v>30</v>
      </c>
      <c r="I333">
        <v>44.6</v>
      </c>
      <c r="J333">
        <v>75</v>
      </c>
      <c r="K333" t="s">
        <v>36</v>
      </c>
      <c r="L333">
        <v>0.1</v>
      </c>
      <c r="M333">
        <v>100</v>
      </c>
      <c r="N333">
        <v>12</v>
      </c>
      <c r="O333" t="s">
        <v>87</v>
      </c>
      <c r="P333" t="s">
        <v>29</v>
      </c>
      <c r="Q333" t="s">
        <v>29</v>
      </c>
      <c r="R333" t="s">
        <v>29</v>
      </c>
      <c r="S333">
        <v>75</v>
      </c>
      <c r="T333">
        <v>7</v>
      </c>
      <c r="X333" t="str">
        <f t="shared" si="5"/>
        <v>VSR6</v>
      </c>
      <c r="Y333">
        <f>VLOOKUP($X333,Salt_Elev!$Q$1:$R$128,2,FALSE)</f>
        <v>0.61199999999999999</v>
      </c>
    </row>
    <row r="334" spans="1:25" x14ac:dyDescent="0.25">
      <c r="A334" s="1">
        <v>45069</v>
      </c>
      <c r="B334" s="2">
        <v>0.66666666666666663</v>
      </c>
      <c r="C334" t="s">
        <v>225</v>
      </c>
      <c r="D334" t="s">
        <v>238</v>
      </c>
      <c r="E334" t="s">
        <v>227</v>
      </c>
      <c r="F334" t="s">
        <v>233</v>
      </c>
      <c r="G334">
        <v>6</v>
      </c>
      <c r="H334">
        <v>30</v>
      </c>
      <c r="I334">
        <v>44.6</v>
      </c>
      <c r="J334">
        <v>75</v>
      </c>
      <c r="K334" t="s">
        <v>36</v>
      </c>
      <c r="L334">
        <v>0.1</v>
      </c>
      <c r="M334">
        <v>100</v>
      </c>
      <c r="N334">
        <v>12</v>
      </c>
      <c r="O334" t="s">
        <v>87</v>
      </c>
      <c r="P334" t="s">
        <v>29</v>
      </c>
      <c r="Q334" t="s">
        <v>29</v>
      </c>
      <c r="R334" t="s">
        <v>29</v>
      </c>
      <c r="S334">
        <v>16</v>
      </c>
      <c r="T334">
        <v>6.9</v>
      </c>
      <c r="X334" t="str">
        <f t="shared" si="5"/>
        <v>VSR6</v>
      </c>
      <c r="Y334">
        <f>VLOOKUP($X334,Salt_Elev!$Q$1:$R$128,2,FALSE)</f>
        <v>0.61199999999999999</v>
      </c>
    </row>
    <row r="335" spans="1:25" x14ac:dyDescent="0.25">
      <c r="A335" s="1">
        <v>45069</v>
      </c>
      <c r="B335" s="2">
        <v>0.66666666666666663</v>
      </c>
      <c r="C335" t="s">
        <v>225</v>
      </c>
      <c r="D335" t="s">
        <v>238</v>
      </c>
      <c r="E335" t="s">
        <v>227</v>
      </c>
      <c r="F335" t="s">
        <v>233</v>
      </c>
      <c r="G335">
        <v>6</v>
      </c>
      <c r="H335">
        <v>30</v>
      </c>
      <c r="I335">
        <v>44.6</v>
      </c>
      <c r="J335">
        <v>75</v>
      </c>
      <c r="K335" t="s">
        <v>36</v>
      </c>
      <c r="L335">
        <v>0.1</v>
      </c>
      <c r="M335">
        <v>100</v>
      </c>
      <c r="N335">
        <v>12</v>
      </c>
      <c r="O335" t="s">
        <v>87</v>
      </c>
      <c r="P335" t="s">
        <v>29</v>
      </c>
      <c r="Q335" t="s">
        <v>29</v>
      </c>
      <c r="R335" t="s">
        <v>29</v>
      </c>
      <c r="S335">
        <v>31</v>
      </c>
      <c r="T335">
        <v>6.5</v>
      </c>
      <c r="X335" t="str">
        <f t="shared" si="5"/>
        <v>VSR6</v>
      </c>
      <c r="Y335">
        <f>VLOOKUP($X335,Salt_Elev!$Q$1:$R$128,2,FALSE)</f>
        <v>0.61199999999999999</v>
      </c>
    </row>
    <row r="336" spans="1:25" x14ac:dyDescent="0.25">
      <c r="A336" s="1">
        <v>45069</v>
      </c>
      <c r="B336" s="2">
        <v>0.66666666666666663</v>
      </c>
      <c r="C336" t="s">
        <v>225</v>
      </c>
      <c r="D336" t="s">
        <v>238</v>
      </c>
      <c r="E336" t="s">
        <v>227</v>
      </c>
      <c r="F336" t="s">
        <v>233</v>
      </c>
      <c r="G336">
        <v>6</v>
      </c>
      <c r="H336">
        <v>30</v>
      </c>
      <c r="I336">
        <v>44.6</v>
      </c>
      <c r="J336">
        <v>75</v>
      </c>
      <c r="K336" t="s">
        <v>36</v>
      </c>
      <c r="L336">
        <v>0.1</v>
      </c>
      <c r="M336">
        <v>100</v>
      </c>
      <c r="N336">
        <v>12</v>
      </c>
      <c r="O336" t="s">
        <v>87</v>
      </c>
      <c r="P336" t="s">
        <v>29</v>
      </c>
      <c r="Q336" t="s">
        <v>29</v>
      </c>
      <c r="R336" t="s">
        <v>29</v>
      </c>
      <c r="S336">
        <v>31</v>
      </c>
      <c r="T336">
        <v>6</v>
      </c>
      <c r="X336" t="str">
        <f t="shared" si="5"/>
        <v>VSR6</v>
      </c>
      <c r="Y336">
        <f>VLOOKUP($X336,Salt_Elev!$Q$1:$R$128,2,FALSE)</f>
        <v>0.61199999999999999</v>
      </c>
    </row>
    <row r="337" spans="1:25" x14ac:dyDescent="0.25">
      <c r="A337" s="1">
        <v>45069</v>
      </c>
      <c r="B337" s="2">
        <v>0.66666666666666663</v>
      </c>
      <c r="C337" t="s">
        <v>225</v>
      </c>
      <c r="D337" t="s">
        <v>238</v>
      </c>
      <c r="E337" t="s">
        <v>227</v>
      </c>
      <c r="F337" t="s">
        <v>233</v>
      </c>
      <c r="G337">
        <v>6</v>
      </c>
      <c r="H337">
        <v>30</v>
      </c>
      <c r="I337">
        <v>44.6</v>
      </c>
      <c r="J337">
        <v>75</v>
      </c>
      <c r="K337" t="s">
        <v>36</v>
      </c>
      <c r="L337">
        <v>0.1</v>
      </c>
      <c r="M337">
        <v>100</v>
      </c>
      <c r="N337">
        <v>12</v>
      </c>
      <c r="O337" t="s">
        <v>87</v>
      </c>
      <c r="P337" t="s">
        <v>29</v>
      </c>
      <c r="Q337" t="s">
        <v>29</v>
      </c>
      <c r="R337" t="s">
        <v>29</v>
      </c>
      <c r="S337">
        <v>46</v>
      </c>
      <c r="T337">
        <v>6</v>
      </c>
      <c r="X337" t="str">
        <f t="shared" si="5"/>
        <v>VSR6</v>
      </c>
      <c r="Y337">
        <f>VLOOKUP($X337,Salt_Elev!$Q$1:$R$128,2,FALSE)</f>
        <v>0.61199999999999999</v>
      </c>
    </row>
    <row r="338" spans="1:25" x14ac:dyDescent="0.25">
      <c r="A338" s="1">
        <v>45069</v>
      </c>
      <c r="B338" s="2">
        <v>0.66666666666666663</v>
      </c>
      <c r="C338" t="s">
        <v>225</v>
      </c>
      <c r="D338" t="s">
        <v>238</v>
      </c>
      <c r="E338" t="s">
        <v>227</v>
      </c>
      <c r="F338" t="s">
        <v>233</v>
      </c>
      <c r="G338">
        <v>6</v>
      </c>
      <c r="H338">
        <v>30</v>
      </c>
      <c r="I338">
        <v>44.6</v>
      </c>
      <c r="J338">
        <v>75</v>
      </c>
      <c r="K338" t="s">
        <v>36</v>
      </c>
      <c r="L338">
        <v>0.1</v>
      </c>
      <c r="M338">
        <v>100</v>
      </c>
      <c r="N338">
        <v>12</v>
      </c>
      <c r="O338" t="s">
        <v>87</v>
      </c>
      <c r="P338" t="s">
        <v>29</v>
      </c>
      <c r="Q338" t="s">
        <v>29</v>
      </c>
      <c r="R338" t="s">
        <v>29</v>
      </c>
      <c r="S338">
        <v>42</v>
      </c>
      <c r="T338">
        <v>6</v>
      </c>
      <c r="X338" t="str">
        <f t="shared" si="5"/>
        <v>VSR6</v>
      </c>
      <c r="Y338">
        <f>VLOOKUP($X338,Salt_Elev!$Q$1:$R$128,2,FALSE)</f>
        <v>0.61199999999999999</v>
      </c>
    </row>
    <row r="339" spans="1:25" x14ac:dyDescent="0.25">
      <c r="A339" s="1">
        <v>45069</v>
      </c>
      <c r="B339" s="2">
        <v>0.66666666666666663</v>
      </c>
      <c r="C339" t="s">
        <v>225</v>
      </c>
      <c r="D339" t="s">
        <v>238</v>
      </c>
      <c r="E339" t="s">
        <v>227</v>
      </c>
      <c r="F339" t="s">
        <v>233</v>
      </c>
      <c r="G339">
        <v>6</v>
      </c>
      <c r="H339">
        <v>30</v>
      </c>
      <c r="I339">
        <v>44.6</v>
      </c>
      <c r="J339">
        <v>75</v>
      </c>
      <c r="K339" t="s">
        <v>36</v>
      </c>
      <c r="L339">
        <v>0.1</v>
      </c>
      <c r="M339">
        <v>100</v>
      </c>
      <c r="N339">
        <v>12</v>
      </c>
      <c r="O339" t="s">
        <v>87</v>
      </c>
      <c r="P339" t="s">
        <v>29</v>
      </c>
      <c r="Q339" t="s">
        <v>29</v>
      </c>
      <c r="R339" t="s">
        <v>29</v>
      </c>
      <c r="S339">
        <v>27</v>
      </c>
      <c r="T339">
        <v>5.5</v>
      </c>
      <c r="X339" t="str">
        <f t="shared" si="5"/>
        <v>VSR6</v>
      </c>
      <c r="Y339">
        <f>VLOOKUP($X339,Salt_Elev!$Q$1:$R$128,2,FALSE)</f>
        <v>0.61199999999999999</v>
      </c>
    </row>
    <row r="340" spans="1:25" x14ac:dyDescent="0.25">
      <c r="A340" s="1">
        <v>45069</v>
      </c>
      <c r="B340" s="2">
        <v>0.66666666666666663</v>
      </c>
      <c r="C340" t="s">
        <v>225</v>
      </c>
      <c r="D340" t="s">
        <v>238</v>
      </c>
      <c r="E340" t="s">
        <v>227</v>
      </c>
      <c r="F340" t="s">
        <v>233</v>
      </c>
      <c r="G340">
        <v>6</v>
      </c>
      <c r="H340">
        <v>30</v>
      </c>
      <c r="I340">
        <v>44.6</v>
      </c>
      <c r="J340">
        <v>75</v>
      </c>
      <c r="K340" t="s">
        <v>36</v>
      </c>
      <c r="L340">
        <v>0.1</v>
      </c>
      <c r="M340">
        <v>100</v>
      </c>
      <c r="N340">
        <v>12</v>
      </c>
      <c r="O340" t="s">
        <v>87</v>
      </c>
      <c r="P340" t="s">
        <v>29</v>
      </c>
      <c r="Q340" t="s">
        <v>29</v>
      </c>
      <c r="R340" t="s">
        <v>29</v>
      </c>
      <c r="S340">
        <v>16</v>
      </c>
      <c r="T340">
        <v>5</v>
      </c>
      <c r="X340" t="str">
        <f t="shared" si="5"/>
        <v>VSR6</v>
      </c>
      <c r="Y340">
        <f>VLOOKUP($X340,Salt_Elev!$Q$1:$R$128,2,FALSE)</f>
        <v>0.61199999999999999</v>
      </c>
    </row>
    <row r="341" spans="1:25" x14ac:dyDescent="0.25">
      <c r="A341" s="1">
        <v>45069</v>
      </c>
      <c r="B341" s="2">
        <v>0.66666666666666663</v>
      </c>
      <c r="C341" t="s">
        <v>225</v>
      </c>
      <c r="D341" t="s">
        <v>238</v>
      </c>
      <c r="E341" t="s">
        <v>227</v>
      </c>
      <c r="F341" t="s">
        <v>233</v>
      </c>
      <c r="G341">
        <v>6</v>
      </c>
      <c r="H341">
        <v>30</v>
      </c>
      <c r="I341">
        <v>44.6</v>
      </c>
      <c r="J341">
        <v>75</v>
      </c>
      <c r="K341" t="s">
        <v>27</v>
      </c>
      <c r="L341">
        <v>44.5</v>
      </c>
      <c r="M341">
        <v>50</v>
      </c>
      <c r="N341">
        <v>252</v>
      </c>
      <c r="O341" t="s">
        <v>87</v>
      </c>
      <c r="P341" t="s">
        <v>29</v>
      </c>
      <c r="Q341" t="s">
        <v>29</v>
      </c>
      <c r="R341" t="s">
        <v>29</v>
      </c>
      <c r="S341">
        <v>163</v>
      </c>
      <c r="T341">
        <v>1.2</v>
      </c>
      <c r="X341" t="str">
        <f t="shared" si="5"/>
        <v>VSR6</v>
      </c>
      <c r="Y341">
        <f>VLOOKUP($X341,Salt_Elev!$Q$1:$R$128,2,FALSE)</f>
        <v>0.61199999999999999</v>
      </c>
    </row>
    <row r="342" spans="1:25" x14ac:dyDescent="0.25">
      <c r="A342" s="1">
        <v>45069</v>
      </c>
      <c r="B342" s="2">
        <v>0.66666666666666663</v>
      </c>
      <c r="C342" t="s">
        <v>225</v>
      </c>
      <c r="D342" t="s">
        <v>238</v>
      </c>
      <c r="E342" t="s">
        <v>227</v>
      </c>
      <c r="F342" t="s">
        <v>233</v>
      </c>
      <c r="G342">
        <v>6</v>
      </c>
      <c r="H342">
        <v>30</v>
      </c>
      <c r="I342">
        <v>44.6</v>
      </c>
      <c r="J342">
        <v>75</v>
      </c>
      <c r="K342" t="s">
        <v>27</v>
      </c>
      <c r="L342">
        <v>44.5</v>
      </c>
      <c r="M342">
        <v>50</v>
      </c>
      <c r="N342">
        <v>252</v>
      </c>
      <c r="O342" t="s">
        <v>87</v>
      </c>
      <c r="P342" t="s">
        <v>29</v>
      </c>
      <c r="Q342" t="s">
        <v>29</v>
      </c>
      <c r="R342" t="s">
        <v>29</v>
      </c>
      <c r="S342">
        <v>82</v>
      </c>
      <c r="T342">
        <v>1</v>
      </c>
      <c r="X342" t="str">
        <f t="shared" si="5"/>
        <v>VSR6</v>
      </c>
      <c r="Y342">
        <f>VLOOKUP($X342,Salt_Elev!$Q$1:$R$128,2,FALSE)</f>
        <v>0.61199999999999999</v>
      </c>
    </row>
    <row r="343" spans="1:25" x14ac:dyDescent="0.25">
      <c r="A343" s="1">
        <v>45069</v>
      </c>
      <c r="B343" s="2">
        <v>0.66666666666666663</v>
      </c>
      <c r="C343" t="s">
        <v>225</v>
      </c>
      <c r="D343" t="s">
        <v>238</v>
      </c>
      <c r="E343" t="s">
        <v>227</v>
      </c>
      <c r="F343" t="s">
        <v>233</v>
      </c>
      <c r="G343">
        <v>6</v>
      </c>
      <c r="H343">
        <v>30</v>
      </c>
      <c r="I343">
        <v>44.6</v>
      </c>
      <c r="J343">
        <v>75</v>
      </c>
      <c r="K343" t="s">
        <v>27</v>
      </c>
      <c r="L343">
        <v>44.5</v>
      </c>
      <c r="M343">
        <v>50</v>
      </c>
      <c r="N343">
        <v>252</v>
      </c>
      <c r="O343" t="s">
        <v>87</v>
      </c>
      <c r="P343" t="s">
        <v>29</v>
      </c>
      <c r="Q343" t="s">
        <v>29</v>
      </c>
      <c r="R343" t="s">
        <v>29</v>
      </c>
      <c r="S343">
        <v>94</v>
      </c>
      <c r="T343">
        <v>0.9</v>
      </c>
      <c r="X343" t="str">
        <f t="shared" si="5"/>
        <v>VSR6</v>
      </c>
      <c r="Y343">
        <f>VLOOKUP($X343,Salt_Elev!$Q$1:$R$128,2,FALSE)</f>
        <v>0.61199999999999999</v>
      </c>
    </row>
    <row r="344" spans="1:25" x14ac:dyDescent="0.25">
      <c r="A344" s="1">
        <v>45069</v>
      </c>
      <c r="B344" s="2">
        <v>0.66666666666666663</v>
      </c>
      <c r="C344" t="s">
        <v>225</v>
      </c>
      <c r="D344" t="s">
        <v>238</v>
      </c>
      <c r="E344" t="s">
        <v>227</v>
      </c>
      <c r="F344" t="s">
        <v>233</v>
      </c>
      <c r="G344">
        <v>6</v>
      </c>
      <c r="H344">
        <v>30</v>
      </c>
      <c r="I344">
        <v>44.6</v>
      </c>
      <c r="J344">
        <v>75</v>
      </c>
      <c r="K344" t="s">
        <v>27</v>
      </c>
      <c r="L344">
        <v>44.5</v>
      </c>
      <c r="M344">
        <v>50</v>
      </c>
      <c r="N344">
        <v>252</v>
      </c>
      <c r="O344" t="s">
        <v>87</v>
      </c>
      <c r="P344" t="s">
        <v>29</v>
      </c>
      <c r="Q344" t="s">
        <v>29</v>
      </c>
      <c r="R344" t="s">
        <v>29</v>
      </c>
      <c r="S344">
        <v>100</v>
      </c>
      <c r="T344">
        <v>0.8</v>
      </c>
      <c r="X344" t="str">
        <f t="shared" si="5"/>
        <v>VSR6</v>
      </c>
      <c r="Y344">
        <f>VLOOKUP($X344,Salt_Elev!$Q$1:$R$128,2,FALSE)</f>
        <v>0.61199999999999999</v>
      </c>
    </row>
    <row r="345" spans="1:25" x14ac:dyDescent="0.25">
      <c r="A345" s="1">
        <v>45069</v>
      </c>
      <c r="B345" s="2">
        <v>0.66666666666666663</v>
      </c>
      <c r="C345" t="s">
        <v>225</v>
      </c>
      <c r="D345" t="s">
        <v>238</v>
      </c>
      <c r="E345" t="s">
        <v>227</v>
      </c>
      <c r="F345" t="s">
        <v>233</v>
      </c>
      <c r="G345">
        <v>6</v>
      </c>
      <c r="H345">
        <v>30</v>
      </c>
      <c r="I345">
        <v>44.6</v>
      </c>
      <c r="J345">
        <v>75</v>
      </c>
      <c r="K345" t="s">
        <v>27</v>
      </c>
      <c r="L345">
        <v>44.5</v>
      </c>
      <c r="M345">
        <v>50</v>
      </c>
      <c r="N345">
        <v>252</v>
      </c>
      <c r="O345" t="s">
        <v>87</v>
      </c>
      <c r="P345" t="s">
        <v>29</v>
      </c>
      <c r="Q345" t="s">
        <v>29</v>
      </c>
      <c r="R345" t="s">
        <v>29</v>
      </c>
      <c r="S345">
        <v>84</v>
      </c>
      <c r="T345">
        <v>0.8</v>
      </c>
      <c r="X345" t="str">
        <f t="shared" si="5"/>
        <v>VSR6</v>
      </c>
      <c r="Y345">
        <f>VLOOKUP($X345,Salt_Elev!$Q$1:$R$128,2,FALSE)</f>
        <v>0.61199999999999999</v>
      </c>
    </row>
    <row r="346" spans="1:25" x14ac:dyDescent="0.25">
      <c r="A346" s="1">
        <v>45069</v>
      </c>
      <c r="B346" s="2">
        <v>0.66666666666666663</v>
      </c>
      <c r="C346" t="s">
        <v>225</v>
      </c>
      <c r="D346" t="s">
        <v>238</v>
      </c>
      <c r="E346" t="s">
        <v>227</v>
      </c>
      <c r="F346" t="s">
        <v>233</v>
      </c>
      <c r="G346">
        <v>6</v>
      </c>
      <c r="H346">
        <v>30</v>
      </c>
      <c r="I346">
        <v>44.6</v>
      </c>
      <c r="J346">
        <v>75</v>
      </c>
      <c r="K346" t="s">
        <v>27</v>
      </c>
      <c r="L346">
        <v>44.5</v>
      </c>
      <c r="M346">
        <v>50</v>
      </c>
      <c r="N346">
        <v>252</v>
      </c>
      <c r="O346" t="s">
        <v>87</v>
      </c>
      <c r="P346" t="s">
        <v>29</v>
      </c>
      <c r="Q346" t="s">
        <v>29</v>
      </c>
      <c r="R346" t="s">
        <v>29</v>
      </c>
      <c r="S346">
        <v>86</v>
      </c>
      <c r="T346">
        <v>0.5</v>
      </c>
      <c r="X346" t="str">
        <f t="shared" si="5"/>
        <v>VSR6</v>
      </c>
      <c r="Y346">
        <f>VLOOKUP($X346,Salt_Elev!$Q$1:$R$128,2,FALSE)</f>
        <v>0.61199999999999999</v>
      </c>
    </row>
    <row r="347" spans="1:25" x14ac:dyDescent="0.25">
      <c r="A347" s="1">
        <v>45069</v>
      </c>
      <c r="B347" s="2">
        <v>0.66666666666666663</v>
      </c>
      <c r="C347" t="s">
        <v>225</v>
      </c>
      <c r="D347" t="s">
        <v>238</v>
      </c>
      <c r="E347" t="s">
        <v>227</v>
      </c>
      <c r="F347" t="s">
        <v>233</v>
      </c>
      <c r="G347">
        <v>6</v>
      </c>
      <c r="H347">
        <v>30</v>
      </c>
      <c r="I347">
        <v>44.6</v>
      </c>
      <c r="J347">
        <v>75</v>
      </c>
      <c r="K347" t="s">
        <v>27</v>
      </c>
      <c r="L347">
        <v>44.5</v>
      </c>
      <c r="M347">
        <v>50</v>
      </c>
      <c r="N347">
        <v>252</v>
      </c>
      <c r="O347" t="s">
        <v>87</v>
      </c>
      <c r="P347" t="s">
        <v>29</v>
      </c>
      <c r="Q347" t="s">
        <v>29</v>
      </c>
      <c r="R347" t="s">
        <v>29</v>
      </c>
      <c r="S347">
        <v>129</v>
      </c>
      <c r="T347">
        <v>0.5</v>
      </c>
      <c r="X347" t="str">
        <f t="shared" si="5"/>
        <v>VSR6</v>
      </c>
      <c r="Y347">
        <f>VLOOKUP($X347,Salt_Elev!$Q$1:$R$128,2,FALSE)</f>
        <v>0.61199999999999999</v>
      </c>
    </row>
    <row r="348" spans="1:25" x14ac:dyDescent="0.25">
      <c r="A348" s="1">
        <v>45069</v>
      </c>
      <c r="B348" s="2">
        <v>0.66666666666666663</v>
      </c>
      <c r="C348" t="s">
        <v>225</v>
      </c>
      <c r="D348" t="s">
        <v>238</v>
      </c>
      <c r="E348" t="s">
        <v>227</v>
      </c>
      <c r="F348" t="s">
        <v>233</v>
      </c>
      <c r="G348">
        <v>6</v>
      </c>
      <c r="H348">
        <v>30</v>
      </c>
      <c r="I348">
        <v>44.6</v>
      </c>
      <c r="J348">
        <v>75</v>
      </c>
      <c r="K348" t="s">
        <v>27</v>
      </c>
      <c r="L348">
        <v>44.5</v>
      </c>
      <c r="M348">
        <v>50</v>
      </c>
      <c r="N348">
        <v>252</v>
      </c>
      <c r="O348" t="s">
        <v>87</v>
      </c>
      <c r="P348" t="s">
        <v>29</v>
      </c>
      <c r="Q348" t="s">
        <v>29</v>
      </c>
      <c r="R348" t="s">
        <v>29</v>
      </c>
      <c r="S348">
        <v>191</v>
      </c>
      <c r="T348">
        <v>0.4</v>
      </c>
      <c r="X348" t="str">
        <f t="shared" si="5"/>
        <v>VSR6</v>
      </c>
      <c r="Y348">
        <f>VLOOKUP($X348,Salt_Elev!$Q$1:$R$128,2,FALSE)</f>
        <v>0.61199999999999999</v>
      </c>
    </row>
    <row r="349" spans="1:25" x14ac:dyDescent="0.25">
      <c r="A349" s="1">
        <v>45069</v>
      </c>
      <c r="B349" s="2">
        <v>0.66666666666666663</v>
      </c>
      <c r="C349" t="s">
        <v>225</v>
      </c>
      <c r="D349" t="s">
        <v>238</v>
      </c>
      <c r="E349" t="s">
        <v>227</v>
      </c>
      <c r="F349" t="s">
        <v>233</v>
      </c>
      <c r="G349">
        <v>6</v>
      </c>
      <c r="H349">
        <v>30</v>
      </c>
      <c r="I349">
        <v>44.6</v>
      </c>
      <c r="J349">
        <v>75</v>
      </c>
      <c r="K349" t="s">
        <v>27</v>
      </c>
      <c r="L349">
        <v>44.5</v>
      </c>
      <c r="M349">
        <v>50</v>
      </c>
      <c r="N349">
        <v>252</v>
      </c>
      <c r="O349" t="s">
        <v>87</v>
      </c>
      <c r="P349" t="s">
        <v>29</v>
      </c>
      <c r="Q349" t="s">
        <v>29</v>
      </c>
      <c r="R349" t="s">
        <v>29</v>
      </c>
      <c r="S349">
        <v>116</v>
      </c>
      <c r="T349">
        <v>0.3</v>
      </c>
      <c r="X349" t="str">
        <f t="shared" si="5"/>
        <v>VSR6</v>
      </c>
      <c r="Y349">
        <f>VLOOKUP($X349,Salt_Elev!$Q$1:$R$128,2,FALSE)</f>
        <v>0.61199999999999999</v>
      </c>
    </row>
    <row r="350" spans="1:25" x14ac:dyDescent="0.25">
      <c r="A350" s="1">
        <v>45069</v>
      </c>
      <c r="B350" s="2">
        <v>0.66666666666666663</v>
      </c>
      <c r="C350" t="s">
        <v>225</v>
      </c>
      <c r="D350" t="s">
        <v>238</v>
      </c>
      <c r="E350" t="s">
        <v>227</v>
      </c>
      <c r="F350" t="s">
        <v>233</v>
      </c>
      <c r="G350">
        <v>6</v>
      </c>
      <c r="H350">
        <v>30</v>
      </c>
      <c r="I350">
        <v>44.6</v>
      </c>
      <c r="J350">
        <v>75</v>
      </c>
      <c r="K350" t="s">
        <v>27</v>
      </c>
      <c r="L350">
        <v>44.5</v>
      </c>
      <c r="M350">
        <v>50</v>
      </c>
      <c r="N350">
        <v>252</v>
      </c>
      <c r="O350" t="s">
        <v>87</v>
      </c>
      <c r="P350" t="s">
        <v>29</v>
      </c>
      <c r="Q350" t="s">
        <v>29</v>
      </c>
      <c r="R350" t="s">
        <v>29</v>
      </c>
      <c r="S350">
        <v>60</v>
      </c>
      <c r="T350">
        <v>0.2</v>
      </c>
      <c r="X350" t="str">
        <f t="shared" si="5"/>
        <v>VSR6</v>
      </c>
      <c r="Y350">
        <f>VLOOKUP($X350,Salt_Elev!$Q$1:$R$128,2,FALSE)</f>
        <v>0.61199999999999999</v>
      </c>
    </row>
    <row r="351" spans="1:25" x14ac:dyDescent="0.25">
      <c r="A351" s="1">
        <v>45069</v>
      </c>
      <c r="B351" s="2">
        <v>0.6791666666666667</v>
      </c>
      <c r="C351" t="s">
        <v>61</v>
      </c>
      <c r="D351" t="s">
        <v>230</v>
      </c>
      <c r="E351" t="s">
        <v>227</v>
      </c>
      <c r="F351" t="s">
        <v>233</v>
      </c>
      <c r="G351">
        <v>7</v>
      </c>
      <c r="H351">
        <v>17.600000000000001</v>
      </c>
      <c r="I351">
        <v>7</v>
      </c>
      <c r="J351">
        <v>65</v>
      </c>
      <c r="K351" t="s">
        <v>27</v>
      </c>
      <c r="L351">
        <v>7</v>
      </c>
      <c r="M351">
        <v>100</v>
      </c>
      <c r="N351">
        <v>170</v>
      </c>
      <c r="O351" t="s">
        <v>87</v>
      </c>
      <c r="P351" t="s">
        <v>29</v>
      </c>
      <c r="Q351" t="s">
        <v>29</v>
      </c>
      <c r="R351" t="s">
        <v>29</v>
      </c>
      <c r="S351">
        <v>176</v>
      </c>
      <c r="T351">
        <v>2</v>
      </c>
      <c r="X351" t="str">
        <f t="shared" si="5"/>
        <v>VSR7</v>
      </c>
      <c r="Y351">
        <f>VLOOKUP($X351,Salt_Elev!$Q$1:$R$128,2,FALSE)</f>
        <v>0.57999999999999996</v>
      </c>
    </row>
    <row r="352" spans="1:25" x14ac:dyDescent="0.25">
      <c r="A352" s="1">
        <v>45069</v>
      </c>
      <c r="B352" s="2">
        <v>0.6791666666666667</v>
      </c>
      <c r="C352" t="s">
        <v>61</v>
      </c>
      <c r="D352" t="s">
        <v>230</v>
      </c>
      <c r="E352" t="s">
        <v>227</v>
      </c>
      <c r="F352" t="s">
        <v>233</v>
      </c>
      <c r="G352">
        <v>7</v>
      </c>
      <c r="H352">
        <v>17.600000000000001</v>
      </c>
      <c r="I352">
        <v>7</v>
      </c>
      <c r="J352">
        <v>65</v>
      </c>
      <c r="K352" t="s">
        <v>27</v>
      </c>
      <c r="L352">
        <v>7</v>
      </c>
      <c r="M352">
        <v>100</v>
      </c>
      <c r="N352">
        <v>170</v>
      </c>
      <c r="O352" t="s">
        <v>87</v>
      </c>
      <c r="P352" t="s">
        <v>29</v>
      </c>
      <c r="Q352" t="s">
        <v>29</v>
      </c>
      <c r="R352" t="s">
        <v>29</v>
      </c>
      <c r="S352">
        <v>116</v>
      </c>
      <c r="T352">
        <v>1</v>
      </c>
      <c r="X352" t="str">
        <f t="shared" si="5"/>
        <v>VSR7</v>
      </c>
      <c r="Y352">
        <f>VLOOKUP($X352,Salt_Elev!$Q$1:$R$128,2,FALSE)</f>
        <v>0.57999999999999996</v>
      </c>
    </row>
    <row r="353" spans="1:25" x14ac:dyDescent="0.25">
      <c r="A353" s="1">
        <v>45069</v>
      </c>
      <c r="B353" s="2">
        <v>0.6791666666666667</v>
      </c>
      <c r="C353" t="s">
        <v>61</v>
      </c>
      <c r="D353" t="s">
        <v>230</v>
      </c>
      <c r="E353" t="s">
        <v>227</v>
      </c>
      <c r="F353" t="s">
        <v>233</v>
      </c>
      <c r="G353">
        <v>7</v>
      </c>
      <c r="H353">
        <v>17.600000000000001</v>
      </c>
      <c r="I353">
        <v>7</v>
      </c>
      <c r="J353">
        <v>65</v>
      </c>
      <c r="K353" t="s">
        <v>27</v>
      </c>
      <c r="L353">
        <v>7</v>
      </c>
      <c r="M353">
        <v>100</v>
      </c>
      <c r="N353">
        <v>170</v>
      </c>
      <c r="O353" t="s">
        <v>87</v>
      </c>
      <c r="P353" t="s">
        <v>29</v>
      </c>
      <c r="Q353" t="s">
        <v>29</v>
      </c>
      <c r="R353" t="s">
        <v>29</v>
      </c>
      <c r="S353">
        <v>174</v>
      </c>
      <c r="T353">
        <v>1</v>
      </c>
      <c r="X353" t="str">
        <f t="shared" si="5"/>
        <v>VSR7</v>
      </c>
      <c r="Y353">
        <f>VLOOKUP($X353,Salt_Elev!$Q$1:$R$128,2,FALSE)</f>
        <v>0.57999999999999996</v>
      </c>
    </row>
    <row r="354" spans="1:25" x14ac:dyDescent="0.25">
      <c r="A354" s="1">
        <v>45069</v>
      </c>
      <c r="B354" s="2">
        <v>0.6791666666666667</v>
      </c>
      <c r="C354" t="s">
        <v>61</v>
      </c>
      <c r="D354" t="s">
        <v>230</v>
      </c>
      <c r="E354" t="s">
        <v>227</v>
      </c>
      <c r="F354" t="s">
        <v>233</v>
      </c>
      <c r="G354">
        <v>7</v>
      </c>
      <c r="H354">
        <v>17.600000000000001</v>
      </c>
      <c r="I354">
        <v>7</v>
      </c>
      <c r="J354">
        <v>65</v>
      </c>
      <c r="K354" t="s">
        <v>27</v>
      </c>
      <c r="L354">
        <v>7</v>
      </c>
      <c r="M354">
        <v>100</v>
      </c>
      <c r="N354">
        <v>170</v>
      </c>
      <c r="O354" t="s">
        <v>87</v>
      </c>
      <c r="P354" t="s">
        <v>29</v>
      </c>
      <c r="Q354" t="s">
        <v>29</v>
      </c>
      <c r="R354" t="s">
        <v>29</v>
      </c>
      <c r="S354">
        <v>133</v>
      </c>
      <c r="T354">
        <v>1</v>
      </c>
      <c r="X354" t="str">
        <f t="shared" si="5"/>
        <v>VSR7</v>
      </c>
      <c r="Y354">
        <f>VLOOKUP($X354,Salt_Elev!$Q$1:$R$128,2,FALSE)</f>
        <v>0.57999999999999996</v>
      </c>
    </row>
    <row r="355" spans="1:25" x14ac:dyDescent="0.25">
      <c r="A355" s="1">
        <v>45069</v>
      </c>
      <c r="B355" s="2">
        <v>0.6791666666666667</v>
      </c>
      <c r="C355" t="s">
        <v>61</v>
      </c>
      <c r="D355" t="s">
        <v>230</v>
      </c>
      <c r="E355" t="s">
        <v>227</v>
      </c>
      <c r="F355" t="s">
        <v>233</v>
      </c>
      <c r="G355">
        <v>7</v>
      </c>
      <c r="H355">
        <v>17.600000000000001</v>
      </c>
      <c r="I355">
        <v>7</v>
      </c>
      <c r="J355">
        <v>65</v>
      </c>
      <c r="K355" t="s">
        <v>27</v>
      </c>
      <c r="L355">
        <v>7</v>
      </c>
      <c r="M355">
        <v>100</v>
      </c>
      <c r="N355">
        <v>170</v>
      </c>
      <c r="O355" t="s">
        <v>87</v>
      </c>
      <c r="P355" t="s">
        <v>29</v>
      </c>
      <c r="Q355" t="s">
        <v>29</v>
      </c>
      <c r="R355" t="s">
        <v>29</v>
      </c>
      <c r="S355">
        <v>103</v>
      </c>
      <c r="T355">
        <v>0.7</v>
      </c>
      <c r="X355" t="str">
        <f t="shared" si="5"/>
        <v>VSR7</v>
      </c>
      <c r="Y355">
        <f>VLOOKUP($X355,Salt_Elev!$Q$1:$R$128,2,FALSE)</f>
        <v>0.57999999999999996</v>
      </c>
    </row>
    <row r="356" spans="1:25" x14ac:dyDescent="0.25">
      <c r="A356" s="1">
        <v>45069</v>
      </c>
      <c r="B356" s="2">
        <v>0.6791666666666667</v>
      </c>
      <c r="C356" t="s">
        <v>61</v>
      </c>
      <c r="D356" t="s">
        <v>230</v>
      </c>
      <c r="E356" t="s">
        <v>227</v>
      </c>
      <c r="F356" t="s">
        <v>233</v>
      </c>
      <c r="G356">
        <v>7</v>
      </c>
      <c r="H356">
        <v>17.600000000000001</v>
      </c>
      <c r="I356">
        <v>7</v>
      </c>
      <c r="J356">
        <v>65</v>
      </c>
      <c r="K356" t="s">
        <v>27</v>
      </c>
      <c r="L356">
        <v>7</v>
      </c>
      <c r="M356">
        <v>100</v>
      </c>
      <c r="N356">
        <v>170</v>
      </c>
      <c r="O356" t="s">
        <v>87</v>
      </c>
      <c r="P356" t="s">
        <v>29</v>
      </c>
      <c r="Q356" t="s">
        <v>29</v>
      </c>
      <c r="R356" t="s">
        <v>29</v>
      </c>
      <c r="S356">
        <v>106</v>
      </c>
      <c r="T356">
        <v>0.6</v>
      </c>
      <c r="X356" t="str">
        <f t="shared" si="5"/>
        <v>VSR7</v>
      </c>
      <c r="Y356">
        <f>VLOOKUP($X356,Salt_Elev!$Q$1:$R$128,2,FALSE)</f>
        <v>0.57999999999999996</v>
      </c>
    </row>
    <row r="357" spans="1:25" x14ac:dyDescent="0.25">
      <c r="A357" s="1">
        <v>45069</v>
      </c>
      <c r="B357" s="2">
        <v>0.6791666666666667</v>
      </c>
      <c r="C357" t="s">
        <v>61</v>
      </c>
      <c r="D357" t="s">
        <v>230</v>
      </c>
      <c r="E357" t="s">
        <v>227</v>
      </c>
      <c r="F357" t="s">
        <v>233</v>
      </c>
      <c r="G357">
        <v>7</v>
      </c>
      <c r="H357">
        <v>17.600000000000001</v>
      </c>
      <c r="I357">
        <v>7</v>
      </c>
      <c r="J357">
        <v>65</v>
      </c>
      <c r="K357" t="s">
        <v>27</v>
      </c>
      <c r="L357">
        <v>7</v>
      </c>
      <c r="M357">
        <v>100</v>
      </c>
      <c r="N357">
        <v>170</v>
      </c>
      <c r="O357" t="s">
        <v>87</v>
      </c>
      <c r="P357" t="s">
        <v>29</v>
      </c>
      <c r="Q357" t="s">
        <v>29</v>
      </c>
      <c r="R357" t="s">
        <v>29</v>
      </c>
      <c r="S357">
        <v>124</v>
      </c>
      <c r="T357">
        <v>0.6</v>
      </c>
      <c r="X357" t="str">
        <f t="shared" si="5"/>
        <v>VSR7</v>
      </c>
      <c r="Y357">
        <f>VLOOKUP($X357,Salt_Elev!$Q$1:$R$128,2,FALSE)</f>
        <v>0.57999999999999996</v>
      </c>
    </row>
    <row r="358" spans="1:25" x14ac:dyDescent="0.25">
      <c r="A358" s="1">
        <v>45069</v>
      </c>
      <c r="B358" s="2">
        <v>0.6791666666666667</v>
      </c>
      <c r="C358" t="s">
        <v>61</v>
      </c>
      <c r="D358" t="s">
        <v>230</v>
      </c>
      <c r="E358" t="s">
        <v>227</v>
      </c>
      <c r="F358" t="s">
        <v>233</v>
      </c>
      <c r="G358">
        <v>7</v>
      </c>
      <c r="H358">
        <v>17.600000000000001</v>
      </c>
      <c r="I358">
        <v>7</v>
      </c>
      <c r="J358">
        <v>65</v>
      </c>
      <c r="K358" t="s">
        <v>27</v>
      </c>
      <c r="L358">
        <v>7</v>
      </c>
      <c r="M358">
        <v>100</v>
      </c>
      <c r="N358">
        <v>170</v>
      </c>
      <c r="O358" t="s">
        <v>87</v>
      </c>
      <c r="P358" t="s">
        <v>29</v>
      </c>
      <c r="Q358" t="s">
        <v>29</v>
      </c>
      <c r="R358" t="s">
        <v>29</v>
      </c>
      <c r="S358">
        <v>52</v>
      </c>
      <c r="T358">
        <v>0.5</v>
      </c>
      <c r="X358" t="str">
        <f t="shared" si="5"/>
        <v>VSR7</v>
      </c>
      <c r="Y358">
        <f>VLOOKUP($X358,Salt_Elev!$Q$1:$R$128,2,FALSE)</f>
        <v>0.57999999999999996</v>
      </c>
    </row>
    <row r="359" spans="1:25" x14ac:dyDescent="0.25">
      <c r="A359" s="1">
        <v>45069</v>
      </c>
      <c r="B359" s="2">
        <v>0.6791666666666667</v>
      </c>
      <c r="C359" t="s">
        <v>61</v>
      </c>
      <c r="D359" t="s">
        <v>230</v>
      </c>
      <c r="E359" t="s">
        <v>227</v>
      </c>
      <c r="F359" t="s">
        <v>233</v>
      </c>
      <c r="G359">
        <v>7</v>
      </c>
      <c r="H359">
        <v>17.600000000000001</v>
      </c>
      <c r="I359">
        <v>7</v>
      </c>
      <c r="J359">
        <v>65</v>
      </c>
      <c r="K359" t="s">
        <v>27</v>
      </c>
      <c r="L359">
        <v>7</v>
      </c>
      <c r="M359">
        <v>100</v>
      </c>
      <c r="N359">
        <v>170</v>
      </c>
      <c r="O359" t="s">
        <v>87</v>
      </c>
      <c r="P359" t="s">
        <v>29</v>
      </c>
      <c r="Q359" t="s">
        <v>29</v>
      </c>
      <c r="R359" t="s">
        <v>29</v>
      </c>
      <c r="S359">
        <v>162</v>
      </c>
      <c r="T359">
        <v>0.5</v>
      </c>
      <c r="X359" t="str">
        <f t="shared" si="5"/>
        <v>VSR7</v>
      </c>
      <c r="Y359">
        <f>VLOOKUP($X359,Salt_Elev!$Q$1:$R$128,2,FALSE)</f>
        <v>0.57999999999999996</v>
      </c>
    </row>
    <row r="360" spans="1:25" x14ac:dyDescent="0.25">
      <c r="A360" s="1">
        <v>45069</v>
      </c>
      <c r="B360" s="2">
        <v>0.6791666666666667</v>
      </c>
      <c r="C360" t="s">
        <v>61</v>
      </c>
      <c r="D360" t="s">
        <v>230</v>
      </c>
      <c r="E360" t="s">
        <v>227</v>
      </c>
      <c r="F360" t="s">
        <v>233</v>
      </c>
      <c r="G360">
        <v>7</v>
      </c>
      <c r="H360">
        <v>17.600000000000001</v>
      </c>
      <c r="I360">
        <v>7</v>
      </c>
      <c r="J360">
        <v>65</v>
      </c>
      <c r="K360" t="s">
        <v>27</v>
      </c>
      <c r="L360">
        <v>7</v>
      </c>
      <c r="M360">
        <v>100</v>
      </c>
      <c r="N360">
        <v>170</v>
      </c>
      <c r="O360" t="s">
        <v>87</v>
      </c>
      <c r="P360" t="s">
        <v>29</v>
      </c>
      <c r="Q360" t="s">
        <v>29</v>
      </c>
      <c r="R360" t="s">
        <v>29</v>
      </c>
      <c r="S360">
        <v>130</v>
      </c>
      <c r="T360">
        <v>0.2</v>
      </c>
      <c r="X360" t="str">
        <f t="shared" si="5"/>
        <v>VSR7</v>
      </c>
      <c r="Y360">
        <f>VLOOKUP($X360,Salt_Elev!$Q$1:$R$128,2,FALSE)</f>
        <v>0.57999999999999996</v>
      </c>
    </row>
    <row r="361" spans="1:25" x14ac:dyDescent="0.25">
      <c r="A361" s="1">
        <v>45069</v>
      </c>
      <c r="B361" s="2">
        <v>0.69791666666666663</v>
      </c>
      <c r="C361" t="s">
        <v>61</v>
      </c>
      <c r="D361" t="s">
        <v>230</v>
      </c>
      <c r="E361" t="s">
        <v>227</v>
      </c>
      <c r="F361" t="s">
        <v>233</v>
      </c>
      <c r="G361">
        <v>8</v>
      </c>
      <c r="H361">
        <v>99</v>
      </c>
      <c r="I361">
        <v>96</v>
      </c>
      <c r="J361">
        <v>27</v>
      </c>
      <c r="K361" t="s">
        <v>239</v>
      </c>
      <c r="L361">
        <v>95</v>
      </c>
      <c r="M361">
        <v>50</v>
      </c>
      <c r="N361">
        <v>38</v>
      </c>
      <c r="O361" t="s">
        <v>50</v>
      </c>
      <c r="P361" t="s">
        <v>29</v>
      </c>
      <c r="Q361" t="s">
        <v>29</v>
      </c>
      <c r="R361" t="s">
        <v>50</v>
      </c>
      <c r="S361">
        <v>690</v>
      </c>
      <c r="T361">
        <v>2.2000000000000002</v>
      </c>
      <c r="X361" t="str">
        <f t="shared" si="5"/>
        <v>VSR8</v>
      </c>
      <c r="Y361">
        <f>VLOOKUP($X361,Salt_Elev!$Q$1:$R$128,2,FALSE)</f>
        <v>0.36699999999999999</v>
      </c>
    </row>
    <row r="362" spans="1:25" x14ac:dyDescent="0.25">
      <c r="A362" s="1">
        <v>45069</v>
      </c>
      <c r="B362" s="2">
        <v>0.69791666666666663</v>
      </c>
      <c r="C362" t="s">
        <v>61</v>
      </c>
      <c r="D362" t="s">
        <v>230</v>
      </c>
      <c r="E362" t="s">
        <v>227</v>
      </c>
      <c r="F362" t="s">
        <v>233</v>
      </c>
      <c r="G362">
        <v>8</v>
      </c>
      <c r="H362">
        <v>99</v>
      </c>
      <c r="I362">
        <v>96</v>
      </c>
      <c r="J362">
        <v>27</v>
      </c>
      <c r="K362" t="s">
        <v>239</v>
      </c>
      <c r="L362">
        <v>95</v>
      </c>
      <c r="M362">
        <v>50</v>
      </c>
      <c r="N362">
        <v>38</v>
      </c>
      <c r="O362" t="s">
        <v>50</v>
      </c>
      <c r="P362" t="s">
        <v>29</v>
      </c>
      <c r="Q362" t="s">
        <v>29</v>
      </c>
      <c r="R362" t="s">
        <v>50</v>
      </c>
      <c r="S362">
        <v>720</v>
      </c>
      <c r="T362">
        <v>2</v>
      </c>
      <c r="X362" t="str">
        <f t="shared" si="5"/>
        <v>VSR8</v>
      </c>
      <c r="Y362">
        <f>VLOOKUP($X362,Salt_Elev!$Q$1:$R$128,2,FALSE)</f>
        <v>0.36699999999999999</v>
      </c>
    </row>
    <row r="363" spans="1:25" x14ac:dyDescent="0.25">
      <c r="A363" s="1">
        <v>45069</v>
      </c>
      <c r="B363" s="2">
        <v>0.69791666666666663</v>
      </c>
      <c r="C363" t="s">
        <v>61</v>
      </c>
      <c r="D363" t="s">
        <v>230</v>
      </c>
      <c r="E363" t="s">
        <v>227</v>
      </c>
      <c r="F363" t="s">
        <v>233</v>
      </c>
      <c r="G363">
        <v>8</v>
      </c>
      <c r="H363">
        <v>99</v>
      </c>
      <c r="I363">
        <v>96</v>
      </c>
      <c r="J363">
        <v>27</v>
      </c>
      <c r="K363" t="s">
        <v>239</v>
      </c>
      <c r="L363">
        <v>95</v>
      </c>
      <c r="M363">
        <v>50</v>
      </c>
      <c r="N363">
        <v>38</v>
      </c>
      <c r="O363" t="s">
        <v>50</v>
      </c>
      <c r="P363" t="s">
        <v>29</v>
      </c>
      <c r="Q363" t="s">
        <v>29</v>
      </c>
      <c r="R363" t="s">
        <v>50</v>
      </c>
      <c r="S363">
        <v>566</v>
      </c>
      <c r="T363">
        <v>2</v>
      </c>
      <c r="X363" t="str">
        <f t="shared" si="5"/>
        <v>VSR8</v>
      </c>
      <c r="Y363">
        <f>VLOOKUP($X363,Salt_Elev!$Q$1:$R$128,2,FALSE)</f>
        <v>0.36699999999999999</v>
      </c>
    </row>
    <row r="364" spans="1:25" x14ac:dyDescent="0.25">
      <c r="A364" s="1">
        <v>45069</v>
      </c>
      <c r="B364" s="2">
        <v>0.69791666666666663</v>
      </c>
      <c r="C364" t="s">
        <v>61</v>
      </c>
      <c r="D364" t="s">
        <v>230</v>
      </c>
      <c r="E364" t="s">
        <v>227</v>
      </c>
      <c r="F364" t="s">
        <v>233</v>
      </c>
      <c r="G364">
        <v>8</v>
      </c>
      <c r="H364">
        <v>99</v>
      </c>
      <c r="I364">
        <v>96</v>
      </c>
      <c r="J364">
        <v>27</v>
      </c>
      <c r="K364" t="s">
        <v>239</v>
      </c>
      <c r="L364">
        <v>95</v>
      </c>
      <c r="M364">
        <v>50</v>
      </c>
      <c r="N364">
        <v>38</v>
      </c>
      <c r="O364" t="s">
        <v>50</v>
      </c>
      <c r="P364" t="s">
        <v>29</v>
      </c>
      <c r="Q364" t="s">
        <v>29</v>
      </c>
      <c r="R364" t="s">
        <v>50</v>
      </c>
      <c r="S364">
        <v>805</v>
      </c>
      <c r="T364">
        <v>2</v>
      </c>
      <c r="X364" t="str">
        <f t="shared" si="5"/>
        <v>VSR8</v>
      </c>
      <c r="Y364">
        <f>VLOOKUP($X364,Salt_Elev!$Q$1:$R$128,2,FALSE)</f>
        <v>0.36699999999999999</v>
      </c>
    </row>
    <row r="365" spans="1:25" x14ac:dyDescent="0.25">
      <c r="A365" s="1">
        <v>45069</v>
      </c>
      <c r="B365" s="2">
        <v>0.69791666666666663</v>
      </c>
      <c r="C365" t="s">
        <v>61</v>
      </c>
      <c r="D365" t="s">
        <v>230</v>
      </c>
      <c r="E365" t="s">
        <v>227</v>
      </c>
      <c r="F365" t="s">
        <v>233</v>
      </c>
      <c r="G365">
        <v>8</v>
      </c>
      <c r="H365">
        <v>99</v>
      </c>
      <c r="I365">
        <v>96</v>
      </c>
      <c r="J365">
        <v>27</v>
      </c>
      <c r="K365" t="s">
        <v>239</v>
      </c>
      <c r="L365">
        <v>95</v>
      </c>
      <c r="M365">
        <v>50</v>
      </c>
      <c r="N365">
        <v>38</v>
      </c>
      <c r="O365" t="s">
        <v>50</v>
      </c>
      <c r="P365" t="s">
        <v>29</v>
      </c>
      <c r="Q365" t="s">
        <v>29</v>
      </c>
      <c r="R365" t="s">
        <v>50</v>
      </c>
      <c r="S365">
        <v>755</v>
      </c>
      <c r="T365">
        <v>2</v>
      </c>
      <c r="X365" t="str">
        <f t="shared" si="5"/>
        <v>VSR8</v>
      </c>
      <c r="Y365">
        <f>VLOOKUP($X365,Salt_Elev!$Q$1:$R$128,2,FALSE)</f>
        <v>0.36699999999999999</v>
      </c>
    </row>
    <row r="366" spans="1:25" x14ac:dyDescent="0.25">
      <c r="A366" s="1">
        <v>45069</v>
      </c>
      <c r="B366" s="2">
        <v>0.69791666666666663</v>
      </c>
      <c r="C366" t="s">
        <v>61</v>
      </c>
      <c r="D366" t="s">
        <v>230</v>
      </c>
      <c r="E366" t="s">
        <v>227</v>
      </c>
      <c r="F366" t="s">
        <v>233</v>
      </c>
      <c r="G366">
        <v>8</v>
      </c>
      <c r="H366">
        <v>99</v>
      </c>
      <c r="I366">
        <v>96</v>
      </c>
      <c r="J366">
        <v>27</v>
      </c>
      <c r="K366" t="s">
        <v>239</v>
      </c>
      <c r="L366">
        <v>95</v>
      </c>
      <c r="M366">
        <v>50</v>
      </c>
      <c r="N366">
        <v>38</v>
      </c>
      <c r="O366" t="s">
        <v>50</v>
      </c>
      <c r="P366" t="s">
        <v>29</v>
      </c>
      <c r="Q366" t="s">
        <v>29</v>
      </c>
      <c r="R366" t="s">
        <v>50</v>
      </c>
      <c r="S366">
        <v>580</v>
      </c>
      <c r="T366">
        <v>2</v>
      </c>
      <c r="X366" t="str">
        <f t="shared" si="5"/>
        <v>VSR8</v>
      </c>
      <c r="Y366">
        <f>VLOOKUP($X366,Salt_Elev!$Q$1:$R$128,2,FALSE)</f>
        <v>0.36699999999999999</v>
      </c>
    </row>
    <row r="367" spans="1:25" x14ac:dyDescent="0.25">
      <c r="A367" s="1">
        <v>45069</v>
      </c>
      <c r="B367" s="2">
        <v>0.69791666666666663</v>
      </c>
      <c r="C367" t="s">
        <v>61</v>
      </c>
      <c r="D367" t="s">
        <v>230</v>
      </c>
      <c r="E367" t="s">
        <v>227</v>
      </c>
      <c r="F367" t="s">
        <v>233</v>
      </c>
      <c r="G367">
        <v>8</v>
      </c>
      <c r="H367">
        <v>99</v>
      </c>
      <c r="I367">
        <v>96</v>
      </c>
      <c r="J367">
        <v>27</v>
      </c>
      <c r="K367" t="s">
        <v>239</v>
      </c>
      <c r="L367">
        <v>95</v>
      </c>
      <c r="M367">
        <v>50</v>
      </c>
      <c r="N367">
        <v>38</v>
      </c>
      <c r="O367" t="s">
        <v>50</v>
      </c>
      <c r="P367" t="s">
        <v>29</v>
      </c>
      <c r="Q367" t="s">
        <v>29</v>
      </c>
      <c r="R367" t="s">
        <v>50</v>
      </c>
      <c r="S367">
        <v>652</v>
      </c>
      <c r="T367">
        <v>1.8</v>
      </c>
      <c r="X367" t="str">
        <f t="shared" si="5"/>
        <v>VSR8</v>
      </c>
      <c r="Y367">
        <f>VLOOKUP($X367,Salt_Elev!$Q$1:$R$128,2,FALSE)</f>
        <v>0.36699999999999999</v>
      </c>
    </row>
    <row r="368" spans="1:25" x14ac:dyDescent="0.25">
      <c r="A368" s="1">
        <v>45069</v>
      </c>
      <c r="B368" s="2">
        <v>0.69791666666666663</v>
      </c>
      <c r="C368" t="s">
        <v>61</v>
      </c>
      <c r="D368" t="s">
        <v>230</v>
      </c>
      <c r="E368" t="s">
        <v>227</v>
      </c>
      <c r="F368" t="s">
        <v>233</v>
      </c>
      <c r="G368">
        <v>8</v>
      </c>
      <c r="H368">
        <v>99</v>
      </c>
      <c r="I368">
        <v>96</v>
      </c>
      <c r="J368">
        <v>27</v>
      </c>
      <c r="K368" t="s">
        <v>239</v>
      </c>
      <c r="L368">
        <v>95</v>
      </c>
      <c r="M368">
        <v>50</v>
      </c>
      <c r="N368">
        <v>38</v>
      </c>
      <c r="O368" t="s">
        <v>50</v>
      </c>
      <c r="P368" t="s">
        <v>29</v>
      </c>
      <c r="Q368" t="s">
        <v>29</v>
      </c>
      <c r="R368" t="s">
        <v>50</v>
      </c>
      <c r="S368">
        <v>860</v>
      </c>
      <c r="T368">
        <v>1.8</v>
      </c>
      <c r="X368" t="str">
        <f t="shared" si="5"/>
        <v>VSR8</v>
      </c>
      <c r="Y368">
        <f>VLOOKUP($X368,Salt_Elev!$Q$1:$R$128,2,FALSE)</f>
        <v>0.36699999999999999</v>
      </c>
    </row>
    <row r="369" spans="1:25" x14ac:dyDescent="0.25">
      <c r="A369" s="1">
        <v>45069</v>
      </c>
      <c r="B369" s="2">
        <v>0.69791666666666663</v>
      </c>
      <c r="C369" t="s">
        <v>61</v>
      </c>
      <c r="D369" t="s">
        <v>230</v>
      </c>
      <c r="E369" t="s">
        <v>227</v>
      </c>
      <c r="F369" t="s">
        <v>233</v>
      </c>
      <c r="G369">
        <v>8</v>
      </c>
      <c r="H369">
        <v>99</v>
      </c>
      <c r="I369">
        <v>96</v>
      </c>
      <c r="J369">
        <v>27</v>
      </c>
      <c r="K369" t="s">
        <v>239</v>
      </c>
      <c r="L369">
        <v>95</v>
      </c>
      <c r="M369">
        <v>50</v>
      </c>
      <c r="N369">
        <v>38</v>
      </c>
      <c r="O369" t="s">
        <v>50</v>
      </c>
      <c r="P369" t="s">
        <v>29</v>
      </c>
      <c r="Q369" t="s">
        <v>29</v>
      </c>
      <c r="R369" t="s">
        <v>50</v>
      </c>
      <c r="S369">
        <v>743</v>
      </c>
      <c r="T369">
        <v>1.5</v>
      </c>
      <c r="X369" t="str">
        <f t="shared" si="5"/>
        <v>VSR8</v>
      </c>
      <c r="Y369">
        <f>VLOOKUP($X369,Salt_Elev!$Q$1:$R$128,2,FALSE)</f>
        <v>0.36699999999999999</v>
      </c>
    </row>
    <row r="370" spans="1:25" x14ac:dyDescent="0.25">
      <c r="A370" s="1">
        <v>45069</v>
      </c>
      <c r="B370" s="2">
        <v>0.69791666666666663</v>
      </c>
      <c r="C370" t="s">
        <v>61</v>
      </c>
      <c r="D370" t="s">
        <v>230</v>
      </c>
      <c r="E370" t="s">
        <v>227</v>
      </c>
      <c r="F370" t="s">
        <v>233</v>
      </c>
      <c r="G370">
        <v>8</v>
      </c>
      <c r="H370">
        <v>99</v>
      </c>
      <c r="I370">
        <v>96</v>
      </c>
      <c r="J370">
        <v>27</v>
      </c>
      <c r="K370" t="s">
        <v>239</v>
      </c>
      <c r="L370">
        <v>95</v>
      </c>
      <c r="M370">
        <v>50</v>
      </c>
      <c r="N370">
        <v>38</v>
      </c>
      <c r="O370" t="s">
        <v>50</v>
      </c>
      <c r="P370" t="s">
        <v>29</v>
      </c>
      <c r="Q370" t="s">
        <v>29</v>
      </c>
      <c r="R370" t="s">
        <v>50</v>
      </c>
      <c r="S370">
        <v>518</v>
      </c>
      <c r="T370">
        <v>1.5</v>
      </c>
      <c r="X370" t="str">
        <f t="shared" si="5"/>
        <v>VSR8</v>
      </c>
      <c r="Y370">
        <f>VLOOKUP($X370,Salt_Elev!$Q$1:$R$128,2,FALSE)</f>
        <v>0.36699999999999999</v>
      </c>
    </row>
    <row r="371" spans="1:25" x14ac:dyDescent="0.25">
      <c r="A371" s="1">
        <v>45069</v>
      </c>
      <c r="B371" s="2">
        <v>0.69791666666666663</v>
      </c>
      <c r="C371" t="s">
        <v>61</v>
      </c>
      <c r="D371" t="s">
        <v>230</v>
      </c>
      <c r="E371" t="s">
        <v>227</v>
      </c>
      <c r="F371" t="s">
        <v>233</v>
      </c>
      <c r="G371">
        <v>8</v>
      </c>
      <c r="H371">
        <v>99</v>
      </c>
      <c r="I371">
        <v>96</v>
      </c>
      <c r="J371">
        <v>27</v>
      </c>
      <c r="K371" t="s">
        <v>36</v>
      </c>
      <c r="L371">
        <v>0.5</v>
      </c>
      <c r="M371">
        <v>100</v>
      </c>
      <c r="N371">
        <v>35</v>
      </c>
      <c r="O371" t="s">
        <v>37</v>
      </c>
      <c r="P371" t="s">
        <v>37</v>
      </c>
      <c r="Q371" t="s">
        <v>37</v>
      </c>
      <c r="R371" t="s">
        <v>37</v>
      </c>
      <c r="S371">
        <v>120</v>
      </c>
      <c r="T371">
        <v>7</v>
      </c>
      <c r="X371" t="str">
        <f t="shared" si="5"/>
        <v>VSR8</v>
      </c>
      <c r="Y371">
        <f>VLOOKUP($X371,Salt_Elev!$Q$1:$R$128,2,FALSE)</f>
        <v>0.36699999999999999</v>
      </c>
    </row>
    <row r="372" spans="1:25" x14ac:dyDescent="0.25">
      <c r="A372" s="1">
        <v>45069</v>
      </c>
      <c r="B372" s="2">
        <v>0.69791666666666663</v>
      </c>
      <c r="C372" t="s">
        <v>61</v>
      </c>
      <c r="D372" t="s">
        <v>230</v>
      </c>
      <c r="E372" t="s">
        <v>227</v>
      </c>
      <c r="F372" t="s">
        <v>233</v>
      </c>
      <c r="G372">
        <v>8</v>
      </c>
      <c r="H372">
        <v>99</v>
      </c>
      <c r="I372">
        <v>96</v>
      </c>
      <c r="J372">
        <v>27</v>
      </c>
      <c r="K372" t="s">
        <v>36</v>
      </c>
      <c r="L372">
        <v>0.5</v>
      </c>
      <c r="M372">
        <v>100</v>
      </c>
      <c r="N372">
        <v>35</v>
      </c>
      <c r="O372" t="s">
        <v>37</v>
      </c>
      <c r="P372" t="s">
        <v>37</v>
      </c>
      <c r="Q372" t="s">
        <v>37</v>
      </c>
      <c r="R372" t="s">
        <v>37</v>
      </c>
      <c r="S372">
        <v>118</v>
      </c>
      <c r="T372">
        <v>7</v>
      </c>
      <c r="X372" t="str">
        <f t="shared" si="5"/>
        <v>VSR8</v>
      </c>
      <c r="Y372">
        <f>VLOOKUP($X372,Salt_Elev!$Q$1:$R$128,2,FALSE)</f>
        <v>0.36699999999999999</v>
      </c>
    </row>
    <row r="373" spans="1:25" x14ac:dyDescent="0.25">
      <c r="A373" s="1">
        <v>45069</v>
      </c>
      <c r="B373" s="2">
        <v>0.69791666666666663</v>
      </c>
      <c r="C373" t="s">
        <v>61</v>
      </c>
      <c r="D373" t="s">
        <v>230</v>
      </c>
      <c r="E373" t="s">
        <v>227</v>
      </c>
      <c r="F373" t="s">
        <v>233</v>
      </c>
      <c r="G373">
        <v>8</v>
      </c>
      <c r="H373">
        <v>99</v>
      </c>
      <c r="I373">
        <v>96</v>
      </c>
      <c r="J373">
        <v>27</v>
      </c>
      <c r="K373" t="s">
        <v>36</v>
      </c>
      <c r="L373">
        <v>0.5</v>
      </c>
      <c r="M373">
        <v>100</v>
      </c>
      <c r="N373">
        <v>35</v>
      </c>
      <c r="O373" t="s">
        <v>37</v>
      </c>
      <c r="P373" t="s">
        <v>37</v>
      </c>
      <c r="Q373" t="s">
        <v>37</v>
      </c>
      <c r="R373" t="s">
        <v>37</v>
      </c>
      <c r="S373">
        <v>152</v>
      </c>
      <c r="T373">
        <v>6</v>
      </c>
      <c r="X373" t="str">
        <f t="shared" si="5"/>
        <v>VSR8</v>
      </c>
      <c r="Y373">
        <f>VLOOKUP($X373,Salt_Elev!$Q$1:$R$128,2,FALSE)</f>
        <v>0.36699999999999999</v>
      </c>
    </row>
    <row r="374" spans="1:25" x14ac:dyDescent="0.25">
      <c r="A374" s="1">
        <v>45069</v>
      </c>
      <c r="B374" s="2">
        <v>0.69791666666666663</v>
      </c>
      <c r="C374" t="s">
        <v>61</v>
      </c>
      <c r="D374" t="s">
        <v>230</v>
      </c>
      <c r="E374" t="s">
        <v>227</v>
      </c>
      <c r="F374" t="s">
        <v>233</v>
      </c>
      <c r="G374">
        <v>8</v>
      </c>
      <c r="H374">
        <v>99</v>
      </c>
      <c r="I374">
        <v>96</v>
      </c>
      <c r="J374">
        <v>27</v>
      </c>
      <c r="K374" t="s">
        <v>36</v>
      </c>
      <c r="L374">
        <v>0.5</v>
      </c>
      <c r="M374">
        <v>100</v>
      </c>
      <c r="N374">
        <v>35</v>
      </c>
      <c r="O374" t="s">
        <v>37</v>
      </c>
      <c r="P374" t="s">
        <v>37</v>
      </c>
      <c r="Q374" t="s">
        <v>37</v>
      </c>
      <c r="R374" t="s">
        <v>37</v>
      </c>
      <c r="S374">
        <v>103</v>
      </c>
      <c r="T374">
        <v>6</v>
      </c>
      <c r="X374" t="str">
        <f t="shared" si="5"/>
        <v>VSR8</v>
      </c>
      <c r="Y374">
        <f>VLOOKUP($X374,Salt_Elev!$Q$1:$R$128,2,FALSE)</f>
        <v>0.36699999999999999</v>
      </c>
    </row>
    <row r="375" spans="1:25" x14ac:dyDescent="0.25">
      <c r="A375" s="1">
        <v>45069</v>
      </c>
      <c r="B375" s="2">
        <v>0.69791666666666663</v>
      </c>
      <c r="C375" t="s">
        <v>61</v>
      </c>
      <c r="D375" t="s">
        <v>230</v>
      </c>
      <c r="E375" t="s">
        <v>227</v>
      </c>
      <c r="F375" t="s">
        <v>233</v>
      </c>
      <c r="G375">
        <v>8</v>
      </c>
      <c r="H375">
        <v>99</v>
      </c>
      <c r="I375">
        <v>96</v>
      </c>
      <c r="J375">
        <v>27</v>
      </c>
      <c r="K375" t="s">
        <v>36</v>
      </c>
      <c r="L375">
        <v>0.5</v>
      </c>
      <c r="M375">
        <v>100</v>
      </c>
      <c r="N375">
        <v>35</v>
      </c>
      <c r="O375" t="s">
        <v>37</v>
      </c>
      <c r="P375" t="s">
        <v>37</v>
      </c>
      <c r="Q375" t="s">
        <v>37</v>
      </c>
      <c r="R375" t="s">
        <v>37</v>
      </c>
      <c r="S375">
        <v>80</v>
      </c>
      <c r="T375">
        <v>5.8</v>
      </c>
      <c r="X375" t="str">
        <f t="shared" si="5"/>
        <v>VSR8</v>
      </c>
      <c r="Y375">
        <f>VLOOKUP($X375,Salt_Elev!$Q$1:$R$128,2,FALSE)</f>
        <v>0.36699999999999999</v>
      </c>
    </row>
    <row r="376" spans="1:25" x14ac:dyDescent="0.25">
      <c r="A376" s="1">
        <v>45069</v>
      </c>
      <c r="B376" s="2">
        <v>0.69791666666666663</v>
      </c>
      <c r="C376" t="s">
        <v>61</v>
      </c>
      <c r="D376" t="s">
        <v>230</v>
      </c>
      <c r="E376" t="s">
        <v>227</v>
      </c>
      <c r="F376" t="s">
        <v>233</v>
      </c>
      <c r="G376">
        <v>8</v>
      </c>
      <c r="H376">
        <v>99</v>
      </c>
      <c r="I376">
        <v>96</v>
      </c>
      <c r="J376">
        <v>27</v>
      </c>
      <c r="K376" t="s">
        <v>36</v>
      </c>
      <c r="L376">
        <v>0.5</v>
      </c>
      <c r="M376">
        <v>100</v>
      </c>
      <c r="N376">
        <v>35</v>
      </c>
      <c r="O376" t="s">
        <v>37</v>
      </c>
      <c r="P376" t="s">
        <v>37</v>
      </c>
      <c r="Q376" t="s">
        <v>37</v>
      </c>
      <c r="R376" t="s">
        <v>37</v>
      </c>
      <c r="S376">
        <v>30</v>
      </c>
      <c r="T376">
        <v>5.4</v>
      </c>
      <c r="X376" t="str">
        <f t="shared" si="5"/>
        <v>VSR8</v>
      </c>
      <c r="Y376">
        <f>VLOOKUP($X376,Salt_Elev!$Q$1:$R$128,2,FALSE)</f>
        <v>0.36699999999999999</v>
      </c>
    </row>
    <row r="377" spans="1:25" x14ac:dyDescent="0.25">
      <c r="A377" s="1">
        <v>45069</v>
      </c>
      <c r="B377" s="2">
        <v>0.69791666666666663</v>
      </c>
      <c r="C377" t="s">
        <v>61</v>
      </c>
      <c r="D377" t="s">
        <v>230</v>
      </c>
      <c r="E377" t="s">
        <v>227</v>
      </c>
      <c r="F377" t="s">
        <v>233</v>
      </c>
      <c r="G377">
        <v>8</v>
      </c>
      <c r="H377">
        <v>99</v>
      </c>
      <c r="I377">
        <v>96</v>
      </c>
      <c r="J377">
        <v>27</v>
      </c>
      <c r="K377" t="s">
        <v>36</v>
      </c>
      <c r="L377">
        <v>0.5</v>
      </c>
      <c r="M377">
        <v>100</v>
      </c>
      <c r="N377">
        <v>35</v>
      </c>
      <c r="O377" t="s">
        <v>37</v>
      </c>
      <c r="P377" t="s">
        <v>37</v>
      </c>
      <c r="Q377" t="s">
        <v>37</v>
      </c>
      <c r="R377" t="s">
        <v>37</v>
      </c>
      <c r="S377">
        <v>109</v>
      </c>
      <c r="T377">
        <v>5</v>
      </c>
      <c r="X377" t="str">
        <f t="shared" si="5"/>
        <v>VSR8</v>
      </c>
      <c r="Y377">
        <f>VLOOKUP($X377,Salt_Elev!$Q$1:$R$128,2,FALSE)</f>
        <v>0.36699999999999999</v>
      </c>
    </row>
    <row r="378" spans="1:25" x14ac:dyDescent="0.25">
      <c r="A378" s="1">
        <v>45069</v>
      </c>
      <c r="B378" s="2">
        <v>0.69791666666666663</v>
      </c>
      <c r="C378" t="s">
        <v>61</v>
      </c>
      <c r="D378" t="s">
        <v>230</v>
      </c>
      <c r="E378" t="s">
        <v>227</v>
      </c>
      <c r="F378" t="s">
        <v>233</v>
      </c>
      <c r="G378">
        <v>8</v>
      </c>
      <c r="H378">
        <v>99</v>
      </c>
      <c r="I378">
        <v>96</v>
      </c>
      <c r="J378">
        <v>27</v>
      </c>
      <c r="K378" t="s">
        <v>36</v>
      </c>
      <c r="L378">
        <v>0.5</v>
      </c>
      <c r="M378">
        <v>100</v>
      </c>
      <c r="N378">
        <v>35</v>
      </c>
      <c r="O378" t="s">
        <v>37</v>
      </c>
      <c r="P378" t="s">
        <v>37</v>
      </c>
      <c r="Q378" t="s">
        <v>37</v>
      </c>
      <c r="R378" t="s">
        <v>37</v>
      </c>
      <c r="S378">
        <v>155</v>
      </c>
      <c r="T378">
        <v>5</v>
      </c>
      <c r="X378" t="str">
        <f t="shared" si="5"/>
        <v>VSR8</v>
      </c>
      <c r="Y378">
        <f>VLOOKUP($X378,Salt_Elev!$Q$1:$R$128,2,FALSE)</f>
        <v>0.36699999999999999</v>
      </c>
    </row>
    <row r="379" spans="1:25" x14ac:dyDescent="0.25">
      <c r="A379" s="1">
        <v>45069</v>
      </c>
      <c r="B379" s="2">
        <v>0.69791666666666663</v>
      </c>
      <c r="C379" t="s">
        <v>61</v>
      </c>
      <c r="D379" t="s">
        <v>230</v>
      </c>
      <c r="E379" t="s">
        <v>227</v>
      </c>
      <c r="F379" t="s">
        <v>233</v>
      </c>
      <c r="G379">
        <v>8</v>
      </c>
      <c r="H379">
        <v>99</v>
      </c>
      <c r="I379">
        <v>96</v>
      </c>
      <c r="J379">
        <v>27</v>
      </c>
      <c r="K379" t="s">
        <v>36</v>
      </c>
      <c r="L379">
        <v>0.5</v>
      </c>
      <c r="M379">
        <v>100</v>
      </c>
      <c r="N379">
        <v>35</v>
      </c>
      <c r="O379" t="s">
        <v>37</v>
      </c>
      <c r="P379" t="s">
        <v>37</v>
      </c>
      <c r="Q379" t="s">
        <v>37</v>
      </c>
      <c r="R379" t="s">
        <v>37</v>
      </c>
      <c r="S379">
        <v>70</v>
      </c>
      <c r="T379">
        <v>5</v>
      </c>
      <c r="X379" t="str">
        <f t="shared" si="5"/>
        <v>VSR8</v>
      </c>
      <c r="Y379">
        <f>VLOOKUP($X379,Salt_Elev!$Q$1:$R$128,2,FALSE)</f>
        <v>0.36699999999999999</v>
      </c>
    </row>
    <row r="380" spans="1:25" x14ac:dyDescent="0.25">
      <c r="A380" s="1">
        <v>45069</v>
      </c>
      <c r="B380" s="2">
        <v>0.69791666666666663</v>
      </c>
      <c r="C380" t="s">
        <v>61</v>
      </c>
      <c r="D380" t="s">
        <v>230</v>
      </c>
      <c r="E380" t="s">
        <v>227</v>
      </c>
      <c r="F380" t="s">
        <v>233</v>
      </c>
      <c r="G380">
        <v>8</v>
      </c>
      <c r="H380">
        <v>99</v>
      </c>
      <c r="I380">
        <v>96</v>
      </c>
      <c r="J380">
        <v>27</v>
      </c>
      <c r="K380" t="s">
        <v>36</v>
      </c>
      <c r="L380">
        <v>0.5</v>
      </c>
      <c r="M380">
        <v>100</v>
      </c>
      <c r="N380">
        <v>35</v>
      </c>
      <c r="O380" t="s">
        <v>37</v>
      </c>
      <c r="P380" t="s">
        <v>37</v>
      </c>
      <c r="Q380" t="s">
        <v>37</v>
      </c>
      <c r="R380" t="s">
        <v>37</v>
      </c>
      <c r="S380">
        <v>55</v>
      </c>
      <c r="T380">
        <v>4</v>
      </c>
      <c r="X380" t="str">
        <f t="shared" si="5"/>
        <v>VSR8</v>
      </c>
      <c r="Y380">
        <f>VLOOKUP($X380,Salt_Elev!$Q$1:$R$128,2,FALSE)</f>
        <v>0.36699999999999999</v>
      </c>
    </row>
    <row r="381" spans="1:25" x14ac:dyDescent="0.25">
      <c r="A381" s="1">
        <v>45069</v>
      </c>
      <c r="B381" s="2">
        <v>0.69791666666666663</v>
      </c>
      <c r="C381" t="s">
        <v>61</v>
      </c>
      <c r="D381" t="s">
        <v>230</v>
      </c>
      <c r="E381" t="s">
        <v>227</v>
      </c>
      <c r="F381" t="s">
        <v>233</v>
      </c>
      <c r="G381">
        <v>8</v>
      </c>
      <c r="H381">
        <v>99</v>
      </c>
      <c r="I381">
        <v>96</v>
      </c>
      <c r="J381">
        <v>27</v>
      </c>
      <c r="K381" t="s">
        <v>27</v>
      </c>
      <c r="L381">
        <v>0.5</v>
      </c>
      <c r="M381">
        <v>100</v>
      </c>
      <c r="N381">
        <v>35</v>
      </c>
      <c r="O381" t="s">
        <v>87</v>
      </c>
      <c r="P381" t="s">
        <v>29</v>
      </c>
      <c r="Q381" t="s">
        <v>29</v>
      </c>
      <c r="R381" t="s">
        <v>29</v>
      </c>
      <c r="S381">
        <v>213</v>
      </c>
      <c r="T381">
        <v>1.2</v>
      </c>
      <c r="X381" t="str">
        <f t="shared" si="5"/>
        <v>VSR8</v>
      </c>
      <c r="Y381">
        <f>VLOOKUP($X381,Salt_Elev!$Q$1:$R$128,2,FALSE)</f>
        <v>0.36699999999999999</v>
      </c>
    </row>
    <row r="382" spans="1:25" x14ac:dyDescent="0.25">
      <c r="A382" s="1">
        <v>45069</v>
      </c>
      <c r="B382" s="2">
        <v>0.69791666666666663</v>
      </c>
      <c r="C382" t="s">
        <v>61</v>
      </c>
      <c r="D382" t="s">
        <v>230</v>
      </c>
      <c r="E382" t="s">
        <v>227</v>
      </c>
      <c r="F382" t="s">
        <v>233</v>
      </c>
      <c r="G382">
        <v>8</v>
      </c>
      <c r="H382">
        <v>99</v>
      </c>
      <c r="I382">
        <v>96</v>
      </c>
      <c r="J382">
        <v>27</v>
      </c>
      <c r="K382" t="s">
        <v>27</v>
      </c>
      <c r="L382">
        <v>0.5</v>
      </c>
      <c r="M382">
        <v>100</v>
      </c>
      <c r="N382">
        <v>35</v>
      </c>
      <c r="O382" t="s">
        <v>87</v>
      </c>
      <c r="P382" t="s">
        <v>29</v>
      </c>
      <c r="Q382" t="s">
        <v>29</v>
      </c>
      <c r="R382" t="s">
        <v>29</v>
      </c>
      <c r="S382">
        <v>250</v>
      </c>
      <c r="T382">
        <v>1</v>
      </c>
      <c r="X382" t="str">
        <f t="shared" si="5"/>
        <v>VSR8</v>
      </c>
      <c r="Y382">
        <f>VLOOKUP($X382,Salt_Elev!$Q$1:$R$128,2,FALSE)</f>
        <v>0.36699999999999999</v>
      </c>
    </row>
    <row r="383" spans="1:25" x14ac:dyDescent="0.25">
      <c r="A383" s="1">
        <v>45069</v>
      </c>
      <c r="B383" s="2">
        <v>0.69791666666666663</v>
      </c>
      <c r="C383" t="s">
        <v>61</v>
      </c>
      <c r="D383" t="s">
        <v>230</v>
      </c>
      <c r="E383" t="s">
        <v>227</v>
      </c>
      <c r="F383" t="s">
        <v>233</v>
      </c>
      <c r="G383">
        <v>8</v>
      </c>
      <c r="H383">
        <v>99</v>
      </c>
      <c r="I383">
        <v>96</v>
      </c>
      <c r="J383">
        <v>27</v>
      </c>
      <c r="K383" t="s">
        <v>27</v>
      </c>
      <c r="L383">
        <v>0.5</v>
      </c>
      <c r="M383">
        <v>100</v>
      </c>
      <c r="N383">
        <v>35</v>
      </c>
      <c r="O383" t="s">
        <v>87</v>
      </c>
      <c r="P383" t="s">
        <v>29</v>
      </c>
      <c r="Q383" t="s">
        <v>29</v>
      </c>
      <c r="R383" t="s">
        <v>29</v>
      </c>
      <c r="S383">
        <v>207</v>
      </c>
      <c r="T383">
        <v>1</v>
      </c>
      <c r="X383" t="str">
        <f t="shared" si="5"/>
        <v>VSR8</v>
      </c>
      <c r="Y383">
        <f>VLOOKUP($X383,Salt_Elev!$Q$1:$R$128,2,FALSE)</f>
        <v>0.36699999999999999</v>
      </c>
    </row>
    <row r="384" spans="1:25" x14ac:dyDescent="0.25">
      <c r="A384" s="1">
        <v>45069</v>
      </c>
      <c r="B384" s="2">
        <v>0.69791666666666663</v>
      </c>
      <c r="C384" t="s">
        <v>61</v>
      </c>
      <c r="D384" t="s">
        <v>230</v>
      </c>
      <c r="E384" t="s">
        <v>227</v>
      </c>
      <c r="F384" t="s">
        <v>233</v>
      </c>
      <c r="G384">
        <v>8</v>
      </c>
      <c r="H384">
        <v>99</v>
      </c>
      <c r="I384">
        <v>96</v>
      </c>
      <c r="J384">
        <v>27</v>
      </c>
      <c r="K384" t="s">
        <v>27</v>
      </c>
      <c r="L384">
        <v>0.5</v>
      </c>
      <c r="M384">
        <v>100</v>
      </c>
      <c r="N384">
        <v>35</v>
      </c>
      <c r="O384" t="s">
        <v>87</v>
      </c>
      <c r="P384" t="s">
        <v>29</v>
      </c>
      <c r="Q384" t="s">
        <v>29</v>
      </c>
      <c r="R384" t="s">
        <v>29</v>
      </c>
      <c r="S384">
        <v>160</v>
      </c>
      <c r="T384">
        <v>1</v>
      </c>
      <c r="X384" t="str">
        <f t="shared" si="5"/>
        <v>VSR8</v>
      </c>
      <c r="Y384">
        <f>VLOOKUP($X384,Salt_Elev!$Q$1:$R$128,2,FALSE)</f>
        <v>0.36699999999999999</v>
      </c>
    </row>
    <row r="385" spans="1:25" x14ac:dyDescent="0.25">
      <c r="A385" s="1">
        <v>45069</v>
      </c>
      <c r="B385" s="2">
        <v>0.69791666666666663</v>
      </c>
      <c r="C385" t="s">
        <v>61</v>
      </c>
      <c r="D385" t="s">
        <v>230</v>
      </c>
      <c r="E385" t="s">
        <v>227</v>
      </c>
      <c r="F385" t="s">
        <v>233</v>
      </c>
      <c r="G385">
        <v>8</v>
      </c>
      <c r="H385">
        <v>99</v>
      </c>
      <c r="I385">
        <v>96</v>
      </c>
      <c r="J385">
        <v>27</v>
      </c>
      <c r="K385" t="s">
        <v>27</v>
      </c>
      <c r="L385">
        <v>0.5</v>
      </c>
      <c r="M385">
        <v>100</v>
      </c>
      <c r="N385">
        <v>35</v>
      </c>
      <c r="O385" t="s">
        <v>87</v>
      </c>
      <c r="P385" t="s">
        <v>29</v>
      </c>
      <c r="Q385" t="s">
        <v>29</v>
      </c>
      <c r="R385" t="s">
        <v>29</v>
      </c>
      <c r="S385">
        <v>170</v>
      </c>
      <c r="T385">
        <v>0.8</v>
      </c>
      <c r="X385" t="str">
        <f t="shared" si="5"/>
        <v>VSR8</v>
      </c>
      <c r="Y385">
        <f>VLOOKUP($X385,Salt_Elev!$Q$1:$R$128,2,FALSE)</f>
        <v>0.36699999999999999</v>
      </c>
    </row>
    <row r="386" spans="1:25" x14ac:dyDescent="0.25">
      <c r="A386" s="1">
        <v>45069</v>
      </c>
      <c r="B386" s="2">
        <v>0.69791666666666663</v>
      </c>
      <c r="C386" t="s">
        <v>61</v>
      </c>
      <c r="D386" t="s">
        <v>230</v>
      </c>
      <c r="E386" t="s">
        <v>227</v>
      </c>
      <c r="F386" t="s">
        <v>233</v>
      </c>
      <c r="G386">
        <v>8</v>
      </c>
      <c r="H386">
        <v>99</v>
      </c>
      <c r="I386">
        <v>96</v>
      </c>
      <c r="J386">
        <v>27</v>
      </c>
      <c r="K386" t="s">
        <v>27</v>
      </c>
      <c r="L386">
        <v>0.5</v>
      </c>
      <c r="M386">
        <v>100</v>
      </c>
      <c r="N386">
        <v>35</v>
      </c>
      <c r="O386" t="s">
        <v>87</v>
      </c>
      <c r="P386" t="s">
        <v>29</v>
      </c>
      <c r="Q386" t="s">
        <v>29</v>
      </c>
      <c r="R386" t="s">
        <v>29</v>
      </c>
      <c r="S386">
        <v>190</v>
      </c>
      <c r="T386">
        <v>0.8</v>
      </c>
      <c r="X386" t="str">
        <f t="shared" ref="X386:X449" si="6">_xlfn.CONCAT(F386,G386)</f>
        <v>VSR8</v>
      </c>
      <c r="Y386">
        <f>VLOOKUP($X386,Salt_Elev!$Q$1:$R$128,2,FALSE)</f>
        <v>0.36699999999999999</v>
      </c>
    </row>
    <row r="387" spans="1:25" x14ac:dyDescent="0.25">
      <c r="A387" s="1">
        <v>45069</v>
      </c>
      <c r="B387" s="2">
        <v>0.69791666666666663</v>
      </c>
      <c r="C387" t="s">
        <v>61</v>
      </c>
      <c r="D387" t="s">
        <v>230</v>
      </c>
      <c r="E387" t="s">
        <v>227</v>
      </c>
      <c r="F387" t="s">
        <v>233</v>
      </c>
      <c r="G387">
        <v>8</v>
      </c>
      <c r="H387">
        <v>99</v>
      </c>
      <c r="I387">
        <v>96</v>
      </c>
      <c r="J387">
        <v>27</v>
      </c>
      <c r="K387" t="s">
        <v>27</v>
      </c>
      <c r="L387">
        <v>0.5</v>
      </c>
      <c r="M387">
        <v>100</v>
      </c>
      <c r="N387">
        <v>35</v>
      </c>
      <c r="O387" t="s">
        <v>87</v>
      </c>
      <c r="P387" t="s">
        <v>29</v>
      </c>
      <c r="Q387" t="s">
        <v>29</v>
      </c>
      <c r="R387" t="s">
        <v>29</v>
      </c>
      <c r="S387">
        <v>225</v>
      </c>
      <c r="T387">
        <v>0.7</v>
      </c>
      <c r="X387" t="str">
        <f t="shared" si="6"/>
        <v>VSR8</v>
      </c>
      <c r="Y387">
        <f>VLOOKUP($X387,Salt_Elev!$Q$1:$R$128,2,FALSE)</f>
        <v>0.36699999999999999</v>
      </c>
    </row>
    <row r="388" spans="1:25" x14ac:dyDescent="0.25">
      <c r="A388" s="1">
        <v>45069</v>
      </c>
      <c r="B388" s="2">
        <v>0.69791666666666663</v>
      </c>
      <c r="C388" t="s">
        <v>61</v>
      </c>
      <c r="D388" t="s">
        <v>230</v>
      </c>
      <c r="E388" t="s">
        <v>227</v>
      </c>
      <c r="F388" t="s">
        <v>233</v>
      </c>
      <c r="G388">
        <v>8</v>
      </c>
      <c r="H388">
        <v>99</v>
      </c>
      <c r="I388">
        <v>96</v>
      </c>
      <c r="J388">
        <v>27</v>
      </c>
      <c r="K388" t="s">
        <v>27</v>
      </c>
      <c r="L388">
        <v>0.5</v>
      </c>
      <c r="M388">
        <v>100</v>
      </c>
      <c r="N388">
        <v>35</v>
      </c>
      <c r="O388" t="s">
        <v>87</v>
      </c>
      <c r="P388" t="s">
        <v>29</v>
      </c>
      <c r="Q388" t="s">
        <v>29</v>
      </c>
      <c r="R388" t="s">
        <v>29</v>
      </c>
      <c r="S388">
        <v>220</v>
      </c>
      <c r="T388">
        <v>0.6</v>
      </c>
      <c r="X388" t="str">
        <f t="shared" si="6"/>
        <v>VSR8</v>
      </c>
      <c r="Y388">
        <f>VLOOKUP($X388,Salt_Elev!$Q$1:$R$128,2,FALSE)</f>
        <v>0.36699999999999999</v>
      </c>
    </row>
    <row r="389" spans="1:25" x14ac:dyDescent="0.25">
      <c r="A389" s="1">
        <v>45069</v>
      </c>
      <c r="B389" s="2">
        <v>0.69791666666666663</v>
      </c>
      <c r="C389" t="s">
        <v>61</v>
      </c>
      <c r="D389" t="s">
        <v>230</v>
      </c>
      <c r="E389" t="s">
        <v>227</v>
      </c>
      <c r="F389" t="s">
        <v>233</v>
      </c>
      <c r="G389">
        <v>8</v>
      </c>
      <c r="H389">
        <v>99</v>
      </c>
      <c r="I389">
        <v>96</v>
      </c>
      <c r="J389">
        <v>27</v>
      </c>
      <c r="K389" t="s">
        <v>27</v>
      </c>
      <c r="L389">
        <v>0.5</v>
      </c>
      <c r="M389">
        <v>100</v>
      </c>
      <c r="N389">
        <v>35</v>
      </c>
      <c r="O389" t="s">
        <v>87</v>
      </c>
      <c r="P389" t="s">
        <v>29</v>
      </c>
      <c r="Q389" t="s">
        <v>29</v>
      </c>
      <c r="R389" t="s">
        <v>29</v>
      </c>
      <c r="S389">
        <v>170</v>
      </c>
      <c r="T389">
        <v>0.5</v>
      </c>
      <c r="X389" t="str">
        <f t="shared" si="6"/>
        <v>VSR8</v>
      </c>
      <c r="Y389">
        <f>VLOOKUP($X389,Salt_Elev!$Q$1:$R$128,2,FALSE)</f>
        <v>0.36699999999999999</v>
      </c>
    </row>
    <row r="390" spans="1:25" x14ac:dyDescent="0.25">
      <c r="A390" s="1">
        <v>45069</v>
      </c>
      <c r="B390" s="2">
        <v>0.69791666666666663</v>
      </c>
      <c r="C390" t="s">
        <v>61</v>
      </c>
      <c r="D390" t="s">
        <v>230</v>
      </c>
      <c r="E390" t="s">
        <v>227</v>
      </c>
      <c r="F390" t="s">
        <v>233</v>
      </c>
      <c r="G390">
        <v>8</v>
      </c>
      <c r="H390">
        <v>99</v>
      </c>
      <c r="I390">
        <v>96</v>
      </c>
      <c r="J390">
        <v>27</v>
      </c>
      <c r="K390" t="s">
        <v>27</v>
      </c>
      <c r="L390">
        <v>0.5</v>
      </c>
      <c r="M390">
        <v>100</v>
      </c>
      <c r="N390">
        <v>35</v>
      </c>
      <c r="O390" t="s">
        <v>87</v>
      </c>
      <c r="P390" t="s">
        <v>29</v>
      </c>
      <c r="Q390" t="s">
        <v>29</v>
      </c>
      <c r="R390" t="s">
        <v>29</v>
      </c>
      <c r="S390">
        <v>185</v>
      </c>
      <c r="T390">
        <v>0.3</v>
      </c>
      <c r="X390" t="str">
        <f t="shared" si="6"/>
        <v>VSR8</v>
      </c>
      <c r="Y390">
        <f>VLOOKUP($X390,Salt_Elev!$Q$1:$R$128,2,FALSE)</f>
        <v>0.36699999999999999</v>
      </c>
    </row>
    <row r="391" spans="1:25" x14ac:dyDescent="0.25">
      <c r="A391" s="1">
        <v>45047</v>
      </c>
      <c r="B391" s="2">
        <v>0.59097222222222223</v>
      </c>
      <c r="C391" t="s">
        <v>76</v>
      </c>
      <c r="D391" t="s">
        <v>77</v>
      </c>
      <c r="E391" t="s">
        <v>60</v>
      </c>
      <c r="F391" t="s">
        <v>64</v>
      </c>
      <c r="G391">
        <v>3</v>
      </c>
      <c r="H391">
        <v>35.5</v>
      </c>
      <c r="I391">
        <v>63</v>
      </c>
      <c r="J391">
        <v>10</v>
      </c>
      <c r="K391" t="s">
        <v>54</v>
      </c>
      <c r="L391">
        <v>15</v>
      </c>
      <c r="M391">
        <v>100</v>
      </c>
      <c r="N391">
        <v>18</v>
      </c>
      <c r="O391" t="s">
        <v>78</v>
      </c>
      <c r="P391" t="s">
        <v>29</v>
      </c>
      <c r="Q391" t="s">
        <v>50</v>
      </c>
      <c r="R391" t="s">
        <v>50</v>
      </c>
      <c r="S391">
        <v>170</v>
      </c>
      <c r="T391">
        <v>4</v>
      </c>
      <c r="X391" t="str">
        <f t="shared" si="6"/>
        <v>CC3</v>
      </c>
      <c r="Y391">
        <f>VLOOKUP($X391,Salt_Elev!$Q$1:$R$128,2,FALSE)</f>
        <v>0.55700000000000005</v>
      </c>
    </row>
    <row r="392" spans="1:25" x14ac:dyDescent="0.25">
      <c r="A392" s="1">
        <v>45047</v>
      </c>
      <c r="B392" s="2">
        <v>0.59097222222222223</v>
      </c>
      <c r="C392" t="s">
        <v>76</v>
      </c>
      <c r="D392" t="s">
        <v>77</v>
      </c>
      <c r="E392" t="s">
        <v>60</v>
      </c>
      <c r="F392" t="s">
        <v>64</v>
      </c>
      <c r="G392">
        <v>3</v>
      </c>
      <c r="H392">
        <v>35.5</v>
      </c>
      <c r="I392">
        <v>63</v>
      </c>
      <c r="J392">
        <v>10</v>
      </c>
      <c r="K392" t="s">
        <v>54</v>
      </c>
      <c r="L392">
        <v>15</v>
      </c>
      <c r="M392">
        <v>100</v>
      </c>
      <c r="N392">
        <v>18</v>
      </c>
      <c r="O392" t="s">
        <v>78</v>
      </c>
      <c r="P392" t="s">
        <v>29</v>
      </c>
      <c r="Q392" t="s">
        <v>50</v>
      </c>
      <c r="R392" t="s">
        <v>50</v>
      </c>
      <c r="S392">
        <v>195</v>
      </c>
      <c r="T392">
        <v>3</v>
      </c>
      <c r="X392" t="str">
        <f t="shared" si="6"/>
        <v>CC3</v>
      </c>
      <c r="Y392">
        <f>VLOOKUP($X392,Salt_Elev!$Q$1:$R$128,2,FALSE)</f>
        <v>0.55700000000000005</v>
      </c>
    </row>
    <row r="393" spans="1:25" x14ac:dyDescent="0.25">
      <c r="A393" s="1">
        <v>45047</v>
      </c>
      <c r="B393" s="2">
        <v>0.59097222222222223</v>
      </c>
      <c r="C393" t="s">
        <v>76</v>
      </c>
      <c r="D393" t="s">
        <v>77</v>
      </c>
      <c r="E393" t="s">
        <v>60</v>
      </c>
      <c r="F393" t="s">
        <v>64</v>
      </c>
      <c r="G393">
        <v>3</v>
      </c>
      <c r="H393">
        <v>35.5</v>
      </c>
      <c r="I393">
        <v>63</v>
      </c>
      <c r="J393">
        <v>10</v>
      </c>
      <c r="K393" t="s">
        <v>54</v>
      </c>
      <c r="L393">
        <v>15</v>
      </c>
      <c r="M393">
        <v>100</v>
      </c>
      <c r="N393">
        <v>18</v>
      </c>
      <c r="O393" t="s">
        <v>78</v>
      </c>
      <c r="P393" t="s">
        <v>29</v>
      </c>
      <c r="Q393" t="s">
        <v>50</v>
      </c>
      <c r="R393" t="s">
        <v>50</v>
      </c>
      <c r="S393">
        <v>160</v>
      </c>
      <c r="T393">
        <v>3</v>
      </c>
      <c r="X393" t="str">
        <f t="shared" si="6"/>
        <v>CC3</v>
      </c>
      <c r="Y393">
        <f>VLOOKUP($X393,Salt_Elev!$Q$1:$R$128,2,FALSE)</f>
        <v>0.55700000000000005</v>
      </c>
    </row>
    <row r="394" spans="1:25" x14ac:dyDescent="0.25">
      <c r="A394" s="1">
        <v>45047</v>
      </c>
      <c r="B394" s="2">
        <v>0.59097222222222223</v>
      </c>
      <c r="C394" t="s">
        <v>76</v>
      </c>
      <c r="D394" t="s">
        <v>77</v>
      </c>
      <c r="E394" t="s">
        <v>60</v>
      </c>
      <c r="F394" t="s">
        <v>64</v>
      </c>
      <c r="G394">
        <v>3</v>
      </c>
      <c r="H394">
        <v>35.5</v>
      </c>
      <c r="I394">
        <v>63</v>
      </c>
      <c r="J394">
        <v>10</v>
      </c>
      <c r="K394" t="s">
        <v>54</v>
      </c>
      <c r="L394">
        <v>15</v>
      </c>
      <c r="M394">
        <v>100</v>
      </c>
      <c r="N394">
        <v>18</v>
      </c>
      <c r="O394" t="s">
        <v>78</v>
      </c>
      <c r="P394" t="s">
        <v>29</v>
      </c>
      <c r="Q394" t="s">
        <v>50</v>
      </c>
      <c r="R394" t="s">
        <v>50</v>
      </c>
      <c r="S394">
        <v>165</v>
      </c>
      <c r="T394">
        <v>3</v>
      </c>
      <c r="X394" t="str">
        <f t="shared" si="6"/>
        <v>CC3</v>
      </c>
      <c r="Y394">
        <f>VLOOKUP($X394,Salt_Elev!$Q$1:$R$128,2,FALSE)</f>
        <v>0.55700000000000005</v>
      </c>
    </row>
    <row r="395" spans="1:25" x14ac:dyDescent="0.25">
      <c r="A395" s="1">
        <v>45047</v>
      </c>
      <c r="B395" s="2">
        <v>0.59097222222222223</v>
      </c>
      <c r="C395" t="s">
        <v>76</v>
      </c>
      <c r="D395" t="s">
        <v>77</v>
      </c>
      <c r="E395" t="s">
        <v>60</v>
      </c>
      <c r="F395" t="s">
        <v>64</v>
      </c>
      <c r="G395">
        <v>3</v>
      </c>
      <c r="H395">
        <v>35.5</v>
      </c>
      <c r="I395">
        <v>63</v>
      </c>
      <c r="J395">
        <v>10</v>
      </c>
      <c r="K395" t="s">
        <v>54</v>
      </c>
      <c r="L395">
        <v>15</v>
      </c>
      <c r="M395">
        <v>100</v>
      </c>
      <c r="N395">
        <v>18</v>
      </c>
      <c r="O395" t="s">
        <v>78</v>
      </c>
      <c r="P395" t="s">
        <v>29</v>
      </c>
      <c r="Q395" t="s">
        <v>50</v>
      </c>
      <c r="R395" t="s">
        <v>50</v>
      </c>
      <c r="S395">
        <v>160</v>
      </c>
      <c r="T395">
        <v>3</v>
      </c>
      <c r="X395" t="str">
        <f t="shared" si="6"/>
        <v>CC3</v>
      </c>
      <c r="Y395">
        <f>VLOOKUP($X395,Salt_Elev!$Q$1:$R$128,2,FALSE)</f>
        <v>0.55700000000000005</v>
      </c>
    </row>
    <row r="396" spans="1:25" x14ac:dyDescent="0.25">
      <c r="A396" s="1">
        <v>45047</v>
      </c>
      <c r="B396" s="2">
        <v>0.59097222222222223</v>
      </c>
      <c r="C396" t="s">
        <v>76</v>
      </c>
      <c r="D396" t="s">
        <v>77</v>
      </c>
      <c r="E396" t="s">
        <v>60</v>
      </c>
      <c r="F396" t="s">
        <v>64</v>
      </c>
      <c r="G396">
        <v>3</v>
      </c>
      <c r="H396">
        <v>35.5</v>
      </c>
      <c r="I396">
        <v>63</v>
      </c>
      <c r="J396">
        <v>10</v>
      </c>
      <c r="K396" t="s">
        <v>54</v>
      </c>
      <c r="L396">
        <v>15</v>
      </c>
      <c r="M396">
        <v>100</v>
      </c>
      <c r="N396">
        <v>18</v>
      </c>
      <c r="O396" t="s">
        <v>78</v>
      </c>
      <c r="P396" t="s">
        <v>29</v>
      </c>
      <c r="Q396" t="s">
        <v>50</v>
      </c>
      <c r="R396" t="s">
        <v>50</v>
      </c>
      <c r="S396">
        <v>110</v>
      </c>
      <c r="T396">
        <v>3</v>
      </c>
      <c r="X396" t="str">
        <f t="shared" si="6"/>
        <v>CC3</v>
      </c>
      <c r="Y396">
        <f>VLOOKUP($X396,Salt_Elev!$Q$1:$R$128,2,FALSE)</f>
        <v>0.55700000000000005</v>
      </c>
    </row>
    <row r="397" spans="1:25" x14ac:dyDescent="0.25">
      <c r="A397" s="1">
        <v>45047</v>
      </c>
      <c r="B397" s="2">
        <v>0.59097222222222223</v>
      </c>
      <c r="C397" t="s">
        <v>76</v>
      </c>
      <c r="D397" t="s">
        <v>77</v>
      </c>
      <c r="E397" t="s">
        <v>60</v>
      </c>
      <c r="F397" t="s">
        <v>64</v>
      </c>
      <c r="G397">
        <v>3</v>
      </c>
      <c r="H397">
        <v>35.5</v>
      </c>
      <c r="I397">
        <v>63</v>
      </c>
      <c r="J397">
        <v>10</v>
      </c>
      <c r="K397" t="s">
        <v>54</v>
      </c>
      <c r="L397">
        <v>15</v>
      </c>
      <c r="M397">
        <v>100</v>
      </c>
      <c r="N397">
        <v>18</v>
      </c>
      <c r="O397" t="s">
        <v>78</v>
      </c>
      <c r="P397" t="s">
        <v>29</v>
      </c>
      <c r="Q397" t="s">
        <v>50</v>
      </c>
      <c r="R397" t="s">
        <v>50</v>
      </c>
      <c r="S397">
        <v>180</v>
      </c>
      <c r="T397">
        <v>2</v>
      </c>
      <c r="X397" t="str">
        <f t="shared" si="6"/>
        <v>CC3</v>
      </c>
      <c r="Y397">
        <f>VLOOKUP($X397,Salt_Elev!$Q$1:$R$128,2,FALSE)</f>
        <v>0.55700000000000005</v>
      </c>
    </row>
    <row r="398" spans="1:25" x14ac:dyDescent="0.25">
      <c r="A398" s="1">
        <v>45047</v>
      </c>
      <c r="B398" s="2">
        <v>0.59097222222222223</v>
      </c>
      <c r="C398" t="s">
        <v>76</v>
      </c>
      <c r="D398" t="s">
        <v>77</v>
      </c>
      <c r="E398" t="s">
        <v>60</v>
      </c>
      <c r="F398" t="s">
        <v>64</v>
      </c>
      <c r="G398">
        <v>3</v>
      </c>
      <c r="H398">
        <v>35.5</v>
      </c>
      <c r="I398">
        <v>63</v>
      </c>
      <c r="J398">
        <v>10</v>
      </c>
      <c r="K398" t="s">
        <v>54</v>
      </c>
      <c r="L398">
        <v>15</v>
      </c>
      <c r="M398">
        <v>100</v>
      </c>
      <c r="N398">
        <v>18</v>
      </c>
      <c r="O398" t="s">
        <v>78</v>
      </c>
      <c r="P398" t="s">
        <v>29</v>
      </c>
      <c r="Q398" t="s">
        <v>50</v>
      </c>
      <c r="R398" t="s">
        <v>50</v>
      </c>
      <c r="S398">
        <v>100</v>
      </c>
      <c r="T398">
        <v>2</v>
      </c>
      <c r="X398" t="str">
        <f t="shared" si="6"/>
        <v>CC3</v>
      </c>
      <c r="Y398">
        <f>VLOOKUP($X398,Salt_Elev!$Q$1:$R$128,2,FALSE)</f>
        <v>0.55700000000000005</v>
      </c>
    </row>
    <row r="399" spans="1:25" x14ac:dyDescent="0.25">
      <c r="A399" s="1">
        <v>45047</v>
      </c>
      <c r="B399" s="2">
        <v>0.59097222222222223</v>
      </c>
      <c r="C399" t="s">
        <v>76</v>
      </c>
      <c r="D399" t="s">
        <v>77</v>
      </c>
      <c r="E399" t="s">
        <v>60</v>
      </c>
      <c r="F399" t="s">
        <v>64</v>
      </c>
      <c r="G399">
        <v>3</v>
      </c>
      <c r="H399">
        <v>35.5</v>
      </c>
      <c r="I399">
        <v>63</v>
      </c>
      <c r="J399">
        <v>10</v>
      </c>
      <c r="K399" t="s">
        <v>54</v>
      </c>
      <c r="L399">
        <v>15</v>
      </c>
      <c r="M399">
        <v>100</v>
      </c>
      <c r="N399">
        <v>18</v>
      </c>
      <c r="O399" t="s">
        <v>78</v>
      </c>
      <c r="P399" t="s">
        <v>29</v>
      </c>
      <c r="Q399" t="s">
        <v>50</v>
      </c>
      <c r="R399" t="s">
        <v>50</v>
      </c>
      <c r="S399">
        <v>130</v>
      </c>
      <c r="T399">
        <v>2</v>
      </c>
      <c r="X399" t="str">
        <f t="shared" si="6"/>
        <v>CC3</v>
      </c>
      <c r="Y399">
        <f>VLOOKUP($X399,Salt_Elev!$Q$1:$R$128,2,FALSE)</f>
        <v>0.55700000000000005</v>
      </c>
    </row>
    <row r="400" spans="1:25" x14ac:dyDescent="0.25">
      <c r="A400" s="1">
        <v>45047</v>
      </c>
      <c r="B400" s="2">
        <v>0.59097222222222223</v>
      </c>
      <c r="C400" t="s">
        <v>76</v>
      </c>
      <c r="D400" t="s">
        <v>77</v>
      </c>
      <c r="E400" t="s">
        <v>60</v>
      </c>
      <c r="F400" t="s">
        <v>64</v>
      </c>
      <c r="G400">
        <v>3</v>
      </c>
      <c r="H400">
        <v>35.5</v>
      </c>
      <c r="I400">
        <v>63</v>
      </c>
      <c r="J400">
        <v>10</v>
      </c>
      <c r="K400" t="s">
        <v>54</v>
      </c>
      <c r="L400">
        <v>15</v>
      </c>
      <c r="M400">
        <v>100</v>
      </c>
      <c r="N400">
        <v>18</v>
      </c>
      <c r="O400" t="s">
        <v>78</v>
      </c>
      <c r="P400" t="s">
        <v>29</v>
      </c>
      <c r="Q400" t="s">
        <v>50</v>
      </c>
      <c r="R400" t="s">
        <v>50</v>
      </c>
      <c r="S400">
        <v>90</v>
      </c>
      <c r="T400">
        <v>1.5</v>
      </c>
      <c r="X400" t="str">
        <f t="shared" si="6"/>
        <v>CC3</v>
      </c>
      <c r="Y400">
        <f>VLOOKUP($X400,Salt_Elev!$Q$1:$R$128,2,FALSE)</f>
        <v>0.55700000000000005</v>
      </c>
    </row>
    <row r="401" spans="1:25" x14ac:dyDescent="0.25">
      <c r="A401" s="1">
        <v>45047</v>
      </c>
      <c r="B401" s="2">
        <v>0.59097222222222223</v>
      </c>
      <c r="C401" t="s">
        <v>76</v>
      </c>
      <c r="D401" t="s">
        <v>77</v>
      </c>
      <c r="E401" t="s">
        <v>60</v>
      </c>
      <c r="F401" t="s">
        <v>64</v>
      </c>
      <c r="G401">
        <v>3</v>
      </c>
      <c r="H401">
        <v>35.5</v>
      </c>
      <c r="I401">
        <v>63</v>
      </c>
      <c r="J401">
        <v>10</v>
      </c>
      <c r="K401" t="s">
        <v>56</v>
      </c>
      <c r="L401">
        <v>40</v>
      </c>
      <c r="M401">
        <v>100</v>
      </c>
      <c r="N401">
        <v>6</v>
      </c>
      <c r="O401" t="s">
        <v>15</v>
      </c>
      <c r="P401" t="s">
        <v>50</v>
      </c>
      <c r="Q401" t="s">
        <v>29</v>
      </c>
      <c r="R401" t="s">
        <v>29</v>
      </c>
      <c r="S401">
        <v>570</v>
      </c>
      <c r="T401">
        <v>14</v>
      </c>
      <c r="X401" t="str">
        <f t="shared" si="6"/>
        <v>CC3</v>
      </c>
      <c r="Y401">
        <f>VLOOKUP($X401,Salt_Elev!$Q$1:$R$128,2,FALSE)</f>
        <v>0.55700000000000005</v>
      </c>
    </row>
    <row r="402" spans="1:25" x14ac:dyDescent="0.25">
      <c r="A402" s="1">
        <v>45047</v>
      </c>
      <c r="B402" s="2">
        <v>0.59097222222222223</v>
      </c>
      <c r="C402" t="s">
        <v>76</v>
      </c>
      <c r="D402" t="s">
        <v>77</v>
      </c>
      <c r="E402" t="s">
        <v>60</v>
      </c>
      <c r="F402" t="s">
        <v>64</v>
      </c>
      <c r="G402">
        <v>3</v>
      </c>
      <c r="H402">
        <v>35.5</v>
      </c>
      <c r="I402">
        <v>63</v>
      </c>
      <c r="J402">
        <v>10</v>
      </c>
      <c r="K402" t="s">
        <v>56</v>
      </c>
      <c r="L402">
        <v>40</v>
      </c>
      <c r="M402">
        <v>100</v>
      </c>
      <c r="N402">
        <v>6</v>
      </c>
      <c r="O402" t="s">
        <v>15</v>
      </c>
      <c r="P402" t="s">
        <v>50</v>
      </c>
      <c r="Q402" t="s">
        <v>29</v>
      </c>
      <c r="R402" t="s">
        <v>29</v>
      </c>
      <c r="S402">
        <v>440</v>
      </c>
      <c r="T402">
        <v>9</v>
      </c>
      <c r="X402" t="str">
        <f t="shared" si="6"/>
        <v>CC3</v>
      </c>
      <c r="Y402">
        <f>VLOOKUP($X402,Salt_Elev!$Q$1:$R$128,2,FALSE)</f>
        <v>0.55700000000000005</v>
      </c>
    </row>
    <row r="403" spans="1:25" x14ac:dyDescent="0.25">
      <c r="A403" s="1">
        <v>45047</v>
      </c>
      <c r="B403" s="2">
        <v>0.59097222222222223</v>
      </c>
      <c r="C403" t="s">
        <v>76</v>
      </c>
      <c r="D403" t="s">
        <v>77</v>
      </c>
      <c r="E403" t="s">
        <v>60</v>
      </c>
      <c r="F403" t="s">
        <v>64</v>
      </c>
      <c r="G403">
        <v>3</v>
      </c>
      <c r="H403">
        <v>35.5</v>
      </c>
      <c r="I403">
        <v>63</v>
      </c>
      <c r="J403">
        <v>10</v>
      </c>
      <c r="K403" t="s">
        <v>56</v>
      </c>
      <c r="L403">
        <v>40</v>
      </c>
      <c r="M403">
        <v>100</v>
      </c>
      <c r="N403">
        <v>6</v>
      </c>
      <c r="O403" t="s">
        <v>15</v>
      </c>
      <c r="P403" t="s">
        <v>50</v>
      </c>
      <c r="Q403" t="s">
        <v>29</v>
      </c>
      <c r="R403" t="s">
        <v>29</v>
      </c>
      <c r="S403">
        <v>390</v>
      </c>
      <c r="T403">
        <v>7</v>
      </c>
      <c r="X403" t="str">
        <f t="shared" si="6"/>
        <v>CC3</v>
      </c>
      <c r="Y403">
        <f>VLOOKUP($X403,Salt_Elev!$Q$1:$R$128,2,FALSE)</f>
        <v>0.55700000000000005</v>
      </c>
    </row>
    <row r="404" spans="1:25" x14ac:dyDescent="0.25">
      <c r="A404" s="1">
        <v>45047</v>
      </c>
      <c r="B404" s="2">
        <v>0.59097222222222223</v>
      </c>
      <c r="C404" t="s">
        <v>76</v>
      </c>
      <c r="D404" t="s">
        <v>77</v>
      </c>
      <c r="E404" t="s">
        <v>60</v>
      </c>
      <c r="F404" t="s">
        <v>64</v>
      </c>
      <c r="G404">
        <v>3</v>
      </c>
      <c r="H404">
        <v>35.5</v>
      </c>
      <c r="I404">
        <v>63</v>
      </c>
      <c r="J404">
        <v>10</v>
      </c>
      <c r="K404" t="s">
        <v>56</v>
      </c>
      <c r="L404">
        <v>40</v>
      </c>
      <c r="M404">
        <v>100</v>
      </c>
      <c r="N404">
        <v>6</v>
      </c>
      <c r="O404" t="s">
        <v>15</v>
      </c>
      <c r="P404" t="s">
        <v>50</v>
      </c>
      <c r="Q404" t="s">
        <v>29</v>
      </c>
      <c r="R404" t="s">
        <v>29</v>
      </c>
      <c r="S404">
        <v>360</v>
      </c>
      <c r="T404">
        <v>4</v>
      </c>
      <c r="X404" t="str">
        <f t="shared" si="6"/>
        <v>CC3</v>
      </c>
      <c r="Y404">
        <f>VLOOKUP($X404,Salt_Elev!$Q$1:$R$128,2,FALSE)</f>
        <v>0.55700000000000005</v>
      </c>
    </row>
    <row r="405" spans="1:25" x14ac:dyDescent="0.25">
      <c r="A405" s="1">
        <v>45047</v>
      </c>
      <c r="B405" s="2">
        <v>0.59097222222222223</v>
      </c>
      <c r="C405" t="s">
        <v>76</v>
      </c>
      <c r="D405" t="s">
        <v>77</v>
      </c>
      <c r="E405" t="s">
        <v>60</v>
      </c>
      <c r="F405" t="s">
        <v>64</v>
      </c>
      <c r="G405">
        <v>3</v>
      </c>
      <c r="H405">
        <v>35.5</v>
      </c>
      <c r="I405">
        <v>63</v>
      </c>
      <c r="J405">
        <v>10</v>
      </c>
      <c r="K405" t="s">
        <v>56</v>
      </c>
      <c r="L405">
        <v>40</v>
      </c>
      <c r="M405">
        <v>100</v>
      </c>
      <c r="N405">
        <v>6</v>
      </c>
      <c r="O405" t="s">
        <v>15</v>
      </c>
      <c r="P405" t="s">
        <v>50</v>
      </c>
      <c r="Q405" t="s">
        <v>29</v>
      </c>
      <c r="R405" t="s">
        <v>29</v>
      </c>
      <c r="S405">
        <v>150</v>
      </c>
      <c r="T405">
        <v>3</v>
      </c>
      <c r="X405" t="str">
        <f t="shared" si="6"/>
        <v>CC3</v>
      </c>
      <c r="Y405">
        <f>VLOOKUP($X405,Salt_Elev!$Q$1:$R$128,2,FALSE)</f>
        <v>0.55700000000000005</v>
      </c>
    </row>
    <row r="406" spans="1:25" x14ac:dyDescent="0.25">
      <c r="A406" s="1">
        <v>45047</v>
      </c>
      <c r="B406" s="2">
        <v>0.59097222222222223</v>
      </c>
      <c r="C406" t="s">
        <v>76</v>
      </c>
      <c r="D406" t="s">
        <v>77</v>
      </c>
      <c r="E406" t="s">
        <v>60</v>
      </c>
      <c r="F406" t="s">
        <v>64</v>
      </c>
      <c r="G406">
        <v>3</v>
      </c>
      <c r="H406">
        <v>35.5</v>
      </c>
      <c r="I406">
        <v>63</v>
      </c>
      <c r="J406">
        <v>10</v>
      </c>
      <c r="K406" t="s">
        <v>44</v>
      </c>
      <c r="L406">
        <v>8</v>
      </c>
      <c r="M406">
        <v>100</v>
      </c>
      <c r="N406">
        <v>76</v>
      </c>
      <c r="O406" t="s">
        <v>29</v>
      </c>
      <c r="P406" t="s">
        <v>29</v>
      </c>
      <c r="Q406" t="s">
        <v>29</v>
      </c>
      <c r="R406" t="s">
        <v>29</v>
      </c>
      <c r="S406">
        <v>175</v>
      </c>
      <c r="T406">
        <v>2</v>
      </c>
      <c r="X406" t="str">
        <f t="shared" si="6"/>
        <v>CC3</v>
      </c>
      <c r="Y406">
        <f>VLOOKUP($X406,Salt_Elev!$Q$1:$R$128,2,FALSE)</f>
        <v>0.55700000000000005</v>
      </c>
    </row>
    <row r="407" spans="1:25" x14ac:dyDescent="0.25">
      <c r="A407" s="1">
        <v>45047</v>
      </c>
      <c r="B407" s="2">
        <v>0.59097222222222223</v>
      </c>
      <c r="C407" t="s">
        <v>76</v>
      </c>
      <c r="D407" t="s">
        <v>77</v>
      </c>
      <c r="E407" t="s">
        <v>60</v>
      </c>
      <c r="F407" t="s">
        <v>64</v>
      </c>
      <c r="G407">
        <v>3</v>
      </c>
      <c r="H407">
        <v>35.5</v>
      </c>
      <c r="I407">
        <v>63</v>
      </c>
      <c r="J407">
        <v>10</v>
      </c>
      <c r="K407" t="s">
        <v>44</v>
      </c>
      <c r="L407">
        <v>8</v>
      </c>
      <c r="M407">
        <v>100</v>
      </c>
      <c r="N407">
        <v>76</v>
      </c>
      <c r="O407" t="s">
        <v>29</v>
      </c>
      <c r="P407" t="s">
        <v>29</v>
      </c>
      <c r="Q407" t="s">
        <v>29</v>
      </c>
      <c r="R407" t="s">
        <v>29</v>
      </c>
      <c r="S407">
        <v>177</v>
      </c>
      <c r="T407">
        <v>1</v>
      </c>
      <c r="X407" t="str">
        <f t="shared" si="6"/>
        <v>CC3</v>
      </c>
      <c r="Y407">
        <f>VLOOKUP($X407,Salt_Elev!$Q$1:$R$128,2,FALSE)</f>
        <v>0.55700000000000005</v>
      </c>
    </row>
    <row r="408" spans="1:25" x14ac:dyDescent="0.25">
      <c r="A408" s="1">
        <v>45047</v>
      </c>
      <c r="B408" s="2">
        <v>0.59097222222222223</v>
      </c>
      <c r="C408" t="s">
        <v>76</v>
      </c>
      <c r="D408" t="s">
        <v>77</v>
      </c>
      <c r="E408" t="s">
        <v>60</v>
      </c>
      <c r="F408" t="s">
        <v>64</v>
      </c>
      <c r="G408">
        <v>3</v>
      </c>
      <c r="H408">
        <v>35.5</v>
      </c>
      <c r="I408">
        <v>63</v>
      </c>
      <c r="J408">
        <v>10</v>
      </c>
      <c r="K408" t="s">
        <v>44</v>
      </c>
      <c r="L408">
        <v>8</v>
      </c>
      <c r="M408">
        <v>100</v>
      </c>
      <c r="N408">
        <v>76</v>
      </c>
      <c r="O408" t="s">
        <v>29</v>
      </c>
      <c r="P408" t="s">
        <v>29</v>
      </c>
      <c r="Q408" t="s">
        <v>29</v>
      </c>
      <c r="R408" t="s">
        <v>29</v>
      </c>
      <c r="S408">
        <v>223</v>
      </c>
      <c r="T408">
        <v>1</v>
      </c>
      <c r="X408" t="str">
        <f t="shared" si="6"/>
        <v>CC3</v>
      </c>
      <c r="Y408">
        <f>VLOOKUP($X408,Salt_Elev!$Q$1:$R$128,2,FALSE)</f>
        <v>0.55700000000000005</v>
      </c>
    </row>
    <row r="409" spans="1:25" x14ac:dyDescent="0.25">
      <c r="A409" s="1">
        <v>45047</v>
      </c>
      <c r="B409" s="2">
        <v>0.59097222222222223</v>
      </c>
      <c r="C409" t="s">
        <v>76</v>
      </c>
      <c r="D409" t="s">
        <v>77</v>
      </c>
      <c r="E409" t="s">
        <v>60</v>
      </c>
      <c r="F409" t="s">
        <v>64</v>
      </c>
      <c r="G409">
        <v>3</v>
      </c>
      <c r="H409">
        <v>35.5</v>
      </c>
      <c r="I409">
        <v>63</v>
      </c>
      <c r="J409">
        <v>10</v>
      </c>
      <c r="K409" t="s">
        <v>44</v>
      </c>
      <c r="L409">
        <v>8</v>
      </c>
      <c r="M409">
        <v>100</v>
      </c>
      <c r="N409">
        <v>76</v>
      </c>
      <c r="O409" t="s">
        <v>29</v>
      </c>
      <c r="P409" t="s">
        <v>29</v>
      </c>
      <c r="Q409" t="s">
        <v>29</v>
      </c>
      <c r="R409" t="s">
        <v>29</v>
      </c>
      <c r="S409">
        <v>205</v>
      </c>
      <c r="T409">
        <v>1</v>
      </c>
      <c r="X409" t="str">
        <f t="shared" si="6"/>
        <v>CC3</v>
      </c>
      <c r="Y409">
        <f>VLOOKUP($X409,Salt_Elev!$Q$1:$R$128,2,FALSE)</f>
        <v>0.55700000000000005</v>
      </c>
    </row>
    <row r="410" spans="1:25" x14ac:dyDescent="0.25">
      <c r="A410" s="1">
        <v>45047</v>
      </c>
      <c r="B410" s="2">
        <v>0.59097222222222223</v>
      </c>
      <c r="C410" t="s">
        <v>76</v>
      </c>
      <c r="D410" t="s">
        <v>77</v>
      </c>
      <c r="E410" t="s">
        <v>60</v>
      </c>
      <c r="F410" t="s">
        <v>64</v>
      </c>
      <c r="G410">
        <v>3</v>
      </c>
      <c r="H410">
        <v>35.5</v>
      </c>
      <c r="I410">
        <v>63</v>
      </c>
      <c r="J410">
        <v>10</v>
      </c>
      <c r="K410" t="s">
        <v>44</v>
      </c>
      <c r="L410">
        <v>8</v>
      </c>
      <c r="M410">
        <v>100</v>
      </c>
      <c r="N410">
        <v>76</v>
      </c>
      <c r="O410" t="s">
        <v>29</v>
      </c>
      <c r="P410" t="s">
        <v>29</v>
      </c>
      <c r="Q410" t="s">
        <v>29</v>
      </c>
      <c r="R410" t="s">
        <v>29</v>
      </c>
      <c r="S410">
        <v>190</v>
      </c>
      <c r="T410">
        <v>1</v>
      </c>
      <c r="X410" t="str">
        <f t="shared" si="6"/>
        <v>CC3</v>
      </c>
      <c r="Y410">
        <f>VLOOKUP($X410,Salt_Elev!$Q$1:$R$128,2,FALSE)</f>
        <v>0.55700000000000005</v>
      </c>
    </row>
    <row r="411" spans="1:25" x14ac:dyDescent="0.25">
      <c r="A411" s="1">
        <v>45047</v>
      </c>
      <c r="B411" s="2">
        <v>0.59097222222222223</v>
      </c>
      <c r="C411" t="s">
        <v>76</v>
      </c>
      <c r="D411" t="s">
        <v>77</v>
      </c>
      <c r="E411" t="s">
        <v>60</v>
      </c>
      <c r="F411" t="s">
        <v>64</v>
      </c>
      <c r="G411">
        <v>3</v>
      </c>
      <c r="H411">
        <v>35.5</v>
      </c>
      <c r="I411">
        <v>63</v>
      </c>
      <c r="J411">
        <v>10</v>
      </c>
      <c r="K411" t="s">
        <v>44</v>
      </c>
      <c r="L411">
        <v>8</v>
      </c>
      <c r="M411">
        <v>100</v>
      </c>
      <c r="N411">
        <v>76</v>
      </c>
      <c r="O411" t="s">
        <v>29</v>
      </c>
      <c r="P411" t="s">
        <v>29</v>
      </c>
      <c r="Q411" t="s">
        <v>29</v>
      </c>
      <c r="R411" t="s">
        <v>29</v>
      </c>
      <c r="S411">
        <v>169</v>
      </c>
      <c r="T411">
        <v>1</v>
      </c>
      <c r="X411" t="str">
        <f t="shared" si="6"/>
        <v>CC3</v>
      </c>
      <c r="Y411">
        <f>VLOOKUP($X411,Salt_Elev!$Q$1:$R$128,2,FALSE)</f>
        <v>0.55700000000000005</v>
      </c>
    </row>
    <row r="412" spans="1:25" x14ac:dyDescent="0.25">
      <c r="A412" s="1">
        <v>45047</v>
      </c>
      <c r="B412" s="2">
        <v>0.59097222222222223</v>
      </c>
      <c r="C412" t="s">
        <v>76</v>
      </c>
      <c r="D412" t="s">
        <v>77</v>
      </c>
      <c r="E412" t="s">
        <v>60</v>
      </c>
      <c r="F412" t="s">
        <v>64</v>
      </c>
      <c r="G412">
        <v>3</v>
      </c>
      <c r="H412">
        <v>35.5</v>
      </c>
      <c r="I412">
        <v>63</v>
      </c>
      <c r="J412">
        <v>10</v>
      </c>
      <c r="K412" t="s">
        <v>44</v>
      </c>
      <c r="L412">
        <v>8</v>
      </c>
      <c r="M412">
        <v>100</v>
      </c>
      <c r="N412">
        <v>76</v>
      </c>
      <c r="O412" t="s">
        <v>29</v>
      </c>
      <c r="P412" t="s">
        <v>29</v>
      </c>
      <c r="Q412" t="s">
        <v>29</v>
      </c>
      <c r="R412" t="s">
        <v>29</v>
      </c>
      <c r="S412">
        <v>170</v>
      </c>
      <c r="T412">
        <v>0.5</v>
      </c>
      <c r="X412" t="str">
        <f t="shared" si="6"/>
        <v>CC3</v>
      </c>
      <c r="Y412">
        <f>VLOOKUP($X412,Salt_Elev!$Q$1:$R$128,2,FALSE)</f>
        <v>0.55700000000000005</v>
      </c>
    </row>
    <row r="413" spans="1:25" x14ac:dyDescent="0.25">
      <c r="A413" s="1">
        <v>45047</v>
      </c>
      <c r="B413" s="2">
        <v>0.59097222222222223</v>
      </c>
      <c r="C413" t="s">
        <v>76</v>
      </c>
      <c r="D413" t="s">
        <v>77</v>
      </c>
      <c r="E413" t="s">
        <v>60</v>
      </c>
      <c r="F413" t="s">
        <v>64</v>
      </c>
      <c r="G413">
        <v>3</v>
      </c>
      <c r="H413">
        <v>35.5</v>
      </c>
      <c r="I413">
        <v>63</v>
      </c>
      <c r="J413">
        <v>10</v>
      </c>
      <c r="K413" t="s">
        <v>44</v>
      </c>
      <c r="L413">
        <v>8</v>
      </c>
      <c r="M413">
        <v>100</v>
      </c>
      <c r="N413">
        <v>76</v>
      </c>
      <c r="O413" t="s">
        <v>29</v>
      </c>
      <c r="P413" t="s">
        <v>29</v>
      </c>
      <c r="Q413" t="s">
        <v>29</v>
      </c>
      <c r="R413" t="s">
        <v>29</v>
      </c>
      <c r="S413">
        <v>160</v>
      </c>
      <c r="T413">
        <v>0.5</v>
      </c>
      <c r="X413" t="str">
        <f t="shared" si="6"/>
        <v>CC3</v>
      </c>
      <c r="Y413">
        <f>VLOOKUP($X413,Salt_Elev!$Q$1:$R$128,2,FALSE)</f>
        <v>0.55700000000000005</v>
      </c>
    </row>
    <row r="414" spans="1:25" x14ac:dyDescent="0.25">
      <c r="A414" s="1">
        <v>45047</v>
      </c>
      <c r="B414" s="2">
        <v>0.59097222222222223</v>
      </c>
      <c r="C414" t="s">
        <v>76</v>
      </c>
      <c r="D414" t="s">
        <v>77</v>
      </c>
      <c r="E414" t="s">
        <v>60</v>
      </c>
      <c r="F414" t="s">
        <v>64</v>
      </c>
      <c r="G414">
        <v>3</v>
      </c>
      <c r="H414">
        <v>35.5</v>
      </c>
      <c r="I414">
        <v>63</v>
      </c>
      <c r="J414">
        <v>10</v>
      </c>
      <c r="K414" t="s">
        <v>44</v>
      </c>
      <c r="L414">
        <v>8</v>
      </c>
      <c r="M414">
        <v>100</v>
      </c>
      <c r="N414">
        <v>76</v>
      </c>
      <c r="O414" t="s">
        <v>29</v>
      </c>
      <c r="P414" t="s">
        <v>29</v>
      </c>
      <c r="Q414" t="s">
        <v>29</v>
      </c>
      <c r="R414" t="s">
        <v>29</v>
      </c>
      <c r="S414">
        <v>130</v>
      </c>
      <c r="T414">
        <v>0.5</v>
      </c>
      <c r="X414" t="str">
        <f t="shared" si="6"/>
        <v>CC3</v>
      </c>
      <c r="Y414">
        <f>VLOOKUP($X414,Salt_Elev!$Q$1:$R$128,2,FALSE)</f>
        <v>0.55700000000000005</v>
      </c>
    </row>
    <row r="415" spans="1:25" x14ac:dyDescent="0.25">
      <c r="A415" s="1">
        <v>45047</v>
      </c>
      <c r="B415" s="2">
        <v>0.59097222222222223</v>
      </c>
      <c r="C415" t="s">
        <v>76</v>
      </c>
      <c r="D415" t="s">
        <v>77</v>
      </c>
      <c r="E415" t="s">
        <v>60</v>
      </c>
      <c r="F415" t="s">
        <v>64</v>
      </c>
      <c r="G415">
        <v>3</v>
      </c>
      <c r="H415">
        <v>35.5</v>
      </c>
      <c r="I415">
        <v>63</v>
      </c>
      <c r="J415">
        <v>10</v>
      </c>
      <c r="K415" t="s">
        <v>44</v>
      </c>
      <c r="L415">
        <v>8</v>
      </c>
      <c r="M415">
        <v>100</v>
      </c>
      <c r="N415">
        <v>76</v>
      </c>
      <c r="O415" t="s">
        <v>29</v>
      </c>
      <c r="P415" t="s">
        <v>29</v>
      </c>
      <c r="Q415" t="s">
        <v>29</v>
      </c>
      <c r="R415" t="s">
        <v>29</v>
      </c>
      <c r="S415">
        <v>140</v>
      </c>
      <c r="T415">
        <v>0.5</v>
      </c>
      <c r="X415" t="str">
        <f t="shared" si="6"/>
        <v>CC3</v>
      </c>
      <c r="Y415">
        <f>VLOOKUP($X415,Salt_Elev!$Q$1:$R$128,2,FALSE)</f>
        <v>0.55700000000000005</v>
      </c>
    </row>
    <row r="416" spans="1:25" x14ac:dyDescent="0.25">
      <c r="A416" s="1">
        <v>45058</v>
      </c>
      <c r="B416" s="2">
        <v>0.61458333333333337</v>
      </c>
      <c r="C416" t="s">
        <v>58</v>
      </c>
      <c r="D416" t="s">
        <v>59</v>
      </c>
      <c r="E416" t="s">
        <v>60</v>
      </c>
      <c r="F416" t="s">
        <v>26</v>
      </c>
      <c r="G416">
        <v>2</v>
      </c>
      <c r="H416">
        <v>44</v>
      </c>
      <c r="I416">
        <v>100</v>
      </c>
      <c r="J416">
        <v>7</v>
      </c>
      <c r="K416" t="s">
        <v>27</v>
      </c>
      <c r="L416">
        <v>100</v>
      </c>
      <c r="M416">
        <v>20</v>
      </c>
      <c r="N416">
        <v>360</v>
      </c>
      <c r="O416" t="s">
        <v>39</v>
      </c>
      <c r="P416" t="s">
        <v>29</v>
      </c>
      <c r="Q416" t="s">
        <v>29</v>
      </c>
      <c r="R416" t="s">
        <v>40</v>
      </c>
      <c r="S416">
        <v>330</v>
      </c>
      <c r="T416">
        <v>1</v>
      </c>
      <c r="X416" t="str">
        <f t="shared" si="6"/>
        <v>SI2</v>
      </c>
      <c r="Y416">
        <f>VLOOKUP($X416,Salt_Elev!$Q$1:$R$128,2,FALSE)</f>
        <v>0.64300000000000002</v>
      </c>
    </row>
    <row r="417" spans="1:25" x14ac:dyDescent="0.25">
      <c r="A417" s="1">
        <v>45058</v>
      </c>
      <c r="B417" s="2">
        <v>0.61458333333333337</v>
      </c>
      <c r="C417" t="s">
        <v>58</v>
      </c>
      <c r="D417" t="s">
        <v>59</v>
      </c>
      <c r="E417" t="s">
        <v>60</v>
      </c>
      <c r="F417" t="s">
        <v>26</v>
      </c>
      <c r="G417">
        <v>2</v>
      </c>
      <c r="H417">
        <v>44</v>
      </c>
      <c r="I417">
        <v>100</v>
      </c>
      <c r="J417">
        <v>7</v>
      </c>
      <c r="K417" t="s">
        <v>27</v>
      </c>
      <c r="L417">
        <v>100</v>
      </c>
      <c r="M417">
        <v>20</v>
      </c>
      <c r="N417">
        <v>360</v>
      </c>
      <c r="O417" t="s">
        <v>39</v>
      </c>
      <c r="P417" t="s">
        <v>29</v>
      </c>
      <c r="Q417" t="s">
        <v>29</v>
      </c>
      <c r="R417" t="s">
        <v>40</v>
      </c>
      <c r="S417">
        <v>170</v>
      </c>
      <c r="T417">
        <v>1</v>
      </c>
      <c r="X417" t="str">
        <f t="shared" si="6"/>
        <v>SI2</v>
      </c>
      <c r="Y417">
        <f>VLOOKUP($X417,Salt_Elev!$Q$1:$R$128,2,FALSE)</f>
        <v>0.64300000000000002</v>
      </c>
    </row>
    <row r="418" spans="1:25" x14ac:dyDescent="0.25">
      <c r="A418" s="1">
        <v>45058</v>
      </c>
      <c r="B418" s="2">
        <v>0.61458333333333337</v>
      </c>
      <c r="C418" t="s">
        <v>58</v>
      </c>
      <c r="D418" t="s">
        <v>59</v>
      </c>
      <c r="E418" t="s">
        <v>60</v>
      </c>
      <c r="F418" t="s">
        <v>26</v>
      </c>
      <c r="G418">
        <v>2</v>
      </c>
      <c r="H418">
        <v>44</v>
      </c>
      <c r="I418">
        <v>100</v>
      </c>
      <c r="J418">
        <v>7</v>
      </c>
      <c r="K418" t="s">
        <v>27</v>
      </c>
      <c r="L418">
        <v>100</v>
      </c>
      <c r="M418">
        <v>20</v>
      </c>
      <c r="N418">
        <v>360</v>
      </c>
      <c r="O418" t="s">
        <v>39</v>
      </c>
      <c r="P418" t="s">
        <v>29</v>
      </c>
      <c r="Q418" t="s">
        <v>29</v>
      </c>
      <c r="R418" t="s">
        <v>40</v>
      </c>
      <c r="S418">
        <v>230</v>
      </c>
      <c r="T418">
        <v>1</v>
      </c>
      <c r="X418" t="str">
        <f t="shared" si="6"/>
        <v>SI2</v>
      </c>
      <c r="Y418">
        <f>VLOOKUP($X418,Salt_Elev!$Q$1:$R$128,2,FALSE)</f>
        <v>0.64300000000000002</v>
      </c>
    </row>
    <row r="419" spans="1:25" x14ac:dyDescent="0.25">
      <c r="A419" s="1">
        <v>45058</v>
      </c>
      <c r="B419" s="2">
        <v>0.61458333333333337</v>
      </c>
      <c r="C419" t="s">
        <v>58</v>
      </c>
      <c r="D419" t="s">
        <v>59</v>
      </c>
      <c r="E419" t="s">
        <v>60</v>
      </c>
      <c r="F419" t="s">
        <v>26</v>
      </c>
      <c r="G419">
        <v>2</v>
      </c>
      <c r="H419">
        <v>44</v>
      </c>
      <c r="I419">
        <v>100</v>
      </c>
      <c r="J419">
        <v>7</v>
      </c>
      <c r="K419" t="s">
        <v>27</v>
      </c>
      <c r="L419">
        <v>100</v>
      </c>
      <c r="M419">
        <v>20</v>
      </c>
      <c r="N419">
        <v>360</v>
      </c>
      <c r="O419" t="s">
        <v>39</v>
      </c>
      <c r="P419" t="s">
        <v>29</v>
      </c>
      <c r="Q419" t="s">
        <v>29</v>
      </c>
      <c r="R419" t="s">
        <v>40</v>
      </c>
      <c r="S419">
        <v>280</v>
      </c>
      <c r="T419">
        <v>1</v>
      </c>
      <c r="X419" t="str">
        <f t="shared" si="6"/>
        <v>SI2</v>
      </c>
      <c r="Y419">
        <f>VLOOKUP($X419,Salt_Elev!$Q$1:$R$128,2,FALSE)</f>
        <v>0.64300000000000002</v>
      </c>
    </row>
    <row r="420" spans="1:25" x14ac:dyDescent="0.25">
      <c r="A420" s="1">
        <v>45058</v>
      </c>
      <c r="B420" s="2">
        <v>0.61458333333333337</v>
      </c>
      <c r="C420" t="s">
        <v>58</v>
      </c>
      <c r="D420" t="s">
        <v>59</v>
      </c>
      <c r="E420" t="s">
        <v>60</v>
      </c>
      <c r="F420" t="s">
        <v>26</v>
      </c>
      <c r="G420">
        <v>2</v>
      </c>
      <c r="H420">
        <v>44</v>
      </c>
      <c r="I420">
        <v>100</v>
      </c>
      <c r="J420">
        <v>7</v>
      </c>
      <c r="K420" t="s">
        <v>27</v>
      </c>
      <c r="L420">
        <v>100</v>
      </c>
      <c r="M420">
        <v>20</v>
      </c>
      <c r="N420">
        <v>360</v>
      </c>
      <c r="O420" t="s">
        <v>39</v>
      </c>
      <c r="P420" t="s">
        <v>29</v>
      </c>
      <c r="Q420" t="s">
        <v>29</v>
      </c>
      <c r="R420" t="s">
        <v>40</v>
      </c>
      <c r="S420">
        <v>238</v>
      </c>
      <c r="T420">
        <v>1</v>
      </c>
      <c r="X420" t="str">
        <f t="shared" si="6"/>
        <v>SI2</v>
      </c>
      <c r="Y420">
        <f>VLOOKUP($X420,Salt_Elev!$Q$1:$R$128,2,FALSE)</f>
        <v>0.64300000000000002</v>
      </c>
    </row>
    <row r="421" spans="1:25" x14ac:dyDescent="0.25">
      <c r="A421" s="1">
        <v>45058</v>
      </c>
      <c r="B421" s="2">
        <v>0.61458333333333337</v>
      </c>
      <c r="C421" t="s">
        <v>58</v>
      </c>
      <c r="D421" t="s">
        <v>59</v>
      </c>
      <c r="E421" t="s">
        <v>60</v>
      </c>
      <c r="F421" t="s">
        <v>26</v>
      </c>
      <c r="G421">
        <v>2</v>
      </c>
      <c r="H421">
        <v>44</v>
      </c>
      <c r="I421">
        <v>100</v>
      </c>
      <c r="J421">
        <v>7</v>
      </c>
      <c r="K421" t="s">
        <v>27</v>
      </c>
      <c r="L421">
        <v>100</v>
      </c>
      <c r="M421">
        <v>20</v>
      </c>
      <c r="N421">
        <v>360</v>
      </c>
      <c r="O421" t="s">
        <v>39</v>
      </c>
      <c r="P421" t="s">
        <v>29</v>
      </c>
      <c r="Q421" t="s">
        <v>29</v>
      </c>
      <c r="R421" t="s">
        <v>40</v>
      </c>
      <c r="S421">
        <v>200</v>
      </c>
      <c r="T421">
        <v>1</v>
      </c>
      <c r="X421" t="str">
        <f t="shared" si="6"/>
        <v>SI2</v>
      </c>
      <c r="Y421">
        <f>VLOOKUP($X421,Salt_Elev!$Q$1:$R$128,2,FALSE)</f>
        <v>0.64300000000000002</v>
      </c>
    </row>
    <row r="422" spans="1:25" x14ac:dyDescent="0.25">
      <c r="A422" s="1">
        <v>45058</v>
      </c>
      <c r="B422" s="2">
        <v>0.61458333333333337</v>
      </c>
      <c r="C422" t="s">
        <v>58</v>
      </c>
      <c r="D422" t="s">
        <v>59</v>
      </c>
      <c r="E422" t="s">
        <v>60</v>
      </c>
      <c r="F422" t="s">
        <v>26</v>
      </c>
      <c r="G422">
        <v>2</v>
      </c>
      <c r="H422">
        <v>44</v>
      </c>
      <c r="I422">
        <v>100</v>
      </c>
      <c r="J422">
        <v>7</v>
      </c>
      <c r="K422" t="s">
        <v>27</v>
      </c>
      <c r="L422">
        <v>100</v>
      </c>
      <c r="M422">
        <v>20</v>
      </c>
      <c r="N422">
        <v>360</v>
      </c>
      <c r="O422" t="s">
        <v>39</v>
      </c>
      <c r="P422" t="s">
        <v>29</v>
      </c>
      <c r="Q422" t="s">
        <v>29</v>
      </c>
      <c r="R422" t="s">
        <v>40</v>
      </c>
      <c r="S422">
        <v>210</v>
      </c>
      <c r="T422">
        <v>1</v>
      </c>
      <c r="X422" t="str">
        <f t="shared" si="6"/>
        <v>SI2</v>
      </c>
      <c r="Y422">
        <f>VLOOKUP($X422,Salt_Elev!$Q$1:$R$128,2,FALSE)</f>
        <v>0.64300000000000002</v>
      </c>
    </row>
    <row r="423" spans="1:25" x14ac:dyDescent="0.25">
      <c r="A423" s="1">
        <v>45058</v>
      </c>
      <c r="B423" s="2">
        <v>0.61458333333333337</v>
      </c>
      <c r="C423" t="s">
        <v>58</v>
      </c>
      <c r="D423" t="s">
        <v>59</v>
      </c>
      <c r="E423" t="s">
        <v>60</v>
      </c>
      <c r="F423" t="s">
        <v>26</v>
      </c>
      <c r="G423">
        <v>2</v>
      </c>
      <c r="H423">
        <v>44</v>
      </c>
      <c r="I423">
        <v>100</v>
      </c>
      <c r="J423">
        <v>7</v>
      </c>
      <c r="K423" t="s">
        <v>27</v>
      </c>
      <c r="L423">
        <v>100</v>
      </c>
      <c r="M423">
        <v>20</v>
      </c>
      <c r="N423">
        <v>360</v>
      </c>
      <c r="O423" t="s">
        <v>39</v>
      </c>
      <c r="P423" t="s">
        <v>29</v>
      </c>
      <c r="Q423" t="s">
        <v>29</v>
      </c>
      <c r="R423" t="s">
        <v>40</v>
      </c>
      <c r="S423">
        <v>110</v>
      </c>
      <c r="T423">
        <v>1</v>
      </c>
      <c r="X423" t="str">
        <f t="shared" si="6"/>
        <v>SI2</v>
      </c>
      <c r="Y423">
        <f>VLOOKUP($X423,Salt_Elev!$Q$1:$R$128,2,FALSE)</f>
        <v>0.64300000000000002</v>
      </c>
    </row>
    <row r="424" spans="1:25" x14ac:dyDescent="0.25">
      <c r="A424" s="1">
        <v>45058</v>
      </c>
      <c r="B424" s="2">
        <v>0.61458333333333337</v>
      </c>
      <c r="C424" t="s">
        <v>58</v>
      </c>
      <c r="D424" t="s">
        <v>59</v>
      </c>
      <c r="E424" t="s">
        <v>60</v>
      </c>
      <c r="F424" t="s">
        <v>26</v>
      </c>
      <c r="G424">
        <v>2</v>
      </c>
      <c r="H424">
        <v>44</v>
      </c>
      <c r="I424">
        <v>100</v>
      </c>
      <c r="J424">
        <v>7</v>
      </c>
      <c r="K424" t="s">
        <v>27</v>
      </c>
      <c r="L424">
        <v>100</v>
      </c>
      <c r="M424">
        <v>20</v>
      </c>
      <c r="N424">
        <v>360</v>
      </c>
      <c r="O424" t="s">
        <v>39</v>
      </c>
      <c r="P424" t="s">
        <v>29</v>
      </c>
      <c r="Q424" t="s">
        <v>29</v>
      </c>
      <c r="R424" t="s">
        <v>40</v>
      </c>
      <c r="S424">
        <v>230</v>
      </c>
      <c r="T424">
        <v>0.9</v>
      </c>
      <c r="X424" t="str">
        <f t="shared" si="6"/>
        <v>SI2</v>
      </c>
      <c r="Y424">
        <f>VLOOKUP($X424,Salt_Elev!$Q$1:$R$128,2,FALSE)</f>
        <v>0.64300000000000002</v>
      </c>
    </row>
    <row r="425" spans="1:25" x14ac:dyDescent="0.25">
      <c r="A425" s="1">
        <v>45058</v>
      </c>
      <c r="B425" s="2">
        <v>0.61458333333333337</v>
      </c>
      <c r="C425" t="s">
        <v>58</v>
      </c>
      <c r="D425" t="s">
        <v>59</v>
      </c>
      <c r="E425" t="s">
        <v>60</v>
      </c>
      <c r="F425" t="s">
        <v>26</v>
      </c>
      <c r="G425">
        <v>2</v>
      </c>
      <c r="H425">
        <v>44</v>
      </c>
      <c r="I425">
        <v>100</v>
      </c>
      <c r="J425">
        <v>7</v>
      </c>
      <c r="K425" t="s">
        <v>27</v>
      </c>
      <c r="L425">
        <v>100</v>
      </c>
      <c r="M425">
        <v>20</v>
      </c>
      <c r="N425">
        <v>360</v>
      </c>
      <c r="O425" t="s">
        <v>39</v>
      </c>
      <c r="P425" t="s">
        <v>29</v>
      </c>
      <c r="Q425" t="s">
        <v>29</v>
      </c>
      <c r="R425" t="s">
        <v>40</v>
      </c>
      <c r="S425">
        <v>240</v>
      </c>
      <c r="T425">
        <v>0.5</v>
      </c>
      <c r="X425" t="str">
        <f t="shared" si="6"/>
        <v>SI2</v>
      </c>
      <c r="Y425">
        <f>VLOOKUP($X425,Salt_Elev!$Q$1:$R$128,2,FALSE)</f>
        <v>0.64300000000000002</v>
      </c>
    </row>
    <row r="426" spans="1:25" x14ac:dyDescent="0.25">
      <c r="A426" s="1">
        <v>45037</v>
      </c>
      <c r="B426" s="2">
        <v>0.51388888888888895</v>
      </c>
      <c r="C426" t="s">
        <v>99</v>
      </c>
      <c r="D426" t="s">
        <v>113</v>
      </c>
      <c r="E426" t="s">
        <v>60</v>
      </c>
      <c r="F426" t="s">
        <v>149</v>
      </c>
      <c r="G426">
        <v>10</v>
      </c>
      <c r="H426">
        <v>81.5</v>
      </c>
      <c r="I426">
        <v>98.5</v>
      </c>
      <c r="J426">
        <v>0</v>
      </c>
      <c r="K426" t="s">
        <v>85</v>
      </c>
      <c r="L426">
        <v>7</v>
      </c>
      <c r="M426">
        <v>100</v>
      </c>
      <c r="N426">
        <v>4</v>
      </c>
      <c r="O426" t="s">
        <v>122</v>
      </c>
      <c r="P426" t="s">
        <v>29</v>
      </c>
      <c r="Q426" t="s">
        <v>50</v>
      </c>
      <c r="R426" t="s">
        <v>29</v>
      </c>
      <c r="S426">
        <v>855</v>
      </c>
      <c r="T426">
        <v>6.8</v>
      </c>
      <c r="U426" t="s">
        <v>202</v>
      </c>
      <c r="X426" t="str">
        <f t="shared" si="6"/>
        <v>TA10</v>
      </c>
      <c r="Y426">
        <f>VLOOKUP($X426,Salt_Elev!$Q$1:$R$128,2,FALSE)</f>
        <v>0.14299999999999999</v>
      </c>
    </row>
    <row r="427" spans="1:25" x14ac:dyDescent="0.25">
      <c r="A427" s="1">
        <v>45037</v>
      </c>
      <c r="B427" s="2">
        <v>0.51388888888888895</v>
      </c>
      <c r="C427" t="s">
        <v>99</v>
      </c>
      <c r="D427" t="s">
        <v>113</v>
      </c>
      <c r="E427" t="s">
        <v>60</v>
      </c>
      <c r="F427" t="s">
        <v>149</v>
      </c>
      <c r="G427">
        <v>10</v>
      </c>
      <c r="H427">
        <v>81.5</v>
      </c>
      <c r="I427">
        <v>98.5</v>
      </c>
      <c r="J427">
        <v>0</v>
      </c>
      <c r="K427" t="s">
        <v>85</v>
      </c>
      <c r="L427">
        <v>7</v>
      </c>
      <c r="M427">
        <v>100</v>
      </c>
      <c r="N427">
        <v>4</v>
      </c>
      <c r="O427" t="s">
        <v>122</v>
      </c>
      <c r="P427" t="s">
        <v>29</v>
      </c>
      <c r="Q427" t="s">
        <v>50</v>
      </c>
      <c r="R427" t="s">
        <v>29</v>
      </c>
      <c r="S427">
        <v>788</v>
      </c>
      <c r="T427">
        <v>6.2</v>
      </c>
      <c r="U427" t="s">
        <v>202</v>
      </c>
      <c r="X427" t="str">
        <f t="shared" si="6"/>
        <v>TA10</v>
      </c>
      <c r="Y427">
        <f>VLOOKUP($X427,Salt_Elev!$Q$1:$R$128,2,FALSE)</f>
        <v>0.14299999999999999</v>
      </c>
    </row>
    <row r="428" spans="1:25" x14ac:dyDescent="0.25">
      <c r="A428" s="1">
        <v>45037</v>
      </c>
      <c r="B428" s="2">
        <v>0.51388888888888895</v>
      </c>
      <c r="C428" t="s">
        <v>99</v>
      </c>
      <c r="D428" t="s">
        <v>113</v>
      </c>
      <c r="E428" t="s">
        <v>60</v>
      </c>
      <c r="F428" t="s">
        <v>149</v>
      </c>
      <c r="G428">
        <v>10</v>
      </c>
      <c r="H428">
        <v>81.5</v>
      </c>
      <c r="I428">
        <v>98.5</v>
      </c>
      <c r="J428">
        <v>0</v>
      </c>
      <c r="K428" t="s">
        <v>85</v>
      </c>
      <c r="L428">
        <v>7</v>
      </c>
      <c r="M428">
        <v>100</v>
      </c>
      <c r="N428">
        <v>4</v>
      </c>
      <c r="O428" t="s">
        <v>122</v>
      </c>
      <c r="P428" t="s">
        <v>29</v>
      </c>
      <c r="Q428" t="s">
        <v>50</v>
      </c>
      <c r="R428" t="s">
        <v>29</v>
      </c>
      <c r="S428">
        <v>875</v>
      </c>
      <c r="T428">
        <v>5.5</v>
      </c>
      <c r="U428" t="s">
        <v>202</v>
      </c>
      <c r="X428" t="str">
        <f t="shared" si="6"/>
        <v>TA10</v>
      </c>
      <c r="Y428">
        <f>VLOOKUP($X428,Salt_Elev!$Q$1:$R$128,2,FALSE)</f>
        <v>0.14299999999999999</v>
      </c>
    </row>
    <row r="429" spans="1:25" x14ac:dyDescent="0.25">
      <c r="A429" s="1">
        <v>45037</v>
      </c>
      <c r="B429" s="2">
        <v>0.51388888888888895</v>
      </c>
      <c r="C429" t="s">
        <v>99</v>
      </c>
      <c r="D429" t="s">
        <v>113</v>
      </c>
      <c r="E429" t="s">
        <v>60</v>
      </c>
      <c r="F429" t="s">
        <v>149</v>
      </c>
      <c r="G429">
        <v>10</v>
      </c>
      <c r="H429">
        <v>81.5</v>
      </c>
      <c r="I429">
        <v>98.5</v>
      </c>
      <c r="J429">
        <v>0</v>
      </c>
      <c r="K429" t="s">
        <v>85</v>
      </c>
      <c r="L429">
        <v>7</v>
      </c>
      <c r="M429">
        <v>100</v>
      </c>
      <c r="N429">
        <v>4</v>
      </c>
      <c r="O429" t="s">
        <v>122</v>
      </c>
      <c r="P429" t="s">
        <v>29</v>
      </c>
      <c r="Q429" t="s">
        <v>50</v>
      </c>
      <c r="R429" t="s">
        <v>29</v>
      </c>
      <c r="S429">
        <v>473</v>
      </c>
      <c r="T429">
        <v>4</v>
      </c>
      <c r="U429" t="s">
        <v>202</v>
      </c>
      <c r="X429" t="str">
        <f t="shared" si="6"/>
        <v>TA10</v>
      </c>
      <c r="Y429">
        <f>VLOOKUP($X429,Salt_Elev!$Q$1:$R$128,2,FALSE)</f>
        <v>0.14299999999999999</v>
      </c>
    </row>
    <row r="430" spans="1:25" x14ac:dyDescent="0.25">
      <c r="A430" s="1">
        <v>45037</v>
      </c>
      <c r="B430" s="2">
        <v>0.51388888888888895</v>
      </c>
      <c r="C430" t="s">
        <v>99</v>
      </c>
      <c r="D430" t="s">
        <v>113</v>
      </c>
      <c r="E430" t="s">
        <v>60</v>
      </c>
      <c r="F430" t="s">
        <v>149</v>
      </c>
      <c r="G430">
        <v>10</v>
      </c>
      <c r="H430">
        <v>81.5</v>
      </c>
      <c r="I430">
        <v>98.5</v>
      </c>
      <c r="J430">
        <v>0</v>
      </c>
      <c r="K430" t="s">
        <v>54</v>
      </c>
      <c r="L430">
        <v>1</v>
      </c>
      <c r="M430">
        <v>100</v>
      </c>
      <c r="N430">
        <v>12</v>
      </c>
      <c r="O430" t="s">
        <v>119</v>
      </c>
      <c r="P430" t="s">
        <v>29</v>
      </c>
      <c r="Q430" t="s">
        <v>29</v>
      </c>
      <c r="R430" t="s">
        <v>29</v>
      </c>
      <c r="S430">
        <v>320</v>
      </c>
      <c r="T430">
        <v>3.5</v>
      </c>
      <c r="U430" t="s">
        <v>202</v>
      </c>
      <c r="X430" t="str">
        <f t="shared" si="6"/>
        <v>TA10</v>
      </c>
      <c r="Y430">
        <f>VLOOKUP($X430,Salt_Elev!$Q$1:$R$128,2,FALSE)</f>
        <v>0.14299999999999999</v>
      </c>
    </row>
    <row r="431" spans="1:25" x14ac:dyDescent="0.25">
      <c r="A431" s="1">
        <v>45037</v>
      </c>
      <c r="B431" s="2">
        <v>0.51388888888888895</v>
      </c>
      <c r="C431" t="s">
        <v>99</v>
      </c>
      <c r="D431" t="s">
        <v>113</v>
      </c>
      <c r="E431" t="s">
        <v>60</v>
      </c>
      <c r="F431" t="s">
        <v>149</v>
      </c>
      <c r="G431">
        <v>10</v>
      </c>
      <c r="H431">
        <v>81.5</v>
      </c>
      <c r="I431">
        <v>98.5</v>
      </c>
      <c r="J431">
        <v>0</v>
      </c>
      <c r="K431" t="s">
        <v>54</v>
      </c>
      <c r="L431">
        <v>1</v>
      </c>
      <c r="M431">
        <v>100</v>
      </c>
      <c r="N431">
        <v>12</v>
      </c>
      <c r="O431" t="s">
        <v>119</v>
      </c>
      <c r="P431" t="s">
        <v>29</v>
      </c>
      <c r="Q431" t="s">
        <v>29</v>
      </c>
      <c r="R431" t="s">
        <v>29</v>
      </c>
      <c r="S431">
        <v>142</v>
      </c>
      <c r="T431">
        <v>3.5</v>
      </c>
      <c r="U431" t="s">
        <v>202</v>
      </c>
      <c r="X431" t="str">
        <f t="shared" si="6"/>
        <v>TA10</v>
      </c>
      <c r="Y431">
        <f>VLOOKUP($X431,Salt_Elev!$Q$1:$R$128,2,FALSE)</f>
        <v>0.14299999999999999</v>
      </c>
    </row>
    <row r="432" spans="1:25" x14ac:dyDescent="0.25">
      <c r="A432" s="1">
        <v>45037</v>
      </c>
      <c r="B432" s="2">
        <v>0.51388888888888895</v>
      </c>
      <c r="C432" t="s">
        <v>99</v>
      </c>
      <c r="D432" t="s">
        <v>113</v>
      </c>
      <c r="E432" t="s">
        <v>60</v>
      </c>
      <c r="F432" t="s">
        <v>149</v>
      </c>
      <c r="G432">
        <v>10</v>
      </c>
      <c r="H432">
        <v>81.5</v>
      </c>
      <c r="I432">
        <v>98.5</v>
      </c>
      <c r="J432">
        <v>0</v>
      </c>
      <c r="K432" t="s">
        <v>54</v>
      </c>
      <c r="L432">
        <v>1</v>
      </c>
      <c r="M432">
        <v>100</v>
      </c>
      <c r="N432">
        <v>12</v>
      </c>
      <c r="O432" t="s">
        <v>119</v>
      </c>
      <c r="P432" t="s">
        <v>29</v>
      </c>
      <c r="Q432" t="s">
        <v>29</v>
      </c>
      <c r="R432" t="s">
        <v>29</v>
      </c>
      <c r="S432">
        <v>345</v>
      </c>
      <c r="T432">
        <v>3.5</v>
      </c>
      <c r="U432" t="s">
        <v>202</v>
      </c>
      <c r="X432" t="str">
        <f t="shared" si="6"/>
        <v>TA10</v>
      </c>
      <c r="Y432">
        <f>VLOOKUP($X432,Salt_Elev!$Q$1:$R$128,2,FALSE)</f>
        <v>0.14299999999999999</v>
      </c>
    </row>
    <row r="433" spans="1:25" x14ac:dyDescent="0.25">
      <c r="A433" s="1">
        <v>45037</v>
      </c>
      <c r="B433" s="2">
        <v>0.51388888888888895</v>
      </c>
      <c r="C433" t="s">
        <v>99</v>
      </c>
      <c r="D433" t="s">
        <v>113</v>
      </c>
      <c r="E433" t="s">
        <v>60</v>
      </c>
      <c r="F433" t="s">
        <v>149</v>
      </c>
      <c r="G433">
        <v>10</v>
      </c>
      <c r="H433">
        <v>81.5</v>
      </c>
      <c r="I433">
        <v>98.5</v>
      </c>
      <c r="J433">
        <v>0</v>
      </c>
      <c r="K433" t="s">
        <v>54</v>
      </c>
      <c r="L433">
        <v>1</v>
      </c>
      <c r="M433">
        <v>100</v>
      </c>
      <c r="N433">
        <v>12</v>
      </c>
      <c r="O433" t="s">
        <v>119</v>
      </c>
      <c r="P433" t="s">
        <v>29</v>
      </c>
      <c r="Q433" t="s">
        <v>29</v>
      </c>
      <c r="R433" t="s">
        <v>29</v>
      </c>
      <c r="S433">
        <v>327</v>
      </c>
      <c r="T433">
        <v>3.2</v>
      </c>
      <c r="U433" t="s">
        <v>202</v>
      </c>
      <c r="X433" t="str">
        <f t="shared" si="6"/>
        <v>TA10</v>
      </c>
      <c r="Y433">
        <f>VLOOKUP($X433,Salt_Elev!$Q$1:$R$128,2,FALSE)</f>
        <v>0.14299999999999999</v>
      </c>
    </row>
    <row r="434" spans="1:25" x14ac:dyDescent="0.25">
      <c r="A434" s="1">
        <v>45037</v>
      </c>
      <c r="B434" s="2">
        <v>0.51388888888888895</v>
      </c>
      <c r="C434" t="s">
        <v>99</v>
      </c>
      <c r="D434" t="s">
        <v>113</v>
      </c>
      <c r="E434" t="s">
        <v>60</v>
      </c>
      <c r="F434" t="s">
        <v>149</v>
      </c>
      <c r="G434">
        <v>10</v>
      </c>
      <c r="H434">
        <v>81.5</v>
      </c>
      <c r="I434">
        <v>98.5</v>
      </c>
      <c r="J434">
        <v>0</v>
      </c>
      <c r="K434" t="s">
        <v>54</v>
      </c>
      <c r="L434">
        <v>1</v>
      </c>
      <c r="M434">
        <v>100</v>
      </c>
      <c r="N434">
        <v>12</v>
      </c>
      <c r="O434" t="s">
        <v>119</v>
      </c>
      <c r="P434" t="s">
        <v>29</v>
      </c>
      <c r="Q434" t="s">
        <v>29</v>
      </c>
      <c r="R434" t="s">
        <v>29</v>
      </c>
      <c r="S434">
        <v>353</v>
      </c>
      <c r="T434">
        <v>3.2</v>
      </c>
      <c r="U434" t="s">
        <v>202</v>
      </c>
      <c r="X434" t="str">
        <f t="shared" si="6"/>
        <v>TA10</v>
      </c>
      <c r="Y434">
        <f>VLOOKUP($X434,Salt_Elev!$Q$1:$R$128,2,FALSE)</f>
        <v>0.14299999999999999</v>
      </c>
    </row>
    <row r="435" spans="1:25" x14ac:dyDescent="0.25">
      <c r="A435" s="1">
        <v>45037</v>
      </c>
      <c r="B435" s="2">
        <v>0.51388888888888895</v>
      </c>
      <c r="C435" t="s">
        <v>99</v>
      </c>
      <c r="D435" t="s">
        <v>113</v>
      </c>
      <c r="E435" t="s">
        <v>60</v>
      </c>
      <c r="F435" t="s">
        <v>149</v>
      </c>
      <c r="G435">
        <v>10</v>
      </c>
      <c r="H435">
        <v>81.5</v>
      </c>
      <c r="I435">
        <v>98.5</v>
      </c>
      <c r="J435">
        <v>0</v>
      </c>
      <c r="K435" t="s">
        <v>54</v>
      </c>
      <c r="L435">
        <v>1</v>
      </c>
      <c r="M435">
        <v>100</v>
      </c>
      <c r="N435">
        <v>12</v>
      </c>
      <c r="O435" t="s">
        <v>119</v>
      </c>
      <c r="P435" t="s">
        <v>29</v>
      </c>
      <c r="Q435" t="s">
        <v>29</v>
      </c>
      <c r="R435" t="s">
        <v>29</v>
      </c>
      <c r="S435">
        <v>330</v>
      </c>
      <c r="T435">
        <v>3</v>
      </c>
      <c r="U435" t="s">
        <v>202</v>
      </c>
      <c r="X435" t="str">
        <f t="shared" si="6"/>
        <v>TA10</v>
      </c>
      <c r="Y435">
        <f>VLOOKUP($X435,Salt_Elev!$Q$1:$R$128,2,FALSE)</f>
        <v>0.14299999999999999</v>
      </c>
    </row>
    <row r="436" spans="1:25" x14ac:dyDescent="0.25">
      <c r="A436" s="1">
        <v>45037</v>
      </c>
      <c r="B436" s="2">
        <v>0.51388888888888895</v>
      </c>
      <c r="C436" t="s">
        <v>99</v>
      </c>
      <c r="D436" t="s">
        <v>113</v>
      </c>
      <c r="E436" t="s">
        <v>60</v>
      </c>
      <c r="F436" t="s">
        <v>149</v>
      </c>
      <c r="G436">
        <v>10</v>
      </c>
      <c r="H436">
        <v>81.5</v>
      </c>
      <c r="I436">
        <v>98.5</v>
      </c>
      <c r="J436">
        <v>0</v>
      </c>
      <c r="K436" t="s">
        <v>54</v>
      </c>
      <c r="L436">
        <v>1</v>
      </c>
      <c r="M436">
        <v>100</v>
      </c>
      <c r="N436">
        <v>12</v>
      </c>
      <c r="O436" t="s">
        <v>119</v>
      </c>
      <c r="P436" t="s">
        <v>29</v>
      </c>
      <c r="Q436" t="s">
        <v>29</v>
      </c>
      <c r="R436" t="s">
        <v>29</v>
      </c>
      <c r="S436">
        <v>281</v>
      </c>
      <c r="T436">
        <v>3</v>
      </c>
      <c r="U436" t="s">
        <v>202</v>
      </c>
      <c r="X436" t="str">
        <f t="shared" si="6"/>
        <v>TA10</v>
      </c>
      <c r="Y436">
        <f>VLOOKUP($X436,Salt_Elev!$Q$1:$R$128,2,FALSE)</f>
        <v>0.14299999999999999</v>
      </c>
    </row>
    <row r="437" spans="1:25" x14ac:dyDescent="0.25">
      <c r="A437" s="1">
        <v>45037</v>
      </c>
      <c r="B437" s="2">
        <v>0.51388888888888895</v>
      </c>
      <c r="C437" t="s">
        <v>99</v>
      </c>
      <c r="D437" t="s">
        <v>113</v>
      </c>
      <c r="E437" t="s">
        <v>60</v>
      </c>
      <c r="F437" t="s">
        <v>149</v>
      </c>
      <c r="G437">
        <v>10</v>
      </c>
      <c r="H437">
        <v>81.5</v>
      </c>
      <c r="I437">
        <v>98.5</v>
      </c>
      <c r="J437">
        <v>0</v>
      </c>
      <c r="K437" t="s">
        <v>54</v>
      </c>
      <c r="L437">
        <v>1</v>
      </c>
      <c r="M437">
        <v>100</v>
      </c>
      <c r="N437">
        <v>12</v>
      </c>
      <c r="O437" t="s">
        <v>119</v>
      </c>
      <c r="P437" t="s">
        <v>29</v>
      </c>
      <c r="Q437" t="s">
        <v>29</v>
      </c>
      <c r="R437" t="s">
        <v>29</v>
      </c>
      <c r="S437">
        <v>265</v>
      </c>
      <c r="T437">
        <v>2.5</v>
      </c>
      <c r="U437" t="s">
        <v>202</v>
      </c>
      <c r="X437" t="str">
        <f t="shared" si="6"/>
        <v>TA10</v>
      </c>
      <c r="Y437">
        <f>VLOOKUP($X437,Salt_Elev!$Q$1:$R$128,2,FALSE)</f>
        <v>0.14299999999999999</v>
      </c>
    </row>
    <row r="438" spans="1:25" x14ac:dyDescent="0.25">
      <c r="A438" s="1">
        <v>45037</v>
      </c>
      <c r="B438" s="2">
        <v>0.51388888888888895</v>
      </c>
      <c r="C438" t="s">
        <v>99</v>
      </c>
      <c r="D438" t="s">
        <v>113</v>
      </c>
      <c r="E438" t="s">
        <v>60</v>
      </c>
      <c r="F438" t="s">
        <v>149</v>
      </c>
      <c r="G438">
        <v>10</v>
      </c>
      <c r="H438">
        <v>81.5</v>
      </c>
      <c r="I438">
        <v>98.5</v>
      </c>
      <c r="J438">
        <v>0</v>
      </c>
      <c r="K438" t="s">
        <v>54</v>
      </c>
      <c r="L438">
        <v>1</v>
      </c>
      <c r="M438">
        <v>100</v>
      </c>
      <c r="N438">
        <v>12</v>
      </c>
      <c r="O438" t="s">
        <v>119</v>
      </c>
      <c r="P438" t="s">
        <v>29</v>
      </c>
      <c r="Q438" t="s">
        <v>29</v>
      </c>
      <c r="R438" t="s">
        <v>29</v>
      </c>
      <c r="S438">
        <v>332</v>
      </c>
      <c r="T438">
        <v>2</v>
      </c>
      <c r="U438" t="s">
        <v>202</v>
      </c>
      <c r="X438" t="str">
        <f t="shared" si="6"/>
        <v>TA10</v>
      </c>
      <c r="Y438">
        <f>VLOOKUP($X438,Salt_Elev!$Q$1:$R$128,2,FALSE)</f>
        <v>0.14299999999999999</v>
      </c>
    </row>
    <row r="439" spans="1:25" x14ac:dyDescent="0.25">
      <c r="A439" s="1">
        <v>45037</v>
      </c>
      <c r="B439" s="2">
        <v>0.51388888888888895</v>
      </c>
      <c r="C439" t="s">
        <v>99</v>
      </c>
      <c r="D439" t="s">
        <v>113</v>
      </c>
      <c r="E439" t="s">
        <v>60</v>
      </c>
      <c r="F439" t="s">
        <v>149</v>
      </c>
      <c r="G439">
        <v>10</v>
      </c>
      <c r="H439">
        <v>81.5</v>
      </c>
      <c r="I439">
        <v>98.5</v>
      </c>
      <c r="J439">
        <v>0</v>
      </c>
      <c r="K439" t="s">
        <v>54</v>
      </c>
      <c r="L439">
        <v>1</v>
      </c>
      <c r="M439">
        <v>100</v>
      </c>
      <c r="N439">
        <v>12</v>
      </c>
      <c r="O439" t="s">
        <v>119</v>
      </c>
      <c r="P439" t="s">
        <v>29</v>
      </c>
      <c r="Q439" t="s">
        <v>29</v>
      </c>
      <c r="R439" t="s">
        <v>29</v>
      </c>
      <c r="S439">
        <v>190</v>
      </c>
      <c r="T439">
        <v>1.5</v>
      </c>
      <c r="U439" t="s">
        <v>202</v>
      </c>
      <c r="X439" t="str">
        <f t="shared" si="6"/>
        <v>TA10</v>
      </c>
      <c r="Y439">
        <f>VLOOKUP($X439,Salt_Elev!$Q$1:$R$128,2,FALSE)</f>
        <v>0.14299999999999999</v>
      </c>
    </row>
    <row r="440" spans="1:25" x14ac:dyDescent="0.25">
      <c r="A440" s="1">
        <v>45037</v>
      </c>
      <c r="B440" s="2">
        <v>0.51388888888888895</v>
      </c>
      <c r="C440" t="s">
        <v>99</v>
      </c>
      <c r="D440" t="s">
        <v>113</v>
      </c>
      <c r="E440" t="s">
        <v>60</v>
      </c>
      <c r="F440" t="s">
        <v>149</v>
      </c>
      <c r="G440">
        <v>10</v>
      </c>
      <c r="H440">
        <v>81.5</v>
      </c>
      <c r="I440">
        <v>98.5</v>
      </c>
      <c r="J440">
        <v>0</v>
      </c>
      <c r="K440" t="s">
        <v>27</v>
      </c>
      <c r="L440">
        <v>90</v>
      </c>
      <c r="M440">
        <v>20</v>
      </c>
      <c r="N440">
        <v>145</v>
      </c>
      <c r="O440" t="s">
        <v>201</v>
      </c>
      <c r="P440" t="s">
        <v>29</v>
      </c>
      <c r="Q440" t="s">
        <v>50</v>
      </c>
      <c r="R440" t="s">
        <v>40</v>
      </c>
      <c r="S440">
        <v>285</v>
      </c>
      <c r="T440">
        <v>1.1000000000000001</v>
      </c>
      <c r="U440" t="s">
        <v>202</v>
      </c>
      <c r="X440" t="str">
        <f t="shared" si="6"/>
        <v>TA10</v>
      </c>
      <c r="Y440">
        <f>VLOOKUP($X440,Salt_Elev!$Q$1:$R$128,2,FALSE)</f>
        <v>0.14299999999999999</v>
      </c>
    </row>
    <row r="441" spans="1:25" x14ac:dyDescent="0.25">
      <c r="A441" s="1">
        <v>45037</v>
      </c>
      <c r="B441" s="2">
        <v>0.51388888888888895</v>
      </c>
      <c r="C441" t="s">
        <v>99</v>
      </c>
      <c r="D441" t="s">
        <v>113</v>
      </c>
      <c r="E441" t="s">
        <v>60</v>
      </c>
      <c r="F441" t="s">
        <v>149</v>
      </c>
      <c r="G441">
        <v>10</v>
      </c>
      <c r="H441">
        <v>81.5</v>
      </c>
      <c r="I441">
        <v>98.5</v>
      </c>
      <c r="J441">
        <v>0</v>
      </c>
      <c r="K441" t="s">
        <v>27</v>
      </c>
      <c r="L441">
        <v>90</v>
      </c>
      <c r="M441">
        <v>20</v>
      </c>
      <c r="N441">
        <v>145</v>
      </c>
      <c r="O441" t="s">
        <v>201</v>
      </c>
      <c r="P441" t="s">
        <v>29</v>
      </c>
      <c r="Q441" t="s">
        <v>50</v>
      </c>
      <c r="R441" t="s">
        <v>40</v>
      </c>
      <c r="S441">
        <v>248</v>
      </c>
      <c r="T441">
        <v>1.1000000000000001</v>
      </c>
      <c r="U441" t="s">
        <v>202</v>
      </c>
      <c r="X441" t="str">
        <f t="shared" si="6"/>
        <v>TA10</v>
      </c>
      <c r="Y441">
        <f>VLOOKUP($X441,Salt_Elev!$Q$1:$R$128,2,FALSE)</f>
        <v>0.14299999999999999</v>
      </c>
    </row>
    <row r="442" spans="1:25" x14ac:dyDescent="0.25">
      <c r="A442" s="1">
        <v>45037</v>
      </c>
      <c r="B442" s="2">
        <v>0.51388888888888895</v>
      </c>
      <c r="C442" t="s">
        <v>99</v>
      </c>
      <c r="D442" t="s">
        <v>113</v>
      </c>
      <c r="E442" t="s">
        <v>60</v>
      </c>
      <c r="F442" t="s">
        <v>149</v>
      </c>
      <c r="G442">
        <v>10</v>
      </c>
      <c r="H442">
        <v>81.5</v>
      </c>
      <c r="I442">
        <v>98.5</v>
      </c>
      <c r="J442">
        <v>0</v>
      </c>
      <c r="K442" t="s">
        <v>27</v>
      </c>
      <c r="L442">
        <v>90</v>
      </c>
      <c r="M442">
        <v>20</v>
      </c>
      <c r="N442">
        <v>145</v>
      </c>
      <c r="O442" t="s">
        <v>201</v>
      </c>
      <c r="P442" t="s">
        <v>29</v>
      </c>
      <c r="Q442" t="s">
        <v>50</v>
      </c>
      <c r="R442" t="s">
        <v>40</v>
      </c>
      <c r="S442">
        <v>235</v>
      </c>
      <c r="T442">
        <v>1.1000000000000001</v>
      </c>
      <c r="U442" t="s">
        <v>202</v>
      </c>
      <c r="X442" t="str">
        <f t="shared" si="6"/>
        <v>TA10</v>
      </c>
      <c r="Y442">
        <f>VLOOKUP($X442,Salt_Elev!$Q$1:$R$128,2,FALSE)</f>
        <v>0.14299999999999999</v>
      </c>
    </row>
    <row r="443" spans="1:25" x14ac:dyDescent="0.25">
      <c r="A443" s="1">
        <v>45037</v>
      </c>
      <c r="B443" s="2">
        <v>0.51388888888888895</v>
      </c>
      <c r="C443" t="s">
        <v>99</v>
      </c>
      <c r="D443" t="s">
        <v>113</v>
      </c>
      <c r="E443" t="s">
        <v>60</v>
      </c>
      <c r="F443" t="s">
        <v>149</v>
      </c>
      <c r="G443">
        <v>10</v>
      </c>
      <c r="H443">
        <v>81.5</v>
      </c>
      <c r="I443">
        <v>98.5</v>
      </c>
      <c r="J443">
        <v>0</v>
      </c>
      <c r="K443" t="s">
        <v>27</v>
      </c>
      <c r="L443">
        <v>90</v>
      </c>
      <c r="M443">
        <v>20</v>
      </c>
      <c r="N443">
        <v>145</v>
      </c>
      <c r="O443" t="s">
        <v>201</v>
      </c>
      <c r="P443" t="s">
        <v>29</v>
      </c>
      <c r="Q443" t="s">
        <v>50</v>
      </c>
      <c r="R443" t="s">
        <v>40</v>
      </c>
      <c r="S443">
        <v>261</v>
      </c>
      <c r="T443">
        <v>1</v>
      </c>
      <c r="U443" t="s">
        <v>202</v>
      </c>
      <c r="X443" t="str">
        <f t="shared" si="6"/>
        <v>TA10</v>
      </c>
      <c r="Y443">
        <f>VLOOKUP($X443,Salt_Elev!$Q$1:$R$128,2,FALSE)</f>
        <v>0.14299999999999999</v>
      </c>
    </row>
    <row r="444" spans="1:25" x14ac:dyDescent="0.25">
      <c r="A444" s="1">
        <v>45037</v>
      </c>
      <c r="B444" s="2">
        <v>0.51388888888888895</v>
      </c>
      <c r="C444" t="s">
        <v>99</v>
      </c>
      <c r="D444" t="s">
        <v>113</v>
      </c>
      <c r="E444" t="s">
        <v>60</v>
      </c>
      <c r="F444" t="s">
        <v>149</v>
      </c>
      <c r="G444">
        <v>10</v>
      </c>
      <c r="H444">
        <v>81.5</v>
      </c>
      <c r="I444">
        <v>98.5</v>
      </c>
      <c r="J444">
        <v>0</v>
      </c>
      <c r="K444" t="s">
        <v>27</v>
      </c>
      <c r="L444">
        <v>90</v>
      </c>
      <c r="M444">
        <v>20</v>
      </c>
      <c r="N444">
        <v>145</v>
      </c>
      <c r="O444" t="s">
        <v>201</v>
      </c>
      <c r="P444" t="s">
        <v>29</v>
      </c>
      <c r="Q444" t="s">
        <v>50</v>
      </c>
      <c r="R444" t="s">
        <v>40</v>
      </c>
      <c r="S444">
        <v>259</v>
      </c>
      <c r="T444">
        <v>1</v>
      </c>
      <c r="U444" t="s">
        <v>202</v>
      </c>
      <c r="X444" t="str">
        <f t="shared" si="6"/>
        <v>TA10</v>
      </c>
      <c r="Y444">
        <f>VLOOKUP($X444,Salt_Elev!$Q$1:$R$128,2,FALSE)</f>
        <v>0.14299999999999999</v>
      </c>
    </row>
    <row r="445" spans="1:25" x14ac:dyDescent="0.25">
      <c r="A445" s="1">
        <v>45037</v>
      </c>
      <c r="B445" s="2">
        <v>0.51388888888888895</v>
      </c>
      <c r="C445" t="s">
        <v>99</v>
      </c>
      <c r="D445" t="s">
        <v>113</v>
      </c>
      <c r="E445" t="s">
        <v>60</v>
      </c>
      <c r="F445" t="s">
        <v>149</v>
      </c>
      <c r="G445">
        <v>10</v>
      </c>
      <c r="H445">
        <v>81.5</v>
      </c>
      <c r="I445">
        <v>98.5</v>
      </c>
      <c r="J445">
        <v>0</v>
      </c>
      <c r="K445" t="s">
        <v>27</v>
      </c>
      <c r="L445">
        <v>90</v>
      </c>
      <c r="M445">
        <v>20</v>
      </c>
      <c r="N445">
        <v>145</v>
      </c>
      <c r="O445" t="s">
        <v>201</v>
      </c>
      <c r="P445" t="s">
        <v>29</v>
      </c>
      <c r="Q445" t="s">
        <v>50</v>
      </c>
      <c r="R445" t="s">
        <v>40</v>
      </c>
      <c r="S445">
        <v>261</v>
      </c>
      <c r="T445">
        <v>1</v>
      </c>
      <c r="U445" t="s">
        <v>202</v>
      </c>
      <c r="X445" t="str">
        <f t="shared" si="6"/>
        <v>TA10</v>
      </c>
      <c r="Y445">
        <f>VLOOKUP($X445,Salt_Elev!$Q$1:$R$128,2,FALSE)</f>
        <v>0.14299999999999999</v>
      </c>
    </row>
    <row r="446" spans="1:25" x14ac:dyDescent="0.25">
      <c r="A446" s="1">
        <v>45037</v>
      </c>
      <c r="B446" s="2">
        <v>0.51388888888888895</v>
      </c>
      <c r="C446" t="s">
        <v>99</v>
      </c>
      <c r="D446" t="s">
        <v>113</v>
      </c>
      <c r="E446" t="s">
        <v>60</v>
      </c>
      <c r="F446" t="s">
        <v>149</v>
      </c>
      <c r="G446">
        <v>10</v>
      </c>
      <c r="H446">
        <v>81.5</v>
      </c>
      <c r="I446">
        <v>98.5</v>
      </c>
      <c r="J446">
        <v>0</v>
      </c>
      <c r="K446" t="s">
        <v>27</v>
      </c>
      <c r="L446">
        <v>90</v>
      </c>
      <c r="M446">
        <v>20</v>
      </c>
      <c r="N446">
        <v>145</v>
      </c>
      <c r="O446" t="s">
        <v>201</v>
      </c>
      <c r="P446" t="s">
        <v>29</v>
      </c>
      <c r="Q446" t="s">
        <v>50</v>
      </c>
      <c r="R446" t="s">
        <v>40</v>
      </c>
      <c r="S446">
        <v>243</v>
      </c>
      <c r="T446">
        <v>0.9</v>
      </c>
      <c r="U446" t="s">
        <v>202</v>
      </c>
      <c r="X446" t="str">
        <f t="shared" si="6"/>
        <v>TA10</v>
      </c>
      <c r="Y446">
        <f>VLOOKUP($X446,Salt_Elev!$Q$1:$R$128,2,FALSE)</f>
        <v>0.14299999999999999</v>
      </c>
    </row>
    <row r="447" spans="1:25" x14ac:dyDescent="0.25">
      <c r="A447" s="1">
        <v>45037</v>
      </c>
      <c r="B447" s="2">
        <v>0.51388888888888895</v>
      </c>
      <c r="C447" t="s">
        <v>99</v>
      </c>
      <c r="D447" t="s">
        <v>113</v>
      </c>
      <c r="E447" t="s">
        <v>60</v>
      </c>
      <c r="F447" t="s">
        <v>149</v>
      </c>
      <c r="G447">
        <v>10</v>
      </c>
      <c r="H447">
        <v>81.5</v>
      </c>
      <c r="I447">
        <v>98.5</v>
      </c>
      <c r="J447">
        <v>0</v>
      </c>
      <c r="K447" t="s">
        <v>27</v>
      </c>
      <c r="L447">
        <v>90</v>
      </c>
      <c r="M447">
        <v>20</v>
      </c>
      <c r="N447">
        <v>145</v>
      </c>
      <c r="O447" t="s">
        <v>201</v>
      </c>
      <c r="P447" t="s">
        <v>29</v>
      </c>
      <c r="Q447" t="s">
        <v>50</v>
      </c>
      <c r="R447" t="s">
        <v>40</v>
      </c>
      <c r="S447">
        <v>334</v>
      </c>
      <c r="T447">
        <v>0.8</v>
      </c>
      <c r="U447" t="s">
        <v>202</v>
      </c>
      <c r="X447" t="str">
        <f t="shared" si="6"/>
        <v>TA10</v>
      </c>
      <c r="Y447">
        <f>VLOOKUP($X447,Salt_Elev!$Q$1:$R$128,2,FALSE)</f>
        <v>0.14299999999999999</v>
      </c>
    </row>
    <row r="448" spans="1:25" x14ac:dyDescent="0.25">
      <c r="A448" s="1">
        <v>45037</v>
      </c>
      <c r="B448" s="2">
        <v>0.51388888888888895</v>
      </c>
      <c r="C448" t="s">
        <v>99</v>
      </c>
      <c r="D448" t="s">
        <v>113</v>
      </c>
      <c r="E448" t="s">
        <v>60</v>
      </c>
      <c r="F448" t="s">
        <v>149</v>
      </c>
      <c r="G448">
        <v>10</v>
      </c>
      <c r="H448">
        <v>81.5</v>
      </c>
      <c r="I448">
        <v>98.5</v>
      </c>
      <c r="J448">
        <v>0</v>
      </c>
      <c r="K448" t="s">
        <v>27</v>
      </c>
      <c r="L448">
        <v>90</v>
      </c>
      <c r="M448">
        <v>20</v>
      </c>
      <c r="N448">
        <v>145</v>
      </c>
      <c r="O448" t="s">
        <v>201</v>
      </c>
      <c r="P448" t="s">
        <v>29</v>
      </c>
      <c r="Q448" t="s">
        <v>50</v>
      </c>
      <c r="R448" t="s">
        <v>40</v>
      </c>
      <c r="S448">
        <v>261</v>
      </c>
      <c r="T448">
        <v>0.7</v>
      </c>
      <c r="U448" t="s">
        <v>202</v>
      </c>
      <c r="X448" t="str">
        <f t="shared" si="6"/>
        <v>TA10</v>
      </c>
      <c r="Y448">
        <f>VLOOKUP($X448,Salt_Elev!$Q$1:$R$128,2,FALSE)</f>
        <v>0.14299999999999999</v>
      </c>
    </row>
    <row r="449" spans="1:25" x14ac:dyDescent="0.25">
      <c r="A449" s="1">
        <v>45037</v>
      </c>
      <c r="B449" s="2">
        <v>0.51388888888888895</v>
      </c>
      <c r="C449" t="s">
        <v>99</v>
      </c>
      <c r="D449" t="s">
        <v>113</v>
      </c>
      <c r="E449" t="s">
        <v>60</v>
      </c>
      <c r="F449" t="s">
        <v>149</v>
      </c>
      <c r="G449">
        <v>10</v>
      </c>
      <c r="H449">
        <v>81.5</v>
      </c>
      <c r="I449">
        <v>98.5</v>
      </c>
      <c r="J449">
        <v>0</v>
      </c>
      <c r="K449" t="s">
        <v>27</v>
      </c>
      <c r="L449">
        <v>90</v>
      </c>
      <c r="M449">
        <v>20</v>
      </c>
      <c r="N449">
        <v>145</v>
      </c>
      <c r="O449" t="s">
        <v>201</v>
      </c>
      <c r="P449" t="s">
        <v>29</v>
      </c>
      <c r="Q449" t="s">
        <v>50</v>
      </c>
      <c r="R449" t="s">
        <v>40</v>
      </c>
      <c r="S449">
        <v>258</v>
      </c>
      <c r="T449">
        <v>0.5</v>
      </c>
      <c r="U449" t="s">
        <v>202</v>
      </c>
      <c r="X449" t="str">
        <f t="shared" si="6"/>
        <v>TA10</v>
      </c>
      <c r="Y449">
        <f>VLOOKUP($X449,Salt_Elev!$Q$1:$R$128,2,FALSE)</f>
        <v>0.14299999999999999</v>
      </c>
    </row>
    <row r="450" spans="1:25" x14ac:dyDescent="0.25">
      <c r="A450" s="1">
        <v>45037</v>
      </c>
      <c r="B450" s="2">
        <v>0.51388888888888895</v>
      </c>
      <c r="C450" t="s">
        <v>99</v>
      </c>
      <c r="D450" t="s">
        <v>113</v>
      </c>
      <c r="E450" t="s">
        <v>60</v>
      </c>
      <c r="F450" t="s">
        <v>149</v>
      </c>
      <c r="G450">
        <v>10</v>
      </c>
      <c r="H450">
        <v>81.5</v>
      </c>
      <c r="I450">
        <v>98.5</v>
      </c>
      <c r="J450">
        <v>0</v>
      </c>
      <c r="K450" t="s">
        <v>44</v>
      </c>
      <c r="L450">
        <v>0.5</v>
      </c>
      <c r="M450">
        <v>50</v>
      </c>
      <c r="N450">
        <v>21</v>
      </c>
      <c r="O450" t="s">
        <v>119</v>
      </c>
      <c r="P450" t="s">
        <v>29</v>
      </c>
      <c r="Q450" t="s">
        <v>29</v>
      </c>
      <c r="R450" t="s">
        <v>29</v>
      </c>
      <c r="S450">
        <v>105</v>
      </c>
      <c r="T450">
        <v>1.2</v>
      </c>
      <c r="U450" t="s">
        <v>202</v>
      </c>
      <c r="X450" t="str">
        <f t="shared" ref="X450:X513" si="7">_xlfn.CONCAT(F450,G450)</f>
        <v>TA10</v>
      </c>
      <c r="Y450">
        <f>VLOOKUP($X450,Salt_Elev!$Q$1:$R$128,2,FALSE)</f>
        <v>0.14299999999999999</v>
      </c>
    </row>
    <row r="451" spans="1:25" x14ac:dyDescent="0.25">
      <c r="A451" s="1">
        <v>45037</v>
      </c>
      <c r="B451" s="2">
        <v>0.51388888888888895</v>
      </c>
      <c r="C451" t="s">
        <v>99</v>
      </c>
      <c r="D451" t="s">
        <v>113</v>
      </c>
      <c r="E451" t="s">
        <v>60</v>
      </c>
      <c r="F451" t="s">
        <v>149</v>
      </c>
      <c r="G451">
        <v>10</v>
      </c>
      <c r="H451">
        <v>81.5</v>
      </c>
      <c r="I451">
        <v>98.5</v>
      </c>
      <c r="J451">
        <v>0</v>
      </c>
      <c r="K451" t="s">
        <v>44</v>
      </c>
      <c r="L451">
        <v>0.5</v>
      </c>
      <c r="M451">
        <v>50</v>
      </c>
      <c r="N451">
        <v>21</v>
      </c>
      <c r="O451" t="s">
        <v>119</v>
      </c>
      <c r="P451" t="s">
        <v>29</v>
      </c>
      <c r="Q451" t="s">
        <v>29</v>
      </c>
      <c r="R451" t="s">
        <v>29</v>
      </c>
      <c r="S451">
        <v>223</v>
      </c>
      <c r="T451">
        <v>1.2</v>
      </c>
      <c r="U451" t="s">
        <v>202</v>
      </c>
      <c r="X451" t="str">
        <f t="shared" si="7"/>
        <v>TA10</v>
      </c>
      <c r="Y451">
        <f>VLOOKUP($X451,Salt_Elev!$Q$1:$R$128,2,FALSE)</f>
        <v>0.14299999999999999</v>
      </c>
    </row>
    <row r="452" spans="1:25" x14ac:dyDescent="0.25">
      <c r="A452" s="1">
        <v>45037</v>
      </c>
      <c r="B452" s="2">
        <v>0.51388888888888895</v>
      </c>
      <c r="C452" t="s">
        <v>99</v>
      </c>
      <c r="D452" t="s">
        <v>113</v>
      </c>
      <c r="E452" t="s">
        <v>60</v>
      </c>
      <c r="F452" t="s">
        <v>149</v>
      </c>
      <c r="G452">
        <v>10</v>
      </c>
      <c r="H452">
        <v>81.5</v>
      </c>
      <c r="I452">
        <v>98.5</v>
      </c>
      <c r="J452">
        <v>0</v>
      </c>
      <c r="K452" t="s">
        <v>44</v>
      </c>
      <c r="L452">
        <v>0.5</v>
      </c>
      <c r="M452">
        <v>50</v>
      </c>
      <c r="N452">
        <v>21</v>
      </c>
      <c r="O452" t="s">
        <v>119</v>
      </c>
      <c r="P452" t="s">
        <v>29</v>
      </c>
      <c r="Q452" t="s">
        <v>29</v>
      </c>
      <c r="R452" t="s">
        <v>29</v>
      </c>
      <c r="S452">
        <v>189</v>
      </c>
      <c r="T452">
        <v>1</v>
      </c>
      <c r="U452" t="s">
        <v>202</v>
      </c>
      <c r="X452" t="str">
        <f t="shared" si="7"/>
        <v>TA10</v>
      </c>
      <c r="Y452">
        <f>VLOOKUP($X452,Salt_Elev!$Q$1:$R$128,2,FALSE)</f>
        <v>0.14299999999999999</v>
      </c>
    </row>
    <row r="453" spans="1:25" x14ac:dyDescent="0.25">
      <c r="A453" s="1">
        <v>45037</v>
      </c>
      <c r="B453" s="2">
        <v>0.51388888888888895</v>
      </c>
      <c r="C453" t="s">
        <v>99</v>
      </c>
      <c r="D453" t="s">
        <v>113</v>
      </c>
      <c r="E453" t="s">
        <v>60</v>
      </c>
      <c r="F453" t="s">
        <v>149</v>
      </c>
      <c r="G453">
        <v>10</v>
      </c>
      <c r="H453">
        <v>81.5</v>
      </c>
      <c r="I453">
        <v>98.5</v>
      </c>
      <c r="J453">
        <v>0</v>
      </c>
      <c r="K453" t="s">
        <v>44</v>
      </c>
      <c r="L453">
        <v>0.5</v>
      </c>
      <c r="M453">
        <v>50</v>
      </c>
      <c r="N453">
        <v>21</v>
      </c>
      <c r="O453" t="s">
        <v>119</v>
      </c>
      <c r="P453" t="s">
        <v>29</v>
      </c>
      <c r="Q453" t="s">
        <v>29</v>
      </c>
      <c r="R453" t="s">
        <v>29</v>
      </c>
      <c r="S453">
        <v>80</v>
      </c>
      <c r="T453">
        <v>1</v>
      </c>
      <c r="U453" t="s">
        <v>202</v>
      </c>
      <c r="X453" t="str">
        <f t="shared" si="7"/>
        <v>TA10</v>
      </c>
      <c r="Y453">
        <f>VLOOKUP($X453,Salt_Elev!$Q$1:$R$128,2,FALSE)</f>
        <v>0.14299999999999999</v>
      </c>
    </row>
    <row r="454" spans="1:25" x14ac:dyDescent="0.25">
      <c r="A454" s="1">
        <v>45037</v>
      </c>
      <c r="B454" s="2">
        <v>0.51388888888888895</v>
      </c>
      <c r="C454" t="s">
        <v>99</v>
      </c>
      <c r="D454" t="s">
        <v>113</v>
      </c>
      <c r="E454" t="s">
        <v>60</v>
      </c>
      <c r="F454" t="s">
        <v>149</v>
      </c>
      <c r="G454">
        <v>10</v>
      </c>
      <c r="H454">
        <v>81.5</v>
      </c>
      <c r="I454">
        <v>98.5</v>
      </c>
      <c r="J454">
        <v>0</v>
      </c>
      <c r="K454" t="s">
        <v>44</v>
      </c>
      <c r="L454">
        <v>0.5</v>
      </c>
      <c r="M454">
        <v>50</v>
      </c>
      <c r="N454">
        <v>21</v>
      </c>
      <c r="O454" t="s">
        <v>119</v>
      </c>
      <c r="P454" t="s">
        <v>29</v>
      </c>
      <c r="Q454" t="s">
        <v>29</v>
      </c>
      <c r="R454" t="s">
        <v>29</v>
      </c>
      <c r="S454">
        <v>129</v>
      </c>
      <c r="T454">
        <v>1</v>
      </c>
      <c r="U454" t="s">
        <v>202</v>
      </c>
      <c r="X454" t="str">
        <f t="shared" si="7"/>
        <v>TA10</v>
      </c>
      <c r="Y454">
        <f>VLOOKUP($X454,Salt_Elev!$Q$1:$R$128,2,FALSE)</f>
        <v>0.14299999999999999</v>
      </c>
    </row>
    <row r="455" spans="1:25" x14ac:dyDescent="0.25">
      <c r="A455" s="1">
        <v>45037</v>
      </c>
      <c r="B455" s="2">
        <v>0.51388888888888895</v>
      </c>
      <c r="C455" t="s">
        <v>99</v>
      </c>
      <c r="D455" t="s">
        <v>113</v>
      </c>
      <c r="E455" t="s">
        <v>60</v>
      </c>
      <c r="F455" t="s">
        <v>149</v>
      </c>
      <c r="G455">
        <v>10</v>
      </c>
      <c r="H455">
        <v>81.5</v>
      </c>
      <c r="I455">
        <v>98.5</v>
      </c>
      <c r="J455">
        <v>0</v>
      </c>
      <c r="K455" t="s">
        <v>44</v>
      </c>
      <c r="L455">
        <v>0.5</v>
      </c>
      <c r="M455">
        <v>50</v>
      </c>
      <c r="N455">
        <v>21</v>
      </c>
      <c r="O455" t="s">
        <v>119</v>
      </c>
      <c r="P455" t="s">
        <v>29</v>
      </c>
      <c r="Q455" t="s">
        <v>29</v>
      </c>
      <c r="R455" t="s">
        <v>29</v>
      </c>
      <c r="S455">
        <v>141</v>
      </c>
      <c r="T455">
        <v>1</v>
      </c>
      <c r="U455" t="s">
        <v>202</v>
      </c>
      <c r="X455" t="str">
        <f t="shared" si="7"/>
        <v>TA10</v>
      </c>
      <c r="Y455">
        <f>VLOOKUP($X455,Salt_Elev!$Q$1:$R$128,2,FALSE)</f>
        <v>0.14299999999999999</v>
      </c>
    </row>
    <row r="456" spans="1:25" x14ac:dyDescent="0.25">
      <c r="A456" s="1">
        <v>45037</v>
      </c>
      <c r="B456" s="2">
        <v>0.51388888888888895</v>
      </c>
      <c r="C456" t="s">
        <v>99</v>
      </c>
      <c r="D456" t="s">
        <v>113</v>
      </c>
      <c r="E456" t="s">
        <v>60</v>
      </c>
      <c r="F456" t="s">
        <v>149</v>
      </c>
      <c r="G456">
        <v>10</v>
      </c>
      <c r="H456">
        <v>81.5</v>
      </c>
      <c r="I456">
        <v>98.5</v>
      </c>
      <c r="J456">
        <v>0</v>
      </c>
      <c r="K456" t="s">
        <v>44</v>
      </c>
      <c r="L456">
        <v>0.5</v>
      </c>
      <c r="M456">
        <v>50</v>
      </c>
      <c r="N456">
        <v>21</v>
      </c>
      <c r="O456" t="s">
        <v>119</v>
      </c>
      <c r="P456" t="s">
        <v>29</v>
      </c>
      <c r="Q456" t="s">
        <v>29</v>
      </c>
      <c r="R456" t="s">
        <v>29</v>
      </c>
      <c r="S456">
        <v>70</v>
      </c>
      <c r="T456">
        <v>0.9</v>
      </c>
      <c r="U456" t="s">
        <v>202</v>
      </c>
      <c r="X456" t="str">
        <f t="shared" si="7"/>
        <v>TA10</v>
      </c>
      <c r="Y456">
        <f>VLOOKUP($X456,Salt_Elev!$Q$1:$R$128,2,FALSE)</f>
        <v>0.14299999999999999</v>
      </c>
    </row>
    <row r="457" spans="1:25" x14ac:dyDescent="0.25">
      <c r="A457" s="1">
        <v>45037</v>
      </c>
      <c r="B457" s="2">
        <v>0.51388888888888895</v>
      </c>
      <c r="C457" t="s">
        <v>99</v>
      </c>
      <c r="D457" t="s">
        <v>113</v>
      </c>
      <c r="E457" t="s">
        <v>60</v>
      </c>
      <c r="F457" t="s">
        <v>149</v>
      </c>
      <c r="G457">
        <v>10</v>
      </c>
      <c r="H457">
        <v>81.5</v>
      </c>
      <c r="I457">
        <v>98.5</v>
      </c>
      <c r="J457">
        <v>0</v>
      </c>
      <c r="K457" t="s">
        <v>44</v>
      </c>
      <c r="L457">
        <v>0.5</v>
      </c>
      <c r="M457">
        <v>50</v>
      </c>
      <c r="N457">
        <v>21</v>
      </c>
      <c r="O457" t="s">
        <v>119</v>
      </c>
      <c r="P457" t="s">
        <v>29</v>
      </c>
      <c r="Q457" t="s">
        <v>29</v>
      </c>
      <c r="R457" t="s">
        <v>29</v>
      </c>
      <c r="S457">
        <v>83</v>
      </c>
      <c r="T457">
        <v>0.4</v>
      </c>
      <c r="U457" t="s">
        <v>202</v>
      </c>
      <c r="X457" t="str">
        <f t="shared" si="7"/>
        <v>TA10</v>
      </c>
      <c r="Y457">
        <f>VLOOKUP($X457,Salt_Elev!$Q$1:$R$128,2,FALSE)</f>
        <v>0.14299999999999999</v>
      </c>
    </row>
    <row r="458" spans="1:25" x14ac:dyDescent="0.25">
      <c r="A458" s="1">
        <v>45037</v>
      </c>
      <c r="B458" s="2">
        <v>0.51388888888888895</v>
      </c>
      <c r="C458" t="s">
        <v>99</v>
      </c>
      <c r="D458" t="s">
        <v>113</v>
      </c>
      <c r="E458" t="s">
        <v>60</v>
      </c>
      <c r="F458" t="s">
        <v>149</v>
      </c>
      <c r="G458">
        <v>10</v>
      </c>
      <c r="H458">
        <v>81.5</v>
      </c>
      <c r="I458">
        <v>98.5</v>
      </c>
      <c r="J458">
        <v>0</v>
      </c>
      <c r="K458" t="s">
        <v>44</v>
      </c>
      <c r="L458">
        <v>0.5</v>
      </c>
      <c r="M458">
        <v>50</v>
      </c>
      <c r="N458">
        <v>21</v>
      </c>
      <c r="O458" t="s">
        <v>119</v>
      </c>
      <c r="P458" t="s">
        <v>29</v>
      </c>
      <c r="Q458" t="s">
        <v>29</v>
      </c>
      <c r="R458" t="s">
        <v>29</v>
      </c>
      <c r="S458">
        <v>177</v>
      </c>
      <c r="T458">
        <v>0.4</v>
      </c>
      <c r="U458" t="s">
        <v>202</v>
      </c>
      <c r="X458" t="str">
        <f t="shared" si="7"/>
        <v>TA10</v>
      </c>
      <c r="Y458">
        <f>VLOOKUP($X458,Salt_Elev!$Q$1:$R$128,2,FALSE)</f>
        <v>0.14299999999999999</v>
      </c>
    </row>
    <row r="459" spans="1:25" x14ac:dyDescent="0.25">
      <c r="A459" s="1">
        <v>45037</v>
      </c>
      <c r="B459" s="2">
        <v>0.51388888888888895</v>
      </c>
      <c r="C459" t="s">
        <v>99</v>
      </c>
      <c r="D459" t="s">
        <v>113</v>
      </c>
      <c r="E459" t="s">
        <v>60</v>
      </c>
      <c r="F459" t="s">
        <v>149</v>
      </c>
      <c r="G459">
        <v>10</v>
      </c>
      <c r="H459">
        <v>81.5</v>
      </c>
      <c r="I459">
        <v>98.5</v>
      </c>
      <c r="J459">
        <v>0</v>
      </c>
      <c r="K459" t="s">
        <v>44</v>
      </c>
      <c r="L459">
        <v>0.5</v>
      </c>
      <c r="M459">
        <v>50</v>
      </c>
      <c r="N459">
        <v>21</v>
      </c>
      <c r="O459" t="s">
        <v>119</v>
      </c>
      <c r="P459" t="s">
        <v>29</v>
      </c>
      <c r="Q459" t="s">
        <v>29</v>
      </c>
      <c r="R459" t="s">
        <v>29</v>
      </c>
      <c r="S459">
        <v>115</v>
      </c>
      <c r="T459">
        <v>0.4</v>
      </c>
      <c r="U459" t="s">
        <v>202</v>
      </c>
      <c r="X459" t="str">
        <f t="shared" si="7"/>
        <v>TA10</v>
      </c>
      <c r="Y459">
        <f>VLOOKUP($X459,Salt_Elev!$Q$1:$R$128,2,FALSE)</f>
        <v>0.14299999999999999</v>
      </c>
    </row>
    <row r="460" spans="1:25" x14ac:dyDescent="0.25">
      <c r="A460" s="1">
        <v>45034</v>
      </c>
      <c r="B460" s="2">
        <v>0.50555555555555554</v>
      </c>
      <c r="C460" t="s">
        <v>99</v>
      </c>
      <c r="D460" t="s">
        <v>125</v>
      </c>
      <c r="E460" t="s">
        <v>25</v>
      </c>
      <c r="F460" t="s">
        <v>108</v>
      </c>
      <c r="G460">
        <v>1</v>
      </c>
      <c r="H460">
        <v>64</v>
      </c>
      <c r="I460">
        <v>100</v>
      </c>
      <c r="J460">
        <v>0</v>
      </c>
      <c r="K460" t="s">
        <v>85</v>
      </c>
      <c r="L460">
        <v>2</v>
      </c>
      <c r="M460">
        <v>100</v>
      </c>
      <c r="N460">
        <v>22</v>
      </c>
      <c r="O460" t="s">
        <v>109</v>
      </c>
      <c r="P460" t="s">
        <v>29</v>
      </c>
      <c r="Q460" t="s">
        <v>29</v>
      </c>
      <c r="R460" t="s">
        <v>50</v>
      </c>
      <c r="S460">
        <v>555</v>
      </c>
      <c r="T460">
        <v>4.5</v>
      </c>
      <c r="X460" t="str">
        <f t="shared" si="7"/>
        <v>AE1</v>
      </c>
      <c r="Y460">
        <f>VLOOKUP($X460,Salt_Elev!$Q$1:$R$128,2,FALSE)</f>
        <v>0.34100000000000003</v>
      </c>
    </row>
    <row r="461" spans="1:25" x14ac:dyDescent="0.25">
      <c r="A461" s="1">
        <v>45034</v>
      </c>
      <c r="B461" s="2">
        <v>0.50555555555555554</v>
      </c>
      <c r="C461" t="s">
        <v>99</v>
      </c>
      <c r="D461" t="s">
        <v>125</v>
      </c>
      <c r="E461" t="s">
        <v>25</v>
      </c>
      <c r="F461" t="s">
        <v>108</v>
      </c>
      <c r="G461">
        <v>1</v>
      </c>
      <c r="H461">
        <v>64</v>
      </c>
      <c r="I461">
        <v>100</v>
      </c>
      <c r="J461">
        <v>0</v>
      </c>
      <c r="K461" t="s">
        <v>85</v>
      </c>
      <c r="L461">
        <v>2</v>
      </c>
      <c r="M461">
        <v>100</v>
      </c>
      <c r="N461">
        <v>22</v>
      </c>
      <c r="O461" t="s">
        <v>109</v>
      </c>
      <c r="P461" t="s">
        <v>29</v>
      </c>
      <c r="Q461" t="s">
        <v>29</v>
      </c>
      <c r="R461" t="s">
        <v>50</v>
      </c>
      <c r="S461">
        <v>535</v>
      </c>
      <c r="T461">
        <v>4.5</v>
      </c>
      <c r="X461" t="str">
        <f t="shared" si="7"/>
        <v>AE1</v>
      </c>
      <c r="Y461">
        <f>VLOOKUP($X461,Salt_Elev!$Q$1:$R$128,2,FALSE)</f>
        <v>0.34100000000000003</v>
      </c>
    </row>
    <row r="462" spans="1:25" x14ac:dyDescent="0.25">
      <c r="A462" s="1">
        <v>45034</v>
      </c>
      <c r="B462" s="2">
        <v>0.50555555555555554</v>
      </c>
      <c r="C462" t="s">
        <v>99</v>
      </c>
      <c r="D462" t="s">
        <v>125</v>
      </c>
      <c r="E462" t="s">
        <v>25</v>
      </c>
      <c r="F462" t="s">
        <v>108</v>
      </c>
      <c r="G462">
        <v>1</v>
      </c>
      <c r="H462">
        <v>64</v>
      </c>
      <c r="I462">
        <v>100</v>
      </c>
      <c r="J462">
        <v>0</v>
      </c>
      <c r="K462" t="s">
        <v>85</v>
      </c>
      <c r="L462">
        <v>2</v>
      </c>
      <c r="M462">
        <v>100</v>
      </c>
      <c r="N462">
        <v>22</v>
      </c>
      <c r="O462" t="s">
        <v>109</v>
      </c>
      <c r="P462" t="s">
        <v>29</v>
      </c>
      <c r="Q462" t="s">
        <v>29</v>
      </c>
      <c r="R462" t="s">
        <v>50</v>
      </c>
      <c r="S462">
        <v>465</v>
      </c>
      <c r="T462">
        <v>4.5</v>
      </c>
      <c r="X462" t="str">
        <f t="shared" si="7"/>
        <v>AE1</v>
      </c>
      <c r="Y462">
        <f>VLOOKUP($X462,Salt_Elev!$Q$1:$R$128,2,FALSE)</f>
        <v>0.34100000000000003</v>
      </c>
    </row>
    <row r="463" spans="1:25" x14ac:dyDescent="0.25">
      <c r="A463" s="1">
        <v>45034</v>
      </c>
      <c r="B463" s="2">
        <v>0.50555555555555554</v>
      </c>
      <c r="C463" t="s">
        <v>99</v>
      </c>
      <c r="D463" t="s">
        <v>125</v>
      </c>
      <c r="E463" t="s">
        <v>25</v>
      </c>
      <c r="F463" t="s">
        <v>108</v>
      </c>
      <c r="G463">
        <v>1</v>
      </c>
      <c r="H463">
        <v>64</v>
      </c>
      <c r="I463">
        <v>100</v>
      </c>
      <c r="J463">
        <v>0</v>
      </c>
      <c r="K463" t="s">
        <v>85</v>
      </c>
      <c r="L463">
        <v>2</v>
      </c>
      <c r="M463">
        <v>100</v>
      </c>
      <c r="N463">
        <v>22</v>
      </c>
      <c r="O463" t="s">
        <v>109</v>
      </c>
      <c r="P463" t="s">
        <v>29</v>
      </c>
      <c r="Q463" t="s">
        <v>29</v>
      </c>
      <c r="R463" t="s">
        <v>50</v>
      </c>
      <c r="S463">
        <v>430</v>
      </c>
      <c r="T463">
        <v>4.5</v>
      </c>
      <c r="X463" t="str">
        <f t="shared" si="7"/>
        <v>AE1</v>
      </c>
      <c r="Y463">
        <f>VLOOKUP($X463,Salt_Elev!$Q$1:$R$128,2,FALSE)</f>
        <v>0.34100000000000003</v>
      </c>
    </row>
    <row r="464" spans="1:25" x14ac:dyDescent="0.25">
      <c r="A464" s="1">
        <v>45034</v>
      </c>
      <c r="B464" s="2">
        <v>0.50555555555555554</v>
      </c>
      <c r="C464" t="s">
        <v>99</v>
      </c>
      <c r="D464" t="s">
        <v>125</v>
      </c>
      <c r="E464" t="s">
        <v>25</v>
      </c>
      <c r="F464" t="s">
        <v>108</v>
      </c>
      <c r="G464">
        <v>1</v>
      </c>
      <c r="H464">
        <v>64</v>
      </c>
      <c r="I464">
        <v>100</v>
      </c>
      <c r="J464">
        <v>0</v>
      </c>
      <c r="K464" t="s">
        <v>85</v>
      </c>
      <c r="L464">
        <v>2</v>
      </c>
      <c r="M464">
        <v>100</v>
      </c>
      <c r="N464">
        <v>22</v>
      </c>
      <c r="O464" t="s">
        <v>109</v>
      </c>
      <c r="P464" t="s">
        <v>29</v>
      </c>
      <c r="Q464" t="s">
        <v>29</v>
      </c>
      <c r="R464" t="s">
        <v>50</v>
      </c>
      <c r="S464">
        <v>635</v>
      </c>
      <c r="T464">
        <v>4</v>
      </c>
      <c r="X464" t="str">
        <f t="shared" si="7"/>
        <v>AE1</v>
      </c>
      <c r="Y464">
        <f>VLOOKUP($X464,Salt_Elev!$Q$1:$R$128,2,FALSE)</f>
        <v>0.34100000000000003</v>
      </c>
    </row>
    <row r="465" spans="1:25" x14ac:dyDescent="0.25">
      <c r="A465" s="1">
        <v>45034</v>
      </c>
      <c r="B465" s="2">
        <v>0.50555555555555554</v>
      </c>
      <c r="C465" t="s">
        <v>99</v>
      </c>
      <c r="D465" t="s">
        <v>125</v>
      </c>
      <c r="E465" t="s">
        <v>25</v>
      </c>
      <c r="F465" t="s">
        <v>108</v>
      </c>
      <c r="G465">
        <v>1</v>
      </c>
      <c r="H465">
        <v>64</v>
      </c>
      <c r="I465">
        <v>100</v>
      </c>
      <c r="J465">
        <v>0</v>
      </c>
      <c r="K465" t="s">
        <v>85</v>
      </c>
      <c r="L465">
        <v>2</v>
      </c>
      <c r="M465">
        <v>100</v>
      </c>
      <c r="N465">
        <v>22</v>
      </c>
      <c r="O465" t="s">
        <v>109</v>
      </c>
      <c r="P465" t="s">
        <v>29</v>
      </c>
      <c r="Q465" t="s">
        <v>29</v>
      </c>
      <c r="R465" t="s">
        <v>50</v>
      </c>
      <c r="S465">
        <v>575</v>
      </c>
      <c r="T465">
        <v>4</v>
      </c>
      <c r="X465" t="str">
        <f t="shared" si="7"/>
        <v>AE1</v>
      </c>
      <c r="Y465">
        <f>VLOOKUP($X465,Salt_Elev!$Q$1:$R$128,2,FALSE)</f>
        <v>0.34100000000000003</v>
      </c>
    </row>
    <row r="466" spans="1:25" x14ac:dyDescent="0.25">
      <c r="A466" s="1">
        <v>45034</v>
      </c>
      <c r="B466" s="2">
        <v>0.50555555555555554</v>
      </c>
      <c r="C466" t="s">
        <v>99</v>
      </c>
      <c r="D466" t="s">
        <v>125</v>
      </c>
      <c r="E466" t="s">
        <v>25</v>
      </c>
      <c r="F466" t="s">
        <v>108</v>
      </c>
      <c r="G466">
        <v>1</v>
      </c>
      <c r="H466">
        <v>64</v>
      </c>
      <c r="I466">
        <v>100</v>
      </c>
      <c r="J466">
        <v>0</v>
      </c>
      <c r="K466" t="s">
        <v>85</v>
      </c>
      <c r="L466">
        <v>2</v>
      </c>
      <c r="M466">
        <v>100</v>
      </c>
      <c r="N466">
        <v>22</v>
      </c>
      <c r="O466" t="s">
        <v>109</v>
      </c>
      <c r="P466" t="s">
        <v>29</v>
      </c>
      <c r="Q466" t="s">
        <v>29</v>
      </c>
      <c r="R466" t="s">
        <v>50</v>
      </c>
      <c r="S466">
        <v>540</v>
      </c>
      <c r="T466">
        <v>3</v>
      </c>
      <c r="X466" t="str">
        <f t="shared" si="7"/>
        <v>AE1</v>
      </c>
      <c r="Y466">
        <f>VLOOKUP($X466,Salt_Elev!$Q$1:$R$128,2,FALSE)</f>
        <v>0.34100000000000003</v>
      </c>
    </row>
    <row r="467" spans="1:25" x14ac:dyDescent="0.25">
      <c r="A467" s="1">
        <v>45034</v>
      </c>
      <c r="B467" s="2">
        <v>0.50555555555555554</v>
      </c>
      <c r="C467" t="s">
        <v>99</v>
      </c>
      <c r="D467" t="s">
        <v>125</v>
      </c>
      <c r="E467" t="s">
        <v>25</v>
      </c>
      <c r="F467" t="s">
        <v>108</v>
      </c>
      <c r="G467">
        <v>1</v>
      </c>
      <c r="H467">
        <v>64</v>
      </c>
      <c r="I467">
        <v>100</v>
      </c>
      <c r="J467">
        <v>0</v>
      </c>
      <c r="K467" t="s">
        <v>85</v>
      </c>
      <c r="L467">
        <v>2</v>
      </c>
      <c r="M467">
        <v>100</v>
      </c>
      <c r="N467">
        <v>22</v>
      </c>
      <c r="O467" t="s">
        <v>109</v>
      </c>
      <c r="P467" t="s">
        <v>29</v>
      </c>
      <c r="Q467" t="s">
        <v>29</v>
      </c>
      <c r="R467" t="s">
        <v>50</v>
      </c>
      <c r="S467">
        <v>410</v>
      </c>
      <c r="T467">
        <v>3</v>
      </c>
      <c r="X467" t="str">
        <f t="shared" si="7"/>
        <v>AE1</v>
      </c>
      <c r="Y467">
        <f>VLOOKUP($X467,Salt_Elev!$Q$1:$R$128,2,FALSE)</f>
        <v>0.34100000000000003</v>
      </c>
    </row>
    <row r="468" spans="1:25" x14ac:dyDescent="0.25">
      <c r="A468" s="1">
        <v>45034</v>
      </c>
      <c r="B468" s="2">
        <v>0.50555555555555554</v>
      </c>
      <c r="C468" t="s">
        <v>99</v>
      </c>
      <c r="D468" t="s">
        <v>125</v>
      </c>
      <c r="E468" t="s">
        <v>25</v>
      </c>
      <c r="F468" t="s">
        <v>108</v>
      </c>
      <c r="G468">
        <v>1</v>
      </c>
      <c r="H468">
        <v>64</v>
      </c>
      <c r="I468">
        <v>100</v>
      </c>
      <c r="J468">
        <v>0</v>
      </c>
      <c r="K468" t="s">
        <v>85</v>
      </c>
      <c r="L468">
        <v>2</v>
      </c>
      <c r="M468">
        <v>100</v>
      </c>
      <c r="N468">
        <v>22</v>
      </c>
      <c r="O468" t="s">
        <v>109</v>
      </c>
      <c r="P468" t="s">
        <v>29</v>
      </c>
      <c r="Q468" t="s">
        <v>29</v>
      </c>
      <c r="R468" t="s">
        <v>50</v>
      </c>
      <c r="S468">
        <v>355</v>
      </c>
      <c r="T468">
        <v>3</v>
      </c>
      <c r="X468" t="str">
        <f t="shared" si="7"/>
        <v>AE1</v>
      </c>
      <c r="Y468">
        <f>VLOOKUP($X468,Salt_Elev!$Q$1:$R$128,2,FALSE)</f>
        <v>0.34100000000000003</v>
      </c>
    </row>
    <row r="469" spans="1:25" x14ac:dyDescent="0.25">
      <c r="A469" s="1">
        <v>45034</v>
      </c>
      <c r="B469" s="2">
        <v>0.50555555555555554</v>
      </c>
      <c r="C469" t="s">
        <v>99</v>
      </c>
      <c r="D469" t="s">
        <v>125</v>
      </c>
      <c r="E469" t="s">
        <v>25</v>
      </c>
      <c r="F469" t="s">
        <v>108</v>
      </c>
      <c r="G469">
        <v>1</v>
      </c>
      <c r="H469">
        <v>64</v>
      </c>
      <c r="I469">
        <v>100</v>
      </c>
      <c r="J469">
        <v>0</v>
      </c>
      <c r="K469" t="s">
        <v>85</v>
      </c>
      <c r="L469">
        <v>2</v>
      </c>
      <c r="M469">
        <v>100</v>
      </c>
      <c r="N469">
        <v>22</v>
      </c>
      <c r="O469" t="s">
        <v>109</v>
      </c>
      <c r="P469" t="s">
        <v>29</v>
      </c>
      <c r="Q469" t="s">
        <v>29</v>
      </c>
      <c r="R469" t="s">
        <v>50</v>
      </c>
      <c r="S469">
        <v>395</v>
      </c>
      <c r="T469">
        <v>3</v>
      </c>
      <c r="X469" t="str">
        <f t="shared" si="7"/>
        <v>AE1</v>
      </c>
      <c r="Y469">
        <f>VLOOKUP($X469,Salt_Elev!$Q$1:$R$128,2,FALSE)</f>
        <v>0.34100000000000003</v>
      </c>
    </row>
    <row r="470" spans="1:25" x14ac:dyDescent="0.25">
      <c r="A470" s="1">
        <v>45034</v>
      </c>
      <c r="B470" s="2">
        <v>0.50555555555555554</v>
      </c>
      <c r="C470" t="s">
        <v>99</v>
      </c>
      <c r="D470" t="s">
        <v>125</v>
      </c>
      <c r="E470" t="s">
        <v>25</v>
      </c>
      <c r="F470" t="s">
        <v>108</v>
      </c>
      <c r="G470">
        <v>1</v>
      </c>
      <c r="H470">
        <v>64</v>
      </c>
      <c r="I470">
        <v>100</v>
      </c>
      <c r="J470">
        <v>0</v>
      </c>
      <c r="K470" t="s">
        <v>27</v>
      </c>
      <c r="L470">
        <v>98</v>
      </c>
      <c r="M470">
        <v>20</v>
      </c>
      <c r="N470">
        <v>265</v>
      </c>
      <c r="O470" t="s">
        <v>109</v>
      </c>
      <c r="P470" t="s">
        <v>29</v>
      </c>
      <c r="Q470" t="s">
        <v>29</v>
      </c>
      <c r="R470" t="s">
        <v>40</v>
      </c>
      <c r="S470">
        <v>365</v>
      </c>
      <c r="T470">
        <v>1</v>
      </c>
      <c r="X470" t="str">
        <f t="shared" si="7"/>
        <v>AE1</v>
      </c>
      <c r="Y470">
        <f>VLOOKUP($X470,Salt_Elev!$Q$1:$R$128,2,FALSE)</f>
        <v>0.34100000000000003</v>
      </c>
    </row>
    <row r="471" spans="1:25" x14ac:dyDescent="0.25">
      <c r="A471" s="1">
        <v>45034</v>
      </c>
      <c r="B471" s="2">
        <v>0.50555555555555554</v>
      </c>
      <c r="C471" t="s">
        <v>99</v>
      </c>
      <c r="D471" t="s">
        <v>125</v>
      </c>
      <c r="E471" t="s">
        <v>25</v>
      </c>
      <c r="F471" t="s">
        <v>108</v>
      </c>
      <c r="G471">
        <v>1</v>
      </c>
      <c r="H471">
        <v>64</v>
      </c>
      <c r="I471">
        <v>100</v>
      </c>
      <c r="J471">
        <v>0</v>
      </c>
      <c r="K471" t="s">
        <v>27</v>
      </c>
      <c r="L471">
        <v>98</v>
      </c>
      <c r="M471">
        <v>20</v>
      </c>
      <c r="N471">
        <v>265</v>
      </c>
      <c r="O471" t="s">
        <v>109</v>
      </c>
      <c r="P471" t="s">
        <v>29</v>
      </c>
      <c r="Q471" t="s">
        <v>29</v>
      </c>
      <c r="R471" t="s">
        <v>40</v>
      </c>
      <c r="S471">
        <v>476</v>
      </c>
      <c r="T471">
        <v>1</v>
      </c>
      <c r="X471" t="str">
        <f t="shared" si="7"/>
        <v>AE1</v>
      </c>
      <c r="Y471">
        <f>VLOOKUP($X471,Salt_Elev!$Q$1:$R$128,2,FALSE)</f>
        <v>0.34100000000000003</v>
      </c>
    </row>
    <row r="472" spans="1:25" x14ac:dyDescent="0.25">
      <c r="A472" s="1">
        <v>45034</v>
      </c>
      <c r="B472" s="2">
        <v>0.50555555555555554</v>
      </c>
      <c r="C472" t="s">
        <v>99</v>
      </c>
      <c r="D472" t="s">
        <v>125</v>
      </c>
      <c r="E472" t="s">
        <v>25</v>
      </c>
      <c r="F472" t="s">
        <v>108</v>
      </c>
      <c r="G472">
        <v>1</v>
      </c>
      <c r="H472">
        <v>64</v>
      </c>
      <c r="I472">
        <v>100</v>
      </c>
      <c r="J472">
        <v>0</v>
      </c>
      <c r="K472" t="s">
        <v>27</v>
      </c>
      <c r="L472">
        <v>98</v>
      </c>
      <c r="M472">
        <v>20</v>
      </c>
      <c r="N472">
        <v>265</v>
      </c>
      <c r="O472" t="s">
        <v>109</v>
      </c>
      <c r="P472" t="s">
        <v>29</v>
      </c>
      <c r="Q472" t="s">
        <v>29</v>
      </c>
      <c r="R472" t="s">
        <v>40</v>
      </c>
      <c r="S472">
        <v>391</v>
      </c>
      <c r="T472">
        <v>1</v>
      </c>
      <c r="X472" t="str">
        <f t="shared" si="7"/>
        <v>AE1</v>
      </c>
      <c r="Y472">
        <f>VLOOKUP($X472,Salt_Elev!$Q$1:$R$128,2,FALSE)</f>
        <v>0.34100000000000003</v>
      </c>
    </row>
    <row r="473" spans="1:25" x14ac:dyDescent="0.25">
      <c r="A473" s="1">
        <v>45034</v>
      </c>
      <c r="B473" s="2">
        <v>0.50555555555555554</v>
      </c>
      <c r="C473" t="s">
        <v>99</v>
      </c>
      <c r="D473" t="s">
        <v>125</v>
      </c>
      <c r="E473" t="s">
        <v>25</v>
      </c>
      <c r="F473" t="s">
        <v>108</v>
      </c>
      <c r="G473">
        <v>1</v>
      </c>
      <c r="H473">
        <v>64</v>
      </c>
      <c r="I473">
        <v>100</v>
      </c>
      <c r="J473">
        <v>0</v>
      </c>
      <c r="K473" t="s">
        <v>27</v>
      </c>
      <c r="L473">
        <v>98</v>
      </c>
      <c r="M473">
        <v>20</v>
      </c>
      <c r="N473">
        <v>265</v>
      </c>
      <c r="O473" t="s">
        <v>109</v>
      </c>
      <c r="P473" t="s">
        <v>29</v>
      </c>
      <c r="Q473" t="s">
        <v>29</v>
      </c>
      <c r="R473" t="s">
        <v>40</v>
      </c>
      <c r="S473">
        <v>352</v>
      </c>
      <c r="T473">
        <v>1</v>
      </c>
      <c r="X473" t="str">
        <f t="shared" si="7"/>
        <v>AE1</v>
      </c>
      <c r="Y473">
        <f>VLOOKUP($X473,Salt_Elev!$Q$1:$R$128,2,FALSE)</f>
        <v>0.34100000000000003</v>
      </c>
    </row>
    <row r="474" spans="1:25" x14ac:dyDescent="0.25">
      <c r="A474" s="1">
        <v>45034</v>
      </c>
      <c r="B474" s="2">
        <v>0.50555555555555554</v>
      </c>
      <c r="C474" t="s">
        <v>99</v>
      </c>
      <c r="D474" t="s">
        <v>125</v>
      </c>
      <c r="E474" t="s">
        <v>25</v>
      </c>
      <c r="F474" t="s">
        <v>108</v>
      </c>
      <c r="G474">
        <v>1</v>
      </c>
      <c r="H474">
        <v>64</v>
      </c>
      <c r="I474">
        <v>100</v>
      </c>
      <c r="J474">
        <v>0</v>
      </c>
      <c r="K474" t="s">
        <v>27</v>
      </c>
      <c r="L474">
        <v>98</v>
      </c>
      <c r="M474">
        <v>20</v>
      </c>
      <c r="N474">
        <v>265</v>
      </c>
      <c r="O474" t="s">
        <v>109</v>
      </c>
      <c r="P474" t="s">
        <v>29</v>
      </c>
      <c r="Q474" t="s">
        <v>29</v>
      </c>
      <c r="R474" t="s">
        <v>40</v>
      </c>
      <c r="S474">
        <v>340</v>
      </c>
      <c r="T474">
        <v>0.9</v>
      </c>
      <c r="V474" t="s">
        <v>126</v>
      </c>
      <c r="X474" t="str">
        <f t="shared" si="7"/>
        <v>AE1</v>
      </c>
      <c r="Y474">
        <f>VLOOKUP($X474,Salt_Elev!$Q$1:$R$128,2,FALSE)</f>
        <v>0.34100000000000003</v>
      </c>
    </row>
    <row r="475" spans="1:25" x14ac:dyDescent="0.25">
      <c r="A475" s="1">
        <v>45034</v>
      </c>
      <c r="B475" s="2">
        <v>0.50555555555555554</v>
      </c>
      <c r="C475" t="s">
        <v>99</v>
      </c>
      <c r="D475" t="s">
        <v>125</v>
      </c>
      <c r="E475" t="s">
        <v>25</v>
      </c>
      <c r="F475" t="s">
        <v>108</v>
      </c>
      <c r="G475">
        <v>1</v>
      </c>
      <c r="H475">
        <v>64</v>
      </c>
      <c r="I475">
        <v>100</v>
      </c>
      <c r="J475">
        <v>0</v>
      </c>
      <c r="K475" t="s">
        <v>27</v>
      </c>
      <c r="L475">
        <v>98</v>
      </c>
      <c r="M475">
        <v>20</v>
      </c>
      <c r="N475">
        <v>265</v>
      </c>
      <c r="O475" t="s">
        <v>109</v>
      </c>
      <c r="P475" t="s">
        <v>29</v>
      </c>
      <c r="Q475" t="s">
        <v>29</v>
      </c>
      <c r="R475" t="s">
        <v>40</v>
      </c>
      <c r="S475">
        <v>406</v>
      </c>
      <c r="T475">
        <v>0.8</v>
      </c>
      <c r="X475" t="str">
        <f t="shared" si="7"/>
        <v>AE1</v>
      </c>
      <c r="Y475">
        <f>VLOOKUP($X475,Salt_Elev!$Q$1:$R$128,2,FALSE)</f>
        <v>0.34100000000000003</v>
      </c>
    </row>
    <row r="476" spans="1:25" x14ac:dyDescent="0.25">
      <c r="A476" s="1">
        <v>45034</v>
      </c>
      <c r="B476" s="2">
        <v>0.50555555555555554</v>
      </c>
      <c r="C476" t="s">
        <v>99</v>
      </c>
      <c r="D476" t="s">
        <v>125</v>
      </c>
      <c r="E476" t="s">
        <v>25</v>
      </c>
      <c r="F476" t="s">
        <v>108</v>
      </c>
      <c r="G476">
        <v>1</v>
      </c>
      <c r="H476">
        <v>64</v>
      </c>
      <c r="I476">
        <v>100</v>
      </c>
      <c r="J476">
        <v>0</v>
      </c>
      <c r="K476" t="s">
        <v>27</v>
      </c>
      <c r="L476">
        <v>98</v>
      </c>
      <c r="M476">
        <v>20</v>
      </c>
      <c r="N476">
        <v>265</v>
      </c>
      <c r="O476" t="s">
        <v>109</v>
      </c>
      <c r="P476" t="s">
        <v>29</v>
      </c>
      <c r="Q476" t="s">
        <v>29</v>
      </c>
      <c r="R476" t="s">
        <v>40</v>
      </c>
      <c r="S476">
        <v>320</v>
      </c>
      <c r="T476">
        <v>0.8</v>
      </c>
      <c r="X476" t="str">
        <f t="shared" si="7"/>
        <v>AE1</v>
      </c>
      <c r="Y476">
        <f>VLOOKUP($X476,Salt_Elev!$Q$1:$R$128,2,FALSE)</f>
        <v>0.34100000000000003</v>
      </c>
    </row>
    <row r="477" spans="1:25" x14ac:dyDescent="0.25">
      <c r="A477" s="1">
        <v>45034</v>
      </c>
      <c r="B477" s="2">
        <v>0.50555555555555554</v>
      </c>
      <c r="C477" t="s">
        <v>99</v>
      </c>
      <c r="D477" t="s">
        <v>125</v>
      </c>
      <c r="E477" t="s">
        <v>25</v>
      </c>
      <c r="F477" t="s">
        <v>108</v>
      </c>
      <c r="G477">
        <v>1</v>
      </c>
      <c r="H477">
        <v>64</v>
      </c>
      <c r="I477">
        <v>100</v>
      </c>
      <c r="J477">
        <v>0</v>
      </c>
      <c r="K477" t="s">
        <v>27</v>
      </c>
      <c r="L477">
        <v>98</v>
      </c>
      <c r="M477">
        <v>20</v>
      </c>
      <c r="N477">
        <v>265</v>
      </c>
      <c r="O477" t="s">
        <v>109</v>
      </c>
      <c r="P477" t="s">
        <v>29</v>
      </c>
      <c r="Q477" t="s">
        <v>29</v>
      </c>
      <c r="R477" t="s">
        <v>40</v>
      </c>
      <c r="S477">
        <v>324</v>
      </c>
      <c r="T477">
        <v>0.7</v>
      </c>
      <c r="X477" t="str">
        <f t="shared" si="7"/>
        <v>AE1</v>
      </c>
      <c r="Y477">
        <f>VLOOKUP($X477,Salt_Elev!$Q$1:$R$128,2,FALSE)</f>
        <v>0.34100000000000003</v>
      </c>
    </row>
    <row r="478" spans="1:25" x14ac:dyDescent="0.25">
      <c r="A478" s="1">
        <v>45034</v>
      </c>
      <c r="B478" s="2">
        <v>0.50555555555555554</v>
      </c>
      <c r="C478" t="s">
        <v>99</v>
      </c>
      <c r="D478" t="s">
        <v>125</v>
      </c>
      <c r="E478" t="s">
        <v>25</v>
      </c>
      <c r="F478" t="s">
        <v>108</v>
      </c>
      <c r="G478">
        <v>1</v>
      </c>
      <c r="H478">
        <v>64</v>
      </c>
      <c r="I478">
        <v>100</v>
      </c>
      <c r="J478">
        <v>0</v>
      </c>
      <c r="K478" t="s">
        <v>27</v>
      </c>
      <c r="L478">
        <v>98</v>
      </c>
      <c r="M478">
        <v>20</v>
      </c>
      <c r="N478">
        <v>265</v>
      </c>
      <c r="O478" t="s">
        <v>109</v>
      </c>
      <c r="P478" t="s">
        <v>29</v>
      </c>
      <c r="Q478" t="s">
        <v>29</v>
      </c>
      <c r="R478" t="s">
        <v>40</v>
      </c>
      <c r="S478">
        <v>383</v>
      </c>
      <c r="T478">
        <v>0.5</v>
      </c>
      <c r="X478" t="str">
        <f t="shared" si="7"/>
        <v>AE1</v>
      </c>
      <c r="Y478">
        <f>VLOOKUP($X478,Salt_Elev!$Q$1:$R$128,2,FALSE)</f>
        <v>0.34100000000000003</v>
      </c>
    </row>
    <row r="479" spans="1:25" x14ac:dyDescent="0.25">
      <c r="A479" s="1">
        <v>45034</v>
      </c>
      <c r="B479" s="2">
        <v>0.50555555555555554</v>
      </c>
      <c r="C479" t="s">
        <v>99</v>
      </c>
      <c r="D479" t="s">
        <v>125</v>
      </c>
      <c r="E479" t="s">
        <v>25</v>
      </c>
      <c r="F479" t="s">
        <v>108</v>
      </c>
      <c r="G479">
        <v>1</v>
      </c>
      <c r="H479">
        <v>64</v>
      </c>
      <c r="I479">
        <v>100</v>
      </c>
      <c r="J479">
        <v>0</v>
      </c>
      <c r="K479" t="s">
        <v>27</v>
      </c>
      <c r="L479">
        <v>98</v>
      </c>
      <c r="M479">
        <v>20</v>
      </c>
      <c r="N479">
        <v>265</v>
      </c>
      <c r="O479" t="s">
        <v>109</v>
      </c>
      <c r="P479" t="s">
        <v>29</v>
      </c>
      <c r="Q479" t="s">
        <v>29</v>
      </c>
      <c r="R479" t="s">
        <v>40</v>
      </c>
      <c r="S479">
        <v>350</v>
      </c>
      <c r="T479">
        <v>0.5</v>
      </c>
      <c r="X479" t="str">
        <f t="shared" si="7"/>
        <v>AE1</v>
      </c>
      <c r="Y479">
        <f>VLOOKUP($X479,Salt_Elev!$Q$1:$R$128,2,FALSE)</f>
        <v>0.34100000000000003</v>
      </c>
    </row>
    <row r="480" spans="1:25" x14ac:dyDescent="0.25">
      <c r="A480" s="1">
        <v>45034</v>
      </c>
      <c r="B480" s="2">
        <v>0.51597222222222217</v>
      </c>
      <c r="C480" t="s">
        <v>99</v>
      </c>
      <c r="D480" t="s">
        <v>125</v>
      </c>
      <c r="E480" t="s">
        <v>25</v>
      </c>
      <c r="F480" t="s">
        <v>108</v>
      </c>
      <c r="G480">
        <v>2</v>
      </c>
      <c r="H480">
        <v>24</v>
      </c>
      <c r="I480">
        <v>54</v>
      </c>
      <c r="J480">
        <v>0</v>
      </c>
      <c r="K480" t="s">
        <v>54</v>
      </c>
      <c r="L480">
        <v>50</v>
      </c>
      <c r="M480">
        <v>100</v>
      </c>
      <c r="N480">
        <v>30</v>
      </c>
      <c r="O480" t="s">
        <v>87</v>
      </c>
      <c r="P480" t="s">
        <v>29</v>
      </c>
      <c r="Q480" t="s">
        <v>29</v>
      </c>
      <c r="R480" t="s">
        <v>29</v>
      </c>
      <c r="S480">
        <v>242</v>
      </c>
      <c r="T480">
        <v>4.9000000000000004</v>
      </c>
      <c r="X480" t="str">
        <f t="shared" si="7"/>
        <v>AE2</v>
      </c>
      <c r="Y480">
        <f>VLOOKUP($X480,Salt_Elev!$Q$1:$R$128,2,FALSE)</f>
        <v>0.29799999999999999</v>
      </c>
    </row>
    <row r="481" spans="1:25" x14ac:dyDescent="0.25">
      <c r="A481" s="1">
        <v>45034</v>
      </c>
      <c r="B481" s="2">
        <v>0.51597222222222217</v>
      </c>
      <c r="C481" t="s">
        <v>99</v>
      </c>
      <c r="D481" t="s">
        <v>125</v>
      </c>
      <c r="E481" t="s">
        <v>25</v>
      </c>
      <c r="F481" t="s">
        <v>108</v>
      </c>
      <c r="G481">
        <v>2</v>
      </c>
      <c r="H481">
        <v>24</v>
      </c>
      <c r="I481">
        <v>54</v>
      </c>
      <c r="J481">
        <v>0</v>
      </c>
      <c r="K481" t="s">
        <v>54</v>
      </c>
      <c r="L481">
        <v>50</v>
      </c>
      <c r="M481">
        <v>100</v>
      </c>
      <c r="N481">
        <v>30</v>
      </c>
      <c r="O481" t="s">
        <v>87</v>
      </c>
      <c r="P481" t="s">
        <v>29</v>
      </c>
      <c r="Q481" t="s">
        <v>29</v>
      </c>
      <c r="R481" t="s">
        <v>29</v>
      </c>
      <c r="S481">
        <v>192</v>
      </c>
      <c r="T481">
        <v>4.8</v>
      </c>
      <c r="X481" t="str">
        <f t="shared" si="7"/>
        <v>AE2</v>
      </c>
      <c r="Y481">
        <f>VLOOKUP($X481,Salt_Elev!$Q$1:$R$128,2,FALSE)</f>
        <v>0.29799999999999999</v>
      </c>
    </row>
    <row r="482" spans="1:25" x14ac:dyDescent="0.25">
      <c r="A482" s="1">
        <v>45034</v>
      </c>
      <c r="B482" s="2">
        <v>0.51597222222222217</v>
      </c>
      <c r="C482" t="s">
        <v>99</v>
      </c>
      <c r="D482" t="s">
        <v>125</v>
      </c>
      <c r="E482" t="s">
        <v>25</v>
      </c>
      <c r="F482" t="s">
        <v>108</v>
      </c>
      <c r="G482">
        <v>2</v>
      </c>
      <c r="H482">
        <v>24</v>
      </c>
      <c r="I482">
        <v>54</v>
      </c>
      <c r="J482">
        <v>0</v>
      </c>
      <c r="K482" t="s">
        <v>54</v>
      </c>
      <c r="L482">
        <v>50</v>
      </c>
      <c r="M482">
        <v>100</v>
      </c>
      <c r="N482">
        <v>30</v>
      </c>
      <c r="O482" t="s">
        <v>87</v>
      </c>
      <c r="P482" t="s">
        <v>29</v>
      </c>
      <c r="Q482" t="s">
        <v>29</v>
      </c>
      <c r="R482" t="s">
        <v>29</v>
      </c>
      <c r="S482">
        <v>175</v>
      </c>
      <c r="T482">
        <v>4.5</v>
      </c>
      <c r="X482" t="str">
        <f t="shared" si="7"/>
        <v>AE2</v>
      </c>
      <c r="Y482">
        <f>VLOOKUP($X482,Salt_Elev!$Q$1:$R$128,2,FALSE)</f>
        <v>0.29799999999999999</v>
      </c>
    </row>
    <row r="483" spans="1:25" x14ac:dyDescent="0.25">
      <c r="A483" s="1">
        <v>45034</v>
      </c>
      <c r="B483" s="2">
        <v>0.51597222222222217</v>
      </c>
      <c r="C483" t="s">
        <v>99</v>
      </c>
      <c r="D483" t="s">
        <v>125</v>
      </c>
      <c r="E483" t="s">
        <v>25</v>
      </c>
      <c r="F483" t="s">
        <v>108</v>
      </c>
      <c r="G483">
        <v>2</v>
      </c>
      <c r="H483">
        <v>24</v>
      </c>
      <c r="I483">
        <v>54</v>
      </c>
      <c r="J483">
        <v>0</v>
      </c>
      <c r="K483" t="s">
        <v>54</v>
      </c>
      <c r="L483">
        <v>50</v>
      </c>
      <c r="M483">
        <v>100</v>
      </c>
      <c r="N483">
        <v>30</v>
      </c>
      <c r="O483" t="s">
        <v>87</v>
      </c>
      <c r="P483" t="s">
        <v>29</v>
      </c>
      <c r="Q483" t="s">
        <v>29</v>
      </c>
      <c r="R483" t="s">
        <v>29</v>
      </c>
      <c r="S483">
        <v>146</v>
      </c>
      <c r="T483">
        <v>4.2</v>
      </c>
      <c r="X483" t="str">
        <f t="shared" si="7"/>
        <v>AE2</v>
      </c>
      <c r="Y483">
        <f>VLOOKUP($X483,Salt_Elev!$Q$1:$R$128,2,FALSE)</f>
        <v>0.29799999999999999</v>
      </c>
    </row>
    <row r="484" spans="1:25" x14ac:dyDescent="0.25">
      <c r="A484" s="1">
        <v>45034</v>
      </c>
      <c r="B484" s="2">
        <v>0.51597222222222217</v>
      </c>
      <c r="C484" t="s">
        <v>99</v>
      </c>
      <c r="D484" t="s">
        <v>125</v>
      </c>
      <c r="E484" t="s">
        <v>25</v>
      </c>
      <c r="F484" t="s">
        <v>108</v>
      </c>
      <c r="G484">
        <v>2</v>
      </c>
      <c r="H484">
        <v>24</v>
      </c>
      <c r="I484">
        <v>54</v>
      </c>
      <c r="J484">
        <v>0</v>
      </c>
      <c r="K484" t="s">
        <v>54</v>
      </c>
      <c r="L484">
        <v>50</v>
      </c>
      <c r="M484">
        <v>100</v>
      </c>
      <c r="N484">
        <v>30</v>
      </c>
      <c r="O484" t="s">
        <v>87</v>
      </c>
      <c r="P484" t="s">
        <v>29</v>
      </c>
      <c r="Q484" t="s">
        <v>29</v>
      </c>
      <c r="R484" t="s">
        <v>29</v>
      </c>
      <c r="S484">
        <v>230</v>
      </c>
      <c r="T484">
        <v>4</v>
      </c>
      <c r="X484" t="str">
        <f t="shared" si="7"/>
        <v>AE2</v>
      </c>
      <c r="Y484">
        <f>VLOOKUP($X484,Salt_Elev!$Q$1:$R$128,2,FALSE)</f>
        <v>0.29799999999999999</v>
      </c>
    </row>
    <row r="485" spans="1:25" x14ac:dyDescent="0.25">
      <c r="A485" s="1">
        <v>45034</v>
      </c>
      <c r="B485" s="2">
        <v>0.51597222222222217</v>
      </c>
      <c r="C485" t="s">
        <v>99</v>
      </c>
      <c r="D485" t="s">
        <v>125</v>
      </c>
      <c r="E485" t="s">
        <v>25</v>
      </c>
      <c r="F485" t="s">
        <v>108</v>
      </c>
      <c r="G485">
        <v>2</v>
      </c>
      <c r="H485">
        <v>24</v>
      </c>
      <c r="I485">
        <v>54</v>
      </c>
      <c r="J485">
        <v>0</v>
      </c>
      <c r="K485" t="s">
        <v>54</v>
      </c>
      <c r="L485">
        <v>50</v>
      </c>
      <c r="M485">
        <v>100</v>
      </c>
      <c r="N485">
        <v>30</v>
      </c>
      <c r="O485" t="s">
        <v>87</v>
      </c>
      <c r="P485" t="s">
        <v>29</v>
      </c>
      <c r="Q485" t="s">
        <v>29</v>
      </c>
      <c r="R485" t="s">
        <v>29</v>
      </c>
      <c r="S485">
        <v>149</v>
      </c>
      <c r="T485">
        <v>4</v>
      </c>
      <c r="X485" t="str">
        <f t="shared" si="7"/>
        <v>AE2</v>
      </c>
      <c r="Y485">
        <f>VLOOKUP($X485,Salt_Elev!$Q$1:$R$128,2,FALSE)</f>
        <v>0.29799999999999999</v>
      </c>
    </row>
    <row r="486" spans="1:25" x14ac:dyDescent="0.25">
      <c r="A486" s="1">
        <v>45034</v>
      </c>
      <c r="B486" s="2">
        <v>0.51597222222222217</v>
      </c>
      <c r="C486" t="s">
        <v>99</v>
      </c>
      <c r="D486" t="s">
        <v>125</v>
      </c>
      <c r="E486" t="s">
        <v>25</v>
      </c>
      <c r="F486" t="s">
        <v>108</v>
      </c>
      <c r="G486">
        <v>2</v>
      </c>
      <c r="H486">
        <v>24</v>
      </c>
      <c r="I486">
        <v>54</v>
      </c>
      <c r="J486">
        <v>0</v>
      </c>
      <c r="K486" t="s">
        <v>54</v>
      </c>
      <c r="L486">
        <v>50</v>
      </c>
      <c r="M486">
        <v>100</v>
      </c>
      <c r="N486">
        <v>30</v>
      </c>
      <c r="O486" t="s">
        <v>87</v>
      </c>
      <c r="P486" t="s">
        <v>29</v>
      </c>
      <c r="Q486" t="s">
        <v>29</v>
      </c>
      <c r="R486" t="s">
        <v>29</v>
      </c>
      <c r="S486">
        <v>172</v>
      </c>
      <c r="T486">
        <v>3.8</v>
      </c>
      <c r="X486" t="str">
        <f t="shared" si="7"/>
        <v>AE2</v>
      </c>
      <c r="Y486">
        <f>VLOOKUP($X486,Salt_Elev!$Q$1:$R$128,2,FALSE)</f>
        <v>0.29799999999999999</v>
      </c>
    </row>
    <row r="487" spans="1:25" x14ac:dyDescent="0.25">
      <c r="A487" s="1">
        <v>45034</v>
      </c>
      <c r="B487" s="2">
        <v>0.51597222222222217</v>
      </c>
      <c r="C487" t="s">
        <v>99</v>
      </c>
      <c r="D487" t="s">
        <v>125</v>
      </c>
      <c r="E487" t="s">
        <v>25</v>
      </c>
      <c r="F487" t="s">
        <v>108</v>
      </c>
      <c r="G487">
        <v>2</v>
      </c>
      <c r="H487">
        <v>24</v>
      </c>
      <c r="I487">
        <v>54</v>
      </c>
      <c r="J487">
        <v>0</v>
      </c>
      <c r="K487" t="s">
        <v>54</v>
      </c>
      <c r="L487">
        <v>50</v>
      </c>
      <c r="M487">
        <v>100</v>
      </c>
      <c r="N487">
        <v>30</v>
      </c>
      <c r="O487" t="s">
        <v>87</v>
      </c>
      <c r="P487" t="s">
        <v>29</v>
      </c>
      <c r="Q487" t="s">
        <v>29</v>
      </c>
      <c r="R487" t="s">
        <v>29</v>
      </c>
      <c r="S487">
        <v>129</v>
      </c>
      <c r="T487">
        <v>3</v>
      </c>
      <c r="X487" t="str">
        <f t="shared" si="7"/>
        <v>AE2</v>
      </c>
      <c r="Y487">
        <f>VLOOKUP($X487,Salt_Elev!$Q$1:$R$128,2,FALSE)</f>
        <v>0.29799999999999999</v>
      </c>
    </row>
    <row r="488" spans="1:25" x14ac:dyDescent="0.25">
      <c r="A488" s="1">
        <v>45034</v>
      </c>
      <c r="B488" s="2">
        <v>0.51597222222222217</v>
      </c>
      <c r="C488" t="s">
        <v>99</v>
      </c>
      <c r="D488" t="s">
        <v>125</v>
      </c>
      <c r="E488" t="s">
        <v>25</v>
      </c>
      <c r="F488" t="s">
        <v>108</v>
      </c>
      <c r="G488">
        <v>2</v>
      </c>
      <c r="H488">
        <v>24</v>
      </c>
      <c r="I488">
        <v>54</v>
      </c>
      <c r="J488">
        <v>0</v>
      </c>
      <c r="K488" t="s">
        <v>54</v>
      </c>
      <c r="L488">
        <v>50</v>
      </c>
      <c r="M488">
        <v>100</v>
      </c>
      <c r="N488">
        <v>30</v>
      </c>
      <c r="O488" t="s">
        <v>87</v>
      </c>
      <c r="P488" t="s">
        <v>29</v>
      </c>
      <c r="Q488" t="s">
        <v>29</v>
      </c>
      <c r="R488" t="s">
        <v>29</v>
      </c>
      <c r="S488">
        <v>189</v>
      </c>
      <c r="T488">
        <v>3</v>
      </c>
      <c r="X488" t="str">
        <f t="shared" si="7"/>
        <v>AE2</v>
      </c>
      <c r="Y488">
        <f>VLOOKUP($X488,Salt_Elev!$Q$1:$R$128,2,FALSE)</f>
        <v>0.29799999999999999</v>
      </c>
    </row>
    <row r="489" spans="1:25" x14ac:dyDescent="0.25">
      <c r="A489" s="1">
        <v>45034</v>
      </c>
      <c r="B489" s="2">
        <v>0.51597222222222217</v>
      </c>
      <c r="C489" t="s">
        <v>99</v>
      </c>
      <c r="D489" t="s">
        <v>125</v>
      </c>
      <c r="E489" t="s">
        <v>25</v>
      </c>
      <c r="F489" t="s">
        <v>108</v>
      </c>
      <c r="G489">
        <v>2</v>
      </c>
      <c r="H489">
        <v>24</v>
      </c>
      <c r="I489">
        <v>54</v>
      </c>
      <c r="J489">
        <v>0</v>
      </c>
      <c r="K489" t="s">
        <v>54</v>
      </c>
      <c r="L489">
        <v>50</v>
      </c>
      <c r="M489">
        <v>100</v>
      </c>
      <c r="N489">
        <v>30</v>
      </c>
      <c r="O489" t="s">
        <v>87</v>
      </c>
      <c r="P489" t="s">
        <v>29</v>
      </c>
      <c r="Q489" t="s">
        <v>29</v>
      </c>
      <c r="R489" t="s">
        <v>29</v>
      </c>
      <c r="S489">
        <v>155</v>
      </c>
      <c r="T489">
        <v>3</v>
      </c>
      <c r="X489" t="str">
        <f t="shared" si="7"/>
        <v>AE2</v>
      </c>
      <c r="Y489">
        <f>VLOOKUP($X489,Salt_Elev!$Q$1:$R$128,2,FALSE)</f>
        <v>0.29799999999999999</v>
      </c>
    </row>
    <row r="490" spans="1:25" x14ac:dyDescent="0.25">
      <c r="A490" s="1">
        <v>45034</v>
      </c>
      <c r="B490" s="2">
        <v>0.51597222222222217</v>
      </c>
      <c r="C490" t="s">
        <v>99</v>
      </c>
      <c r="D490" t="s">
        <v>125</v>
      </c>
      <c r="E490" t="s">
        <v>25</v>
      </c>
      <c r="F490" t="s">
        <v>108</v>
      </c>
      <c r="G490">
        <v>2</v>
      </c>
      <c r="H490">
        <v>24</v>
      </c>
      <c r="I490">
        <v>54</v>
      </c>
      <c r="J490">
        <v>0</v>
      </c>
      <c r="K490" t="s">
        <v>27</v>
      </c>
      <c r="L490">
        <v>4</v>
      </c>
      <c r="M490">
        <v>100</v>
      </c>
      <c r="N490">
        <v>107</v>
      </c>
      <c r="O490" t="s">
        <v>87</v>
      </c>
      <c r="P490" t="s">
        <v>29</v>
      </c>
      <c r="Q490" t="s">
        <v>29</v>
      </c>
      <c r="R490" t="s">
        <v>29</v>
      </c>
      <c r="S490">
        <v>190</v>
      </c>
      <c r="T490">
        <v>2</v>
      </c>
      <c r="V490" t="s">
        <v>127</v>
      </c>
      <c r="X490" t="str">
        <f t="shared" si="7"/>
        <v>AE2</v>
      </c>
      <c r="Y490">
        <f>VLOOKUP($X490,Salt_Elev!$Q$1:$R$128,2,FALSE)</f>
        <v>0.29799999999999999</v>
      </c>
    </row>
    <row r="491" spans="1:25" x14ac:dyDescent="0.25">
      <c r="A491" s="1">
        <v>45034</v>
      </c>
      <c r="B491" s="2">
        <v>0.51597222222222217</v>
      </c>
      <c r="C491" t="s">
        <v>99</v>
      </c>
      <c r="D491" t="s">
        <v>125</v>
      </c>
      <c r="E491" t="s">
        <v>25</v>
      </c>
      <c r="F491" t="s">
        <v>108</v>
      </c>
      <c r="G491">
        <v>2</v>
      </c>
      <c r="H491">
        <v>24</v>
      </c>
      <c r="I491">
        <v>54</v>
      </c>
      <c r="J491">
        <v>0</v>
      </c>
      <c r="K491" t="s">
        <v>27</v>
      </c>
      <c r="L491">
        <v>4</v>
      </c>
      <c r="M491">
        <v>100</v>
      </c>
      <c r="N491">
        <v>107</v>
      </c>
      <c r="O491" t="s">
        <v>87</v>
      </c>
      <c r="P491" t="s">
        <v>29</v>
      </c>
      <c r="Q491" t="s">
        <v>29</v>
      </c>
      <c r="R491" t="s">
        <v>29</v>
      </c>
      <c r="S491">
        <v>192</v>
      </c>
      <c r="T491">
        <v>1.5</v>
      </c>
      <c r="V491" t="s">
        <v>127</v>
      </c>
      <c r="X491" t="str">
        <f t="shared" si="7"/>
        <v>AE2</v>
      </c>
      <c r="Y491">
        <f>VLOOKUP($X491,Salt_Elev!$Q$1:$R$128,2,FALSE)</f>
        <v>0.29799999999999999</v>
      </c>
    </row>
    <row r="492" spans="1:25" x14ac:dyDescent="0.25">
      <c r="A492" s="1">
        <v>45034</v>
      </c>
      <c r="B492" s="2">
        <v>0.51597222222222217</v>
      </c>
      <c r="C492" t="s">
        <v>99</v>
      </c>
      <c r="D492" t="s">
        <v>125</v>
      </c>
      <c r="E492" t="s">
        <v>25</v>
      </c>
      <c r="F492" t="s">
        <v>108</v>
      </c>
      <c r="G492">
        <v>2</v>
      </c>
      <c r="H492">
        <v>24</v>
      </c>
      <c r="I492">
        <v>54</v>
      </c>
      <c r="J492">
        <v>0</v>
      </c>
      <c r="K492" t="s">
        <v>27</v>
      </c>
      <c r="L492">
        <v>4</v>
      </c>
      <c r="M492">
        <v>100</v>
      </c>
      <c r="N492">
        <v>107</v>
      </c>
      <c r="O492" t="s">
        <v>87</v>
      </c>
      <c r="P492" t="s">
        <v>29</v>
      </c>
      <c r="Q492" t="s">
        <v>29</v>
      </c>
      <c r="R492" t="s">
        <v>29</v>
      </c>
      <c r="S492">
        <v>220</v>
      </c>
      <c r="T492">
        <v>1.5</v>
      </c>
      <c r="V492" t="s">
        <v>127</v>
      </c>
      <c r="X492" t="str">
        <f t="shared" si="7"/>
        <v>AE2</v>
      </c>
      <c r="Y492">
        <f>VLOOKUP($X492,Salt_Elev!$Q$1:$R$128,2,FALSE)</f>
        <v>0.29799999999999999</v>
      </c>
    </row>
    <row r="493" spans="1:25" x14ac:dyDescent="0.25">
      <c r="A493" s="1">
        <v>45034</v>
      </c>
      <c r="B493" s="2">
        <v>0.51597222222222217</v>
      </c>
      <c r="C493" t="s">
        <v>99</v>
      </c>
      <c r="D493" t="s">
        <v>125</v>
      </c>
      <c r="E493" t="s">
        <v>25</v>
      </c>
      <c r="F493" t="s">
        <v>108</v>
      </c>
      <c r="G493">
        <v>2</v>
      </c>
      <c r="H493">
        <v>24</v>
      </c>
      <c r="I493">
        <v>54</v>
      </c>
      <c r="J493">
        <v>0</v>
      </c>
      <c r="K493" t="s">
        <v>27</v>
      </c>
      <c r="L493">
        <v>4</v>
      </c>
      <c r="M493">
        <v>100</v>
      </c>
      <c r="N493">
        <v>107</v>
      </c>
      <c r="O493" t="s">
        <v>87</v>
      </c>
      <c r="P493" t="s">
        <v>29</v>
      </c>
      <c r="Q493" t="s">
        <v>29</v>
      </c>
      <c r="R493" t="s">
        <v>29</v>
      </c>
      <c r="S493">
        <v>219</v>
      </c>
      <c r="T493">
        <v>1.1000000000000001</v>
      </c>
      <c r="V493" t="s">
        <v>127</v>
      </c>
      <c r="X493" t="str">
        <f t="shared" si="7"/>
        <v>AE2</v>
      </c>
      <c r="Y493">
        <f>VLOOKUP($X493,Salt_Elev!$Q$1:$R$128,2,FALSE)</f>
        <v>0.29799999999999999</v>
      </c>
    </row>
    <row r="494" spans="1:25" x14ac:dyDescent="0.25">
      <c r="A494" s="1">
        <v>45034</v>
      </c>
      <c r="B494" s="2">
        <v>0.51597222222222217</v>
      </c>
      <c r="C494" t="s">
        <v>99</v>
      </c>
      <c r="D494" t="s">
        <v>125</v>
      </c>
      <c r="E494" t="s">
        <v>25</v>
      </c>
      <c r="F494" t="s">
        <v>108</v>
      </c>
      <c r="G494">
        <v>2</v>
      </c>
      <c r="H494">
        <v>24</v>
      </c>
      <c r="I494">
        <v>54</v>
      </c>
      <c r="J494">
        <v>0</v>
      </c>
      <c r="K494" t="s">
        <v>27</v>
      </c>
      <c r="L494">
        <v>4</v>
      </c>
      <c r="M494">
        <v>100</v>
      </c>
      <c r="N494">
        <v>107</v>
      </c>
      <c r="O494" t="s">
        <v>87</v>
      </c>
      <c r="P494" t="s">
        <v>29</v>
      </c>
      <c r="Q494" t="s">
        <v>29</v>
      </c>
      <c r="R494" t="s">
        <v>29</v>
      </c>
      <c r="S494">
        <v>154</v>
      </c>
      <c r="T494">
        <v>1</v>
      </c>
      <c r="V494" t="s">
        <v>127</v>
      </c>
      <c r="X494" t="str">
        <f t="shared" si="7"/>
        <v>AE2</v>
      </c>
      <c r="Y494">
        <f>VLOOKUP($X494,Salt_Elev!$Q$1:$R$128,2,FALSE)</f>
        <v>0.29799999999999999</v>
      </c>
    </row>
    <row r="495" spans="1:25" x14ac:dyDescent="0.25">
      <c r="A495" s="1">
        <v>45034</v>
      </c>
      <c r="B495" s="2">
        <v>0.51597222222222217</v>
      </c>
      <c r="C495" t="s">
        <v>99</v>
      </c>
      <c r="D495" t="s">
        <v>125</v>
      </c>
      <c r="E495" t="s">
        <v>25</v>
      </c>
      <c r="F495" t="s">
        <v>108</v>
      </c>
      <c r="G495">
        <v>2</v>
      </c>
      <c r="H495">
        <v>24</v>
      </c>
      <c r="I495">
        <v>54</v>
      </c>
      <c r="J495">
        <v>0</v>
      </c>
      <c r="K495" t="s">
        <v>27</v>
      </c>
      <c r="L495">
        <v>4</v>
      </c>
      <c r="M495">
        <v>100</v>
      </c>
      <c r="N495">
        <v>107</v>
      </c>
      <c r="O495" t="s">
        <v>87</v>
      </c>
      <c r="P495" t="s">
        <v>29</v>
      </c>
      <c r="Q495" t="s">
        <v>29</v>
      </c>
      <c r="R495" t="s">
        <v>29</v>
      </c>
      <c r="S495">
        <v>245</v>
      </c>
      <c r="T495">
        <v>1</v>
      </c>
      <c r="V495" t="s">
        <v>127</v>
      </c>
      <c r="X495" t="str">
        <f t="shared" si="7"/>
        <v>AE2</v>
      </c>
      <c r="Y495">
        <f>VLOOKUP($X495,Salt_Elev!$Q$1:$R$128,2,FALSE)</f>
        <v>0.29799999999999999</v>
      </c>
    </row>
    <row r="496" spans="1:25" x14ac:dyDescent="0.25">
      <c r="A496" s="1">
        <v>45034</v>
      </c>
      <c r="B496" s="2">
        <v>0.51597222222222217</v>
      </c>
      <c r="C496" t="s">
        <v>99</v>
      </c>
      <c r="D496" t="s">
        <v>125</v>
      </c>
      <c r="E496" t="s">
        <v>25</v>
      </c>
      <c r="F496" t="s">
        <v>108</v>
      </c>
      <c r="G496">
        <v>2</v>
      </c>
      <c r="H496">
        <v>24</v>
      </c>
      <c r="I496">
        <v>54</v>
      </c>
      <c r="J496">
        <v>0</v>
      </c>
      <c r="K496" t="s">
        <v>27</v>
      </c>
      <c r="L496">
        <v>4</v>
      </c>
      <c r="M496">
        <v>100</v>
      </c>
      <c r="N496">
        <v>107</v>
      </c>
      <c r="O496" t="s">
        <v>87</v>
      </c>
      <c r="P496" t="s">
        <v>29</v>
      </c>
      <c r="Q496" t="s">
        <v>29</v>
      </c>
      <c r="R496" t="s">
        <v>29</v>
      </c>
      <c r="S496">
        <v>148</v>
      </c>
      <c r="T496">
        <v>1</v>
      </c>
      <c r="V496" t="s">
        <v>127</v>
      </c>
      <c r="X496" t="str">
        <f t="shared" si="7"/>
        <v>AE2</v>
      </c>
      <c r="Y496">
        <f>VLOOKUP($X496,Salt_Elev!$Q$1:$R$128,2,FALSE)</f>
        <v>0.29799999999999999</v>
      </c>
    </row>
    <row r="497" spans="1:25" x14ac:dyDescent="0.25">
      <c r="A497" s="1">
        <v>45034</v>
      </c>
      <c r="B497" s="2">
        <v>0.51597222222222217</v>
      </c>
      <c r="C497" t="s">
        <v>99</v>
      </c>
      <c r="D497" t="s">
        <v>125</v>
      </c>
      <c r="E497" t="s">
        <v>25</v>
      </c>
      <c r="F497" t="s">
        <v>108</v>
      </c>
      <c r="G497">
        <v>2</v>
      </c>
      <c r="H497">
        <v>24</v>
      </c>
      <c r="I497">
        <v>54</v>
      </c>
      <c r="J497">
        <v>0</v>
      </c>
      <c r="K497" t="s">
        <v>27</v>
      </c>
      <c r="L497">
        <v>4</v>
      </c>
      <c r="M497">
        <v>100</v>
      </c>
      <c r="N497">
        <v>107</v>
      </c>
      <c r="O497" t="s">
        <v>87</v>
      </c>
      <c r="P497" t="s">
        <v>29</v>
      </c>
      <c r="Q497" t="s">
        <v>29</v>
      </c>
      <c r="R497" t="s">
        <v>29</v>
      </c>
      <c r="S497">
        <v>129</v>
      </c>
      <c r="T497">
        <v>1</v>
      </c>
      <c r="V497" t="s">
        <v>127</v>
      </c>
      <c r="X497" t="str">
        <f t="shared" si="7"/>
        <v>AE2</v>
      </c>
      <c r="Y497">
        <f>VLOOKUP($X497,Salt_Elev!$Q$1:$R$128,2,FALSE)</f>
        <v>0.29799999999999999</v>
      </c>
    </row>
    <row r="498" spans="1:25" x14ac:dyDescent="0.25">
      <c r="A498" s="1">
        <v>45034</v>
      </c>
      <c r="B498" s="2">
        <v>0.51597222222222217</v>
      </c>
      <c r="C498" t="s">
        <v>99</v>
      </c>
      <c r="D498" t="s">
        <v>125</v>
      </c>
      <c r="E498" t="s">
        <v>25</v>
      </c>
      <c r="F498" t="s">
        <v>108</v>
      </c>
      <c r="G498">
        <v>2</v>
      </c>
      <c r="H498">
        <v>24</v>
      </c>
      <c r="I498">
        <v>54</v>
      </c>
      <c r="J498">
        <v>0</v>
      </c>
      <c r="K498" t="s">
        <v>27</v>
      </c>
      <c r="L498">
        <v>4</v>
      </c>
      <c r="M498">
        <v>100</v>
      </c>
      <c r="N498">
        <v>107</v>
      </c>
      <c r="O498" t="s">
        <v>87</v>
      </c>
      <c r="P498" t="s">
        <v>29</v>
      </c>
      <c r="Q498" t="s">
        <v>29</v>
      </c>
      <c r="R498" t="s">
        <v>29</v>
      </c>
      <c r="S498">
        <v>221</v>
      </c>
      <c r="T498">
        <v>0.5</v>
      </c>
      <c r="V498" t="s">
        <v>127</v>
      </c>
      <c r="X498" t="str">
        <f t="shared" si="7"/>
        <v>AE2</v>
      </c>
      <c r="Y498">
        <f>VLOOKUP($X498,Salt_Elev!$Q$1:$R$128,2,FALSE)</f>
        <v>0.29799999999999999</v>
      </c>
    </row>
    <row r="499" spans="1:25" x14ac:dyDescent="0.25">
      <c r="A499" s="1">
        <v>45034</v>
      </c>
      <c r="B499" s="2">
        <v>0.51597222222222217</v>
      </c>
      <c r="C499" t="s">
        <v>99</v>
      </c>
      <c r="D499" t="s">
        <v>125</v>
      </c>
      <c r="E499" t="s">
        <v>25</v>
      </c>
      <c r="F499" t="s">
        <v>108</v>
      </c>
      <c r="G499">
        <v>2</v>
      </c>
      <c r="H499">
        <v>24</v>
      </c>
      <c r="I499">
        <v>54</v>
      </c>
      <c r="J499">
        <v>0</v>
      </c>
      <c r="K499" t="s">
        <v>27</v>
      </c>
      <c r="L499">
        <v>4</v>
      </c>
      <c r="M499">
        <v>100</v>
      </c>
      <c r="N499">
        <v>107</v>
      </c>
      <c r="O499" t="s">
        <v>87</v>
      </c>
      <c r="P499" t="s">
        <v>29</v>
      </c>
      <c r="Q499" t="s">
        <v>29</v>
      </c>
      <c r="R499" t="s">
        <v>29</v>
      </c>
      <c r="S499">
        <v>145</v>
      </c>
      <c r="T499">
        <v>0.5</v>
      </c>
      <c r="V499" t="s">
        <v>127</v>
      </c>
      <c r="X499" t="str">
        <f t="shared" si="7"/>
        <v>AE2</v>
      </c>
      <c r="Y499">
        <f>VLOOKUP($X499,Salt_Elev!$Q$1:$R$128,2,FALSE)</f>
        <v>0.29799999999999999</v>
      </c>
    </row>
    <row r="500" spans="1:25" x14ac:dyDescent="0.25">
      <c r="A500" s="1">
        <v>45034</v>
      </c>
      <c r="B500" s="2">
        <v>0.53472222222222221</v>
      </c>
      <c r="C500" t="s">
        <v>103</v>
      </c>
      <c r="D500" t="s">
        <v>128</v>
      </c>
      <c r="E500" t="s">
        <v>25</v>
      </c>
      <c r="F500" t="s">
        <v>108</v>
      </c>
      <c r="G500">
        <v>3</v>
      </c>
      <c r="H500">
        <v>23.4</v>
      </c>
      <c r="I500">
        <v>75</v>
      </c>
      <c r="J500">
        <v>0</v>
      </c>
      <c r="K500" t="s">
        <v>54</v>
      </c>
      <c r="L500">
        <v>75</v>
      </c>
      <c r="M500">
        <v>100</v>
      </c>
      <c r="N500">
        <v>48</v>
      </c>
      <c r="O500" t="s">
        <v>129</v>
      </c>
      <c r="P500" t="s">
        <v>29</v>
      </c>
      <c r="Q500" t="s">
        <v>29</v>
      </c>
      <c r="R500" t="s">
        <v>50</v>
      </c>
      <c r="S500">
        <v>140</v>
      </c>
      <c r="T500">
        <v>4</v>
      </c>
      <c r="X500" t="str">
        <f t="shared" si="7"/>
        <v>AE3</v>
      </c>
      <c r="Y500">
        <f>VLOOKUP($X500,Salt_Elev!$Q$1:$R$128,2,FALSE)</f>
        <v>0.25800000000000001</v>
      </c>
    </row>
    <row r="501" spans="1:25" x14ac:dyDescent="0.25">
      <c r="A501" s="1">
        <v>45034</v>
      </c>
      <c r="B501" s="2">
        <v>0.53472222222222221</v>
      </c>
      <c r="C501" t="s">
        <v>103</v>
      </c>
      <c r="D501" t="s">
        <v>128</v>
      </c>
      <c r="E501" t="s">
        <v>25</v>
      </c>
      <c r="F501" t="s">
        <v>108</v>
      </c>
      <c r="G501">
        <v>3</v>
      </c>
      <c r="H501">
        <v>23.4</v>
      </c>
      <c r="I501">
        <v>75</v>
      </c>
      <c r="J501">
        <v>0</v>
      </c>
      <c r="K501" t="s">
        <v>54</v>
      </c>
      <c r="L501">
        <v>75</v>
      </c>
      <c r="M501">
        <v>100</v>
      </c>
      <c r="N501">
        <v>48</v>
      </c>
      <c r="O501" t="s">
        <v>129</v>
      </c>
      <c r="P501" t="s">
        <v>29</v>
      </c>
      <c r="Q501" t="s">
        <v>29</v>
      </c>
      <c r="R501" t="s">
        <v>50</v>
      </c>
      <c r="S501">
        <v>215</v>
      </c>
      <c r="T501">
        <v>4</v>
      </c>
      <c r="X501" t="str">
        <f t="shared" si="7"/>
        <v>AE3</v>
      </c>
      <c r="Y501">
        <f>VLOOKUP($X501,Salt_Elev!$Q$1:$R$128,2,FALSE)</f>
        <v>0.25800000000000001</v>
      </c>
    </row>
    <row r="502" spans="1:25" x14ac:dyDescent="0.25">
      <c r="A502" s="1">
        <v>45034</v>
      </c>
      <c r="B502" s="2">
        <v>0.53472222222222221</v>
      </c>
      <c r="C502" t="s">
        <v>103</v>
      </c>
      <c r="D502" t="s">
        <v>128</v>
      </c>
      <c r="E502" t="s">
        <v>25</v>
      </c>
      <c r="F502" t="s">
        <v>108</v>
      </c>
      <c r="G502">
        <v>3</v>
      </c>
      <c r="H502">
        <v>23.4</v>
      </c>
      <c r="I502">
        <v>75</v>
      </c>
      <c r="J502">
        <v>0</v>
      </c>
      <c r="K502" t="s">
        <v>54</v>
      </c>
      <c r="L502">
        <v>75</v>
      </c>
      <c r="M502">
        <v>100</v>
      </c>
      <c r="N502">
        <v>48</v>
      </c>
      <c r="O502" t="s">
        <v>129</v>
      </c>
      <c r="P502" t="s">
        <v>29</v>
      </c>
      <c r="Q502" t="s">
        <v>29</v>
      </c>
      <c r="R502" t="s">
        <v>50</v>
      </c>
      <c r="S502">
        <v>215</v>
      </c>
      <c r="T502">
        <v>4</v>
      </c>
      <c r="X502" t="str">
        <f t="shared" si="7"/>
        <v>AE3</v>
      </c>
      <c r="Y502">
        <f>VLOOKUP($X502,Salt_Elev!$Q$1:$R$128,2,FALSE)</f>
        <v>0.25800000000000001</v>
      </c>
    </row>
    <row r="503" spans="1:25" x14ac:dyDescent="0.25">
      <c r="A503" s="1">
        <v>45034</v>
      </c>
      <c r="B503" s="2">
        <v>0.53472222222222221</v>
      </c>
      <c r="C503" t="s">
        <v>103</v>
      </c>
      <c r="D503" t="s">
        <v>128</v>
      </c>
      <c r="E503" t="s">
        <v>25</v>
      </c>
      <c r="F503" t="s">
        <v>108</v>
      </c>
      <c r="G503">
        <v>3</v>
      </c>
      <c r="H503">
        <v>23.4</v>
      </c>
      <c r="I503">
        <v>75</v>
      </c>
      <c r="J503">
        <v>0</v>
      </c>
      <c r="K503" t="s">
        <v>54</v>
      </c>
      <c r="L503">
        <v>75</v>
      </c>
      <c r="M503">
        <v>100</v>
      </c>
      <c r="N503">
        <v>48</v>
      </c>
      <c r="O503" t="s">
        <v>129</v>
      </c>
      <c r="P503" t="s">
        <v>29</v>
      </c>
      <c r="Q503" t="s">
        <v>29</v>
      </c>
      <c r="R503" t="s">
        <v>50</v>
      </c>
      <c r="S503">
        <v>195</v>
      </c>
      <c r="T503">
        <v>3.5</v>
      </c>
      <c r="X503" t="str">
        <f t="shared" si="7"/>
        <v>AE3</v>
      </c>
      <c r="Y503">
        <f>VLOOKUP($X503,Salt_Elev!$Q$1:$R$128,2,FALSE)</f>
        <v>0.25800000000000001</v>
      </c>
    </row>
    <row r="504" spans="1:25" x14ac:dyDescent="0.25">
      <c r="A504" s="1">
        <v>45034</v>
      </c>
      <c r="B504" s="2">
        <v>0.53472222222222221</v>
      </c>
      <c r="C504" t="s">
        <v>103</v>
      </c>
      <c r="D504" t="s">
        <v>128</v>
      </c>
      <c r="E504" t="s">
        <v>25</v>
      </c>
      <c r="F504" t="s">
        <v>108</v>
      </c>
      <c r="G504">
        <v>3</v>
      </c>
      <c r="H504">
        <v>23.4</v>
      </c>
      <c r="I504">
        <v>75</v>
      </c>
      <c r="J504">
        <v>0</v>
      </c>
      <c r="K504" t="s">
        <v>54</v>
      </c>
      <c r="L504">
        <v>75</v>
      </c>
      <c r="M504">
        <v>100</v>
      </c>
      <c r="N504">
        <v>48</v>
      </c>
      <c r="O504" t="s">
        <v>129</v>
      </c>
      <c r="P504" t="s">
        <v>29</v>
      </c>
      <c r="Q504" t="s">
        <v>29</v>
      </c>
      <c r="R504" t="s">
        <v>50</v>
      </c>
      <c r="S504">
        <v>206</v>
      </c>
      <c r="T504">
        <v>3.5</v>
      </c>
      <c r="X504" t="str">
        <f t="shared" si="7"/>
        <v>AE3</v>
      </c>
      <c r="Y504">
        <f>VLOOKUP($X504,Salt_Elev!$Q$1:$R$128,2,FALSE)</f>
        <v>0.25800000000000001</v>
      </c>
    </row>
    <row r="505" spans="1:25" x14ac:dyDescent="0.25">
      <c r="A505" s="1">
        <v>45034</v>
      </c>
      <c r="B505" s="2">
        <v>0.53472222222222221</v>
      </c>
      <c r="C505" t="s">
        <v>103</v>
      </c>
      <c r="D505" t="s">
        <v>128</v>
      </c>
      <c r="E505" t="s">
        <v>25</v>
      </c>
      <c r="F505" t="s">
        <v>108</v>
      </c>
      <c r="G505">
        <v>3</v>
      </c>
      <c r="H505">
        <v>23.4</v>
      </c>
      <c r="I505">
        <v>75</v>
      </c>
      <c r="J505">
        <v>0</v>
      </c>
      <c r="K505" t="s">
        <v>54</v>
      </c>
      <c r="L505">
        <v>75</v>
      </c>
      <c r="M505">
        <v>100</v>
      </c>
      <c r="N505">
        <v>48</v>
      </c>
      <c r="O505" t="s">
        <v>129</v>
      </c>
      <c r="P505" t="s">
        <v>29</v>
      </c>
      <c r="Q505" t="s">
        <v>29</v>
      </c>
      <c r="R505" t="s">
        <v>50</v>
      </c>
      <c r="S505">
        <v>214</v>
      </c>
      <c r="T505">
        <v>3.2</v>
      </c>
      <c r="X505" t="str">
        <f t="shared" si="7"/>
        <v>AE3</v>
      </c>
      <c r="Y505">
        <f>VLOOKUP($X505,Salt_Elev!$Q$1:$R$128,2,FALSE)</f>
        <v>0.25800000000000001</v>
      </c>
    </row>
    <row r="506" spans="1:25" x14ac:dyDescent="0.25">
      <c r="A506" s="1">
        <v>45034</v>
      </c>
      <c r="B506" s="2">
        <v>0.53472222222222221</v>
      </c>
      <c r="C506" t="s">
        <v>103</v>
      </c>
      <c r="D506" t="s">
        <v>128</v>
      </c>
      <c r="E506" t="s">
        <v>25</v>
      </c>
      <c r="F506" t="s">
        <v>108</v>
      </c>
      <c r="G506">
        <v>3</v>
      </c>
      <c r="H506">
        <v>23.4</v>
      </c>
      <c r="I506">
        <v>75</v>
      </c>
      <c r="J506">
        <v>0</v>
      </c>
      <c r="K506" t="s">
        <v>54</v>
      </c>
      <c r="L506">
        <v>75</v>
      </c>
      <c r="M506">
        <v>100</v>
      </c>
      <c r="N506">
        <v>48</v>
      </c>
      <c r="O506" t="s">
        <v>129</v>
      </c>
      <c r="P506" t="s">
        <v>29</v>
      </c>
      <c r="Q506" t="s">
        <v>29</v>
      </c>
      <c r="R506" t="s">
        <v>50</v>
      </c>
      <c r="S506">
        <v>148</v>
      </c>
      <c r="T506">
        <v>3</v>
      </c>
      <c r="X506" t="str">
        <f t="shared" si="7"/>
        <v>AE3</v>
      </c>
      <c r="Y506">
        <f>VLOOKUP($X506,Salt_Elev!$Q$1:$R$128,2,FALSE)</f>
        <v>0.25800000000000001</v>
      </c>
    </row>
    <row r="507" spans="1:25" x14ac:dyDescent="0.25">
      <c r="A507" s="1">
        <v>45034</v>
      </c>
      <c r="B507" s="2">
        <v>0.53472222222222221</v>
      </c>
      <c r="C507" t="s">
        <v>103</v>
      </c>
      <c r="D507" t="s">
        <v>128</v>
      </c>
      <c r="E507" t="s">
        <v>25</v>
      </c>
      <c r="F507" t="s">
        <v>108</v>
      </c>
      <c r="G507">
        <v>3</v>
      </c>
      <c r="H507">
        <v>23.4</v>
      </c>
      <c r="I507">
        <v>75</v>
      </c>
      <c r="J507">
        <v>0</v>
      </c>
      <c r="K507" t="s">
        <v>54</v>
      </c>
      <c r="L507">
        <v>75</v>
      </c>
      <c r="M507">
        <v>100</v>
      </c>
      <c r="N507">
        <v>48</v>
      </c>
      <c r="O507" t="s">
        <v>129</v>
      </c>
      <c r="P507" t="s">
        <v>29</v>
      </c>
      <c r="Q507" t="s">
        <v>29</v>
      </c>
      <c r="R507" t="s">
        <v>50</v>
      </c>
      <c r="S507">
        <v>178</v>
      </c>
      <c r="T507">
        <v>3</v>
      </c>
      <c r="X507" t="str">
        <f t="shared" si="7"/>
        <v>AE3</v>
      </c>
      <c r="Y507">
        <f>VLOOKUP($X507,Salt_Elev!$Q$1:$R$128,2,FALSE)</f>
        <v>0.25800000000000001</v>
      </c>
    </row>
    <row r="508" spans="1:25" x14ac:dyDescent="0.25">
      <c r="A508" s="1">
        <v>45034</v>
      </c>
      <c r="B508" s="2">
        <v>0.53472222222222221</v>
      </c>
      <c r="C508" t="s">
        <v>103</v>
      </c>
      <c r="D508" t="s">
        <v>128</v>
      </c>
      <c r="E508" t="s">
        <v>25</v>
      </c>
      <c r="F508" t="s">
        <v>108</v>
      </c>
      <c r="G508">
        <v>3</v>
      </c>
      <c r="H508">
        <v>23.4</v>
      </c>
      <c r="I508">
        <v>75</v>
      </c>
      <c r="J508">
        <v>0</v>
      </c>
      <c r="K508" t="s">
        <v>54</v>
      </c>
      <c r="L508">
        <v>75</v>
      </c>
      <c r="M508">
        <v>100</v>
      </c>
      <c r="N508">
        <v>48</v>
      </c>
      <c r="O508" t="s">
        <v>129</v>
      </c>
      <c r="P508" t="s">
        <v>29</v>
      </c>
      <c r="Q508" t="s">
        <v>29</v>
      </c>
      <c r="R508" t="s">
        <v>50</v>
      </c>
      <c r="S508">
        <v>82</v>
      </c>
      <c r="T508">
        <v>2.8</v>
      </c>
      <c r="X508" t="str">
        <f t="shared" si="7"/>
        <v>AE3</v>
      </c>
      <c r="Y508">
        <f>VLOOKUP($X508,Salt_Elev!$Q$1:$R$128,2,FALSE)</f>
        <v>0.25800000000000001</v>
      </c>
    </row>
    <row r="509" spans="1:25" x14ac:dyDescent="0.25">
      <c r="A509" s="1">
        <v>45034</v>
      </c>
      <c r="B509" s="2">
        <v>0.53472222222222221</v>
      </c>
      <c r="C509" t="s">
        <v>103</v>
      </c>
      <c r="D509" t="s">
        <v>128</v>
      </c>
      <c r="E509" t="s">
        <v>25</v>
      </c>
      <c r="F509" t="s">
        <v>108</v>
      </c>
      <c r="G509">
        <v>3</v>
      </c>
      <c r="H509">
        <v>23.4</v>
      </c>
      <c r="I509">
        <v>75</v>
      </c>
      <c r="J509">
        <v>0</v>
      </c>
      <c r="K509" t="s">
        <v>54</v>
      </c>
      <c r="L509">
        <v>75</v>
      </c>
      <c r="M509">
        <v>100</v>
      </c>
      <c r="N509">
        <v>48</v>
      </c>
      <c r="O509" t="s">
        <v>129</v>
      </c>
      <c r="P509" t="s">
        <v>29</v>
      </c>
      <c r="Q509" t="s">
        <v>29</v>
      </c>
      <c r="R509" t="s">
        <v>50</v>
      </c>
      <c r="S509">
        <v>126</v>
      </c>
      <c r="T509">
        <v>2</v>
      </c>
      <c r="X509" t="str">
        <f t="shared" si="7"/>
        <v>AE3</v>
      </c>
      <c r="Y509">
        <f>VLOOKUP($X509,Salt_Elev!$Q$1:$R$128,2,FALSE)</f>
        <v>0.25800000000000001</v>
      </c>
    </row>
    <row r="510" spans="1:25" x14ac:dyDescent="0.25">
      <c r="A510" s="1">
        <v>45034</v>
      </c>
      <c r="B510" s="2">
        <v>0.54583333333333328</v>
      </c>
      <c r="C510" t="s">
        <v>103</v>
      </c>
      <c r="D510" t="s">
        <v>130</v>
      </c>
      <c r="E510" t="s">
        <v>25</v>
      </c>
      <c r="F510" t="s">
        <v>108</v>
      </c>
      <c r="G510">
        <v>4</v>
      </c>
      <c r="H510">
        <v>14.5</v>
      </c>
      <c r="I510">
        <v>80</v>
      </c>
      <c r="J510">
        <v>0</v>
      </c>
      <c r="K510" t="s">
        <v>54</v>
      </c>
      <c r="L510">
        <v>75</v>
      </c>
      <c r="M510">
        <v>100</v>
      </c>
      <c r="N510">
        <v>45</v>
      </c>
      <c r="O510" t="s">
        <v>131</v>
      </c>
      <c r="P510" t="s">
        <v>29</v>
      </c>
      <c r="Q510" t="s">
        <v>50</v>
      </c>
      <c r="R510" t="s">
        <v>50</v>
      </c>
      <c r="S510">
        <v>277</v>
      </c>
      <c r="T510">
        <v>4.2</v>
      </c>
      <c r="X510" t="str">
        <f t="shared" si="7"/>
        <v>AE4</v>
      </c>
      <c r="Y510">
        <f>VLOOKUP($X510,Salt_Elev!$Q$1:$R$128,2,FALSE)</f>
        <v>0.22900000000000001</v>
      </c>
    </row>
    <row r="511" spans="1:25" x14ac:dyDescent="0.25">
      <c r="A511" s="1">
        <v>45034</v>
      </c>
      <c r="B511" s="2">
        <v>0.54583333333333328</v>
      </c>
      <c r="C511" t="s">
        <v>103</v>
      </c>
      <c r="D511" t="s">
        <v>130</v>
      </c>
      <c r="E511" t="s">
        <v>25</v>
      </c>
      <c r="F511" t="s">
        <v>108</v>
      </c>
      <c r="G511">
        <v>4</v>
      </c>
      <c r="H511">
        <v>14.5</v>
      </c>
      <c r="I511">
        <v>80</v>
      </c>
      <c r="J511">
        <v>0</v>
      </c>
      <c r="K511" t="s">
        <v>54</v>
      </c>
      <c r="L511">
        <v>75</v>
      </c>
      <c r="M511">
        <v>100</v>
      </c>
      <c r="N511">
        <v>45</v>
      </c>
      <c r="O511" t="s">
        <v>131</v>
      </c>
      <c r="P511" t="s">
        <v>29</v>
      </c>
      <c r="Q511" t="s">
        <v>50</v>
      </c>
      <c r="R511" t="s">
        <v>50</v>
      </c>
      <c r="S511">
        <v>300</v>
      </c>
      <c r="T511">
        <v>4</v>
      </c>
      <c r="X511" t="str">
        <f t="shared" si="7"/>
        <v>AE4</v>
      </c>
      <c r="Y511">
        <f>VLOOKUP($X511,Salt_Elev!$Q$1:$R$128,2,FALSE)</f>
        <v>0.22900000000000001</v>
      </c>
    </row>
    <row r="512" spans="1:25" x14ac:dyDescent="0.25">
      <c r="A512" s="1">
        <v>45034</v>
      </c>
      <c r="B512" s="2">
        <v>0.54583333333333328</v>
      </c>
      <c r="C512" t="s">
        <v>103</v>
      </c>
      <c r="D512" t="s">
        <v>130</v>
      </c>
      <c r="E512" t="s">
        <v>25</v>
      </c>
      <c r="F512" t="s">
        <v>108</v>
      </c>
      <c r="G512">
        <v>4</v>
      </c>
      <c r="H512">
        <v>14.5</v>
      </c>
      <c r="I512">
        <v>80</v>
      </c>
      <c r="J512">
        <v>0</v>
      </c>
      <c r="K512" t="s">
        <v>54</v>
      </c>
      <c r="L512">
        <v>75</v>
      </c>
      <c r="M512">
        <v>100</v>
      </c>
      <c r="N512">
        <v>45</v>
      </c>
      <c r="O512" t="s">
        <v>131</v>
      </c>
      <c r="P512" t="s">
        <v>29</v>
      </c>
      <c r="Q512" t="s">
        <v>50</v>
      </c>
      <c r="R512" t="s">
        <v>50</v>
      </c>
      <c r="S512">
        <v>152</v>
      </c>
      <c r="T512">
        <v>3</v>
      </c>
      <c r="X512" t="str">
        <f t="shared" si="7"/>
        <v>AE4</v>
      </c>
      <c r="Y512">
        <f>VLOOKUP($X512,Salt_Elev!$Q$1:$R$128,2,FALSE)</f>
        <v>0.22900000000000001</v>
      </c>
    </row>
    <row r="513" spans="1:25" x14ac:dyDescent="0.25">
      <c r="A513" s="1">
        <v>45034</v>
      </c>
      <c r="B513" s="2">
        <v>0.54583333333333328</v>
      </c>
      <c r="C513" t="s">
        <v>103</v>
      </c>
      <c r="D513" t="s">
        <v>130</v>
      </c>
      <c r="E513" t="s">
        <v>25</v>
      </c>
      <c r="F513" t="s">
        <v>108</v>
      </c>
      <c r="G513">
        <v>4</v>
      </c>
      <c r="H513">
        <v>14.5</v>
      </c>
      <c r="I513">
        <v>80</v>
      </c>
      <c r="J513">
        <v>0</v>
      </c>
      <c r="K513" t="s">
        <v>54</v>
      </c>
      <c r="L513">
        <v>75</v>
      </c>
      <c r="M513">
        <v>100</v>
      </c>
      <c r="N513">
        <v>45</v>
      </c>
      <c r="O513" t="s">
        <v>131</v>
      </c>
      <c r="P513" t="s">
        <v>29</v>
      </c>
      <c r="Q513" t="s">
        <v>50</v>
      </c>
      <c r="R513" t="s">
        <v>50</v>
      </c>
      <c r="S513">
        <v>172</v>
      </c>
      <c r="T513">
        <v>3</v>
      </c>
      <c r="X513" t="str">
        <f t="shared" si="7"/>
        <v>AE4</v>
      </c>
      <c r="Y513">
        <f>VLOOKUP($X513,Salt_Elev!$Q$1:$R$128,2,FALSE)</f>
        <v>0.22900000000000001</v>
      </c>
    </row>
    <row r="514" spans="1:25" x14ac:dyDescent="0.25">
      <c r="A514" s="1">
        <v>45034</v>
      </c>
      <c r="B514" s="2">
        <v>0.54583333333333328</v>
      </c>
      <c r="C514" t="s">
        <v>103</v>
      </c>
      <c r="D514" t="s">
        <v>130</v>
      </c>
      <c r="E514" t="s">
        <v>25</v>
      </c>
      <c r="F514" t="s">
        <v>108</v>
      </c>
      <c r="G514">
        <v>4</v>
      </c>
      <c r="H514">
        <v>14.5</v>
      </c>
      <c r="I514">
        <v>80</v>
      </c>
      <c r="J514">
        <v>0</v>
      </c>
      <c r="K514" t="s">
        <v>54</v>
      </c>
      <c r="L514">
        <v>75</v>
      </c>
      <c r="M514">
        <v>100</v>
      </c>
      <c r="N514">
        <v>45</v>
      </c>
      <c r="O514" t="s">
        <v>131</v>
      </c>
      <c r="P514" t="s">
        <v>29</v>
      </c>
      <c r="Q514" t="s">
        <v>50</v>
      </c>
      <c r="R514" t="s">
        <v>50</v>
      </c>
      <c r="S514">
        <v>169</v>
      </c>
      <c r="T514">
        <v>3</v>
      </c>
      <c r="X514" t="str">
        <f t="shared" ref="X514:X577" si="8">_xlfn.CONCAT(F514,G514)</f>
        <v>AE4</v>
      </c>
      <c r="Y514">
        <f>VLOOKUP($X514,Salt_Elev!$Q$1:$R$128,2,FALSE)</f>
        <v>0.22900000000000001</v>
      </c>
    </row>
    <row r="515" spans="1:25" x14ac:dyDescent="0.25">
      <c r="A515" s="1">
        <v>45034</v>
      </c>
      <c r="B515" s="2">
        <v>0.54583333333333328</v>
      </c>
      <c r="C515" t="s">
        <v>103</v>
      </c>
      <c r="D515" t="s">
        <v>130</v>
      </c>
      <c r="E515" t="s">
        <v>25</v>
      </c>
      <c r="F515" t="s">
        <v>108</v>
      </c>
      <c r="G515">
        <v>4</v>
      </c>
      <c r="H515">
        <v>14.5</v>
      </c>
      <c r="I515">
        <v>80</v>
      </c>
      <c r="J515">
        <v>0</v>
      </c>
      <c r="K515" t="s">
        <v>54</v>
      </c>
      <c r="L515">
        <v>75</v>
      </c>
      <c r="M515">
        <v>100</v>
      </c>
      <c r="N515">
        <v>45</v>
      </c>
      <c r="O515" t="s">
        <v>131</v>
      </c>
      <c r="P515" t="s">
        <v>29</v>
      </c>
      <c r="Q515" t="s">
        <v>50</v>
      </c>
      <c r="R515" t="s">
        <v>50</v>
      </c>
      <c r="S515">
        <v>173</v>
      </c>
      <c r="T515">
        <v>3</v>
      </c>
      <c r="X515" t="str">
        <f t="shared" si="8"/>
        <v>AE4</v>
      </c>
      <c r="Y515">
        <f>VLOOKUP($X515,Salt_Elev!$Q$1:$R$128,2,FALSE)</f>
        <v>0.22900000000000001</v>
      </c>
    </row>
    <row r="516" spans="1:25" x14ac:dyDescent="0.25">
      <c r="A516" s="1">
        <v>45034</v>
      </c>
      <c r="B516" s="2">
        <v>0.54583333333333328</v>
      </c>
      <c r="C516" t="s">
        <v>103</v>
      </c>
      <c r="D516" t="s">
        <v>130</v>
      </c>
      <c r="E516" t="s">
        <v>25</v>
      </c>
      <c r="F516" t="s">
        <v>108</v>
      </c>
      <c r="G516">
        <v>4</v>
      </c>
      <c r="H516">
        <v>14.5</v>
      </c>
      <c r="I516">
        <v>80</v>
      </c>
      <c r="J516">
        <v>0</v>
      </c>
      <c r="K516" t="s">
        <v>54</v>
      </c>
      <c r="L516">
        <v>75</v>
      </c>
      <c r="M516">
        <v>100</v>
      </c>
      <c r="N516">
        <v>45</v>
      </c>
      <c r="O516" t="s">
        <v>131</v>
      </c>
      <c r="P516" t="s">
        <v>29</v>
      </c>
      <c r="Q516" t="s">
        <v>50</v>
      </c>
      <c r="R516" t="s">
        <v>50</v>
      </c>
      <c r="S516">
        <v>133</v>
      </c>
      <c r="T516">
        <v>2.8</v>
      </c>
      <c r="X516" t="str">
        <f t="shared" si="8"/>
        <v>AE4</v>
      </c>
      <c r="Y516">
        <f>VLOOKUP($X516,Salt_Elev!$Q$1:$R$128,2,FALSE)</f>
        <v>0.22900000000000001</v>
      </c>
    </row>
    <row r="517" spans="1:25" x14ac:dyDescent="0.25">
      <c r="A517" s="1">
        <v>45034</v>
      </c>
      <c r="B517" s="2">
        <v>0.54583333333333328</v>
      </c>
      <c r="C517" t="s">
        <v>103</v>
      </c>
      <c r="D517" t="s">
        <v>130</v>
      </c>
      <c r="E517" t="s">
        <v>25</v>
      </c>
      <c r="F517" t="s">
        <v>108</v>
      </c>
      <c r="G517">
        <v>4</v>
      </c>
      <c r="H517">
        <v>14.5</v>
      </c>
      <c r="I517">
        <v>80</v>
      </c>
      <c r="J517">
        <v>0</v>
      </c>
      <c r="K517" t="s">
        <v>54</v>
      </c>
      <c r="L517">
        <v>75</v>
      </c>
      <c r="M517">
        <v>100</v>
      </c>
      <c r="N517">
        <v>45</v>
      </c>
      <c r="O517" t="s">
        <v>131</v>
      </c>
      <c r="P517" t="s">
        <v>29</v>
      </c>
      <c r="Q517" t="s">
        <v>50</v>
      </c>
      <c r="R517" t="s">
        <v>50</v>
      </c>
      <c r="S517">
        <v>42</v>
      </c>
      <c r="T517">
        <v>2</v>
      </c>
      <c r="X517" t="str">
        <f t="shared" si="8"/>
        <v>AE4</v>
      </c>
      <c r="Y517">
        <f>VLOOKUP($X517,Salt_Elev!$Q$1:$R$128,2,FALSE)</f>
        <v>0.22900000000000001</v>
      </c>
    </row>
    <row r="518" spans="1:25" x14ac:dyDescent="0.25">
      <c r="A518" s="1">
        <v>45034</v>
      </c>
      <c r="B518" s="2">
        <v>0.54583333333333328</v>
      </c>
      <c r="C518" t="s">
        <v>103</v>
      </c>
      <c r="D518" t="s">
        <v>130</v>
      </c>
      <c r="E518" t="s">
        <v>25</v>
      </c>
      <c r="F518" t="s">
        <v>108</v>
      </c>
      <c r="G518">
        <v>4</v>
      </c>
      <c r="H518">
        <v>14.5</v>
      </c>
      <c r="I518">
        <v>80</v>
      </c>
      <c r="J518">
        <v>0</v>
      </c>
      <c r="K518" t="s">
        <v>54</v>
      </c>
      <c r="L518">
        <v>75</v>
      </c>
      <c r="M518">
        <v>100</v>
      </c>
      <c r="N518">
        <v>45</v>
      </c>
      <c r="O518" t="s">
        <v>131</v>
      </c>
      <c r="P518" t="s">
        <v>29</v>
      </c>
      <c r="Q518" t="s">
        <v>50</v>
      </c>
      <c r="R518" t="s">
        <v>50</v>
      </c>
      <c r="S518">
        <v>178</v>
      </c>
      <c r="T518">
        <v>2</v>
      </c>
      <c r="X518" t="str">
        <f t="shared" si="8"/>
        <v>AE4</v>
      </c>
      <c r="Y518">
        <f>VLOOKUP($X518,Salt_Elev!$Q$1:$R$128,2,FALSE)</f>
        <v>0.22900000000000001</v>
      </c>
    </row>
    <row r="519" spans="1:25" x14ac:dyDescent="0.25">
      <c r="A519" s="1">
        <v>45034</v>
      </c>
      <c r="B519" s="2">
        <v>0.54583333333333328</v>
      </c>
      <c r="C519" t="s">
        <v>103</v>
      </c>
      <c r="D519" t="s">
        <v>130</v>
      </c>
      <c r="E519" t="s">
        <v>25</v>
      </c>
      <c r="F519" t="s">
        <v>108</v>
      </c>
      <c r="G519">
        <v>4</v>
      </c>
      <c r="H519">
        <v>14.5</v>
      </c>
      <c r="I519">
        <v>80</v>
      </c>
      <c r="J519">
        <v>0</v>
      </c>
      <c r="K519" t="s">
        <v>54</v>
      </c>
      <c r="L519">
        <v>75</v>
      </c>
      <c r="M519">
        <v>100</v>
      </c>
      <c r="N519">
        <v>45</v>
      </c>
      <c r="O519" t="s">
        <v>131</v>
      </c>
      <c r="P519" t="s">
        <v>29</v>
      </c>
      <c r="Q519" t="s">
        <v>50</v>
      </c>
      <c r="R519" t="s">
        <v>50</v>
      </c>
      <c r="S519">
        <v>223</v>
      </c>
      <c r="T519">
        <v>1.5</v>
      </c>
      <c r="X519" t="str">
        <f t="shared" si="8"/>
        <v>AE4</v>
      </c>
      <c r="Y519">
        <f>VLOOKUP($X519,Salt_Elev!$Q$1:$R$128,2,FALSE)</f>
        <v>0.22900000000000001</v>
      </c>
    </row>
    <row r="520" spans="1:25" x14ac:dyDescent="0.25">
      <c r="A520" s="1">
        <v>45034</v>
      </c>
      <c r="B520" s="2">
        <v>0.54583333333333328</v>
      </c>
      <c r="C520" t="s">
        <v>103</v>
      </c>
      <c r="D520" t="s">
        <v>130</v>
      </c>
      <c r="E520" t="s">
        <v>25</v>
      </c>
      <c r="F520" t="s">
        <v>108</v>
      </c>
      <c r="G520">
        <v>4</v>
      </c>
      <c r="H520">
        <v>14.5</v>
      </c>
      <c r="I520">
        <v>80</v>
      </c>
      <c r="J520">
        <v>0</v>
      </c>
      <c r="K520" t="s">
        <v>27</v>
      </c>
      <c r="L520">
        <v>5</v>
      </c>
      <c r="M520">
        <v>100</v>
      </c>
      <c r="N520">
        <v>156</v>
      </c>
      <c r="O520" t="s">
        <v>87</v>
      </c>
      <c r="P520" t="s">
        <v>29</v>
      </c>
      <c r="Q520" t="s">
        <v>29</v>
      </c>
      <c r="R520" t="s">
        <v>29</v>
      </c>
      <c r="S520">
        <v>155</v>
      </c>
      <c r="T520">
        <v>1</v>
      </c>
      <c r="X520" t="str">
        <f t="shared" si="8"/>
        <v>AE4</v>
      </c>
      <c r="Y520">
        <f>VLOOKUP($X520,Salt_Elev!$Q$1:$R$128,2,FALSE)</f>
        <v>0.22900000000000001</v>
      </c>
    </row>
    <row r="521" spans="1:25" x14ac:dyDescent="0.25">
      <c r="A521" s="1">
        <v>45034</v>
      </c>
      <c r="B521" s="2">
        <v>0.54583333333333328</v>
      </c>
      <c r="C521" t="s">
        <v>103</v>
      </c>
      <c r="D521" t="s">
        <v>130</v>
      </c>
      <c r="E521" t="s">
        <v>25</v>
      </c>
      <c r="F521" t="s">
        <v>108</v>
      </c>
      <c r="G521">
        <v>4</v>
      </c>
      <c r="H521">
        <v>14.5</v>
      </c>
      <c r="I521">
        <v>80</v>
      </c>
      <c r="J521">
        <v>0</v>
      </c>
      <c r="K521" t="s">
        <v>27</v>
      </c>
      <c r="L521">
        <v>5</v>
      </c>
      <c r="M521">
        <v>100</v>
      </c>
      <c r="N521">
        <v>156</v>
      </c>
      <c r="O521" t="s">
        <v>87</v>
      </c>
      <c r="P521" t="s">
        <v>29</v>
      </c>
      <c r="Q521" t="s">
        <v>29</v>
      </c>
      <c r="R521" t="s">
        <v>29</v>
      </c>
      <c r="S521">
        <v>195</v>
      </c>
      <c r="T521">
        <v>1</v>
      </c>
      <c r="X521" t="str">
        <f t="shared" si="8"/>
        <v>AE4</v>
      </c>
      <c r="Y521">
        <f>VLOOKUP($X521,Salt_Elev!$Q$1:$R$128,2,FALSE)</f>
        <v>0.22900000000000001</v>
      </c>
    </row>
    <row r="522" spans="1:25" x14ac:dyDescent="0.25">
      <c r="A522" s="1">
        <v>45034</v>
      </c>
      <c r="B522" s="2">
        <v>0.54583333333333328</v>
      </c>
      <c r="C522" t="s">
        <v>103</v>
      </c>
      <c r="D522" t="s">
        <v>130</v>
      </c>
      <c r="E522" t="s">
        <v>25</v>
      </c>
      <c r="F522" t="s">
        <v>108</v>
      </c>
      <c r="G522">
        <v>4</v>
      </c>
      <c r="H522">
        <v>14.5</v>
      </c>
      <c r="I522">
        <v>80</v>
      </c>
      <c r="J522">
        <v>0</v>
      </c>
      <c r="K522" t="s">
        <v>27</v>
      </c>
      <c r="L522">
        <v>5</v>
      </c>
      <c r="M522">
        <v>100</v>
      </c>
      <c r="N522">
        <v>156</v>
      </c>
      <c r="O522" t="s">
        <v>87</v>
      </c>
      <c r="P522" t="s">
        <v>29</v>
      </c>
      <c r="Q522" t="s">
        <v>29</v>
      </c>
      <c r="R522" t="s">
        <v>29</v>
      </c>
      <c r="S522">
        <v>145</v>
      </c>
      <c r="T522">
        <v>1</v>
      </c>
      <c r="X522" t="str">
        <f t="shared" si="8"/>
        <v>AE4</v>
      </c>
      <c r="Y522">
        <f>VLOOKUP($X522,Salt_Elev!$Q$1:$R$128,2,FALSE)</f>
        <v>0.22900000000000001</v>
      </c>
    </row>
    <row r="523" spans="1:25" x14ac:dyDescent="0.25">
      <c r="A523" s="1">
        <v>45034</v>
      </c>
      <c r="B523" s="2">
        <v>0.54583333333333328</v>
      </c>
      <c r="C523" t="s">
        <v>103</v>
      </c>
      <c r="D523" t="s">
        <v>130</v>
      </c>
      <c r="E523" t="s">
        <v>25</v>
      </c>
      <c r="F523" t="s">
        <v>108</v>
      </c>
      <c r="G523">
        <v>4</v>
      </c>
      <c r="H523">
        <v>14.5</v>
      </c>
      <c r="I523">
        <v>80</v>
      </c>
      <c r="J523">
        <v>0</v>
      </c>
      <c r="K523" t="s">
        <v>27</v>
      </c>
      <c r="L523">
        <v>5</v>
      </c>
      <c r="M523">
        <v>100</v>
      </c>
      <c r="N523">
        <v>156</v>
      </c>
      <c r="O523" t="s">
        <v>87</v>
      </c>
      <c r="P523" t="s">
        <v>29</v>
      </c>
      <c r="Q523" t="s">
        <v>29</v>
      </c>
      <c r="R523" t="s">
        <v>29</v>
      </c>
      <c r="S523">
        <v>240</v>
      </c>
      <c r="T523">
        <v>1</v>
      </c>
      <c r="X523" t="str">
        <f t="shared" si="8"/>
        <v>AE4</v>
      </c>
      <c r="Y523">
        <f>VLOOKUP($X523,Salt_Elev!$Q$1:$R$128,2,FALSE)</f>
        <v>0.22900000000000001</v>
      </c>
    </row>
    <row r="524" spans="1:25" x14ac:dyDescent="0.25">
      <c r="A524" s="1">
        <v>45034</v>
      </c>
      <c r="B524" s="2">
        <v>0.54583333333333328</v>
      </c>
      <c r="C524" t="s">
        <v>103</v>
      </c>
      <c r="D524" t="s">
        <v>130</v>
      </c>
      <c r="E524" t="s">
        <v>25</v>
      </c>
      <c r="F524" t="s">
        <v>108</v>
      </c>
      <c r="G524">
        <v>4</v>
      </c>
      <c r="H524">
        <v>14.5</v>
      </c>
      <c r="I524">
        <v>80</v>
      </c>
      <c r="J524">
        <v>0</v>
      </c>
      <c r="K524" t="s">
        <v>27</v>
      </c>
      <c r="L524">
        <v>5</v>
      </c>
      <c r="M524">
        <v>100</v>
      </c>
      <c r="N524">
        <v>156</v>
      </c>
      <c r="O524" t="s">
        <v>87</v>
      </c>
      <c r="P524" t="s">
        <v>29</v>
      </c>
      <c r="Q524" t="s">
        <v>29</v>
      </c>
      <c r="R524" t="s">
        <v>29</v>
      </c>
      <c r="S524">
        <v>182</v>
      </c>
      <c r="T524">
        <v>0.9</v>
      </c>
      <c r="X524" t="str">
        <f t="shared" si="8"/>
        <v>AE4</v>
      </c>
      <c r="Y524">
        <f>VLOOKUP($X524,Salt_Elev!$Q$1:$R$128,2,FALSE)</f>
        <v>0.22900000000000001</v>
      </c>
    </row>
    <row r="525" spans="1:25" x14ac:dyDescent="0.25">
      <c r="A525" s="1">
        <v>45034</v>
      </c>
      <c r="B525" s="2">
        <v>0.54583333333333328</v>
      </c>
      <c r="C525" t="s">
        <v>103</v>
      </c>
      <c r="D525" t="s">
        <v>130</v>
      </c>
      <c r="E525" t="s">
        <v>25</v>
      </c>
      <c r="F525" t="s">
        <v>108</v>
      </c>
      <c r="G525">
        <v>4</v>
      </c>
      <c r="H525">
        <v>14.5</v>
      </c>
      <c r="I525">
        <v>80</v>
      </c>
      <c r="J525">
        <v>0</v>
      </c>
      <c r="K525" t="s">
        <v>27</v>
      </c>
      <c r="L525">
        <v>5</v>
      </c>
      <c r="M525">
        <v>100</v>
      </c>
      <c r="N525">
        <v>156</v>
      </c>
      <c r="O525" t="s">
        <v>87</v>
      </c>
      <c r="P525" t="s">
        <v>29</v>
      </c>
      <c r="Q525" t="s">
        <v>29</v>
      </c>
      <c r="R525" t="s">
        <v>29</v>
      </c>
      <c r="S525">
        <v>213</v>
      </c>
      <c r="T525">
        <v>0.8</v>
      </c>
      <c r="X525" t="str">
        <f t="shared" si="8"/>
        <v>AE4</v>
      </c>
      <c r="Y525">
        <f>VLOOKUP($X525,Salt_Elev!$Q$1:$R$128,2,FALSE)</f>
        <v>0.22900000000000001</v>
      </c>
    </row>
    <row r="526" spans="1:25" x14ac:dyDescent="0.25">
      <c r="A526" s="1">
        <v>45034</v>
      </c>
      <c r="B526" s="2">
        <v>0.54583333333333328</v>
      </c>
      <c r="C526" t="s">
        <v>103</v>
      </c>
      <c r="D526" t="s">
        <v>130</v>
      </c>
      <c r="E526" t="s">
        <v>25</v>
      </c>
      <c r="F526" t="s">
        <v>108</v>
      </c>
      <c r="G526">
        <v>4</v>
      </c>
      <c r="H526">
        <v>14.5</v>
      </c>
      <c r="I526">
        <v>80</v>
      </c>
      <c r="J526">
        <v>0</v>
      </c>
      <c r="K526" t="s">
        <v>27</v>
      </c>
      <c r="L526">
        <v>5</v>
      </c>
      <c r="M526">
        <v>100</v>
      </c>
      <c r="N526">
        <v>156</v>
      </c>
      <c r="O526" t="s">
        <v>87</v>
      </c>
      <c r="P526" t="s">
        <v>29</v>
      </c>
      <c r="Q526" t="s">
        <v>29</v>
      </c>
      <c r="R526" t="s">
        <v>29</v>
      </c>
      <c r="S526">
        <v>295</v>
      </c>
      <c r="T526">
        <v>0.8</v>
      </c>
      <c r="X526" t="str">
        <f t="shared" si="8"/>
        <v>AE4</v>
      </c>
      <c r="Y526">
        <f>VLOOKUP($X526,Salt_Elev!$Q$1:$R$128,2,FALSE)</f>
        <v>0.22900000000000001</v>
      </c>
    </row>
    <row r="527" spans="1:25" x14ac:dyDescent="0.25">
      <c r="A527" s="1">
        <v>45034</v>
      </c>
      <c r="B527" s="2">
        <v>0.54583333333333328</v>
      </c>
      <c r="C527" t="s">
        <v>103</v>
      </c>
      <c r="D527" t="s">
        <v>130</v>
      </c>
      <c r="E527" t="s">
        <v>25</v>
      </c>
      <c r="F527" t="s">
        <v>108</v>
      </c>
      <c r="G527">
        <v>4</v>
      </c>
      <c r="H527">
        <v>14.5</v>
      </c>
      <c r="I527">
        <v>80</v>
      </c>
      <c r="J527">
        <v>0</v>
      </c>
      <c r="K527" t="s">
        <v>27</v>
      </c>
      <c r="L527">
        <v>5</v>
      </c>
      <c r="M527">
        <v>100</v>
      </c>
      <c r="N527">
        <v>156</v>
      </c>
      <c r="O527" t="s">
        <v>87</v>
      </c>
      <c r="P527" t="s">
        <v>29</v>
      </c>
      <c r="Q527" t="s">
        <v>29</v>
      </c>
      <c r="R527" t="s">
        <v>29</v>
      </c>
      <c r="S527">
        <v>178</v>
      </c>
      <c r="T527">
        <v>0.8</v>
      </c>
      <c r="X527" t="str">
        <f t="shared" si="8"/>
        <v>AE4</v>
      </c>
      <c r="Y527">
        <f>VLOOKUP($X527,Salt_Elev!$Q$1:$R$128,2,FALSE)</f>
        <v>0.22900000000000001</v>
      </c>
    </row>
    <row r="528" spans="1:25" x14ac:dyDescent="0.25">
      <c r="A528" s="1">
        <v>45034</v>
      </c>
      <c r="B528" s="2">
        <v>0.54583333333333328</v>
      </c>
      <c r="C528" t="s">
        <v>103</v>
      </c>
      <c r="D528" t="s">
        <v>130</v>
      </c>
      <c r="E528" t="s">
        <v>25</v>
      </c>
      <c r="F528" t="s">
        <v>108</v>
      </c>
      <c r="G528">
        <v>4</v>
      </c>
      <c r="H528">
        <v>14.5</v>
      </c>
      <c r="I528">
        <v>80</v>
      </c>
      <c r="J528">
        <v>0</v>
      </c>
      <c r="K528" t="s">
        <v>27</v>
      </c>
      <c r="L528">
        <v>5</v>
      </c>
      <c r="M528">
        <v>100</v>
      </c>
      <c r="N528">
        <v>156</v>
      </c>
      <c r="O528" t="s">
        <v>87</v>
      </c>
      <c r="P528" t="s">
        <v>29</v>
      </c>
      <c r="Q528" t="s">
        <v>29</v>
      </c>
      <c r="R528" t="s">
        <v>29</v>
      </c>
      <c r="S528">
        <v>245</v>
      </c>
      <c r="T528">
        <v>0.6</v>
      </c>
      <c r="X528" t="str">
        <f t="shared" si="8"/>
        <v>AE4</v>
      </c>
      <c r="Y528">
        <f>VLOOKUP($X528,Salt_Elev!$Q$1:$R$128,2,FALSE)</f>
        <v>0.22900000000000001</v>
      </c>
    </row>
    <row r="529" spans="1:25" x14ac:dyDescent="0.25">
      <c r="A529" s="1">
        <v>45034</v>
      </c>
      <c r="B529" s="2">
        <v>0.54583333333333328</v>
      </c>
      <c r="C529" t="s">
        <v>103</v>
      </c>
      <c r="D529" t="s">
        <v>130</v>
      </c>
      <c r="E529" t="s">
        <v>25</v>
      </c>
      <c r="F529" t="s">
        <v>108</v>
      </c>
      <c r="G529">
        <v>4</v>
      </c>
      <c r="H529">
        <v>14.5</v>
      </c>
      <c r="I529">
        <v>80</v>
      </c>
      <c r="J529">
        <v>0</v>
      </c>
      <c r="K529" t="s">
        <v>27</v>
      </c>
      <c r="L529">
        <v>5</v>
      </c>
      <c r="M529">
        <v>100</v>
      </c>
      <c r="N529">
        <v>156</v>
      </c>
      <c r="O529" t="s">
        <v>87</v>
      </c>
      <c r="P529" t="s">
        <v>29</v>
      </c>
      <c r="Q529" t="s">
        <v>29</v>
      </c>
      <c r="R529" t="s">
        <v>29</v>
      </c>
      <c r="S529">
        <v>152</v>
      </c>
      <c r="T529">
        <v>0.4</v>
      </c>
      <c r="X529" t="str">
        <f t="shared" si="8"/>
        <v>AE4</v>
      </c>
      <c r="Y529">
        <f>VLOOKUP($X529,Salt_Elev!$Q$1:$R$128,2,FALSE)</f>
        <v>0.22900000000000001</v>
      </c>
    </row>
    <row r="530" spans="1:25" x14ac:dyDescent="0.25">
      <c r="A530" s="1">
        <v>45034</v>
      </c>
      <c r="B530" s="2">
        <v>0.55833333333333335</v>
      </c>
      <c r="C530" t="s">
        <v>99</v>
      </c>
      <c r="D530" t="s">
        <v>132</v>
      </c>
      <c r="E530" t="s">
        <v>25</v>
      </c>
      <c r="F530" t="s">
        <v>108</v>
      </c>
      <c r="G530">
        <v>5</v>
      </c>
      <c r="H530">
        <v>14.7</v>
      </c>
      <c r="I530">
        <v>75.5</v>
      </c>
      <c r="J530">
        <v>0</v>
      </c>
      <c r="K530" t="s">
        <v>54</v>
      </c>
      <c r="L530">
        <v>75</v>
      </c>
      <c r="M530">
        <v>100</v>
      </c>
      <c r="N530">
        <v>22</v>
      </c>
      <c r="O530" t="s">
        <v>133</v>
      </c>
      <c r="P530" t="s">
        <v>29</v>
      </c>
      <c r="Q530" t="s">
        <v>50</v>
      </c>
      <c r="R530" t="s">
        <v>29</v>
      </c>
      <c r="S530">
        <v>214</v>
      </c>
      <c r="T530">
        <v>4</v>
      </c>
      <c r="X530" t="str">
        <f t="shared" si="8"/>
        <v>AE5</v>
      </c>
      <c r="Y530">
        <f>VLOOKUP($X530,Salt_Elev!$Q$1:$R$128,2,FALSE)</f>
        <v>0.218</v>
      </c>
    </row>
    <row r="531" spans="1:25" x14ac:dyDescent="0.25">
      <c r="A531" s="1">
        <v>45034</v>
      </c>
      <c r="B531" s="2">
        <v>0.55833333333333335</v>
      </c>
      <c r="C531" t="s">
        <v>99</v>
      </c>
      <c r="D531" t="s">
        <v>132</v>
      </c>
      <c r="E531" t="s">
        <v>25</v>
      </c>
      <c r="F531" t="s">
        <v>108</v>
      </c>
      <c r="G531">
        <v>5</v>
      </c>
      <c r="H531">
        <v>14.7</v>
      </c>
      <c r="I531">
        <v>75.5</v>
      </c>
      <c r="J531">
        <v>0</v>
      </c>
      <c r="K531" t="s">
        <v>54</v>
      </c>
      <c r="L531">
        <v>75</v>
      </c>
      <c r="M531">
        <v>100</v>
      </c>
      <c r="N531">
        <v>22</v>
      </c>
      <c r="O531" t="s">
        <v>133</v>
      </c>
      <c r="P531" t="s">
        <v>29</v>
      </c>
      <c r="Q531" t="s">
        <v>50</v>
      </c>
      <c r="R531" t="s">
        <v>29</v>
      </c>
      <c r="S531">
        <v>192</v>
      </c>
      <c r="T531">
        <v>4</v>
      </c>
      <c r="X531" t="str">
        <f t="shared" si="8"/>
        <v>AE5</v>
      </c>
      <c r="Y531">
        <f>VLOOKUP($X531,Salt_Elev!$Q$1:$R$128,2,FALSE)</f>
        <v>0.218</v>
      </c>
    </row>
    <row r="532" spans="1:25" x14ac:dyDescent="0.25">
      <c r="A532" s="1">
        <v>45034</v>
      </c>
      <c r="B532" s="2">
        <v>0.55833333333333335</v>
      </c>
      <c r="C532" t="s">
        <v>99</v>
      </c>
      <c r="D532" t="s">
        <v>132</v>
      </c>
      <c r="E532" t="s">
        <v>25</v>
      </c>
      <c r="F532" t="s">
        <v>108</v>
      </c>
      <c r="G532">
        <v>5</v>
      </c>
      <c r="H532">
        <v>14.7</v>
      </c>
      <c r="I532">
        <v>75.5</v>
      </c>
      <c r="J532">
        <v>0</v>
      </c>
      <c r="K532" t="s">
        <v>54</v>
      </c>
      <c r="L532">
        <v>75</v>
      </c>
      <c r="M532">
        <v>100</v>
      </c>
      <c r="N532">
        <v>22</v>
      </c>
      <c r="O532" t="s">
        <v>133</v>
      </c>
      <c r="P532" t="s">
        <v>29</v>
      </c>
      <c r="Q532" t="s">
        <v>50</v>
      </c>
      <c r="R532" t="s">
        <v>29</v>
      </c>
      <c r="S532">
        <v>178</v>
      </c>
      <c r="T532">
        <v>3.5</v>
      </c>
      <c r="X532" t="str">
        <f t="shared" si="8"/>
        <v>AE5</v>
      </c>
      <c r="Y532">
        <f>VLOOKUP($X532,Salt_Elev!$Q$1:$R$128,2,FALSE)</f>
        <v>0.218</v>
      </c>
    </row>
    <row r="533" spans="1:25" x14ac:dyDescent="0.25">
      <c r="A533" s="1">
        <v>45034</v>
      </c>
      <c r="B533" s="2">
        <v>0.55833333333333335</v>
      </c>
      <c r="C533" t="s">
        <v>99</v>
      </c>
      <c r="D533" t="s">
        <v>132</v>
      </c>
      <c r="E533" t="s">
        <v>25</v>
      </c>
      <c r="F533" t="s">
        <v>108</v>
      </c>
      <c r="G533">
        <v>5</v>
      </c>
      <c r="H533">
        <v>14.7</v>
      </c>
      <c r="I533">
        <v>75.5</v>
      </c>
      <c r="J533">
        <v>0</v>
      </c>
      <c r="K533" t="s">
        <v>54</v>
      </c>
      <c r="L533">
        <v>75</v>
      </c>
      <c r="M533">
        <v>100</v>
      </c>
      <c r="N533">
        <v>22</v>
      </c>
      <c r="O533" t="s">
        <v>133</v>
      </c>
      <c r="P533" t="s">
        <v>29</v>
      </c>
      <c r="Q533" t="s">
        <v>50</v>
      </c>
      <c r="R533" t="s">
        <v>29</v>
      </c>
      <c r="S533">
        <v>196</v>
      </c>
      <c r="T533">
        <v>3.5</v>
      </c>
      <c r="X533" t="str">
        <f t="shared" si="8"/>
        <v>AE5</v>
      </c>
      <c r="Y533">
        <f>VLOOKUP($X533,Salt_Elev!$Q$1:$R$128,2,FALSE)</f>
        <v>0.218</v>
      </c>
    </row>
    <row r="534" spans="1:25" x14ac:dyDescent="0.25">
      <c r="A534" s="1">
        <v>45034</v>
      </c>
      <c r="B534" s="2">
        <v>0.55833333333333335</v>
      </c>
      <c r="C534" t="s">
        <v>99</v>
      </c>
      <c r="D534" t="s">
        <v>132</v>
      </c>
      <c r="E534" t="s">
        <v>25</v>
      </c>
      <c r="F534" t="s">
        <v>108</v>
      </c>
      <c r="G534">
        <v>5</v>
      </c>
      <c r="H534">
        <v>14.7</v>
      </c>
      <c r="I534">
        <v>75.5</v>
      </c>
      <c r="J534">
        <v>0</v>
      </c>
      <c r="K534" t="s">
        <v>54</v>
      </c>
      <c r="L534">
        <v>75</v>
      </c>
      <c r="M534">
        <v>100</v>
      </c>
      <c r="N534">
        <v>22</v>
      </c>
      <c r="O534" t="s">
        <v>133</v>
      </c>
      <c r="P534" t="s">
        <v>29</v>
      </c>
      <c r="Q534" t="s">
        <v>50</v>
      </c>
      <c r="R534" t="s">
        <v>29</v>
      </c>
      <c r="S534">
        <v>125</v>
      </c>
      <c r="T534">
        <v>3.5</v>
      </c>
      <c r="X534" t="str">
        <f t="shared" si="8"/>
        <v>AE5</v>
      </c>
      <c r="Y534">
        <f>VLOOKUP($X534,Salt_Elev!$Q$1:$R$128,2,FALSE)</f>
        <v>0.218</v>
      </c>
    </row>
    <row r="535" spans="1:25" x14ac:dyDescent="0.25">
      <c r="A535" s="1">
        <v>45034</v>
      </c>
      <c r="B535" s="2">
        <v>0.55833333333333335</v>
      </c>
      <c r="C535" t="s">
        <v>99</v>
      </c>
      <c r="D535" t="s">
        <v>132</v>
      </c>
      <c r="E535" t="s">
        <v>25</v>
      </c>
      <c r="F535" t="s">
        <v>108</v>
      </c>
      <c r="G535">
        <v>5</v>
      </c>
      <c r="H535">
        <v>14.7</v>
      </c>
      <c r="I535">
        <v>75.5</v>
      </c>
      <c r="J535">
        <v>0</v>
      </c>
      <c r="K535" t="s">
        <v>54</v>
      </c>
      <c r="L535">
        <v>75</v>
      </c>
      <c r="M535">
        <v>100</v>
      </c>
      <c r="N535">
        <v>22</v>
      </c>
      <c r="O535" t="s">
        <v>133</v>
      </c>
      <c r="P535" t="s">
        <v>29</v>
      </c>
      <c r="Q535" t="s">
        <v>50</v>
      </c>
      <c r="R535" t="s">
        <v>29</v>
      </c>
      <c r="S535">
        <v>136</v>
      </c>
      <c r="T535">
        <v>3.5</v>
      </c>
      <c r="X535" t="str">
        <f t="shared" si="8"/>
        <v>AE5</v>
      </c>
      <c r="Y535">
        <f>VLOOKUP($X535,Salt_Elev!$Q$1:$R$128,2,FALSE)</f>
        <v>0.218</v>
      </c>
    </row>
    <row r="536" spans="1:25" x14ac:dyDescent="0.25">
      <c r="A536" s="1">
        <v>45034</v>
      </c>
      <c r="B536" s="2">
        <v>0.55833333333333335</v>
      </c>
      <c r="C536" t="s">
        <v>99</v>
      </c>
      <c r="D536" t="s">
        <v>132</v>
      </c>
      <c r="E536" t="s">
        <v>25</v>
      </c>
      <c r="F536" t="s">
        <v>108</v>
      </c>
      <c r="G536">
        <v>5</v>
      </c>
      <c r="H536">
        <v>14.7</v>
      </c>
      <c r="I536">
        <v>75.5</v>
      </c>
      <c r="J536">
        <v>0</v>
      </c>
      <c r="K536" t="s">
        <v>54</v>
      </c>
      <c r="L536">
        <v>75</v>
      </c>
      <c r="M536">
        <v>100</v>
      </c>
      <c r="N536">
        <v>22</v>
      </c>
      <c r="O536" t="s">
        <v>133</v>
      </c>
      <c r="P536" t="s">
        <v>29</v>
      </c>
      <c r="Q536" t="s">
        <v>50</v>
      </c>
      <c r="R536" t="s">
        <v>29</v>
      </c>
      <c r="S536">
        <v>190</v>
      </c>
      <c r="T536">
        <v>3</v>
      </c>
      <c r="X536" t="str">
        <f t="shared" si="8"/>
        <v>AE5</v>
      </c>
      <c r="Y536">
        <f>VLOOKUP($X536,Salt_Elev!$Q$1:$R$128,2,FALSE)</f>
        <v>0.218</v>
      </c>
    </row>
    <row r="537" spans="1:25" x14ac:dyDescent="0.25">
      <c r="A537" s="1">
        <v>45034</v>
      </c>
      <c r="B537" s="2">
        <v>0.55833333333333335</v>
      </c>
      <c r="C537" t="s">
        <v>99</v>
      </c>
      <c r="D537" t="s">
        <v>132</v>
      </c>
      <c r="E537" t="s">
        <v>25</v>
      </c>
      <c r="F537" t="s">
        <v>108</v>
      </c>
      <c r="G537">
        <v>5</v>
      </c>
      <c r="H537">
        <v>14.7</v>
      </c>
      <c r="I537">
        <v>75.5</v>
      </c>
      <c r="J537">
        <v>0</v>
      </c>
      <c r="K537" t="s">
        <v>54</v>
      </c>
      <c r="L537">
        <v>75</v>
      </c>
      <c r="M537">
        <v>100</v>
      </c>
      <c r="N537">
        <v>22</v>
      </c>
      <c r="O537" t="s">
        <v>133</v>
      </c>
      <c r="P537" t="s">
        <v>29</v>
      </c>
      <c r="Q537" t="s">
        <v>50</v>
      </c>
      <c r="R537" t="s">
        <v>29</v>
      </c>
      <c r="S537">
        <v>148</v>
      </c>
      <c r="T537">
        <v>3</v>
      </c>
      <c r="X537" t="str">
        <f t="shared" si="8"/>
        <v>AE5</v>
      </c>
      <c r="Y537">
        <f>VLOOKUP($X537,Salt_Elev!$Q$1:$R$128,2,FALSE)</f>
        <v>0.218</v>
      </c>
    </row>
    <row r="538" spans="1:25" x14ac:dyDescent="0.25">
      <c r="A538" s="1">
        <v>45034</v>
      </c>
      <c r="B538" s="2">
        <v>0.55833333333333335</v>
      </c>
      <c r="C538" t="s">
        <v>99</v>
      </c>
      <c r="D538" t="s">
        <v>132</v>
      </c>
      <c r="E538" t="s">
        <v>25</v>
      </c>
      <c r="F538" t="s">
        <v>108</v>
      </c>
      <c r="G538">
        <v>5</v>
      </c>
      <c r="H538">
        <v>14.7</v>
      </c>
      <c r="I538">
        <v>75.5</v>
      </c>
      <c r="J538">
        <v>0</v>
      </c>
      <c r="K538" t="s">
        <v>54</v>
      </c>
      <c r="L538">
        <v>75</v>
      </c>
      <c r="M538">
        <v>100</v>
      </c>
      <c r="N538">
        <v>22</v>
      </c>
      <c r="O538" t="s">
        <v>133</v>
      </c>
      <c r="P538" t="s">
        <v>29</v>
      </c>
      <c r="Q538" t="s">
        <v>50</v>
      </c>
      <c r="R538" t="s">
        <v>29</v>
      </c>
      <c r="S538">
        <v>183</v>
      </c>
      <c r="T538">
        <v>3</v>
      </c>
      <c r="X538" t="str">
        <f t="shared" si="8"/>
        <v>AE5</v>
      </c>
      <c r="Y538">
        <f>VLOOKUP($X538,Salt_Elev!$Q$1:$R$128,2,FALSE)</f>
        <v>0.218</v>
      </c>
    </row>
    <row r="539" spans="1:25" x14ac:dyDescent="0.25">
      <c r="A539" s="1">
        <v>45034</v>
      </c>
      <c r="B539" s="2">
        <v>0.55833333333333335</v>
      </c>
      <c r="C539" t="s">
        <v>99</v>
      </c>
      <c r="D539" t="s">
        <v>132</v>
      </c>
      <c r="E539" t="s">
        <v>25</v>
      </c>
      <c r="F539" t="s">
        <v>108</v>
      </c>
      <c r="G539">
        <v>5</v>
      </c>
      <c r="H539">
        <v>14.7</v>
      </c>
      <c r="I539">
        <v>75.5</v>
      </c>
      <c r="J539">
        <v>0</v>
      </c>
      <c r="K539" t="s">
        <v>54</v>
      </c>
      <c r="L539">
        <v>75</v>
      </c>
      <c r="M539">
        <v>100</v>
      </c>
      <c r="N539">
        <v>22</v>
      </c>
      <c r="O539" t="s">
        <v>133</v>
      </c>
      <c r="P539" t="s">
        <v>29</v>
      </c>
      <c r="Q539" t="s">
        <v>50</v>
      </c>
      <c r="R539" t="s">
        <v>29</v>
      </c>
      <c r="S539">
        <v>82</v>
      </c>
      <c r="T539">
        <v>2.5</v>
      </c>
      <c r="X539" t="str">
        <f t="shared" si="8"/>
        <v>AE5</v>
      </c>
      <c r="Y539">
        <f>VLOOKUP($X539,Salt_Elev!$Q$1:$R$128,2,FALSE)</f>
        <v>0.218</v>
      </c>
    </row>
    <row r="540" spans="1:25" x14ac:dyDescent="0.25">
      <c r="A540" s="1">
        <v>45034</v>
      </c>
      <c r="B540" s="2">
        <v>0.55833333333333335</v>
      </c>
      <c r="C540" t="s">
        <v>99</v>
      </c>
      <c r="D540" t="s">
        <v>132</v>
      </c>
      <c r="E540" t="s">
        <v>25</v>
      </c>
      <c r="F540" t="s">
        <v>108</v>
      </c>
      <c r="G540">
        <v>5</v>
      </c>
      <c r="H540">
        <v>14.7</v>
      </c>
      <c r="I540">
        <v>75.5</v>
      </c>
      <c r="J540">
        <v>0</v>
      </c>
      <c r="K540" t="s">
        <v>27</v>
      </c>
      <c r="L540">
        <v>0.5</v>
      </c>
      <c r="M540">
        <v>100</v>
      </c>
      <c r="N540">
        <v>32</v>
      </c>
      <c r="O540" t="s">
        <v>87</v>
      </c>
      <c r="P540" t="s">
        <v>29</v>
      </c>
      <c r="Q540" t="s">
        <v>29</v>
      </c>
      <c r="R540" t="s">
        <v>29</v>
      </c>
      <c r="S540">
        <v>231</v>
      </c>
      <c r="T540">
        <v>1.1000000000000001</v>
      </c>
      <c r="X540" t="str">
        <f t="shared" si="8"/>
        <v>AE5</v>
      </c>
      <c r="Y540">
        <f>VLOOKUP($X540,Salt_Elev!$Q$1:$R$128,2,FALSE)</f>
        <v>0.218</v>
      </c>
    </row>
    <row r="541" spans="1:25" x14ac:dyDescent="0.25">
      <c r="A541" s="1">
        <v>45034</v>
      </c>
      <c r="B541" s="2">
        <v>0.55833333333333335</v>
      </c>
      <c r="C541" t="s">
        <v>99</v>
      </c>
      <c r="D541" t="s">
        <v>132</v>
      </c>
      <c r="E541" t="s">
        <v>25</v>
      </c>
      <c r="F541" t="s">
        <v>108</v>
      </c>
      <c r="G541">
        <v>5</v>
      </c>
      <c r="H541">
        <v>14.7</v>
      </c>
      <c r="I541">
        <v>75.5</v>
      </c>
      <c r="J541">
        <v>0</v>
      </c>
      <c r="K541" t="s">
        <v>27</v>
      </c>
      <c r="L541">
        <v>0.5</v>
      </c>
      <c r="M541">
        <v>100</v>
      </c>
      <c r="N541">
        <v>32</v>
      </c>
      <c r="O541" t="s">
        <v>87</v>
      </c>
      <c r="P541" t="s">
        <v>29</v>
      </c>
      <c r="Q541" t="s">
        <v>29</v>
      </c>
      <c r="R541" t="s">
        <v>29</v>
      </c>
      <c r="S541">
        <v>151</v>
      </c>
      <c r="T541">
        <v>1.1000000000000001</v>
      </c>
      <c r="X541" t="str">
        <f t="shared" si="8"/>
        <v>AE5</v>
      </c>
      <c r="Y541">
        <f>VLOOKUP($X541,Salt_Elev!$Q$1:$R$128,2,FALSE)</f>
        <v>0.218</v>
      </c>
    </row>
    <row r="542" spans="1:25" x14ac:dyDescent="0.25">
      <c r="A542" s="1">
        <v>45034</v>
      </c>
      <c r="B542" s="2">
        <v>0.55833333333333335</v>
      </c>
      <c r="C542" t="s">
        <v>99</v>
      </c>
      <c r="D542" t="s">
        <v>132</v>
      </c>
      <c r="E542" t="s">
        <v>25</v>
      </c>
      <c r="F542" t="s">
        <v>108</v>
      </c>
      <c r="G542">
        <v>5</v>
      </c>
      <c r="H542">
        <v>14.7</v>
      </c>
      <c r="I542">
        <v>75.5</v>
      </c>
      <c r="J542">
        <v>0</v>
      </c>
      <c r="K542" t="s">
        <v>27</v>
      </c>
      <c r="L542">
        <v>0.5</v>
      </c>
      <c r="M542">
        <v>100</v>
      </c>
      <c r="N542">
        <v>32</v>
      </c>
      <c r="O542" t="s">
        <v>87</v>
      </c>
      <c r="P542" t="s">
        <v>29</v>
      </c>
      <c r="Q542" t="s">
        <v>29</v>
      </c>
      <c r="R542" t="s">
        <v>29</v>
      </c>
      <c r="S542">
        <v>112</v>
      </c>
      <c r="T542">
        <v>1</v>
      </c>
      <c r="X542" t="str">
        <f t="shared" si="8"/>
        <v>AE5</v>
      </c>
      <c r="Y542">
        <f>VLOOKUP($X542,Salt_Elev!$Q$1:$R$128,2,FALSE)</f>
        <v>0.218</v>
      </c>
    </row>
    <row r="543" spans="1:25" x14ac:dyDescent="0.25">
      <c r="A543" s="1">
        <v>45034</v>
      </c>
      <c r="B543" s="2">
        <v>0.55833333333333335</v>
      </c>
      <c r="C543" t="s">
        <v>99</v>
      </c>
      <c r="D543" t="s">
        <v>132</v>
      </c>
      <c r="E543" t="s">
        <v>25</v>
      </c>
      <c r="F543" t="s">
        <v>108</v>
      </c>
      <c r="G543">
        <v>5</v>
      </c>
      <c r="H543">
        <v>14.7</v>
      </c>
      <c r="I543">
        <v>75.5</v>
      </c>
      <c r="J543">
        <v>0</v>
      </c>
      <c r="K543" t="s">
        <v>27</v>
      </c>
      <c r="L543">
        <v>0.5</v>
      </c>
      <c r="M543">
        <v>100</v>
      </c>
      <c r="N543">
        <v>32</v>
      </c>
      <c r="O543" t="s">
        <v>87</v>
      </c>
      <c r="P543" t="s">
        <v>29</v>
      </c>
      <c r="Q543" t="s">
        <v>29</v>
      </c>
      <c r="R543" t="s">
        <v>29</v>
      </c>
      <c r="S543">
        <v>195</v>
      </c>
      <c r="T543">
        <v>1</v>
      </c>
      <c r="X543" t="str">
        <f t="shared" si="8"/>
        <v>AE5</v>
      </c>
      <c r="Y543">
        <f>VLOOKUP($X543,Salt_Elev!$Q$1:$R$128,2,FALSE)</f>
        <v>0.218</v>
      </c>
    </row>
    <row r="544" spans="1:25" x14ac:dyDescent="0.25">
      <c r="A544" s="1">
        <v>45034</v>
      </c>
      <c r="B544" s="2">
        <v>0.55833333333333335</v>
      </c>
      <c r="C544" t="s">
        <v>99</v>
      </c>
      <c r="D544" t="s">
        <v>132</v>
      </c>
      <c r="E544" t="s">
        <v>25</v>
      </c>
      <c r="F544" t="s">
        <v>108</v>
      </c>
      <c r="G544">
        <v>5</v>
      </c>
      <c r="H544">
        <v>14.7</v>
      </c>
      <c r="I544">
        <v>75.5</v>
      </c>
      <c r="J544">
        <v>0</v>
      </c>
      <c r="K544" t="s">
        <v>27</v>
      </c>
      <c r="L544">
        <v>0.5</v>
      </c>
      <c r="M544">
        <v>100</v>
      </c>
      <c r="N544">
        <v>32</v>
      </c>
      <c r="O544" t="s">
        <v>87</v>
      </c>
      <c r="P544" t="s">
        <v>29</v>
      </c>
      <c r="Q544" t="s">
        <v>29</v>
      </c>
      <c r="R544" t="s">
        <v>29</v>
      </c>
      <c r="S544">
        <v>144</v>
      </c>
      <c r="T544">
        <v>0.9</v>
      </c>
      <c r="X544" t="str">
        <f t="shared" si="8"/>
        <v>AE5</v>
      </c>
      <c r="Y544">
        <f>VLOOKUP($X544,Salt_Elev!$Q$1:$R$128,2,FALSE)</f>
        <v>0.218</v>
      </c>
    </row>
    <row r="545" spans="1:25" x14ac:dyDescent="0.25">
      <c r="A545" s="1">
        <v>45034</v>
      </c>
      <c r="B545" s="2">
        <v>0.55833333333333335</v>
      </c>
      <c r="C545" t="s">
        <v>99</v>
      </c>
      <c r="D545" t="s">
        <v>132</v>
      </c>
      <c r="E545" t="s">
        <v>25</v>
      </c>
      <c r="F545" t="s">
        <v>108</v>
      </c>
      <c r="G545">
        <v>5</v>
      </c>
      <c r="H545">
        <v>14.7</v>
      </c>
      <c r="I545">
        <v>75.5</v>
      </c>
      <c r="J545">
        <v>0</v>
      </c>
      <c r="K545" t="s">
        <v>27</v>
      </c>
      <c r="L545">
        <v>0.5</v>
      </c>
      <c r="M545">
        <v>100</v>
      </c>
      <c r="N545">
        <v>32</v>
      </c>
      <c r="O545" t="s">
        <v>87</v>
      </c>
      <c r="P545" t="s">
        <v>29</v>
      </c>
      <c r="Q545" t="s">
        <v>29</v>
      </c>
      <c r="R545" t="s">
        <v>29</v>
      </c>
      <c r="S545">
        <v>115</v>
      </c>
      <c r="T545">
        <v>0.8</v>
      </c>
      <c r="X545" t="str">
        <f t="shared" si="8"/>
        <v>AE5</v>
      </c>
      <c r="Y545">
        <f>VLOOKUP($X545,Salt_Elev!$Q$1:$R$128,2,FALSE)</f>
        <v>0.218</v>
      </c>
    </row>
    <row r="546" spans="1:25" x14ac:dyDescent="0.25">
      <c r="A546" s="1">
        <v>45034</v>
      </c>
      <c r="B546" s="2">
        <v>0.55833333333333335</v>
      </c>
      <c r="C546" t="s">
        <v>99</v>
      </c>
      <c r="D546" t="s">
        <v>132</v>
      </c>
      <c r="E546" t="s">
        <v>25</v>
      </c>
      <c r="F546" t="s">
        <v>108</v>
      </c>
      <c r="G546">
        <v>5</v>
      </c>
      <c r="H546">
        <v>14.7</v>
      </c>
      <c r="I546">
        <v>75.5</v>
      </c>
      <c r="J546">
        <v>0</v>
      </c>
      <c r="K546" t="s">
        <v>27</v>
      </c>
      <c r="L546">
        <v>0.5</v>
      </c>
      <c r="M546">
        <v>100</v>
      </c>
      <c r="N546">
        <v>32</v>
      </c>
      <c r="O546" t="s">
        <v>87</v>
      </c>
      <c r="P546" t="s">
        <v>29</v>
      </c>
      <c r="Q546" t="s">
        <v>29</v>
      </c>
      <c r="R546" t="s">
        <v>29</v>
      </c>
      <c r="S546">
        <v>185</v>
      </c>
      <c r="T546">
        <v>0.5</v>
      </c>
      <c r="X546" t="str">
        <f t="shared" si="8"/>
        <v>AE5</v>
      </c>
      <c r="Y546">
        <f>VLOOKUP($X546,Salt_Elev!$Q$1:$R$128,2,FALSE)</f>
        <v>0.218</v>
      </c>
    </row>
    <row r="547" spans="1:25" x14ac:dyDescent="0.25">
      <c r="A547" s="1">
        <v>45034</v>
      </c>
      <c r="B547" s="2">
        <v>0.55833333333333335</v>
      </c>
      <c r="C547" t="s">
        <v>99</v>
      </c>
      <c r="D547" t="s">
        <v>132</v>
      </c>
      <c r="E547" t="s">
        <v>25</v>
      </c>
      <c r="F547" t="s">
        <v>108</v>
      </c>
      <c r="G547">
        <v>5</v>
      </c>
      <c r="H547">
        <v>14.7</v>
      </c>
      <c r="I547">
        <v>75.5</v>
      </c>
      <c r="J547">
        <v>0</v>
      </c>
      <c r="K547" t="s">
        <v>27</v>
      </c>
      <c r="L547">
        <v>0.5</v>
      </c>
      <c r="M547">
        <v>100</v>
      </c>
      <c r="N547">
        <v>32</v>
      </c>
      <c r="O547" t="s">
        <v>87</v>
      </c>
      <c r="P547" t="s">
        <v>29</v>
      </c>
      <c r="Q547" t="s">
        <v>29</v>
      </c>
      <c r="R547" t="s">
        <v>29</v>
      </c>
      <c r="S547">
        <v>128</v>
      </c>
      <c r="T547">
        <v>0.5</v>
      </c>
      <c r="X547" t="str">
        <f t="shared" si="8"/>
        <v>AE5</v>
      </c>
      <c r="Y547">
        <f>VLOOKUP($X547,Salt_Elev!$Q$1:$R$128,2,FALSE)</f>
        <v>0.218</v>
      </c>
    </row>
    <row r="548" spans="1:25" x14ac:dyDescent="0.25">
      <c r="A548" s="1">
        <v>45034</v>
      </c>
      <c r="B548" s="2">
        <v>0.55833333333333335</v>
      </c>
      <c r="C548" t="s">
        <v>99</v>
      </c>
      <c r="D548" t="s">
        <v>132</v>
      </c>
      <c r="E548" t="s">
        <v>25</v>
      </c>
      <c r="F548" t="s">
        <v>108</v>
      </c>
      <c r="G548">
        <v>5</v>
      </c>
      <c r="H548">
        <v>14.7</v>
      </c>
      <c r="I548">
        <v>75.5</v>
      </c>
      <c r="J548">
        <v>0</v>
      </c>
      <c r="K548" t="s">
        <v>27</v>
      </c>
      <c r="L548">
        <v>0.5</v>
      </c>
      <c r="M548">
        <v>100</v>
      </c>
      <c r="N548">
        <v>32</v>
      </c>
      <c r="O548" t="s">
        <v>87</v>
      </c>
      <c r="P548" t="s">
        <v>29</v>
      </c>
      <c r="Q548" t="s">
        <v>29</v>
      </c>
      <c r="R548" t="s">
        <v>29</v>
      </c>
      <c r="S548">
        <v>211</v>
      </c>
      <c r="T548">
        <v>0.2</v>
      </c>
      <c r="X548" t="str">
        <f t="shared" si="8"/>
        <v>AE5</v>
      </c>
      <c r="Y548">
        <f>VLOOKUP($X548,Salt_Elev!$Q$1:$R$128,2,FALSE)</f>
        <v>0.218</v>
      </c>
    </row>
    <row r="549" spans="1:25" x14ac:dyDescent="0.25">
      <c r="A549" s="1">
        <v>45034</v>
      </c>
      <c r="B549" s="2">
        <v>0.55833333333333335</v>
      </c>
      <c r="C549" t="s">
        <v>99</v>
      </c>
      <c r="D549" t="s">
        <v>132</v>
      </c>
      <c r="E549" t="s">
        <v>25</v>
      </c>
      <c r="F549" t="s">
        <v>108</v>
      </c>
      <c r="G549">
        <v>5</v>
      </c>
      <c r="H549">
        <v>14.7</v>
      </c>
      <c r="I549">
        <v>75.5</v>
      </c>
      <c r="J549">
        <v>0</v>
      </c>
      <c r="K549" t="s">
        <v>27</v>
      </c>
      <c r="L549">
        <v>0.5</v>
      </c>
      <c r="M549">
        <v>100</v>
      </c>
      <c r="N549">
        <v>32</v>
      </c>
      <c r="O549" t="s">
        <v>87</v>
      </c>
      <c r="P549" t="s">
        <v>29</v>
      </c>
      <c r="Q549" t="s">
        <v>29</v>
      </c>
      <c r="R549" t="s">
        <v>29</v>
      </c>
      <c r="S549">
        <v>220</v>
      </c>
      <c r="T549">
        <v>0.2</v>
      </c>
      <c r="X549" t="str">
        <f t="shared" si="8"/>
        <v>AE5</v>
      </c>
      <c r="Y549">
        <f>VLOOKUP($X549,Salt_Elev!$Q$1:$R$128,2,FALSE)</f>
        <v>0.218</v>
      </c>
    </row>
    <row r="550" spans="1:25" x14ac:dyDescent="0.25">
      <c r="A550" s="1">
        <v>45034</v>
      </c>
      <c r="B550" s="2">
        <v>0.61597222222222225</v>
      </c>
      <c r="C550" t="s">
        <v>103</v>
      </c>
      <c r="D550" t="s">
        <v>130</v>
      </c>
      <c r="E550" t="s">
        <v>25</v>
      </c>
      <c r="F550" t="s">
        <v>108</v>
      </c>
      <c r="G550">
        <v>6</v>
      </c>
      <c r="H550">
        <v>65.3</v>
      </c>
      <c r="I550">
        <v>89.2</v>
      </c>
      <c r="J550">
        <v>1</v>
      </c>
      <c r="K550" t="s">
        <v>85</v>
      </c>
      <c r="L550">
        <v>0.1</v>
      </c>
      <c r="M550">
        <v>100</v>
      </c>
      <c r="N550">
        <v>2</v>
      </c>
      <c r="O550" t="s">
        <v>17</v>
      </c>
      <c r="P550" t="s">
        <v>29</v>
      </c>
      <c r="Q550" t="s">
        <v>29</v>
      </c>
      <c r="R550" t="s">
        <v>50</v>
      </c>
      <c r="S550">
        <v>653</v>
      </c>
      <c r="T550">
        <v>7.8</v>
      </c>
      <c r="X550" t="str">
        <f t="shared" si="8"/>
        <v>AE6</v>
      </c>
      <c r="Y550">
        <f>VLOOKUP($X550,Salt_Elev!$Q$1:$R$128,2,FALSE)</f>
        <v>0.25</v>
      </c>
    </row>
    <row r="551" spans="1:25" x14ac:dyDescent="0.25">
      <c r="A551" s="1">
        <v>45034</v>
      </c>
      <c r="B551" s="2">
        <v>0.61597222222222225</v>
      </c>
      <c r="C551" t="s">
        <v>103</v>
      </c>
      <c r="D551" t="s">
        <v>130</v>
      </c>
      <c r="E551" t="s">
        <v>25</v>
      </c>
      <c r="F551" t="s">
        <v>108</v>
      </c>
      <c r="G551">
        <v>6</v>
      </c>
      <c r="H551">
        <v>65.3</v>
      </c>
      <c r="I551">
        <v>89.2</v>
      </c>
      <c r="J551">
        <v>1</v>
      </c>
      <c r="K551" t="s">
        <v>85</v>
      </c>
      <c r="L551">
        <v>0.1</v>
      </c>
      <c r="M551">
        <v>100</v>
      </c>
      <c r="N551">
        <v>2</v>
      </c>
      <c r="O551" t="s">
        <v>17</v>
      </c>
      <c r="P551" t="s">
        <v>29</v>
      </c>
      <c r="Q551" t="s">
        <v>29</v>
      </c>
      <c r="R551" t="s">
        <v>50</v>
      </c>
      <c r="S551">
        <v>525</v>
      </c>
      <c r="T551">
        <v>4.5</v>
      </c>
      <c r="X551" t="str">
        <f t="shared" si="8"/>
        <v>AE6</v>
      </c>
      <c r="Y551">
        <f>VLOOKUP($X551,Salt_Elev!$Q$1:$R$128,2,FALSE)</f>
        <v>0.25</v>
      </c>
    </row>
    <row r="552" spans="1:25" x14ac:dyDescent="0.25">
      <c r="A552" s="1">
        <v>45034</v>
      </c>
      <c r="B552" s="2">
        <v>0.61597222222222225</v>
      </c>
      <c r="C552" t="s">
        <v>103</v>
      </c>
      <c r="D552" t="s">
        <v>130</v>
      </c>
      <c r="E552" t="s">
        <v>25</v>
      </c>
      <c r="F552" t="s">
        <v>108</v>
      </c>
      <c r="G552">
        <v>6</v>
      </c>
      <c r="H552">
        <v>65.3</v>
      </c>
      <c r="I552">
        <v>89.2</v>
      </c>
      <c r="J552">
        <v>1</v>
      </c>
      <c r="K552" t="s">
        <v>136</v>
      </c>
      <c r="L552">
        <v>0.1</v>
      </c>
      <c r="M552">
        <v>100</v>
      </c>
      <c r="N552">
        <v>8</v>
      </c>
      <c r="O552" t="s">
        <v>137</v>
      </c>
      <c r="P552" t="s">
        <v>29</v>
      </c>
      <c r="Q552" t="s">
        <v>50</v>
      </c>
      <c r="R552" t="s">
        <v>29</v>
      </c>
      <c r="S552">
        <v>103</v>
      </c>
      <c r="T552">
        <v>2.5</v>
      </c>
      <c r="X552" t="str">
        <f t="shared" si="8"/>
        <v>AE6</v>
      </c>
      <c r="Y552">
        <f>VLOOKUP($X552,Salt_Elev!$Q$1:$R$128,2,FALSE)</f>
        <v>0.25</v>
      </c>
    </row>
    <row r="553" spans="1:25" x14ac:dyDescent="0.25">
      <c r="A553" s="1">
        <v>45034</v>
      </c>
      <c r="B553" s="2">
        <v>0.61597222222222225</v>
      </c>
      <c r="C553" t="s">
        <v>103</v>
      </c>
      <c r="D553" t="s">
        <v>130</v>
      </c>
      <c r="E553" t="s">
        <v>25</v>
      </c>
      <c r="F553" t="s">
        <v>108</v>
      </c>
      <c r="G553">
        <v>6</v>
      </c>
      <c r="H553">
        <v>65.3</v>
      </c>
      <c r="I553">
        <v>89.2</v>
      </c>
      <c r="J553">
        <v>1</v>
      </c>
      <c r="K553" t="s">
        <v>136</v>
      </c>
      <c r="L553">
        <v>0.1</v>
      </c>
      <c r="M553">
        <v>100</v>
      </c>
      <c r="N553">
        <v>8</v>
      </c>
      <c r="O553" t="s">
        <v>137</v>
      </c>
      <c r="P553" t="s">
        <v>29</v>
      </c>
      <c r="Q553" t="s">
        <v>50</v>
      </c>
      <c r="R553" t="s">
        <v>29</v>
      </c>
      <c r="S553">
        <v>145</v>
      </c>
      <c r="T553">
        <v>2.5</v>
      </c>
      <c r="X553" t="str">
        <f t="shared" si="8"/>
        <v>AE6</v>
      </c>
      <c r="Y553">
        <f>VLOOKUP($X553,Salt_Elev!$Q$1:$R$128,2,FALSE)</f>
        <v>0.25</v>
      </c>
    </row>
    <row r="554" spans="1:25" x14ac:dyDescent="0.25">
      <c r="A554" s="1">
        <v>45034</v>
      </c>
      <c r="B554" s="2">
        <v>0.61597222222222225</v>
      </c>
      <c r="C554" t="s">
        <v>103</v>
      </c>
      <c r="D554" t="s">
        <v>130</v>
      </c>
      <c r="E554" t="s">
        <v>25</v>
      </c>
      <c r="F554" t="s">
        <v>108</v>
      </c>
      <c r="G554">
        <v>6</v>
      </c>
      <c r="H554">
        <v>65.3</v>
      </c>
      <c r="I554">
        <v>89.2</v>
      </c>
      <c r="J554">
        <v>1</v>
      </c>
      <c r="K554" t="s">
        <v>136</v>
      </c>
      <c r="L554">
        <v>0.1</v>
      </c>
      <c r="M554">
        <v>100</v>
      </c>
      <c r="N554">
        <v>8</v>
      </c>
      <c r="O554" t="s">
        <v>137</v>
      </c>
      <c r="P554" t="s">
        <v>29</v>
      </c>
      <c r="Q554" t="s">
        <v>50</v>
      </c>
      <c r="R554" t="s">
        <v>29</v>
      </c>
      <c r="S554">
        <v>122</v>
      </c>
      <c r="T554">
        <v>2</v>
      </c>
      <c r="X554" t="str">
        <f t="shared" si="8"/>
        <v>AE6</v>
      </c>
      <c r="Y554">
        <f>VLOOKUP($X554,Salt_Elev!$Q$1:$R$128,2,FALSE)</f>
        <v>0.25</v>
      </c>
    </row>
    <row r="555" spans="1:25" x14ac:dyDescent="0.25">
      <c r="A555" s="1">
        <v>45034</v>
      </c>
      <c r="B555" s="2">
        <v>0.61597222222222225</v>
      </c>
      <c r="C555" t="s">
        <v>103</v>
      </c>
      <c r="D555" t="s">
        <v>130</v>
      </c>
      <c r="E555" t="s">
        <v>25</v>
      </c>
      <c r="F555" t="s">
        <v>108</v>
      </c>
      <c r="G555">
        <v>6</v>
      </c>
      <c r="H555">
        <v>65.3</v>
      </c>
      <c r="I555">
        <v>89.2</v>
      </c>
      <c r="J555">
        <v>1</v>
      </c>
      <c r="K555" t="s">
        <v>136</v>
      </c>
      <c r="L555">
        <v>0.1</v>
      </c>
      <c r="M555">
        <v>100</v>
      </c>
      <c r="N555">
        <v>8</v>
      </c>
      <c r="O555" t="s">
        <v>137</v>
      </c>
      <c r="P555" t="s">
        <v>29</v>
      </c>
      <c r="Q555" t="s">
        <v>50</v>
      </c>
      <c r="R555" t="s">
        <v>29</v>
      </c>
      <c r="S555">
        <v>95</v>
      </c>
      <c r="T555">
        <v>2</v>
      </c>
      <c r="X555" t="str">
        <f t="shared" si="8"/>
        <v>AE6</v>
      </c>
      <c r="Y555">
        <f>VLOOKUP($X555,Salt_Elev!$Q$1:$R$128,2,FALSE)</f>
        <v>0.25</v>
      </c>
    </row>
    <row r="556" spans="1:25" x14ac:dyDescent="0.25">
      <c r="A556" s="1">
        <v>45034</v>
      </c>
      <c r="B556" s="2">
        <v>0.61597222222222225</v>
      </c>
      <c r="C556" t="s">
        <v>103</v>
      </c>
      <c r="D556" t="s">
        <v>130</v>
      </c>
      <c r="E556" t="s">
        <v>25</v>
      </c>
      <c r="F556" t="s">
        <v>108</v>
      </c>
      <c r="G556">
        <v>6</v>
      </c>
      <c r="H556">
        <v>65.3</v>
      </c>
      <c r="I556">
        <v>89.2</v>
      </c>
      <c r="J556">
        <v>1</v>
      </c>
      <c r="K556" t="s">
        <v>136</v>
      </c>
      <c r="L556">
        <v>0.1</v>
      </c>
      <c r="M556">
        <v>100</v>
      </c>
      <c r="N556">
        <v>8</v>
      </c>
      <c r="O556" t="s">
        <v>137</v>
      </c>
      <c r="P556" t="s">
        <v>29</v>
      </c>
      <c r="Q556" t="s">
        <v>50</v>
      </c>
      <c r="R556" t="s">
        <v>29</v>
      </c>
      <c r="S556">
        <v>86</v>
      </c>
      <c r="T556">
        <v>2</v>
      </c>
      <c r="X556" t="str">
        <f t="shared" si="8"/>
        <v>AE6</v>
      </c>
      <c r="Y556">
        <f>VLOOKUP($X556,Salt_Elev!$Q$1:$R$128,2,FALSE)</f>
        <v>0.25</v>
      </c>
    </row>
    <row r="557" spans="1:25" x14ac:dyDescent="0.25">
      <c r="A557" s="1">
        <v>45034</v>
      </c>
      <c r="B557" s="2">
        <v>0.61597222222222225</v>
      </c>
      <c r="C557" t="s">
        <v>103</v>
      </c>
      <c r="D557" t="s">
        <v>130</v>
      </c>
      <c r="E557" t="s">
        <v>25</v>
      </c>
      <c r="F557" t="s">
        <v>108</v>
      </c>
      <c r="G557">
        <v>6</v>
      </c>
      <c r="H557">
        <v>65.3</v>
      </c>
      <c r="I557">
        <v>89.2</v>
      </c>
      <c r="J557">
        <v>1</v>
      </c>
      <c r="K557" t="s">
        <v>136</v>
      </c>
      <c r="L557">
        <v>0.1</v>
      </c>
      <c r="M557">
        <v>100</v>
      </c>
      <c r="N557">
        <v>8</v>
      </c>
      <c r="O557" t="s">
        <v>137</v>
      </c>
      <c r="P557" t="s">
        <v>29</v>
      </c>
      <c r="Q557" t="s">
        <v>50</v>
      </c>
      <c r="R557" t="s">
        <v>29</v>
      </c>
      <c r="S557">
        <v>75</v>
      </c>
      <c r="T557">
        <v>1.5</v>
      </c>
      <c r="X557" t="str">
        <f t="shared" si="8"/>
        <v>AE6</v>
      </c>
      <c r="Y557">
        <f>VLOOKUP($X557,Salt_Elev!$Q$1:$R$128,2,FALSE)</f>
        <v>0.25</v>
      </c>
    </row>
    <row r="558" spans="1:25" x14ac:dyDescent="0.25">
      <c r="A558" s="1">
        <v>45034</v>
      </c>
      <c r="B558" s="2">
        <v>0.61597222222222225</v>
      </c>
      <c r="C558" t="s">
        <v>103</v>
      </c>
      <c r="D558" t="s">
        <v>130</v>
      </c>
      <c r="E558" t="s">
        <v>25</v>
      </c>
      <c r="F558" t="s">
        <v>108</v>
      </c>
      <c r="G558">
        <v>6</v>
      </c>
      <c r="H558">
        <v>65.3</v>
      </c>
      <c r="I558">
        <v>89.2</v>
      </c>
      <c r="J558">
        <v>1</v>
      </c>
      <c r="K558" t="s">
        <v>136</v>
      </c>
      <c r="L558">
        <v>0.1</v>
      </c>
      <c r="M558">
        <v>100</v>
      </c>
      <c r="N558">
        <v>8</v>
      </c>
      <c r="O558" t="s">
        <v>137</v>
      </c>
      <c r="P558" t="s">
        <v>29</v>
      </c>
      <c r="Q558" t="s">
        <v>50</v>
      </c>
      <c r="R558" t="s">
        <v>29</v>
      </c>
      <c r="S558">
        <v>93</v>
      </c>
      <c r="T558">
        <v>1.5</v>
      </c>
      <c r="X558" t="str">
        <f t="shared" si="8"/>
        <v>AE6</v>
      </c>
      <c r="Y558">
        <f>VLOOKUP($X558,Salt_Elev!$Q$1:$R$128,2,FALSE)</f>
        <v>0.25</v>
      </c>
    </row>
    <row r="559" spans="1:25" x14ac:dyDescent="0.25">
      <c r="A559" s="1">
        <v>45034</v>
      </c>
      <c r="B559" s="2">
        <v>0.61597222222222225</v>
      </c>
      <c r="C559" t="s">
        <v>103</v>
      </c>
      <c r="D559" t="s">
        <v>130</v>
      </c>
      <c r="E559" t="s">
        <v>25</v>
      </c>
      <c r="F559" t="s">
        <v>108</v>
      </c>
      <c r="G559">
        <v>6</v>
      </c>
      <c r="H559">
        <v>65.3</v>
      </c>
      <c r="I559">
        <v>89.2</v>
      </c>
      <c r="J559">
        <v>1</v>
      </c>
      <c r="K559" t="s">
        <v>54</v>
      </c>
      <c r="L559">
        <v>45</v>
      </c>
      <c r="M559">
        <v>50</v>
      </c>
      <c r="N559">
        <v>32</v>
      </c>
      <c r="O559" t="s">
        <v>134</v>
      </c>
      <c r="P559" t="s">
        <v>29</v>
      </c>
      <c r="Q559" t="s">
        <v>50</v>
      </c>
      <c r="R559" t="s">
        <v>29</v>
      </c>
      <c r="S559">
        <v>210</v>
      </c>
      <c r="T559">
        <v>3.8</v>
      </c>
      <c r="X559" t="str">
        <f t="shared" si="8"/>
        <v>AE6</v>
      </c>
      <c r="Y559">
        <f>VLOOKUP($X559,Salt_Elev!$Q$1:$R$128,2,FALSE)</f>
        <v>0.25</v>
      </c>
    </row>
    <row r="560" spans="1:25" x14ac:dyDescent="0.25">
      <c r="A560" s="1">
        <v>45034</v>
      </c>
      <c r="B560" s="2">
        <v>0.61597222222222225</v>
      </c>
      <c r="C560" t="s">
        <v>103</v>
      </c>
      <c r="D560" t="s">
        <v>130</v>
      </c>
      <c r="E560" t="s">
        <v>25</v>
      </c>
      <c r="F560" t="s">
        <v>108</v>
      </c>
      <c r="G560">
        <v>6</v>
      </c>
      <c r="H560">
        <v>65.3</v>
      </c>
      <c r="I560">
        <v>89.2</v>
      </c>
      <c r="J560">
        <v>1</v>
      </c>
      <c r="K560" t="s">
        <v>54</v>
      </c>
      <c r="L560">
        <v>45</v>
      </c>
      <c r="M560">
        <v>50</v>
      </c>
      <c r="N560">
        <v>32</v>
      </c>
      <c r="O560" t="s">
        <v>134</v>
      </c>
      <c r="P560" t="s">
        <v>29</v>
      </c>
      <c r="Q560" t="s">
        <v>50</v>
      </c>
      <c r="R560" t="s">
        <v>29</v>
      </c>
      <c r="S560">
        <v>113</v>
      </c>
      <c r="T560">
        <v>3.5</v>
      </c>
      <c r="X560" t="str">
        <f t="shared" si="8"/>
        <v>AE6</v>
      </c>
      <c r="Y560">
        <f>VLOOKUP($X560,Salt_Elev!$Q$1:$R$128,2,FALSE)</f>
        <v>0.25</v>
      </c>
    </row>
    <row r="561" spans="1:25" x14ac:dyDescent="0.25">
      <c r="A561" s="1">
        <v>45034</v>
      </c>
      <c r="B561" s="2">
        <v>0.61597222222222225</v>
      </c>
      <c r="C561" t="s">
        <v>103</v>
      </c>
      <c r="D561" t="s">
        <v>130</v>
      </c>
      <c r="E561" t="s">
        <v>25</v>
      </c>
      <c r="F561" t="s">
        <v>108</v>
      </c>
      <c r="G561">
        <v>6</v>
      </c>
      <c r="H561">
        <v>65.3</v>
      </c>
      <c r="I561">
        <v>89.2</v>
      </c>
      <c r="J561">
        <v>1</v>
      </c>
      <c r="K561" t="s">
        <v>54</v>
      </c>
      <c r="L561">
        <v>45</v>
      </c>
      <c r="M561">
        <v>50</v>
      </c>
      <c r="N561">
        <v>32</v>
      </c>
      <c r="O561" t="s">
        <v>134</v>
      </c>
      <c r="P561" t="s">
        <v>29</v>
      </c>
      <c r="Q561" t="s">
        <v>50</v>
      </c>
      <c r="R561" t="s">
        <v>29</v>
      </c>
      <c r="S561">
        <v>156</v>
      </c>
      <c r="T561">
        <v>3.4</v>
      </c>
      <c r="X561" t="str">
        <f t="shared" si="8"/>
        <v>AE6</v>
      </c>
      <c r="Y561">
        <f>VLOOKUP($X561,Salt_Elev!$Q$1:$R$128,2,FALSE)</f>
        <v>0.25</v>
      </c>
    </row>
    <row r="562" spans="1:25" x14ac:dyDescent="0.25">
      <c r="A562" s="1">
        <v>45034</v>
      </c>
      <c r="B562" s="2">
        <v>0.61597222222222225</v>
      </c>
      <c r="C562" t="s">
        <v>103</v>
      </c>
      <c r="D562" t="s">
        <v>130</v>
      </c>
      <c r="E562" t="s">
        <v>25</v>
      </c>
      <c r="F562" t="s">
        <v>108</v>
      </c>
      <c r="G562">
        <v>6</v>
      </c>
      <c r="H562">
        <v>65.3</v>
      </c>
      <c r="I562">
        <v>89.2</v>
      </c>
      <c r="J562">
        <v>1</v>
      </c>
      <c r="K562" t="s">
        <v>54</v>
      </c>
      <c r="L562">
        <v>45</v>
      </c>
      <c r="M562">
        <v>50</v>
      </c>
      <c r="N562">
        <v>32</v>
      </c>
      <c r="O562" t="s">
        <v>134</v>
      </c>
      <c r="P562" t="s">
        <v>29</v>
      </c>
      <c r="Q562" t="s">
        <v>50</v>
      </c>
      <c r="R562" t="s">
        <v>29</v>
      </c>
      <c r="S562">
        <v>185</v>
      </c>
      <c r="T562">
        <v>3.2</v>
      </c>
      <c r="X562" t="str">
        <f t="shared" si="8"/>
        <v>AE6</v>
      </c>
      <c r="Y562">
        <f>VLOOKUP($X562,Salt_Elev!$Q$1:$R$128,2,FALSE)</f>
        <v>0.25</v>
      </c>
    </row>
    <row r="563" spans="1:25" x14ac:dyDescent="0.25">
      <c r="A563" s="1">
        <v>45034</v>
      </c>
      <c r="B563" s="2">
        <v>0.61597222222222225</v>
      </c>
      <c r="C563" t="s">
        <v>103</v>
      </c>
      <c r="D563" t="s">
        <v>130</v>
      </c>
      <c r="E563" t="s">
        <v>25</v>
      </c>
      <c r="F563" t="s">
        <v>108</v>
      </c>
      <c r="G563">
        <v>6</v>
      </c>
      <c r="H563">
        <v>65.3</v>
      </c>
      <c r="I563">
        <v>89.2</v>
      </c>
      <c r="J563">
        <v>1</v>
      </c>
      <c r="K563" t="s">
        <v>54</v>
      </c>
      <c r="L563">
        <v>45</v>
      </c>
      <c r="M563">
        <v>50</v>
      </c>
      <c r="N563">
        <v>32</v>
      </c>
      <c r="O563" t="s">
        <v>134</v>
      </c>
      <c r="P563" t="s">
        <v>29</v>
      </c>
      <c r="Q563" t="s">
        <v>50</v>
      </c>
      <c r="R563" t="s">
        <v>29</v>
      </c>
      <c r="S563">
        <v>166</v>
      </c>
      <c r="T563">
        <v>3.2</v>
      </c>
      <c r="X563" t="str">
        <f t="shared" si="8"/>
        <v>AE6</v>
      </c>
      <c r="Y563">
        <f>VLOOKUP($X563,Salt_Elev!$Q$1:$R$128,2,FALSE)</f>
        <v>0.25</v>
      </c>
    </row>
    <row r="564" spans="1:25" x14ac:dyDescent="0.25">
      <c r="A564" s="1">
        <v>45034</v>
      </c>
      <c r="B564" s="2">
        <v>0.61597222222222225</v>
      </c>
      <c r="C564" t="s">
        <v>103</v>
      </c>
      <c r="D564" t="s">
        <v>130</v>
      </c>
      <c r="E564" t="s">
        <v>25</v>
      </c>
      <c r="F564" t="s">
        <v>108</v>
      </c>
      <c r="G564">
        <v>6</v>
      </c>
      <c r="H564">
        <v>65.3</v>
      </c>
      <c r="I564">
        <v>89.2</v>
      </c>
      <c r="J564">
        <v>1</v>
      </c>
      <c r="K564" t="s">
        <v>54</v>
      </c>
      <c r="L564">
        <v>45</v>
      </c>
      <c r="M564">
        <v>50</v>
      </c>
      <c r="N564">
        <v>32</v>
      </c>
      <c r="O564" t="s">
        <v>134</v>
      </c>
      <c r="P564" t="s">
        <v>29</v>
      </c>
      <c r="Q564" t="s">
        <v>50</v>
      </c>
      <c r="R564" t="s">
        <v>29</v>
      </c>
      <c r="S564">
        <v>132</v>
      </c>
      <c r="T564">
        <v>3</v>
      </c>
      <c r="X564" t="str">
        <f t="shared" si="8"/>
        <v>AE6</v>
      </c>
      <c r="Y564">
        <f>VLOOKUP($X564,Salt_Elev!$Q$1:$R$128,2,FALSE)</f>
        <v>0.25</v>
      </c>
    </row>
    <row r="565" spans="1:25" x14ac:dyDescent="0.25">
      <c r="A565" s="1">
        <v>45034</v>
      </c>
      <c r="B565" s="2">
        <v>0.61597222222222225</v>
      </c>
      <c r="C565" t="s">
        <v>103</v>
      </c>
      <c r="D565" t="s">
        <v>130</v>
      </c>
      <c r="E565" t="s">
        <v>25</v>
      </c>
      <c r="F565" t="s">
        <v>108</v>
      </c>
      <c r="G565">
        <v>6</v>
      </c>
      <c r="H565">
        <v>65.3</v>
      </c>
      <c r="I565">
        <v>89.2</v>
      </c>
      <c r="J565">
        <v>1</v>
      </c>
      <c r="K565" t="s">
        <v>54</v>
      </c>
      <c r="L565">
        <v>45</v>
      </c>
      <c r="M565">
        <v>50</v>
      </c>
      <c r="N565">
        <v>32</v>
      </c>
      <c r="O565" t="s">
        <v>134</v>
      </c>
      <c r="P565" t="s">
        <v>29</v>
      </c>
      <c r="Q565" t="s">
        <v>50</v>
      </c>
      <c r="R565" t="s">
        <v>29</v>
      </c>
      <c r="S565">
        <v>200</v>
      </c>
      <c r="T565">
        <v>3</v>
      </c>
      <c r="X565" t="str">
        <f t="shared" si="8"/>
        <v>AE6</v>
      </c>
      <c r="Y565">
        <f>VLOOKUP($X565,Salt_Elev!$Q$1:$R$128,2,FALSE)</f>
        <v>0.25</v>
      </c>
    </row>
    <row r="566" spans="1:25" x14ac:dyDescent="0.25">
      <c r="A566" s="1">
        <v>45034</v>
      </c>
      <c r="B566" s="2">
        <v>0.61597222222222225</v>
      </c>
      <c r="C566" t="s">
        <v>103</v>
      </c>
      <c r="D566" t="s">
        <v>130</v>
      </c>
      <c r="E566" t="s">
        <v>25</v>
      </c>
      <c r="F566" t="s">
        <v>108</v>
      </c>
      <c r="G566">
        <v>6</v>
      </c>
      <c r="H566">
        <v>65.3</v>
      </c>
      <c r="I566">
        <v>89.2</v>
      </c>
      <c r="J566">
        <v>1</v>
      </c>
      <c r="K566" t="s">
        <v>54</v>
      </c>
      <c r="L566">
        <v>45</v>
      </c>
      <c r="M566">
        <v>50</v>
      </c>
      <c r="N566">
        <v>32</v>
      </c>
      <c r="O566" t="s">
        <v>134</v>
      </c>
      <c r="P566" t="s">
        <v>29</v>
      </c>
      <c r="Q566" t="s">
        <v>50</v>
      </c>
      <c r="R566" t="s">
        <v>29</v>
      </c>
      <c r="S566">
        <v>154</v>
      </c>
      <c r="T566">
        <v>3</v>
      </c>
      <c r="X566" t="str">
        <f t="shared" si="8"/>
        <v>AE6</v>
      </c>
      <c r="Y566">
        <f>VLOOKUP($X566,Salt_Elev!$Q$1:$R$128,2,FALSE)</f>
        <v>0.25</v>
      </c>
    </row>
    <row r="567" spans="1:25" x14ac:dyDescent="0.25">
      <c r="A567" s="1">
        <v>45034</v>
      </c>
      <c r="B567" s="2">
        <v>0.61597222222222225</v>
      </c>
      <c r="C567" t="s">
        <v>103</v>
      </c>
      <c r="D567" t="s">
        <v>130</v>
      </c>
      <c r="E567" t="s">
        <v>25</v>
      </c>
      <c r="F567" t="s">
        <v>108</v>
      </c>
      <c r="G567">
        <v>6</v>
      </c>
      <c r="H567">
        <v>65.3</v>
      </c>
      <c r="I567">
        <v>89.2</v>
      </c>
      <c r="J567">
        <v>1</v>
      </c>
      <c r="K567" t="s">
        <v>54</v>
      </c>
      <c r="L567">
        <v>45</v>
      </c>
      <c r="M567">
        <v>50</v>
      </c>
      <c r="N567">
        <v>32</v>
      </c>
      <c r="O567" t="s">
        <v>134</v>
      </c>
      <c r="P567" t="s">
        <v>29</v>
      </c>
      <c r="Q567" t="s">
        <v>50</v>
      </c>
      <c r="R567" t="s">
        <v>29</v>
      </c>
      <c r="S567">
        <v>182</v>
      </c>
      <c r="T567">
        <v>3</v>
      </c>
      <c r="X567" t="str">
        <f t="shared" si="8"/>
        <v>AE6</v>
      </c>
      <c r="Y567">
        <f>VLOOKUP($X567,Salt_Elev!$Q$1:$R$128,2,FALSE)</f>
        <v>0.25</v>
      </c>
    </row>
    <row r="568" spans="1:25" x14ac:dyDescent="0.25">
      <c r="A568" s="1">
        <v>45034</v>
      </c>
      <c r="B568" s="2">
        <v>0.61597222222222225</v>
      </c>
      <c r="C568" t="s">
        <v>103</v>
      </c>
      <c r="D568" t="s">
        <v>130</v>
      </c>
      <c r="E568" t="s">
        <v>25</v>
      </c>
      <c r="F568" t="s">
        <v>108</v>
      </c>
      <c r="G568">
        <v>6</v>
      </c>
      <c r="H568">
        <v>65.3</v>
      </c>
      <c r="I568">
        <v>89.2</v>
      </c>
      <c r="J568">
        <v>1</v>
      </c>
      <c r="K568" t="s">
        <v>54</v>
      </c>
      <c r="L568">
        <v>45</v>
      </c>
      <c r="M568">
        <v>50</v>
      </c>
      <c r="N568">
        <v>32</v>
      </c>
      <c r="O568" t="s">
        <v>134</v>
      </c>
      <c r="P568" t="s">
        <v>29</v>
      </c>
      <c r="Q568" t="s">
        <v>50</v>
      </c>
      <c r="R568" t="s">
        <v>29</v>
      </c>
      <c r="S568">
        <v>145</v>
      </c>
      <c r="T568">
        <v>2.5</v>
      </c>
      <c r="X568" t="str">
        <f t="shared" si="8"/>
        <v>AE6</v>
      </c>
      <c r="Y568">
        <f>VLOOKUP($X568,Salt_Elev!$Q$1:$R$128,2,FALSE)</f>
        <v>0.25</v>
      </c>
    </row>
    <row r="569" spans="1:25" x14ac:dyDescent="0.25">
      <c r="A569" s="1">
        <v>45034</v>
      </c>
      <c r="B569" s="2">
        <v>0.61597222222222225</v>
      </c>
      <c r="C569" t="s">
        <v>103</v>
      </c>
      <c r="D569" t="s">
        <v>130</v>
      </c>
      <c r="E569" t="s">
        <v>25</v>
      </c>
      <c r="F569" t="s">
        <v>108</v>
      </c>
      <c r="G569">
        <v>6</v>
      </c>
      <c r="H569">
        <v>65.3</v>
      </c>
      <c r="I569">
        <v>89.2</v>
      </c>
      <c r="J569">
        <v>1</v>
      </c>
      <c r="K569" t="s">
        <v>44</v>
      </c>
      <c r="L569">
        <v>44</v>
      </c>
      <c r="M569">
        <v>50</v>
      </c>
      <c r="N569">
        <v>134</v>
      </c>
      <c r="O569" t="s">
        <v>135</v>
      </c>
      <c r="P569" t="s">
        <v>50</v>
      </c>
      <c r="Q569" t="s">
        <v>50</v>
      </c>
      <c r="R569" t="s">
        <v>50</v>
      </c>
      <c r="S569">
        <v>192</v>
      </c>
      <c r="T569">
        <v>2</v>
      </c>
      <c r="X569" t="str">
        <f t="shared" si="8"/>
        <v>AE6</v>
      </c>
      <c r="Y569">
        <f>VLOOKUP($X569,Salt_Elev!$Q$1:$R$128,2,FALSE)</f>
        <v>0.25</v>
      </c>
    </row>
    <row r="570" spans="1:25" x14ac:dyDescent="0.25">
      <c r="A570" s="1">
        <v>45034</v>
      </c>
      <c r="B570" s="2">
        <v>0.61597222222222225</v>
      </c>
      <c r="C570" t="s">
        <v>103</v>
      </c>
      <c r="D570" t="s">
        <v>130</v>
      </c>
      <c r="E570" t="s">
        <v>25</v>
      </c>
      <c r="F570" t="s">
        <v>108</v>
      </c>
      <c r="G570">
        <v>6</v>
      </c>
      <c r="H570">
        <v>65.3</v>
      </c>
      <c r="I570">
        <v>89.2</v>
      </c>
      <c r="J570">
        <v>1</v>
      </c>
      <c r="K570" t="s">
        <v>44</v>
      </c>
      <c r="L570">
        <v>44</v>
      </c>
      <c r="M570">
        <v>50</v>
      </c>
      <c r="N570">
        <v>134</v>
      </c>
      <c r="O570" t="s">
        <v>135</v>
      </c>
      <c r="P570" t="s">
        <v>50</v>
      </c>
      <c r="Q570" t="s">
        <v>50</v>
      </c>
      <c r="R570" t="s">
        <v>50</v>
      </c>
      <c r="S570">
        <v>161</v>
      </c>
      <c r="T570">
        <v>1.2</v>
      </c>
      <c r="X570" t="str">
        <f t="shared" si="8"/>
        <v>AE6</v>
      </c>
      <c r="Y570">
        <f>VLOOKUP($X570,Salt_Elev!$Q$1:$R$128,2,FALSE)</f>
        <v>0.25</v>
      </c>
    </row>
    <row r="571" spans="1:25" x14ac:dyDescent="0.25">
      <c r="A571" s="1">
        <v>45034</v>
      </c>
      <c r="B571" s="2">
        <v>0.61597222222222225</v>
      </c>
      <c r="C571" t="s">
        <v>103</v>
      </c>
      <c r="D571" t="s">
        <v>130</v>
      </c>
      <c r="E571" t="s">
        <v>25</v>
      </c>
      <c r="F571" t="s">
        <v>108</v>
      </c>
      <c r="G571">
        <v>6</v>
      </c>
      <c r="H571">
        <v>65.3</v>
      </c>
      <c r="I571">
        <v>89.2</v>
      </c>
      <c r="J571">
        <v>1</v>
      </c>
      <c r="K571" t="s">
        <v>44</v>
      </c>
      <c r="L571">
        <v>44</v>
      </c>
      <c r="M571">
        <v>50</v>
      </c>
      <c r="N571">
        <v>134</v>
      </c>
      <c r="O571" t="s">
        <v>135</v>
      </c>
      <c r="P571" t="s">
        <v>50</v>
      </c>
      <c r="Q571" t="s">
        <v>50</v>
      </c>
      <c r="R571" t="s">
        <v>50</v>
      </c>
      <c r="S571">
        <v>200</v>
      </c>
      <c r="T571">
        <v>1</v>
      </c>
      <c r="X571" t="str">
        <f t="shared" si="8"/>
        <v>AE6</v>
      </c>
      <c r="Y571">
        <f>VLOOKUP($X571,Salt_Elev!$Q$1:$R$128,2,FALSE)</f>
        <v>0.25</v>
      </c>
    </row>
    <row r="572" spans="1:25" x14ac:dyDescent="0.25">
      <c r="A572" s="1">
        <v>45034</v>
      </c>
      <c r="B572" s="2">
        <v>0.61597222222222225</v>
      </c>
      <c r="C572" t="s">
        <v>103</v>
      </c>
      <c r="D572" t="s">
        <v>130</v>
      </c>
      <c r="E572" t="s">
        <v>25</v>
      </c>
      <c r="F572" t="s">
        <v>108</v>
      </c>
      <c r="G572">
        <v>6</v>
      </c>
      <c r="H572">
        <v>65.3</v>
      </c>
      <c r="I572">
        <v>89.2</v>
      </c>
      <c r="J572">
        <v>1</v>
      </c>
      <c r="K572" t="s">
        <v>44</v>
      </c>
      <c r="L572">
        <v>44</v>
      </c>
      <c r="M572">
        <v>50</v>
      </c>
      <c r="N572">
        <v>134</v>
      </c>
      <c r="O572" t="s">
        <v>135</v>
      </c>
      <c r="P572" t="s">
        <v>50</v>
      </c>
      <c r="Q572" t="s">
        <v>50</v>
      </c>
      <c r="R572" t="s">
        <v>50</v>
      </c>
      <c r="S572">
        <v>144</v>
      </c>
      <c r="T572">
        <v>1</v>
      </c>
      <c r="X572" t="str">
        <f t="shared" si="8"/>
        <v>AE6</v>
      </c>
      <c r="Y572">
        <f>VLOOKUP($X572,Salt_Elev!$Q$1:$R$128,2,FALSE)</f>
        <v>0.25</v>
      </c>
    </row>
    <row r="573" spans="1:25" x14ac:dyDescent="0.25">
      <c r="A573" s="1">
        <v>45034</v>
      </c>
      <c r="B573" s="2">
        <v>0.61597222222222225</v>
      </c>
      <c r="C573" t="s">
        <v>103</v>
      </c>
      <c r="D573" t="s">
        <v>130</v>
      </c>
      <c r="E573" t="s">
        <v>25</v>
      </c>
      <c r="F573" t="s">
        <v>108</v>
      </c>
      <c r="G573">
        <v>6</v>
      </c>
      <c r="H573">
        <v>65.3</v>
      </c>
      <c r="I573">
        <v>89.2</v>
      </c>
      <c r="J573">
        <v>1</v>
      </c>
      <c r="K573" t="s">
        <v>44</v>
      </c>
      <c r="L573">
        <v>44</v>
      </c>
      <c r="M573">
        <v>50</v>
      </c>
      <c r="N573">
        <v>134</v>
      </c>
      <c r="O573" t="s">
        <v>135</v>
      </c>
      <c r="P573" t="s">
        <v>50</v>
      </c>
      <c r="Q573" t="s">
        <v>50</v>
      </c>
      <c r="R573" t="s">
        <v>50</v>
      </c>
      <c r="S573">
        <v>157</v>
      </c>
      <c r="T573">
        <v>1</v>
      </c>
      <c r="X573" t="str">
        <f t="shared" si="8"/>
        <v>AE6</v>
      </c>
      <c r="Y573">
        <f>VLOOKUP($X573,Salt_Elev!$Q$1:$R$128,2,FALSE)</f>
        <v>0.25</v>
      </c>
    </row>
    <row r="574" spans="1:25" x14ac:dyDescent="0.25">
      <c r="A574" s="1">
        <v>45034</v>
      </c>
      <c r="B574" s="2">
        <v>0.61597222222222225</v>
      </c>
      <c r="C574" t="s">
        <v>103</v>
      </c>
      <c r="D574" t="s">
        <v>130</v>
      </c>
      <c r="E574" t="s">
        <v>25</v>
      </c>
      <c r="F574" t="s">
        <v>108</v>
      </c>
      <c r="G574">
        <v>6</v>
      </c>
      <c r="H574">
        <v>65.3</v>
      </c>
      <c r="I574">
        <v>89.2</v>
      </c>
      <c r="J574">
        <v>1</v>
      </c>
      <c r="K574" t="s">
        <v>44</v>
      </c>
      <c r="L574">
        <v>44</v>
      </c>
      <c r="M574">
        <v>50</v>
      </c>
      <c r="N574">
        <v>134</v>
      </c>
      <c r="O574" t="s">
        <v>135</v>
      </c>
      <c r="P574" t="s">
        <v>50</v>
      </c>
      <c r="Q574" t="s">
        <v>50</v>
      </c>
      <c r="R574" t="s">
        <v>50</v>
      </c>
      <c r="S574">
        <v>141</v>
      </c>
      <c r="T574">
        <v>1</v>
      </c>
      <c r="X574" t="str">
        <f t="shared" si="8"/>
        <v>AE6</v>
      </c>
      <c r="Y574">
        <f>VLOOKUP($X574,Salt_Elev!$Q$1:$R$128,2,FALSE)</f>
        <v>0.25</v>
      </c>
    </row>
    <row r="575" spans="1:25" x14ac:dyDescent="0.25">
      <c r="A575" s="1">
        <v>45034</v>
      </c>
      <c r="B575" s="2">
        <v>0.61597222222222225</v>
      </c>
      <c r="C575" t="s">
        <v>103</v>
      </c>
      <c r="D575" t="s">
        <v>130</v>
      </c>
      <c r="E575" t="s">
        <v>25</v>
      </c>
      <c r="F575" t="s">
        <v>108</v>
      </c>
      <c r="G575">
        <v>6</v>
      </c>
      <c r="H575">
        <v>65.3</v>
      </c>
      <c r="I575">
        <v>89.2</v>
      </c>
      <c r="J575">
        <v>1</v>
      </c>
      <c r="K575" t="s">
        <v>44</v>
      </c>
      <c r="L575">
        <v>44</v>
      </c>
      <c r="M575">
        <v>50</v>
      </c>
      <c r="N575">
        <v>134</v>
      </c>
      <c r="O575" t="s">
        <v>135</v>
      </c>
      <c r="P575" t="s">
        <v>50</v>
      </c>
      <c r="Q575" t="s">
        <v>50</v>
      </c>
      <c r="R575" t="s">
        <v>50</v>
      </c>
      <c r="S575">
        <v>210</v>
      </c>
      <c r="T575">
        <v>1</v>
      </c>
      <c r="X575" t="str">
        <f t="shared" si="8"/>
        <v>AE6</v>
      </c>
      <c r="Y575">
        <f>VLOOKUP($X575,Salt_Elev!$Q$1:$R$128,2,FALSE)</f>
        <v>0.25</v>
      </c>
    </row>
    <row r="576" spans="1:25" x14ac:dyDescent="0.25">
      <c r="A576" s="1">
        <v>45034</v>
      </c>
      <c r="B576" s="2">
        <v>0.61597222222222225</v>
      </c>
      <c r="C576" t="s">
        <v>103</v>
      </c>
      <c r="D576" t="s">
        <v>130</v>
      </c>
      <c r="E576" t="s">
        <v>25</v>
      </c>
      <c r="F576" t="s">
        <v>108</v>
      </c>
      <c r="G576">
        <v>6</v>
      </c>
      <c r="H576">
        <v>65.3</v>
      </c>
      <c r="I576">
        <v>89.2</v>
      </c>
      <c r="J576">
        <v>1</v>
      </c>
      <c r="K576" t="s">
        <v>44</v>
      </c>
      <c r="L576">
        <v>44</v>
      </c>
      <c r="M576">
        <v>50</v>
      </c>
      <c r="N576">
        <v>134</v>
      </c>
      <c r="O576" t="s">
        <v>135</v>
      </c>
      <c r="P576" t="s">
        <v>50</v>
      </c>
      <c r="Q576" t="s">
        <v>50</v>
      </c>
      <c r="R576" t="s">
        <v>50</v>
      </c>
      <c r="S576">
        <v>139</v>
      </c>
      <c r="T576">
        <v>1</v>
      </c>
      <c r="X576" t="str">
        <f t="shared" si="8"/>
        <v>AE6</v>
      </c>
      <c r="Y576">
        <f>VLOOKUP($X576,Salt_Elev!$Q$1:$R$128,2,FALSE)</f>
        <v>0.25</v>
      </c>
    </row>
    <row r="577" spans="1:25" x14ac:dyDescent="0.25">
      <c r="A577" s="1">
        <v>45034</v>
      </c>
      <c r="B577" s="2">
        <v>0.61597222222222225</v>
      </c>
      <c r="C577" t="s">
        <v>103</v>
      </c>
      <c r="D577" t="s">
        <v>130</v>
      </c>
      <c r="E577" t="s">
        <v>25</v>
      </c>
      <c r="F577" t="s">
        <v>108</v>
      </c>
      <c r="G577">
        <v>6</v>
      </c>
      <c r="H577">
        <v>65.3</v>
      </c>
      <c r="I577">
        <v>89.2</v>
      </c>
      <c r="J577">
        <v>1</v>
      </c>
      <c r="K577" t="s">
        <v>44</v>
      </c>
      <c r="L577">
        <v>44</v>
      </c>
      <c r="M577">
        <v>50</v>
      </c>
      <c r="N577">
        <v>134</v>
      </c>
      <c r="O577" t="s">
        <v>135</v>
      </c>
      <c r="P577" t="s">
        <v>50</v>
      </c>
      <c r="Q577" t="s">
        <v>50</v>
      </c>
      <c r="R577" t="s">
        <v>50</v>
      </c>
      <c r="S577">
        <v>201</v>
      </c>
      <c r="T577">
        <v>1</v>
      </c>
      <c r="X577" t="str">
        <f t="shared" si="8"/>
        <v>AE6</v>
      </c>
      <c r="Y577">
        <f>VLOOKUP($X577,Salt_Elev!$Q$1:$R$128,2,FALSE)</f>
        <v>0.25</v>
      </c>
    </row>
    <row r="578" spans="1:25" x14ac:dyDescent="0.25">
      <c r="A578" s="1">
        <v>45034</v>
      </c>
      <c r="B578" s="2">
        <v>0.61597222222222225</v>
      </c>
      <c r="C578" t="s">
        <v>103</v>
      </c>
      <c r="D578" t="s">
        <v>130</v>
      </c>
      <c r="E578" t="s">
        <v>25</v>
      </c>
      <c r="F578" t="s">
        <v>108</v>
      </c>
      <c r="G578">
        <v>6</v>
      </c>
      <c r="H578">
        <v>65.3</v>
      </c>
      <c r="I578">
        <v>89.2</v>
      </c>
      <c r="J578">
        <v>1</v>
      </c>
      <c r="K578" t="s">
        <v>44</v>
      </c>
      <c r="L578">
        <v>44</v>
      </c>
      <c r="M578">
        <v>50</v>
      </c>
      <c r="N578">
        <v>134</v>
      </c>
      <c r="O578" t="s">
        <v>135</v>
      </c>
      <c r="P578" t="s">
        <v>50</v>
      </c>
      <c r="Q578" t="s">
        <v>50</v>
      </c>
      <c r="R578" t="s">
        <v>50</v>
      </c>
      <c r="S578">
        <v>127</v>
      </c>
      <c r="T578">
        <v>1</v>
      </c>
      <c r="X578" t="str">
        <f t="shared" ref="X578:X641" si="9">_xlfn.CONCAT(F578,G578)</f>
        <v>AE6</v>
      </c>
      <c r="Y578">
        <f>VLOOKUP($X578,Salt_Elev!$Q$1:$R$128,2,FALSE)</f>
        <v>0.25</v>
      </c>
    </row>
    <row r="579" spans="1:25" x14ac:dyDescent="0.25">
      <c r="A579" s="1">
        <v>45034</v>
      </c>
      <c r="B579" s="2">
        <v>0.63680555555555551</v>
      </c>
      <c r="C579" t="s">
        <v>103</v>
      </c>
      <c r="D579" t="s">
        <v>178</v>
      </c>
      <c r="E579" t="s">
        <v>25</v>
      </c>
      <c r="F579" t="s">
        <v>108</v>
      </c>
      <c r="G579">
        <v>7</v>
      </c>
      <c r="H579">
        <v>40</v>
      </c>
      <c r="I579">
        <v>85.6</v>
      </c>
      <c r="J579">
        <v>1</v>
      </c>
      <c r="K579" t="s">
        <v>52</v>
      </c>
      <c r="L579">
        <v>0.1</v>
      </c>
      <c r="M579">
        <v>100</v>
      </c>
      <c r="N579">
        <v>1</v>
      </c>
      <c r="O579" t="s">
        <v>37</v>
      </c>
      <c r="P579" t="s">
        <v>37</v>
      </c>
      <c r="Q579" t="s">
        <v>37</v>
      </c>
      <c r="R579" t="s">
        <v>37</v>
      </c>
      <c r="S579">
        <v>185</v>
      </c>
      <c r="T579">
        <v>5.5</v>
      </c>
      <c r="X579" t="str">
        <f t="shared" si="9"/>
        <v>AE7</v>
      </c>
      <c r="Y579">
        <f>VLOOKUP($X579,Salt_Elev!$Q$1:$R$128,2,FALSE)</f>
        <v>0.35</v>
      </c>
    </row>
    <row r="580" spans="1:25" x14ac:dyDescent="0.25">
      <c r="A580" s="1">
        <v>45034</v>
      </c>
      <c r="B580" s="2">
        <v>0.63680555555555551</v>
      </c>
      <c r="C580" t="s">
        <v>103</v>
      </c>
      <c r="D580" t="s">
        <v>178</v>
      </c>
      <c r="E580" t="s">
        <v>25</v>
      </c>
      <c r="F580" t="s">
        <v>108</v>
      </c>
      <c r="G580">
        <v>7</v>
      </c>
      <c r="H580">
        <v>40</v>
      </c>
      <c r="I580">
        <v>85.6</v>
      </c>
      <c r="J580">
        <v>1</v>
      </c>
      <c r="K580" t="s">
        <v>54</v>
      </c>
      <c r="L580">
        <v>15</v>
      </c>
      <c r="M580">
        <v>50</v>
      </c>
      <c r="N580">
        <v>25</v>
      </c>
      <c r="O580" t="s">
        <v>122</v>
      </c>
      <c r="P580" t="s">
        <v>29</v>
      </c>
      <c r="Q580" t="s">
        <v>29</v>
      </c>
      <c r="R580" t="s">
        <v>50</v>
      </c>
      <c r="S580">
        <v>215</v>
      </c>
      <c r="T580">
        <v>4.5</v>
      </c>
      <c r="X580" t="str">
        <f t="shared" si="9"/>
        <v>AE7</v>
      </c>
      <c r="Y580">
        <f>VLOOKUP($X580,Salt_Elev!$Q$1:$R$128,2,FALSE)</f>
        <v>0.35</v>
      </c>
    </row>
    <row r="581" spans="1:25" x14ac:dyDescent="0.25">
      <c r="A581" s="1">
        <v>45034</v>
      </c>
      <c r="B581" s="2">
        <v>0.63680555555555551</v>
      </c>
      <c r="C581" t="s">
        <v>103</v>
      </c>
      <c r="D581" t="s">
        <v>178</v>
      </c>
      <c r="E581" t="s">
        <v>25</v>
      </c>
      <c r="F581" t="s">
        <v>108</v>
      </c>
      <c r="G581">
        <v>7</v>
      </c>
      <c r="H581">
        <v>40</v>
      </c>
      <c r="I581">
        <v>85.6</v>
      </c>
      <c r="J581">
        <v>1</v>
      </c>
      <c r="K581" t="s">
        <v>54</v>
      </c>
      <c r="L581">
        <v>15</v>
      </c>
      <c r="M581">
        <v>50</v>
      </c>
      <c r="N581">
        <v>25</v>
      </c>
      <c r="O581" t="s">
        <v>122</v>
      </c>
      <c r="P581" t="s">
        <v>29</v>
      </c>
      <c r="Q581" t="s">
        <v>29</v>
      </c>
      <c r="R581" t="s">
        <v>50</v>
      </c>
      <c r="S581">
        <v>340</v>
      </c>
      <c r="T581">
        <v>4</v>
      </c>
      <c r="X581" t="str">
        <f t="shared" si="9"/>
        <v>AE7</v>
      </c>
      <c r="Y581">
        <f>VLOOKUP($X581,Salt_Elev!$Q$1:$R$128,2,FALSE)</f>
        <v>0.35</v>
      </c>
    </row>
    <row r="582" spans="1:25" x14ac:dyDescent="0.25">
      <c r="A582" s="1">
        <v>45034</v>
      </c>
      <c r="B582" s="2">
        <v>0.63680555555555551</v>
      </c>
      <c r="C582" t="s">
        <v>103</v>
      </c>
      <c r="D582" t="s">
        <v>178</v>
      </c>
      <c r="E582" t="s">
        <v>25</v>
      </c>
      <c r="F582" t="s">
        <v>108</v>
      </c>
      <c r="G582">
        <v>7</v>
      </c>
      <c r="H582">
        <v>40</v>
      </c>
      <c r="I582">
        <v>85.6</v>
      </c>
      <c r="J582">
        <v>1</v>
      </c>
      <c r="K582" t="s">
        <v>54</v>
      </c>
      <c r="L582">
        <v>15</v>
      </c>
      <c r="M582">
        <v>50</v>
      </c>
      <c r="N582">
        <v>25</v>
      </c>
      <c r="O582" t="s">
        <v>122</v>
      </c>
      <c r="P582" t="s">
        <v>29</v>
      </c>
      <c r="Q582" t="s">
        <v>29</v>
      </c>
      <c r="R582" t="s">
        <v>50</v>
      </c>
      <c r="S582">
        <v>404</v>
      </c>
      <c r="T582">
        <v>4</v>
      </c>
      <c r="X582" t="str">
        <f t="shared" si="9"/>
        <v>AE7</v>
      </c>
      <c r="Y582">
        <f>VLOOKUP($X582,Salt_Elev!$Q$1:$R$128,2,FALSE)</f>
        <v>0.35</v>
      </c>
    </row>
    <row r="583" spans="1:25" x14ac:dyDescent="0.25">
      <c r="A583" s="1">
        <v>45034</v>
      </c>
      <c r="B583" s="2">
        <v>0.63680555555555551</v>
      </c>
      <c r="C583" t="s">
        <v>103</v>
      </c>
      <c r="D583" t="s">
        <v>178</v>
      </c>
      <c r="E583" t="s">
        <v>25</v>
      </c>
      <c r="F583" t="s">
        <v>108</v>
      </c>
      <c r="G583">
        <v>7</v>
      </c>
      <c r="H583">
        <v>40</v>
      </c>
      <c r="I583">
        <v>85.6</v>
      </c>
      <c r="J583">
        <v>1</v>
      </c>
      <c r="K583" t="s">
        <v>54</v>
      </c>
      <c r="L583">
        <v>15</v>
      </c>
      <c r="M583">
        <v>50</v>
      </c>
      <c r="N583">
        <v>25</v>
      </c>
      <c r="O583" t="s">
        <v>122</v>
      </c>
      <c r="P583" t="s">
        <v>29</v>
      </c>
      <c r="Q583" t="s">
        <v>29</v>
      </c>
      <c r="R583" t="s">
        <v>50</v>
      </c>
      <c r="S583">
        <v>271</v>
      </c>
      <c r="T583">
        <v>4</v>
      </c>
      <c r="X583" t="str">
        <f t="shared" si="9"/>
        <v>AE7</v>
      </c>
      <c r="Y583">
        <f>VLOOKUP($X583,Salt_Elev!$Q$1:$R$128,2,FALSE)</f>
        <v>0.35</v>
      </c>
    </row>
    <row r="584" spans="1:25" x14ac:dyDescent="0.25">
      <c r="A584" s="1">
        <v>45034</v>
      </c>
      <c r="B584" s="2">
        <v>0.63680555555555551</v>
      </c>
      <c r="C584" t="s">
        <v>103</v>
      </c>
      <c r="D584" t="s">
        <v>178</v>
      </c>
      <c r="E584" t="s">
        <v>25</v>
      </c>
      <c r="F584" t="s">
        <v>108</v>
      </c>
      <c r="G584">
        <v>7</v>
      </c>
      <c r="H584">
        <v>40</v>
      </c>
      <c r="I584">
        <v>85.6</v>
      </c>
      <c r="J584">
        <v>1</v>
      </c>
      <c r="K584" t="s">
        <v>54</v>
      </c>
      <c r="L584">
        <v>15</v>
      </c>
      <c r="M584">
        <v>50</v>
      </c>
      <c r="N584">
        <v>25</v>
      </c>
      <c r="O584" t="s">
        <v>122</v>
      </c>
      <c r="P584" t="s">
        <v>29</v>
      </c>
      <c r="Q584" t="s">
        <v>29</v>
      </c>
      <c r="R584" t="s">
        <v>50</v>
      </c>
      <c r="S584">
        <v>330</v>
      </c>
      <c r="T584">
        <v>3.5</v>
      </c>
      <c r="X584" t="str">
        <f t="shared" si="9"/>
        <v>AE7</v>
      </c>
      <c r="Y584">
        <f>VLOOKUP($X584,Salt_Elev!$Q$1:$R$128,2,FALSE)</f>
        <v>0.35</v>
      </c>
    </row>
    <row r="585" spans="1:25" x14ac:dyDescent="0.25">
      <c r="A585" s="1">
        <v>45034</v>
      </c>
      <c r="B585" s="2">
        <v>0.63680555555555551</v>
      </c>
      <c r="C585" t="s">
        <v>103</v>
      </c>
      <c r="D585" t="s">
        <v>178</v>
      </c>
      <c r="E585" t="s">
        <v>25</v>
      </c>
      <c r="F585" t="s">
        <v>108</v>
      </c>
      <c r="G585">
        <v>7</v>
      </c>
      <c r="H585">
        <v>40</v>
      </c>
      <c r="I585">
        <v>85.6</v>
      </c>
      <c r="J585">
        <v>1</v>
      </c>
      <c r="K585" t="s">
        <v>54</v>
      </c>
      <c r="L585">
        <v>15</v>
      </c>
      <c r="M585">
        <v>50</v>
      </c>
      <c r="N585">
        <v>25</v>
      </c>
      <c r="O585" t="s">
        <v>122</v>
      </c>
      <c r="P585" t="s">
        <v>29</v>
      </c>
      <c r="Q585" t="s">
        <v>29</v>
      </c>
      <c r="R585" t="s">
        <v>50</v>
      </c>
      <c r="S585">
        <v>310</v>
      </c>
      <c r="T585">
        <v>3.5</v>
      </c>
      <c r="X585" t="str">
        <f t="shared" si="9"/>
        <v>AE7</v>
      </c>
      <c r="Y585">
        <f>VLOOKUP($X585,Salt_Elev!$Q$1:$R$128,2,FALSE)</f>
        <v>0.35</v>
      </c>
    </row>
    <row r="586" spans="1:25" x14ac:dyDescent="0.25">
      <c r="A586" s="1">
        <v>45034</v>
      </c>
      <c r="B586" s="2">
        <v>0.63680555555555551</v>
      </c>
      <c r="C586" t="s">
        <v>103</v>
      </c>
      <c r="D586" t="s">
        <v>178</v>
      </c>
      <c r="E586" t="s">
        <v>25</v>
      </c>
      <c r="F586" t="s">
        <v>108</v>
      </c>
      <c r="G586">
        <v>7</v>
      </c>
      <c r="H586">
        <v>40</v>
      </c>
      <c r="I586">
        <v>85.6</v>
      </c>
      <c r="J586">
        <v>1</v>
      </c>
      <c r="K586" t="s">
        <v>54</v>
      </c>
      <c r="L586">
        <v>15</v>
      </c>
      <c r="M586">
        <v>50</v>
      </c>
      <c r="N586">
        <v>25</v>
      </c>
      <c r="O586" t="s">
        <v>122</v>
      </c>
      <c r="P586" t="s">
        <v>29</v>
      </c>
      <c r="Q586" t="s">
        <v>29</v>
      </c>
      <c r="R586" t="s">
        <v>50</v>
      </c>
      <c r="S586">
        <v>285</v>
      </c>
      <c r="T586">
        <v>3.5</v>
      </c>
      <c r="X586" t="str">
        <f t="shared" si="9"/>
        <v>AE7</v>
      </c>
      <c r="Y586">
        <f>VLOOKUP($X586,Salt_Elev!$Q$1:$R$128,2,FALSE)</f>
        <v>0.35</v>
      </c>
    </row>
    <row r="587" spans="1:25" x14ac:dyDescent="0.25">
      <c r="A587" s="1">
        <v>45034</v>
      </c>
      <c r="B587" s="2">
        <v>0.63680555555555551</v>
      </c>
      <c r="C587" t="s">
        <v>103</v>
      </c>
      <c r="D587" t="s">
        <v>178</v>
      </c>
      <c r="E587" t="s">
        <v>25</v>
      </c>
      <c r="F587" t="s">
        <v>108</v>
      </c>
      <c r="G587">
        <v>7</v>
      </c>
      <c r="H587">
        <v>40</v>
      </c>
      <c r="I587">
        <v>85.6</v>
      </c>
      <c r="J587">
        <v>1</v>
      </c>
      <c r="K587" t="s">
        <v>54</v>
      </c>
      <c r="L587">
        <v>15</v>
      </c>
      <c r="M587">
        <v>50</v>
      </c>
      <c r="N587">
        <v>25</v>
      </c>
      <c r="O587" t="s">
        <v>122</v>
      </c>
      <c r="P587" t="s">
        <v>29</v>
      </c>
      <c r="Q587" t="s">
        <v>29</v>
      </c>
      <c r="R587" t="s">
        <v>50</v>
      </c>
      <c r="S587">
        <v>355</v>
      </c>
      <c r="T587">
        <v>3</v>
      </c>
      <c r="X587" t="str">
        <f t="shared" si="9"/>
        <v>AE7</v>
      </c>
      <c r="Y587">
        <f>VLOOKUP($X587,Salt_Elev!$Q$1:$R$128,2,FALSE)</f>
        <v>0.35</v>
      </c>
    </row>
    <row r="588" spans="1:25" x14ac:dyDescent="0.25">
      <c r="A588" s="1">
        <v>45034</v>
      </c>
      <c r="B588" s="2">
        <v>0.63680555555555551</v>
      </c>
      <c r="C588" t="s">
        <v>103</v>
      </c>
      <c r="D588" t="s">
        <v>178</v>
      </c>
      <c r="E588" t="s">
        <v>25</v>
      </c>
      <c r="F588" t="s">
        <v>108</v>
      </c>
      <c r="G588">
        <v>7</v>
      </c>
      <c r="H588">
        <v>40</v>
      </c>
      <c r="I588">
        <v>85.6</v>
      </c>
      <c r="J588">
        <v>1</v>
      </c>
      <c r="K588" t="s">
        <v>54</v>
      </c>
      <c r="L588">
        <v>15</v>
      </c>
      <c r="M588">
        <v>50</v>
      </c>
      <c r="N588">
        <v>25</v>
      </c>
      <c r="O588" t="s">
        <v>122</v>
      </c>
      <c r="P588" t="s">
        <v>29</v>
      </c>
      <c r="Q588" t="s">
        <v>29</v>
      </c>
      <c r="R588" t="s">
        <v>50</v>
      </c>
      <c r="S588">
        <v>247</v>
      </c>
      <c r="T588">
        <v>3</v>
      </c>
      <c r="X588" t="str">
        <f t="shared" si="9"/>
        <v>AE7</v>
      </c>
      <c r="Y588">
        <f>VLOOKUP($X588,Salt_Elev!$Q$1:$R$128,2,FALSE)</f>
        <v>0.35</v>
      </c>
    </row>
    <row r="589" spans="1:25" x14ac:dyDescent="0.25">
      <c r="A589" s="1">
        <v>45034</v>
      </c>
      <c r="B589" s="2">
        <v>0.63680555555555551</v>
      </c>
      <c r="C589" t="s">
        <v>103</v>
      </c>
      <c r="D589" t="s">
        <v>178</v>
      </c>
      <c r="E589" t="s">
        <v>25</v>
      </c>
      <c r="F589" t="s">
        <v>108</v>
      </c>
      <c r="G589">
        <v>7</v>
      </c>
      <c r="H589">
        <v>40</v>
      </c>
      <c r="I589">
        <v>85.6</v>
      </c>
      <c r="J589">
        <v>1</v>
      </c>
      <c r="K589" t="s">
        <v>27</v>
      </c>
      <c r="L589">
        <v>70</v>
      </c>
      <c r="M589">
        <v>50</v>
      </c>
      <c r="N589">
        <v>225</v>
      </c>
      <c r="O589" t="s">
        <v>119</v>
      </c>
      <c r="P589" t="s">
        <v>29</v>
      </c>
      <c r="Q589" t="s">
        <v>29</v>
      </c>
      <c r="R589" t="s">
        <v>29</v>
      </c>
      <c r="S589">
        <v>195</v>
      </c>
      <c r="T589">
        <v>1.5</v>
      </c>
      <c r="W589">
        <v>7</v>
      </c>
      <c r="X589" t="str">
        <f t="shared" si="9"/>
        <v>AE7</v>
      </c>
      <c r="Y589">
        <f>VLOOKUP($X589,Salt_Elev!$Q$1:$R$128,2,FALSE)</f>
        <v>0.35</v>
      </c>
    </row>
    <row r="590" spans="1:25" x14ac:dyDescent="0.25">
      <c r="A590" s="1">
        <v>45034</v>
      </c>
      <c r="B590" s="2">
        <v>0.63680555555555551</v>
      </c>
      <c r="C590" t="s">
        <v>103</v>
      </c>
      <c r="D590" t="s">
        <v>178</v>
      </c>
      <c r="E590" t="s">
        <v>25</v>
      </c>
      <c r="F590" t="s">
        <v>108</v>
      </c>
      <c r="G590">
        <v>7</v>
      </c>
      <c r="H590">
        <v>40</v>
      </c>
      <c r="I590">
        <v>85.6</v>
      </c>
      <c r="J590">
        <v>1</v>
      </c>
      <c r="K590" t="s">
        <v>27</v>
      </c>
      <c r="L590">
        <v>70</v>
      </c>
      <c r="M590">
        <v>50</v>
      </c>
      <c r="N590">
        <v>225</v>
      </c>
      <c r="O590" t="s">
        <v>119</v>
      </c>
      <c r="P590" t="s">
        <v>29</v>
      </c>
      <c r="Q590" t="s">
        <v>29</v>
      </c>
      <c r="R590" t="s">
        <v>29</v>
      </c>
      <c r="S590">
        <v>324</v>
      </c>
      <c r="T590">
        <v>1</v>
      </c>
      <c r="W590">
        <v>7</v>
      </c>
      <c r="X590" t="str">
        <f t="shared" si="9"/>
        <v>AE7</v>
      </c>
      <c r="Y590">
        <f>VLOOKUP($X590,Salt_Elev!$Q$1:$R$128,2,FALSE)</f>
        <v>0.35</v>
      </c>
    </row>
    <row r="591" spans="1:25" x14ac:dyDescent="0.25">
      <c r="A591" s="1">
        <v>45034</v>
      </c>
      <c r="B591" s="2">
        <v>0.63680555555555551</v>
      </c>
      <c r="C591" t="s">
        <v>103</v>
      </c>
      <c r="D591" t="s">
        <v>178</v>
      </c>
      <c r="E591" t="s">
        <v>25</v>
      </c>
      <c r="F591" t="s">
        <v>108</v>
      </c>
      <c r="G591">
        <v>7</v>
      </c>
      <c r="H591">
        <v>40</v>
      </c>
      <c r="I591">
        <v>85.6</v>
      </c>
      <c r="J591">
        <v>1</v>
      </c>
      <c r="K591" t="s">
        <v>27</v>
      </c>
      <c r="L591">
        <v>70</v>
      </c>
      <c r="M591">
        <v>50</v>
      </c>
      <c r="N591">
        <v>225</v>
      </c>
      <c r="O591" t="s">
        <v>119</v>
      </c>
      <c r="P591" t="s">
        <v>29</v>
      </c>
      <c r="Q591" t="s">
        <v>29</v>
      </c>
      <c r="R591" t="s">
        <v>29</v>
      </c>
      <c r="S591">
        <v>255</v>
      </c>
      <c r="T591">
        <v>1</v>
      </c>
      <c r="W591">
        <v>7</v>
      </c>
      <c r="X591" t="str">
        <f t="shared" si="9"/>
        <v>AE7</v>
      </c>
      <c r="Y591">
        <f>VLOOKUP($X591,Salt_Elev!$Q$1:$R$128,2,FALSE)</f>
        <v>0.35</v>
      </c>
    </row>
    <row r="592" spans="1:25" x14ac:dyDescent="0.25">
      <c r="A592" s="1">
        <v>45034</v>
      </c>
      <c r="B592" s="2">
        <v>0.63680555555555551</v>
      </c>
      <c r="C592" t="s">
        <v>103</v>
      </c>
      <c r="D592" t="s">
        <v>178</v>
      </c>
      <c r="E592" t="s">
        <v>25</v>
      </c>
      <c r="F592" t="s">
        <v>108</v>
      </c>
      <c r="G592">
        <v>7</v>
      </c>
      <c r="H592">
        <v>40</v>
      </c>
      <c r="I592">
        <v>85.6</v>
      </c>
      <c r="J592">
        <v>1</v>
      </c>
      <c r="K592" t="s">
        <v>27</v>
      </c>
      <c r="L592">
        <v>70</v>
      </c>
      <c r="M592">
        <v>50</v>
      </c>
      <c r="N592">
        <v>225</v>
      </c>
      <c r="O592" t="s">
        <v>119</v>
      </c>
      <c r="P592" t="s">
        <v>29</v>
      </c>
      <c r="Q592" t="s">
        <v>29</v>
      </c>
      <c r="R592" t="s">
        <v>29</v>
      </c>
      <c r="S592">
        <v>181</v>
      </c>
      <c r="T592">
        <v>1</v>
      </c>
      <c r="W592">
        <v>7</v>
      </c>
      <c r="X592" t="str">
        <f t="shared" si="9"/>
        <v>AE7</v>
      </c>
      <c r="Y592">
        <f>VLOOKUP($X592,Salt_Elev!$Q$1:$R$128,2,FALSE)</f>
        <v>0.35</v>
      </c>
    </row>
    <row r="593" spans="1:25" x14ac:dyDescent="0.25">
      <c r="A593" s="1">
        <v>45034</v>
      </c>
      <c r="B593" s="2">
        <v>0.63680555555555551</v>
      </c>
      <c r="C593" t="s">
        <v>103</v>
      </c>
      <c r="D593" t="s">
        <v>178</v>
      </c>
      <c r="E593" t="s">
        <v>25</v>
      </c>
      <c r="F593" t="s">
        <v>108</v>
      </c>
      <c r="G593">
        <v>7</v>
      </c>
      <c r="H593">
        <v>40</v>
      </c>
      <c r="I593">
        <v>85.6</v>
      </c>
      <c r="J593">
        <v>1</v>
      </c>
      <c r="K593" t="s">
        <v>27</v>
      </c>
      <c r="L593">
        <v>70</v>
      </c>
      <c r="M593">
        <v>50</v>
      </c>
      <c r="N593">
        <v>225</v>
      </c>
      <c r="O593" t="s">
        <v>119</v>
      </c>
      <c r="P593" t="s">
        <v>29</v>
      </c>
      <c r="Q593" t="s">
        <v>29</v>
      </c>
      <c r="R593" t="s">
        <v>29</v>
      </c>
      <c r="S593">
        <v>250</v>
      </c>
      <c r="T593">
        <v>1</v>
      </c>
      <c r="W593">
        <v>7</v>
      </c>
      <c r="X593" t="str">
        <f t="shared" si="9"/>
        <v>AE7</v>
      </c>
      <c r="Y593">
        <f>VLOOKUP($X593,Salt_Elev!$Q$1:$R$128,2,FALSE)</f>
        <v>0.35</v>
      </c>
    </row>
    <row r="594" spans="1:25" x14ac:dyDescent="0.25">
      <c r="A594" s="1">
        <v>45034</v>
      </c>
      <c r="B594" s="2">
        <v>0.63680555555555551</v>
      </c>
      <c r="C594" t="s">
        <v>103</v>
      </c>
      <c r="D594" t="s">
        <v>178</v>
      </c>
      <c r="E594" t="s">
        <v>25</v>
      </c>
      <c r="F594" t="s">
        <v>108</v>
      </c>
      <c r="G594">
        <v>7</v>
      </c>
      <c r="H594">
        <v>40</v>
      </c>
      <c r="I594">
        <v>85.6</v>
      </c>
      <c r="J594">
        <v>1</v>
      </c>
      <c r="K594" t="s">
        <v>27</v>
      </c>
      <c r="L594">
        <v>70</v>
      </c>
      <c r="M594">
        <v>50</v>
      </c>
      <c r="N594">
        <v>225</v>
      </c>
      <c r="O594" t="s">
        <v>119</v>
      </c>
      <c r="P594" t="s">
        <v>29</v>
      </c>
      <c r="Q594" t="s">
        <v>29</v>
      </c>
      <c r="R594" t="s">
        <v>29</v>
      </c>
      <c r="S594">
        <v>248</v>
      </c>
      <c r="T594">
        <v>1</v>
      </c>
      <c r="W594">
        <v>7</v>
      </c>
      <c r="X594" t="str">
        <f t="shared" si="9"/>
        <v>AE7</v>
      </c>
      <c r="Y594">
        <f>VLOOKUP($X594,Salt_Elev!$Q$1:$R$128,2,FALSE)</f>
        <v>0.35</v>
      </c>
    </row>
    <row r="595" spans="1:25" x14ac:dyDescent="0.25">
      <c r="A595" s="1">
        <v>45034</v>
      </c>
      <c r="B595" s="2">
        <v>0.63680555555555551</v>
      </c>
      <c r="C595" t="s">
        <v>103</v>
      </c>
      <c r="D595" t="s">
        <v>178</v>
      </c>
      <c r="E595" t="s">
        <v>25</v>
      </c>
      <c r="F595" t="s">
        <v>108</v>
      </c>
      <c r="G595">
        <v>7</v>
      </c>
      <c r="H595">
        <v>40</v>
      </c>
      <c r="I595">
        <v>85.6</v>
      </c>
      <c r="J595">
        <v>1</v>
      </c>
      <c r="K595" t="s">
        <v>27</v>
      </c>
      <c r="L595">
        <v>70</v>
      </c>
      <c r="M595">
        <v>50</v>
      </c>
      <c r="N595">
        <v>225</v>
      </c>
      <c r="O595" t="s">
        <v>119</v>
      </c>
      <c r="P595" t="s">
        <v>29</v>
      </c>
      <c r="Q595" t="s">
        <v>29</v>
      </c>
      <c r="R595" t="s">
        <v>29</v>
      </c>
      <c r="S595">
        <v>130</v>
      </c>
      <c r="T595">
        <v>1</v>
      </c>
      <c r="W595">
        <v>7</v>
      </c>
      <c r="X595" t="str">
        <f t="shared" si="9"/>
        <v>AE7</v>
      </c>
      <c r="Y595">
        <f>VLOOKUP($X595,Salt_Elev!$Q$1:$R$128,2,FALSE)</f>
        <v>0.35</v>
      </c>
    </row>
    <row r="596" spans="1:25" x14ac:dyDescent="0.25">
      <c r="A596" s="1">
        <v>45034</v>
      </c>
      <c r="B596" s="2">
        <v>0.63680555555555551</v>
      </c>
      <c r="C596" t="s">
        <v>103</v>
      </c>
      <c r="D596" t="s">
        <v>178</v>
      </c>
      <c r="E596" t="s">
        <v>25</v>
      </c>
      <c r="F596" t="s">
        <v>108</v>
      </c>
      <c r="G596">
        <v>7</v>
      </c>
      <c r="H596">
        <v>40</v>
      </c>
      <c r="I596">
        <v>85.6</v>
      </c>
      <c r="J596">
        <v>1</v>
      </c>
      <c r="K596" t="s">
        <v>27</v>
      </c>
      <c r="L596">
        <v>70</v>
      </c>
      <c r="M596">
        <v>50</v>
      </c>
      <c r="N596">
        <v>225</v>
      </c>
      <c r="O596" t="s">
        <v>119</v>
      </c>
      <c r="P596" t="s">
        <v>29</v>
      </c>
      <c r="Q596" t="s">
        <v>29</v>
      </c>
      <c r="R596" t="s">
        <v>29</v>
      </c>
      <c r="S596">
        <v>154</v>
      </c>
      <c r="T596">
        <v>0.5</v>
      </c>
      <c r="W596">
        <v>7</v>
      </c>
      <c r="X596" t="str">
        <f t="shared" si="9"/>
        <v>AE7</v>
      </c>
      <c r="Y596">
        <f>VLOOKUP($X596,Salt_Elev!$Q$1:$R$128,2,FALSE)</f>
        <v>0.35</v>
      </c>
    </row>
    <row r="597" spans="1:25" x14ac:dyDescent="0.25">
      <c r="A597" s="1">
        <v>45034</v>
      </c>
      <c r="B597" s="2">
        <v>0.63680555555555551</v>
      </c>
      <c r="C597" t="s">
        <v>103</v>
      </c>
      <c r="D597" t="s">
        <v>178</v>
      </c>
      <c r="E597" t="s">
        <v>25</v>
      </c>
      <c r="F597" t="s">
        <v>108</v>
      </c>
      <c r="G597">
        <v>7</v>
      </c>
      <c r="H597">
        <v>40</v>
      </c>
      <c r="I597">
        <v>85.6</v>
      </c>
      <c r="J597">
        <v>1</v>
      </c>
      <c r="K597" t="s">
        <v>27</v>
      </c>
      <c r="L597">
        <v>70</v>
      </c>
      <c r="M597">
        <v>50</v>
      </c>
      <c r="N597">
        <v>225</v>
      </c>
      <c r="O597" t="s">
        <v>119</v>
      </c>
      <c r="P597" t="s">
        <v>29</v>
      </c>
      <c r="Q597" t="s">
        <v>29</v>
      </c>
      <c r="R597" t="s">
        <v>29</v>
      </c>
      <c r="S597">
        <v>210</v>
      </c>
      <c r="T597">
        <v>0.1</v>
      </c>
      <c r="W597">
        <v>7</v>
      </c>
      <c r="X597" t="str">
        <f t="shared" si="9"/>
        <v>AE7</v>
      </c>
      <c r="Y597">
        <f>VLOOKUP($X597,Salt_Elev!$Q$1:$R$128,2,FALSE)</f>
        <v>0.35</v>
      </c>
    </row>
    <row r="598" spans="1:25" x14ac:dyDescent="0.25">
      <c r="A598" s="1">
        <v>45034</v>
      </c>
      <c r="B598" s="2">
        <v>0.63680555555555551</v>
      </c>
      <c r="C598" t="s">
        <v>103</v>
      </c>
      <c r="D598" t="s">
        <v>178</v>
      </c>
      <c r="E598" t="s">
        <v>25</v>
      </c>
      <c r="F598" t="s">
        <v>108</v>
      </c>
      <c r="G598">
        <v>7</v>
      </c>
      <c r="H598">
        <v>40</v>
      </c>
      <c r="I598">
        <v>85.6</v>
      </c>
      <c r="J598">
        <v>1</v>
      </c>
      <c r="K598" t="s">
        <v>27</v>
      </c>
      <c r="L598">
        <v>70</v>
      </c>
      <c r="M598">
        <v>50</v>
      </c>
      <c r="N598">
        <v>225</v>
      </c>
      <c r="O598" t="s">
        <v>119</v>
      </c>
      <c r="P598" t="s">
        <v>29</v>
      </c>
      <c r="Q598" t="s">
        <v>29</v>
      </c>
      <c r="R598" t="s">
        <v>29</v>
      </c>
      <c r="S598">
        <v>450</v>
      </c>
      <c r="T598">
        <v>0.1</v>
      </c>
      <c r="W598">
        <v>7</v>
      </c>
      <c r="X598" t="str">
        <f t="shared" si="9"/>
        <v>AE7</v>
      </c>
      <c r="Y598">
        <f>VLOOKUP($X598,Salt_Elev!$Q$1:$R$128,2,FALSE)</f>
        <v>0.35</v>
      </c>
    </row>
    <row r="599" spans="1:25" x14ac:dyDescent="0.25">
      <c r="A599" s="1">
        <v>45034</v>
      </c>
      <c r="B599" s="2">
        <v>0.63680555555555551</v>
      </c>
      <c r="C599" t="s">
        <v>103</v>
      </c>
      <c r="D599" t="s">
        <v>178</v>
      </c>
      <c r="E599" t="s">
        <v>25</v>
      </c>
      <c r="F599" t="s">
        <v>108</v>
      </c>
      <c r="G599">
        <v>7</v>
      </c>
      <c r="H599">
        <v>40</v>
      </c>
      <c r="I599">
        <v>85.6</v>
      </c>
      <c r="J599">
        <v>1</v>
      </c>
      <c r="K599" t="s">
        <v>44</v>
      </c>
      <c r="L599">
        <v>0.5</v>
      </c>
      <c r="M599">
        <v>100</v>
      </c>
      <c r="N599">
        <v>95</v>
      </c>
      <c r="O599" t="s">
        <v>122</v>
      </c>
      <c r="P599" t="s">
        <v>29</v>
      </c>
      <c r="Q599" t="s">
        <v>29</v>
      </c>
      <c r="R599" t="s">
        <v>50</v>
      </c>
      <c r="S599">
        <v>242</v>
      </c>
      <c r="T599">
        <v>1</v>
      </c>
      <c r="X599" t="str">
        <f t="shared" si="9"/>
        <v>AE7</v>
      </c>
      <c r="Y599">
        <f>VLOOKUP($X599,Salt_Elev!$Q$1:$R$128,2,FALSE)</f>
        <v>0.35</v>
      </c>
    </row>
    <row r="600" spans="1:25" x14ac:dyDescent="0.25">
      <c r="A600" s="1">
        <v>45034</v>
      </c>
      <c r="B600" s="2">
        <v>0.63680555555555551</v>
      </c>
      <c r="C600" t="s">
        <v>103</v>
      </c>
      <c r="D600" t="s">
        <v>178</v>
      </c>
      <c r="E600" t="s">
        <v>25</v>
      </c>
      <c r="F600" t="s">
        <v>108</v>
      </c>
      <c r="G600">
        <v>7</v>
      </c>
      <c r="H600">
        <v>40</v>
      </c>
      <c r="I600">
        <v>85.6</v>
      </c>
      <c r="J600">
        <v>1</v>
      </c>
      <c r="K600" t="s">
        <v>44</v>
      </c>
      <c r="L600">
        <v>0.5</v>
      </c>
      <c r="M600">
        <v>100</v>
      </c>
      <c r="N600">
        <v>95</v>
      </c>
      <c r="O600" t="s">
        <v>122</v>
      </c>
      <c r="P600" t="s">
        <v>29</v>
      </c>
      <c r="Q600" t="s">
        <v>29</v>
      </c>
      <c r="R600" t="s">
        <v>50</v>
      </c>
      <c r="S600">
        <v>219</v>
      </c>
      <c r="T600">
        <v>1</v>
      </c>
      <c r="X600" t="str">
        <f t="shared" si="9"/>
        <v>AE7</v>
      </c>
      <c r="Y600">
        <f>VLOOKUP($X600,Salt_Elev!$Q$1:$R$128,2,FALSE)</f>
        <v>0.35</v>
      </c>
    </row>
    <row r="601" spans="1:25" x14ac:dyDescent="0.25">
      <c r="A601" s="1">
        <v>45034</v>
      </c>
      <c r="B601" s="2">
        <v>0.63680555555555551</v>
      </c>
      <c r="C601" t="s">
        <v>103</v>
      </c>
      <c r="D601" t="s">
        <v>178</v>
      </c>
      <c r="E601" t="s">
        <v>25</v>
      </c>
      <c r="F601" t="s">
        <v>108</v>
      </c>
      <c r="G601">
        <v>7</v>
      </c>
      <c r="H601">
        <v>40</v>
      </c>
      <c r="I601">
        <v>85.6</v>
      </c>
      <c r="J601">
        <v>1</v>
      </c>
      <c r="K601" t="s">
        <v>44</v>
      </c>
      <c r="L601">
        <v>0.5</v>
      </c>
      <c r="M601">
        <v>100</v>
      </c>
      <c r="N601">
        <v>95</v>
      </c>
      <c r="O601" t="s">
        <v>122</v>
      </c>
      <c r="P601" t="s">
        <v>29</v>
      </c>
      <c r="Q601" t="s">
        <v>29</v>
      </c>
      <c r="R601" t="s">
        <v>50</v>
      </c>
      <c r="S601">
        <v>196</v>
      </c>
      <c r="T601">
        <v>1</v>
      </c>
      <c r="X601" t="str">
        <f t="shared" si="9"/>
        <v>AE7</v>
      </c>
      <c r="Y601">
        <f>VLOOKUP($X601,Salt_Elev!$Q$1:$R$128,2,FALSE)</f>
        <v>0.35</v>
      </c>
    </row>
    <row r="602" spans="1:25" x14ac:dyDescent="0.25">
      <c r="A602" s="1">
        <v>45034</v>
      </c>
      <c r="B602" s="2">
        <v>0.63680555555555551</v>
      </c>
      <c r="C602" t="s">
        <v>103</v>
      </c>
      <c r="D602" t="s">
        <v>178</v>
      </c>
      <c r="E602" t="s">
        <v>25</v>
      </c>
      <c r="F602" t="s">
        <v>108</v>
      </c>
      <c r="G602">
        <v>7</v>
      </c>
      <c r="H602">
        <v>40</v>
      </c>
      <c r="I602">
        <v>85.6</v>
      </c>
      <c r="J602">
        <v>1</v>
      </c>
      <c r="K602" t="s">
        <v>44</v>
      </c>
      <c r="L602">
        <v>0.5</v>
      </c>
      <c r="M602">
        <v>100</v>
      </c>
      <c r="N602">
        <v>95</v>
      </c>
      <c r="O602" t="s">
        <v>122</v>
      </c>
      <c r="P602" t="s">
        <v>29</v>
      </c>
      <c r="Q602" t="s">
        <v>29</v>
      </c>
      <c r="R602" t="s">
        <v>50</v>
      </c>
      <c r="S602">
        <v>165</v>
      </c>
      <c r="T602">
        <v>1</v>
      </c>
      <c r="X602" t="str">
        <f t="shared" si="9"/>
        <v>AE7</v>
      </c>
      <c r="Y602">
        <f>VLOOKUP($X602,Salt_Elev!$Q$1:$R$128,2,FALSE)</f>
        <v>0.35</v>
      </c>
    </row>
    <row r="603" spans="1:25" x14ac:dyDescent="0.25">
      <c r="A603" s="1">
        <v>45034</v>
      </c>
      <c r="B603" s="2">
        <v>0.63680555555555551</v>
      </c>
      <c r="C603" t="s">
        <v>103</v>
      </c>
      <c r="D603" t="s">
        <v>178</v>
      </c>
      <c r="E603" t="s">
        <v>25</v>
      </c>
      <c r="F603" t="s">
        <v>108</v>
      </c>
      <c r="G603">
        <v>7</v>
      </c>
      <c r="H603">
        <v>40</v>
      </c>
      <c r="I603">
        <v>85.6</v>
      </c>
      <c r="J603">
        <v>1</v>
      </c>
      <c r="K603" t="s">
        <v>44</v>
      </c>
      <c r="L603">
        <v>0.5</v>
      </c>
      <c r="M603">
        <v>100</v>
      </c>
      <c r="N603">
        <v>95</v>
      </c>
      <c r="O603" t="s">
        <v>122</v>
      </c>
      <c r="P603" t="s">
        <v>29</v>
      </c>
      <c r="Q603" t="s">
        <v>29</v>
      </c>
      <c r="R603" t="s">
        <v>50</v>
      </c>
      <c r="S603">
        <v>183</v>
      </c>
      <c r="T603">
        <v>1</v>
      </c>
      <c r="X603" t="str">
        <f t="shared" si="9"/>
        <v>AE7</v>
      </c>
      <c r="Y603">
        <f>VLOOKUP($X603,Salt_Elev!$Q$1:$R$128,2,FALSE)</f>
        <v>0.35</v>
      </c>
    </row>
    <row r="604" spans="1:25" x14ac:dyDescent="0.25">
      <c r="A604" s="1">
        <v>45034</v>
      </c>
      <c r="B604" s="2">
        <v>0.63680555555555551</v>
      </c>
      <c r="C604" t="s">
        <v>103</v>
      </c>
      <c r="D604" t="s">
        <v>178</v>
      </c>
      <c r="E604" t="s">
        <v>25</v>
      </c>
      <c r="F604" t="s">
        <v>108</v>
      </c>
      <c r="G604">
        <v>7</v>
      </c>
      <c r="H604">
        <v>40</v>
      </c>
      <c r="I604">
        <v>85.6</v>
      </c>
      <c r="J604">
        <v>1</v>
      </c>
      <c r="K604" t="s">
        <v>44</v>
      </c>
      <c r="L604">
        <v>0.5</v>
      </c>
      <c r="M604">
        <v>100</v>
      </c>
      <c r="N604">
        <v>95</v>
      </c>
      <c r="O604" t="s">
        <v>122</v>
      </c>
      <c r="P604" t="s">
        <v>29</v>
      </c>
      <c r="Q604" t="s">
        <v>29</v>
      </c>
      <c r="R604" t="s">
        <v>50</v>
      </c>
      <c r="S604">
        <v>197</v>
      </c>
      <c r="T604">
        <v>1</v>
      </c>
      <c r="X604" t="str">
        <f t="shared" si="9"/>
        <v>AE7</v>
      </c>
      <c r="Y604">
        <f>VLOOKUP($X604,Salt_Elev!$Q$1:$R$128,2,FALSE)</f>
        <v>0.35</v>
      </c>
    </row>
    <row r="605" spans="1:25" x14ac:dyDescent="0.25">
      <c r="A605" s="1">
        <v>45034</v>
      </c>
      <c r="B605" s="2">
        <v>0.63680555555555551</v>
      </c>
      <c r="C605" t="s">
        <v>103</v>
      </c>
      <c r="D605" t="s">
        <v>178</v>
      </c>
      <c r="E605" t="s">
        <v>25</v>
      </c>
      <c r="F605" t="s">
        <v>108</v>
      </c>
      <c r="G605">
        <v>7</v>
      </c>
      <c r="H605">
        <v>40</v>
      </c>
      <c r="I605">
        <v>85.6</v>
      </c>
      <c r="J605">
        <v>1</v>
      </c>
      <c r="K605" t="s">
        <v>44</v>
      </c>
      <c r="L605">
        <v>0.5</v>
      </c>
      <c r="M605">
        <v>100</v>
      </c>
      <c r="N605">
        <v>95</v>
      </c>
      <c r="O605" t="s">
        <v>122</v>
      </c>
      <c r="P605" t="s">
        <v>29</v>
      </c>
      <c r="Q605" t="s">
        <v>29</v>
      </c>
      <c r="R605" t="s">
        <v>50</v>
      </c>
      <c r="S605">
        <v>142</v>
      </c>
      <c r="T605">
        <v>1</v>
      </c>
      <c r="X605" t="str">
        <f t="shared" si="9"/>
        <v>AE7</v>
      </c>
      <c r="Y605">
        <f>VLOOKUP($X605,Salt_Elev!$Q$1:$R$128,2,FALSE)</f>
        <v>0.35</v>
      </c>
    </row>
    <row r="606" spans="1:25" x14ac:dyDescent="0.25">
      <c r="A606" s="1">
        <v>45034</v>
      </c>
      <c r="B606" s="2">
        <v>0.63680555555555551</v>
      </c>
      <c r="C606" t="s">
        <v>103</v>
      </c>
      <c r="D606" t="s">
        <v>178</v>
      </c>
      <c r="E606" t="s">
        <v>25</v>
      </c>
      <c r="F606" t="s">
        <v>108</v>
      </c>
      <c r="G606">
        <v>7</v>
      </c>
      <c r="H606">
        <v>40</v>
      </c>
      <c r="I606">
        <v>85.6</v>
      </c>
      <c r="J606">
        <v>1</v>
      </c>
      <c r="K606" t="s">
        <v>44</v>
      </c>
      <c r="L606">
        <v>0.5</v>
      </c>
      <c r="M606">
        <v>100</v>
      </c>
      <c r="N606">
        <v>95</v>
      </c>
      <c r="O606" t="s">
        <v>122</v>
      </c>
      <c r="P606" t="s">
        <v>29</v>
      </c>
      <c r="Q606" t="s">
        <v>29</v>
      </c>
      <c r="R606" t="s">
        <v>50</v>
      </c>
      <c r="S606">
        <v>166</v>
      </c>
      <c r="T606">
        <v>0.5</v>
      </c>
      <c r="X606" t="str">
        <f t="shared" si="9"/>
        <v>AE7</v>
      </c>
      <c r="Y606">
        <f>VLOOKUP($X606,Salt_Elev!$Q$1:$R$128,2,FALSE)</f>
        <v>0.35</v>
      </c>
    </row>
    <row r="607" spans="1:25" x14ac:dyDescent="0.25">
      <c r="A607" s="1">
        <v>45034</v>
      </c>
      <c r="B607" s="2">
        <v>0.63680555555555551</v>
      </c>
      <c r="C607" t="s">
        <v>103</v>
      </c>
      <c r="D607" t="s">
        <v>178</v>
      </c>
      <c r="E607" t="s">
        <v>25</v>
      </c>
      <c r="F607" t="s">
        <v>108</v>
      </c>
      <c r="G607">
        <v>7</v>
      </c>
      <c r="H607">
        <v>40</v>
      </c>
      <c r="I607">
        <v>85.6</v>
      </c>
      <c r="J607">
        <v>1</v>
      </c>
      <c r="K607" t="s">
        <v>44</v>
      </c>
      <c r="L607">
        <v>0.5</v>
      </c>
      <c r="M607">
        <v>100</v>
      </c>
      <c r="N607">
        <v>95</v>
      </c>
      <c r="O607" t="s">
        <v>122</v>
      </c>
      <c r="P607" t="s">
        <v>29</v>
      </c>
      <c r="Q607" t="s">
        <v>29</v>
      </c>
      <c r="R607" t="s">
        <v>50</v>
      </c>
      <c r="S607">
        <v>248</v>
      </c>
      <c r="T607">
        <v>0.5</v>
      </c>
      <c r="X607" t="str">
        <f t="shared" si="9"/>
        <v>AE7</v>
      </c>
      <c r="Y607">
        <f>VLOOKUP($X607,Salt_Elev!$Q$1:$R$128,2,FALSE)</f>
        <v>0.35</v>
      </c>
    </row>
    <row r="608" spans="1:25" x14ac:dyDescent="0.25">
      <c r="A608" s="1">
        <v>45034</v>
      </c>
      <c r="B608" s="2">
        <v>0.63680555555555551</v>
      </c>
      <c r="C608" t="s">
        <v>103</v>
      </c>
      <c r="D608" t="s">
        <v>178</v>
      </c>
      <c r="E608" t="s">
        <v>25</v>
      </c>
      <c r="F608" t="s">
        <v>108</v>
      </c>
      <c r="G608">
        <v>7</v>
      </c>
      <c r="H608">
        <v>40</v>
      </c>
      <c r="I608">
        <v>85.6</v>
      </c>
      <c r="J608">
        <v>1</v>
      </c>
      <c r="K608" t="s">
        <v>44</v>
      </c>
      <c r="L608">
        <v>0.5</v>
      </c>
      <c r="M608">
        <v>100</v>
      </c>
      <c r="N608">
        <v>95</v>
      </c>
      <c r="O608" t="s">
        <v>122</v>
      </c>
      <c r="P608" t="s">
        <v>29</v>
      </c>
      <c r="Q608" t="s">
        <v>29</v>
      </c>
      <c r="R608" t="s">
        <v>50</v>
      </c>
      <c r="S608">
        <v>150</v>
      </c>
      <c r="T608">
        <v>0.5</v>
      </c>
      <c r="X608" t="str">
        <f t="shared" si="9"/>
        <v>AE7</v>
      </c>
      <c r="Y608">
        <f>VLOOKUP($X608,Salt_Elev!$Q$1:$R$128,2,FALSE)</f>
        <v>0.35</v>
      </c>
    </row>
    <row r="609" spans="1:25" x14ac:dyDescent="0.25">
      <c r="A609" s="1">
        <v>45034</v>
      </c>
      <c r="B609" s="2">
        <v>0.65555555555555556</v>
      </c>
      <c r="C609" t="s">
        <v>99</v>
      </c>
      <c r="D609" t="s">
        <v>179</v>
      </c>
      <c r="E609" t="s">
        <v>25</v>
      </c>
      <c r="F609" t="s">
        <v>108</v>
      </c>
      <c r="G609">
        <v>8</v>
      </c>
      <c r="H609">
        <v>42.2</v>
      </c>
      <c r="I609">
        <v>90</v>
      </c>
      <c r="J609">
        <v>0</v>
      </c>
      <c r="K609" t="s">
        <v>54</v>
      </c>
      <c r="L609">
        <v>60</v>
      </c>
      <c r="M609">
        <v>50</v>
      </c>
      <c r="N609">
        <v>44</v>
      </c>
      <c r="O609" t="s">
        <v>79</v>
      </c>
      <c r="P609" t="s">
        <v>29</v>
      </c>
      <c r="Q609" t="s">
        <v>50</v>
      </c>
      <c r="R609" t="s">
        <v>50</v>
      </c>
      <c r="S609">
        <v>277</v>
      </c>
      <c r="T609">
        <v>3.5</v>
      </c>
      <c r="W609">
        <v>8</v>
      </c>
      <c r="X609" t="str">
        <f t="shared" si="9"/>
        <v>AE8</v>
      </c>
      <c r="Y609">
        <f>VLOOKUP($X609,Salt_Elev!$Q$1:$R$128,2,FALSE)</f>
        <v>0.35099999999999998</v>
      </c>
    </row>
    <row r="610" spans="1:25" x14ac:dyDescent="0.25">
      <c r="A610" s="1">
        <v>45034</v>
      </c>
      <c r="B610" s="2">
        <v>0.65555555555555556</v>
      </c>
      <c r="C610" t="s">
        <v>99</v>
      </c>
      <c r="D610" t="s">
        <v>179</v>
      </c>
      <c r="E610" t="s">
        <v>25</v>
      </c>
      <c r="F610" t="s">
        <v>108</v>
      </c>
      <c r="G610">
        <v>8</v>
      </c>
      <c r="H610">
        <v>42.2</v>
      </c>
      <c r="I610">
        <v>90</v>
      </c>
      <c r="J610">
        <v>0</v>
      </c>
      <c r="K610" t="s">
        <v>54</v>
      </c>
      <c r="L610">
        <v>60</v>
      </c>
      <c r="M610">
        <v>50</v>
      </c>
      <c r="N610">
        <v>44</v>
      </c>
      <c r="O610" t="s">
        <v>79</v>
      </c>
      <c r="P610" t="s">
        <v>29</v>
      </c>
      <c r="Q610" t="s">
        <v>50</v>
      </c>
      <c r="R610" t="s">
        <v>50</v>
      </c>
      <c r="S610">
        <v>305</v>
      </c>
      <c r="T610">
        <v>3.3</v>
      </c>
      <c r="W610">
        <v>8</v>
      </c>
      <c r="X610" t="str">
        <f t="shared" si="9"/>
        <v>AE8</v>
      </c>
      <c r="Y610">
        <f>VLOOKUP($X610,Salt_Elev!$Q$1:$R$128,2,FALSE)</f>
        <v>0.35099999999999998</v>
      </c>
    </row>
    <row r="611" spans="1:25" x14ac:dyDescent="0.25">
      <c r="A611" s="1">
        <v>45034</v>
      </c>
      <c r="B611" s="2">
        <v>0.65555555555555556</v>
      </c>
      <c r="C611" t="s">
        <v>99</v>
      </c>
      <c r="D611" t="s">
        <v>179</v>
      </c>
      <c r="E611" t="s">
        <v>25</v>
      </c>
      <c r="F611" t="s">
        <v>108</v>
      </c>
      <c r="G611">
        <v>8</v>
      </c>
      <c r="H611">
        <v>42.2</v>
      </c>
      <c r="I611">
        <v>90</v>
      </c>
      <c r="J611">
        <v>0</v>
      </c>
      <c r="K611" t="s">
        <v>54</v>
      </c>
      <c r="L611">
        <v>60</v>
      </c>
      <c r="M611">
        <v>50</v>
      </c>
      <c r="N611">
        <v>44</v>
      </c>
      <c r="O611" t="s">
        <v>79</v>
      </c>
      <c r="P611" t="s">
        <v>29</v>
      </c>
      <c r="Q611" t="s">
        <v>50</v>
      </c>
      <c r="R611" t="s">
        <v>50</v>
      </c>
      <c r="S611">
        <v>285</v>
      </c>
      <c r="T611">
        <v>3.1</v>
      </c>
      <c r="W611">
        <v>8</v>
      </c>
      <c r="X611" t="str">
        <f t="shared" si="9"/>
        <v>AE8</v>
      </c>
      <c r="Y611">
        <f>VLOOKUP($X611,Salt_Elev!$Q$1:$R$128,2,FALSE)</f>
        <v>0.35099999999999998</v>
      </c>
    </row>
    <row r="612" spans="1:25" x14ac:dyDescent="0.25">
      <c r="A612" s="1">
        <v>45034</v>
      </c>
      <c r="B612" s="2">
        <v>0.65555555555555556</v>
      </c>
      <c r="C612" t="s">
        <v>99</v>
      </c>
      <c r="D612" t="s">
        <v>179</v>
      </c>
      <c r="E612" t="s">
        <v>25</v>
      </c>
      <c r="F612" t="s">
        <v>108</v>
      </c>
      <c r="G612">
        <v>8</v>
      </c>
      <c r="H612">
        <v>42.2</v>
      </c>
      <c r="I612">
        <v>90</v>
      </c>
      <c r="J612">
        <v>0</v>
      </c>
      <c r="K612" t="s">
        <v>54</v>
      </c>
      <c r="L612">
        <v>60</v>
      </c>
      <c r="M612">
        <v>50</v>
      </c>
      <c r="N612">
        <v>44</v>
      </c>
      <c r="O612" t="s">
        <v>79</v>
      </c>
      <c r="P612" t="s">
        <v>29</v>
      </c>
      <c r="Q612" t="s">
        <v>50</v>
      </c>
      <c r="R612" t="s">
        <v>50</v>
      </c>
      <c r="S612">
        <v>237</v>
      </c>
      <c r="T612">
        <v>3</v>
      </c>
      <c r="W612">
        <v>8</v>
      </c>
      <c r="X612" t="str">
        <f t="shared" si="9"/>
        <v>AE8</v>
      </c>
      <c r="Y612">
        <f>VLOOKUP($X612,Salt_Elev!$Q$1:$R$128,2,FALSE)</f>
        <v>0.35099999999999998</v>
      </c>
    </row>
    <row r="613" spans="1:25" x14ac:dyDescent="0.25">
      <c r="A613" s="1">
        <v>45034</v>
      </c>
      <c r="B613" s="2">
        <v>0.65555555555555556</v>
      </c>
      <c r="C613" t="s">
        <v>99</v>
      </c>
      <c r="D613" t="s">
        <v>179</v>
      </c>
      <c r="E613" t="s">
        <v>25</v>
      </c>
      <c r="F613" t="s">
        <v>108</v>
      </c>
      <c r="G613">
        <v>8</v>
      </c>
      <c r="H613">
        <v>42.2</v>
      </c>
      <c r="I613">
        <v>90</v>
      </c>
      <c r="J613">
        <v>0</v>
      </c>
      <c r="K613" t="s">
        <v>54</v>
      </c>
      <c r="L613">
        <v>60</v>
      </c>
      <c r="M613">
        <v>50</v>
      </c>
      <c r="N613">
        <v>44</v>
      </c>
      <c r="O613" t="s">
        <v>79</v>
      </c>
      <c r="P613" t="s">
        <v>29</v>
      </c>
      <c r="Q613" t="s">
        <v>50</v>
      </c>
      <c r="R613" t="s">
        <v>50</v>
      </c>
      <c r="S613">
        <v>203</v>
      </c>
      <c r="T613">
        <v>3</v>
      </c>
      <c r="W613">
        <v>8</v>
      </c>
      <c r="X613" t="str">
        <f t="shared" si="9"/>
        <v>AE8</v>
      </c>
      <c r="Y613">
        <f>VLOOKUP($X613,Salt_Elev!$Q$1:$R$128,2,FALSE)</f>
        <v>0.35099999999999998</v>
      </c>
    </row>
    <row r="614" spans="1:25" x14ac:dyDescent="0.25">
      <c r="A614" s="1">
        <v>45034</v>
      </c>
      <c r="B614" s="2">
        <v>0.65555555555555556</v>
      </c>
      <c r="C614" t="s">
        <v>99</v>
      </c>
      <c r="D614" t="s">
        <v>179</v>
      </c>
      <c r="E614" t="s">
        <v>25</v>
      </c>
      <c r="F614" t="s">
        <v>108</v>
      </c>
      <c r="G614">
        <v>8</v>
      </c>
      <c r="H614">
        <v>42.2</v>
      </c>
      <c r="I614">
        <v>90</v>
      </c>
      <c r="J614">
        <v>0</v>
      </c>
      <c r="K614" t="s">
        <v>54</v>
      </c>
      <c r="L614">
        <v>60</v>
      </c>
      <c r="M614">
        <v>50</v>
      </c>
      <c r="N614">
        <v>44</v>
      </c>
      <c r="O614" t="s">
        <v>79</v>
      </c>
      <c r="P614" t="s">
        <v>29</v>
      </c>
      <c r="Q614" t="s">
        <v>50</v>
      </c>
      <c r="R614" t="s">
        <v>50</v>
      </c>
      <c r="S614">
        <v>505</v>
      </c>
      <c r="T614">
        <v>3</v>
      </c>
      <c r="W614">
        <v>8</v>
      </c>
      <c r="X614" t="str">
        <f t="shared" si="9"/>
        <v>AE8</v>
      </c>
      <c r="Y614">
        <f>VLOOKUP($X614,Salt_Elev!$Q$1:$R$128,2,FALSE)</f>
        <v>0.35099999999999998</v>
      </c>
    </row>
    <row r="615" spans="1:25" x14ac:dyDescent="0.25">
      <c r="A615" s="1">
        <v>45034</v>
      </c>
      <c r="B615" s="2">
        <v>0.65555555555555556</v>
      </c>
      <c r="C615" t="s">
        <v>99</v>
      </c>
      <c r="D615" t="s">
        <v>179</v>
      </c>
      <c r="E615" t="s">
        <v>25</v>
      </c>
      <c r="F615" t="s">
        <v>108</v>
      </c>
      <c r="G615">
        <v>8</v>
      </c>
      <c r="H615">
        <v>42.2</v>
      </c>
      <c r="I615">
        <v>90</v>
      </c>
      <c r="J615">
        <v>0</v>
      </c>
      <c r="K615" t="s">
        <v>54</v>
      </c>
      <c r="L615">
        <v>60</v>
      </c>
      <c r="M615">
        <v>50</v>
      </c>
      <c r="N615">
        <v>44</v>
      </c>
      <c r="O615" t="s">
        <v>79</v>
      </c>
      <c r="P615" t="s">
        <v>29</v>
      </c>
      <c r="Q615" t="s">
        <v>50</v>
      </c>
      <c r="R615" t="s">
        <v>50</v>
      </c>
      <c r="S615">
        <v>334</v>
      </c>
      <c r="T615">
        <v>2.9</v>
      </c>
      <c r="W615">
        <v>8</v>
      </c>
      <c r="X615" t="str">
        <f t="shared" si="9"/>
        <v>AE8</v>
      </c>
      <c r="Y615">
        <f>VLOOKUP($X615,Salt_Elev!$Q$1:$R$128,2,FALSE)</f>
        <v>0.35099999999999998</v>
      </c>
    </row>
    <row r="616" spans="1:25" x14ac:dyDescent="0.25">
      <c r="A616" s="1">
        <v>45034</v>
      </c>
      <c r="B616" s="2">
        <v>0.65555555555555556</v>
      </c>
      <c r="C616" t="s">
        <v>99</v>
      </c>
      <c r="D616" t="s">
        <v>179</v>
      </c>
      <c r="E616" t="s">
        <v>25</v>
      </c>
      <c r="F616" t="s">
        <v>108</v>
      </c>
      <c r="G616">
        <v>8</v>
      </c>
      <c r="H616">
        <v>42.2</v>
      </c>
      <c r="I616">
        <v>90</v>
      </c>
      <c r="J616">
        <v>0</v>
      </c>
      <c r="K616" t="s">
        <v>54</v>
      </c>
      <c r="L616">
        <v>60</v>
      </c>
      <c r="M616">
        <v>50</v>
      </c>
      <c r="N616">
        <v>44</v>
      </c>
      <c r="O616" t="s">
        <v>79</v>
      </c>
      <c r="P616" t="s">
        <v>29</v>
      </c>
      <c r="Q616" t="s">
        <v>50</v>
      </c>
      <c r="R616" t="s">
        <v>50</v>
      </c>
      <c r="S616">
        <v>233</v>
      </c>
      <c r="T616">
        <v>2.9</v>
      </c>
      <c r="W616">
        <v>8</v>
      </c>
      <c r="X616" t="str">
        <f t="shared" si="9"/>
        <v>AE8</v>
      </c>
      <c r="Y616">
        <f>VLOOKUP($X616,Salt_Elev!$Q$1:$R$128,2,FALSE)</f>
        <v>0.35099999999999998</v>
      </c>
    </row>
    <row r="617" spans="1:25" x14ac:dyDescent="0.25">
      <c r="A617" s="1">
        <v>45034</v>
      </c>
      <c r="B617" s="2">
        <v>0.65555555555555556</v>
      </c>
      <c r="C617" t="s">
        <v>99</v>
      </c>
      <c r="D617" t="s">
        <v>179</v>
      </c>
      <c r="E617" t="s">
        <v>25</v>
      </c>
      <c r="F617" t="s">
        <v>108</v>
      </c>
      <c r="G617">
        <v>8</v>
      </c>
      <c r="H617">
        <v>42.2</v>
      </c>
      <c r="I617">
        <v>90</v>
      </c>
      <c r="J617">
        <v>0</v>
      </c>
      <c r="K617" t="s">
        <v>54</v>
      </c>
      <c r="L617">
        <v>60</v>
      </c>
      <c r="M617">
        <v>50</v>
      </c>
      <c r="N617">
        <v>44</v>
      </c>
      <c r="O617" t="s">
        <v>79</v>
      </c>
      <c r="P617" t="s">
        <v>29</v>
      </c>
      <c r="Q617" t="s">
        <v>50</v>
      </c>
      <c r="R617" t="s">
        <v>50</v>
      </c>
      <c r="S617">
        <v>352</v>
      </c>
      <c r="T617">
        <v>2.5</v>
      </c>
      <c r="W617">
        <v>8</v>
      </c>
      <c r="X617" t="str">
        <f t="shared" si="9"/>
        <v>AE8</v>
      </c>
      <c r="Y617">
        <f>VLOOKUP($X617,Salt_Elev!$Q$1:$R$128,2,FALSE)</f>
        <v>0.35099999999999998</v>
      </c>
    </row>
    <row r="618" spans="1:25" x14ac:dyDescent="0.25">
      <c r="A618" s="1">
        <v>45034</v>
      </c>
      <c r="B618" s="2">
        <v>0.65555555555555556</v>
      </c>
      <c r="C618" t="s">
        <v>99</v>
      </c>
      <c r="D618" t="s">
        <v>179</v>
      </c>
      <c r="E618" t="s">
        <v>25</v>
      </c>
      <c r="F618" t="s">
        <v>108</v>
      </c>
      <c r="G618">
        <v>8</v>
      </c>
      <c r="H618">
        <v>42.2</v>
      </c>
      <c r="I618">
        <v>90</v>
      </c>
      <c r="J618">
        <v>0</v>
      </c>
      <c r="K618" t="s">
        <v>54</v>
      </c>
      <c r="L618">
        <v>60</v>
      </c>
      <c r="M618">
        <v>50</v>
      </c>
      <c r="N618">
        <v>44</v>
      </c>
      <c r="O618" t="s">
        <v>79</v>
      </c>
      <c r="P618" t="s">
        <v>29</v>
      </c>
      <c r="Q618" t="s">
        <v>50</v>
      </c>
      <c r="R618" t="s">
        <v>50</v>
      </c>
      <c r="S618">
        <v>305</v>
      </c>
      <c r="T618">
        <v>2.1</v>
      </c>
      <c r="W618">
        <v>8</v>
      </c>
      <c r="X618" t="str">
        <f t="shared" si="9"/>
        <v>AE8</v>
      </c>
      <c r="Y618">
        <f>VLOOKUP($X618,Salt_Elev!$Q$1:$R$128,2,FALSE)</f>
        <v>0.35099999999999998</v>
      </c>
    </row>
    <row r="619" spans="1:25" x14ac:dyDescent="0.25">
      <c r="A619" s="1">
        <v>45034</v>
      </c>
      <c r="B619" s="2">
        <v>0.65555555555555556</v>
      </c>
      <c r="C619" t="s">
        <v>99</v>
      </c>
      <c r="D619" t="s">
        <v>179</v>
      </c>
      <c r="E619" t="s">
        <v>25</v>
      </c>
      <c r="F619" t="s">
        <v>108</v>
      </c>
      <c r="G619">
        <v>8</v>
      </c>
      <c r="H619">
        <v>42.2</v>
      </c>
      <c r="I619">
        <v>90</v>
      </c>
      <c r="J619">
        <v>0</v>
      </c>
      <c r="K619" t="s">
        <v>27</v>
      </c>
      <c r="L619">
        <v>30</v>
      </c>
      <c r="M619">
        <v>30</v>
      </c>
      <c r="N619">
        <v>122</v>
      </c>
      <c r="O619" t="s">
        <v>39</v>
      </c>
      <c r="P619" t="s">
        <v>29</v>
      </c>
      <c r="Q619" t="s">
        <v>29</v>
      </c>
      <c r="R619" t="s">
        <v>40</v>
      </c>
      <c r="S619">
        <v>275</v>
      </c>
      <c r="T619">
        <v>1</v>
      </c>
      <c r="X619" t="str">
        <f t="shared" si="9"/>
        <v>AE8</v>
      </c>
      <c r="Y619">
        <f>VLOOKUP($X619,Salt_Elev!$Q$1:$R$128,2,FALSE)</f>
        <v>0.35099999999999998</v>
      </c>
    </row>
    <row r="620" spans="1:25" x14ac:dyDescent="0.25">
      <c r="A620" s="1">
        <v>45034</v>
      </c>
      <c r="B620" s="2">
        <v>0.65555555555555556</v>
      </c>
      <c r="C620" t="s">
        <v>99</v>
      </c>
      <c r="D620" t="s">
        <v>179</v>
      </c>
      <c r="E620" t="s">
        <v>25</v>
      </c>
      <c r="F620" t="s">
        <v>108</v>
      </c>
      <c r="G620">
        <v>8</v>
      </c>
      <c r="H620">
        <v>42.2</v>
      </c>
      <c r="I620">
        <v>90</v>
      </c>
      <c r="J620">
        <v>0</v>
      </c>
      <c r="K620" t="s">
        <v>27</v>
      </c>
      <c r="L620">
        <v>30</v>
      </c>
      <c r="M620">
        <v>30</v>
      </c>
      <c r="N620">
        <v>122</v>
      </c>
      <c r="O620" t="s">
        <v>39</v>
      </c>
      <c r="P620" t="s">
        <v>29</v>
      </c>
      <c r="Q620" t="s">
        <v>29</v>
      </c>
      <c r="R620" t="s">
        <v>40</v>
      </c>
      <c r="S620">
        <v>235</v>
      </c>
      <c r="T620">
        <v>1</v>
      </c>
      <c r="X620" t="str">
        <f t="shared" si="9"/>
        <v>AE8</v>
      </c>
      <c r="Y620">
        <f>VLOOKUP($X620,Salt_Elev!$Q$1:$R$128,2,FALSE)</f>
        <v>0.35099999999999998</v>
      </c>
    </row>
    <row r="621" spans="1:25" x14ac:dyDescent="0.25">
      <c r="A621" s="1">
        <v>45034</v>
      </c>
      <c r="B621" s="2">
        <v>0.65555555555555556</v>
      </c>
      <c r="C621" t="s">
        <v>99</v>
      </c>
      <c r="D621" t="s">
        <v>179</v>
      </c>
      <c r="E621" t="s">
        <v>25</v>
      </c>
      <c r="F621" t="s">
        <v>108</v>
      </c>
      <c r="G621">
        <v>8</v>
      </c>
      <c r="H621">
        <v>42.2</v>
      </c>
      <c r="I621">
        <v>90</v>
      </c>
      <c r="J621">
        <v>0</v>
      </c>
      <c r="K621" t="s">
        <v>27</v>
      </c>
      <c r="L621">
        <v>30</v>
      </c>
      <c r="M621">
        <v>30</v>
      </c>
      <c r="N621">
        <v>122</v>
      </c>
      <c r="O621" t="s">
        <v>39</v>
      </c>
      <c r="P621" t="s">
        <v>29</v>
      </c>
      <c r="Q621" t="s">
        <v>29</v>
      </c>
      <c r="R621" t="s">
        <v>40</v>
      </c>
      <c r="S621">
        <v>210</v>
      </c>
      <c r="T621">
        <v>0.8</v>
      </c>
      <c r="X621" t="str">
        <f t="shared" si="9"/>
        <v>AE8</v>
      </c>
      <c r="Y621">
        <f>VLOOKUP($X621,Salt_Elev!$Q$1:$R$128,2,FALSE)</f>
        <v>0.35099999999999998</v>
      </c>
    </row>
    <row r="622" spans="1:25" x14ac:dyDescent="0.25">
      <c r="A622" s="1">
        <v>45034</v>
      </c>
      <c r="B622" s="2">
        <v>0.65555555555555556</v>
      </c>
      <c r="C622" t="s">
        <v>99</v>
      </c>
      <c r="D622" t="s">
        <v>179</v>
      </c>
      <c r="E622" t="s">
        <v>25</v>
      </c>
      <c r="F622" t="s">
        <v>108</v>
      </c>
      <c r="G622">
        <v>8</v>
      </c>
      <c r="H622">
        <v>42.2</v>
      </c>
      <c r="I622">
        <v>90</v>
      </c>
      <c r="J622">
        <v>0</v>
      </c>
      <c r="K622" t="s">
        <v>27</v>
      </c>
      <c r="L622">
        <v>30</v>
      </c>
      <c r="M622">
        <v>30</v>
      </c>
      <c r="N622">
        <v>122</v>
      </c>
      <c r="O622" t="s">
        <v>39</v>
      </c>
      <c r="P622" t="s">
        <v>29</v>
      </c>
      <c r="Q622" t="s">
        <v>29</v>
      </c>
      <c r="R622" t="s">
        <v>40</v>
      </c>
      <c r="S622">
        <v>205</v>
      </c>
      <c r="T622">
        <v>0.8</v>
      </c>
      <c r="X622" t="str">
        <f t="shared" si="9"/>
        <v>AE8</v>
      </c>
      <c r="Y622">
        <f>VLOOKUP($X622,Salt_Elev!$Q$1:$R$128,2,FALSE)</f>
        <v>0.35099999999999998</v>
      </c>
    </row>
    <row r="623" spans="1:25" x14ac:dyDescent="0.25">
      <c r="A623" s="1">
        <v>45034</v>
      </c>
      <c r="B623" s="2">
        <v>0.65555555555555556</v>
      </c>
      <c r="C623" t="s">
        <v>99</v>
      </c>
      <c r="D623" t="s">
        <v>179</v>
      </c>
      <c r="E623" t="s">
        <v>25</v>
      </c>
      <c r="F623" t="s">
        <v>108</v>
      </c>
      <c r="G623">
        <v>8</v>
      </c>
      <c r="H623">
        <v>42.2</v>
      </c>
      <c r="I623">
        <v>90</v>
      </c>
      <c r="J623">
        <v>0</v>
      </c>
      <c r="K623" t="s">
        <v>27</v>
      </c>
      <c r="L623">
        <v>30</v>
      </c>
      <c r="M623">
        <v>30</v>
      </c>
      <c r="N623">
        <v>122</v>
      </c>
      <c r="O623" t="s">
        <v>39</v>
      </c>
      <c r="P623" t="s">
        <v>29</v>
      </c>
      <c r="Q623" t="s">
        <v>29</v>
      </c>
      <c r="R623" t="s">
        <v>40</v>
      </c>
      <c r="S623">
        <v>280</v>
      </c>
      <c r="T623">
        <v>0.5</v>
      </c>
      <c r="X623" t="str">
        <f t="shared" si="9"/>
        <v>AE8</v>
      </c>
      <c r="Y623">
        <f>VLOOKUP($X623,Salt_Elev!$Q$1:$R$128,2,FALSE)</f>
        <v>0.35099999999999998</v>
      </c>
    </row>
    <row r="624" spans="1:25" x14ac:dyDescent="0.25">
      <c r="A624" s="1">
        <v>45034</v>
      </c>
      <c r="B624" s="2">
        <v>0.65555555555555556</v>
      </c>
      <c r="C624" t="s">
        <v>99</v>
      </c>
      <c r="D624" t="s">
        <v>179</v>
      </c>
      <c r="E624" t="s">
        <v>25</v>
      </c>
      <c r="F624" t="s">
        <v>108</v>
      </c>
      <c r="G624">
        <v>8</v>
      </c>
      <c r="H624">
        <v>42.2</v>
      </c>
      <c r="I624">
        <v>90</v>
      </c>
      <c r="J624">
        <v>0</v>
      </c>
      <c r="K624" t="s">
        <v>27</v>
      </c>
      <c r="L624">
        <v>30</v>
      </c>
      <c r="M624">
        <v>30</v>
      </c>
      <c r="N624">
        <v>122</v>
      </c>
      <c r="O624" t="s">
        <v>39</v>
      </c>
      <c r="P624" t="s">
        <v>29</v>
      </c>
      <c r="Q624" t="s">
        <v>29</v>
      </c>
      <c r="R624" t="s">
        <v>40</v>
      </c>
      <c r="S624">
        <v>346</v>
      </c>
      <c r="T624">
        <v>0.5</v>
      </c>
      <c r="X624" t="str">
        <f t="shared" si="9"/>
        <v>AE8</v>
      </c>
      <c r="Y624">
        <f>VLOOKUP($X624,Salt_Elev!$Q$1:$R$128,2,FALSE)</f>
        <v>0.35099999999999998</v>
      </c>
    </row>
    <row r="625" spans="1:25" x14ac:dyDescent="0.25">
      <c r="A625" s="1">
        <v>45034</v>
      </c>
      <c r="B625" s="2">
        <v>0.65555555555555556</v>
      </c>
      <c r="C625" t="s">
        <v>99</v>
      </c>
      <c r="D625" t="s">
        <v>179</v>
      </c>
      <c r="E625" t="s">
        <v>25</v>
      </c>
      <c r="F625" t="s">
        <v>108</v>
      </c>
      <c r="G625">
        <v>8</v>
      </c>
      <c r="H625">
        <v>42.2</v>
      </c>
      <c r="I625">
        <v>90</v>
      </c>
      <c r="J625">
        <v>0</v>
      </c>
      <c r="K625" t="s">
        <v>27</v>
      </c>
      <c r="L625">
        <v>30</v>
      </c>
      <c r="M625">
        <v>30</v>
      </c>
      <c r="N625">
        <v>122</v>
      </c>
      <c r="O625" t="s">
        <v>39</v>
      </c>
      <c r="P625" t="s">
        <v>29</v>
      </c>
      <c r="Q625" t="s">
        <v>29</v>
      </c>
      <c r="R625" t="s">
        <v>40</v>
      </c>
      <c r="S625">
        <v>255</v>
      </c>
      <c r="T625">
        <v>0.4</v>
      </c>
      <c r="X625" t="str">
        <f t="shared" si="9"/>
        <v>AE8</v>
      </c>
      <c r="Y625">
        <f>VLOOKUP($X625,Salt_Elev!$Q$1:$R$128,2,FALSE)</f>
        <v>0.35099999999999998</v>
      </c>
    </row>
    <row r="626" spans="1:25" x14ac:dyDescent="0.25">
      <c r="A626" s="1">
        <v>45034</v>
      </c>
      <c r="B626" s="2">
        <v>0.65555555555555556</v>
      </c>
      <c r="C626" t="s">
        <v>99</v>
      </c>
      <c r="D626" t="s">
        <v>179</v>
      </c>
      <c r="E626" t="s">
        <v>25</v>
      </c>
      <c r="F626" t="s">
        <v>108</v>
      </c>
      <c r="G626">
        <v>8</v>
      </c>
      <c r="H626">
        <v>42.2</v>
      </c>
      <c r="I626">
        <v>90</v>
      </c>
      <c r="J626">
        <v>0</v>
      </c>
      <c r="K626" t="s">
        <v>27</v>
      </c>
      <c r="L626">
        <v>30</v>
      </c>
      <c r="M626">
        <v>30</v>
      </c>
      <c r="N626">
        <v>122</v>
      </c>
      <c r="O626" t="s">
        <v>39</v>
      </c>
      <c r="P626" t="s">
        <v>29</v>
      </c>
      <c r="Q626" t="s">
        <v>29</v>
      </c>
      <c r="R626" t="s">
        <v>40</v>
      </c>
      <c r="S626">
        <v>225</v>
      </c>
      <c r="T626">
        <v>0.4</v>
      </c>
      <c r="X626" t="str">
        <f t="shared" si="9"/>
        <v>AE8</v>
      </c>
      <c r="Y626">
        <f>VLOOKUP($X626,Salt_Elev!$Q$1:$R$128,2,FALSE)</f>
        <v>0.35099999999999998</v>
      </c>
    </row>
    <row r="627" spans="1:25" x14ac:dyDescent="0.25">
      <c r="A627" s="1">
        <v>45034</v>
      </c>
      <c r="B627" s="2">
        <v>0.65555555555555556</v>
      </c>
      <c r="C627" t="s">
        <v>99</v>
      </c>
      <c r="D627" t="s">
        <v>179</v>
      </c>
      <c r="E627" t="s">
        <v>25</v>
      </c>
      <c r="F627" t="s">
        <v>108</v>
      </c>
      <c r="G627">
        <v>8</v>
      </c>
      <c r="H627">
        <v>42.2</v>
      </c>
      <c r="I627">
        <v>90</v>
      </c>
      <c r="J627">
        <v>0</v>
      </c>
      <c r="K627" t="s">
        <v>27</v>
      </c>
      <c r="L627">
        <v>30</v>
      </c>
      <c r="M627">
        <v>30</v>
      </c>
      <c r="N627">
        <v>122</v>
      </c>
      <c r="O627" t="s">
        <v>39</v>
      </c>
      <c r="P627" t="s">
        <v>29</v>
      </c>
      <c r="Q627" t="s">
        <v>29</v>
      </c>
      <c r="R627" t="s">
        <v>40</v>
      </c>
      <c r="S627">
        <v>195</v>
      </c>
      <c r="T627">
        <v>0.4</v>
      </c>
      <c r="X627" t="str">
        <f t="shared" si="9"/>
        <v>AE8</v>
      </c>
      <c r="Y627">
        <f>VLOOKUP($X627,Salt_Elev!$Q$1:$R$128,2,FALSE)</f>
        <v>0.35099999999999998</v>
      </c>
    </row>
    <row r="628" spans="1:25" x14ac:dyDescent="0.25">
      <c r="A628" s="1">
        <v>45034</v>
      </c>
      <c r="B628" s="2">
        <v>0.65555555555555556</v>
      </c>
      <c r="C628" t="s">
        <v>99</v>
      </c>
      <c r="D628" t="s">
        <v>179</v>
      </c>
      <c r="E628" t="s">
        <v>25</v>
      </c>
      <c r="F628" t="s">
        <v>108</v>
      </c>
      <c r="G628">
        <v>8</v>
      </c>
      <c r="H628">
        <v>42.2</v>
      </c>
      <c r="I628">
        <v>90</v>
      </c>
      <c r="J628">
        <v>0</v>
      </c>
      <c r="K628" t="s">
        <v>27</v>
      </c>
      <c r="L628">
        <v>30</v>
      </c>
      <c r="M628">
        <v>30</v>
      </c>
      <c r="N628">
        <v>122</v>
      </c>
      <c r="O628" t="s">
        <v>39</v>
      </c>
      <c r="P628" t="s">
        <v>29</v>
      </c>
      <c r="Q628" t="s">
        <v>29</v>
      </c>
      <c r="R628" t="s">
        <v>40</v>
      </c>
      <c r="S628">
        <v>264</v>
      </c>
      <c r="T628">
        <v>0.4</v>
      </c>
      <c r="X628" t="str">
        <f t="shared" si="9"/>
        <v>AE8</v>
      </c>
      <c r="Y628">
        <f>VLOOKUP($X628,Salt_Elev!$Q$1:$R$128,2,FALSE)</f>
        <v>0.35099999999999998</v>
      </c>
    </row>
    <row r="629" spans="1:25" x14ac:dyDescent="0.25">
      <c r="A629" s="1">
        <v>45034</v>
      </c>
      <c r="B629" s="2">
        <v>0.66527777777777775</v>
      </c>
      <c r="C629" t="s">
        <v>103</v>
      </c>
      <c r="D629" t="s">
        <v>104</v>
      </c>
      <c r="E629" t="s">
        <v>25</v>
      </c>
      <c r="F629" t="s">
        <v>108</v>
      </c>
      <c r="G629">
        <v>9</v>
      </c>
      <c r="H629">
        <v>65.5</v>
      </c>
      <c r="I629">
        <v>100</v>
      </c>
      <c r="J629">
        <v>0</v>
      </c>
      <c r="K629" t="s">
        <v>27</v>
      </c>
      <c r="L629">
        <v>100</v>
      </c>
      <c r="M629">
        <v>20</v>
      </c>
      <c r="N629">
        <v>141</v>
      </c>
      <c r="O629" t="s">
        <v>109</v>
      </c>
      <c r="P629" t="s">
        <v>29</v>
      </c>
      <c r="Q629" t="s">
        <v>29</v>
      </c>
      <c r="R629" t="s">
        <v>40</v>
      </c>
      <c r="S629">
        <v>415</v>
      </c>
      <c r="T629">
        <v>1.5</v>
      </c>
      <c r="X629" t="str">
        <f t="shared" si="9"/>
        <v>AE9</v>
      </c>
      <c r="Y629">
        <f>VLOOKUP($X629,Salt_Elev!$Q$1:$R$128,2,FALSE)</f>
        <v>0.41399999999999998</v>
      </c>
    </row>
    <row r="630" spans="1:25" x14ac:dyDescent="0.25">
      <c r="A630" s="1">
        <v>45034</v>
      </c>
      <c r="B630" s="2">
        <v>0.66527777777777775</v>
      </c>
      <c r="C630" t="s">
        <v>103</v>
      </c>
      <c r="D630" t="s">
        <v>104</v>
      </c>
      <c r="E630" t="s">
        <v>25</v>
      </c>
      <c r="F630" t="s">
        <v>108</v>
      </c>
      <c r="G630">
        <v>9</v>
      </c>
      <c r="H630">
        <v>65.5</v>
      </c>
      <c r="I630">
        <v>100</v>
      </c>
      <c r="J630">
        <v>0</v>
      </c>
      <c r="K630" t="s">
        <v>27</v>
      </c>
      <c r="L630">
        <v>100</v>
      </c>
      <c r="M630">
        <v>20</v>
      </c>
      <c r="N630">
        <v>141</v>
      </c>
      <c r="O630" t="s">
        <v>109</v>
      </c>
      <c r="P630" t="s">
        <v>29</v>
      </c>
      <c r="Q630" t="s">
        <v>29</v>
      </c>
      <c r="R630" t="s">
        <v>40</v>
      </c>
      <c r="S630">
        <v>215</v>
      </c>
      <c r="T630">
        <v>1.5</v>
      </c>
      <c r="X630" t="str">
        <f t="shared" si="9"/>
        <v>AE9</v>
      </c>
      <c r="Y630">
        <f>VLOOKUP($X630,Salt_Elev!$Q$1:$R$128,2,FALSE)</f>
        <v>0.41399999999999998</v>
      </c>
    </row>
    <row r="631" spans="1:25" x14ac:dyDescent="0.25">
      <c r="A631" s="1">
        <v>45034</v>
      </c>
      <c r="B631" s="2">
        <v>0.66527777777777775</v>
      </c>
      <c r="C631" t="s">
        <v>103</v>
      </c>
      <c r="D631" t="s">
        <v>104</v>
      </c>
      <c r="E631" t="s">
        <v>25</v>
      </c>
      <c r="F631" t="s">
        <v>108</v>
      </c>
      <c r="G631">
        <v>9</v>
      </c>
      <c r="H631">
        <v>65.5</v>
      </c>
      <c r="I631">
        <v>100</v>
      </c>
      <c r="J631">
        <v>0</v>
      </c>
      <c r="K631" t="s">
        <v>27</v>
      </c>
      <c r="L631">
        <v>100</v>
      </c>
      <c r="M631">
        <v>20</v>
      </c>
      <c r="N631">
        <v>141</v>
      </c>
      <c r="O631" t="s">
        <v>109</v>
      </c>
      <c r="P631" t="s">
        <v>29</v>
      </c>
      <c r="Q631" t="s">
        <v>29</v>
      </c>
      <c r="R631" t="s">
        <v>40</v>
      </c>
      <c r="S631">
        <v>420</v>
      </c>
      <c r="T631">
        <v>1</v>
      </c>
      <c r="X631" t="str">
        <f t="shared" si="9"/>
        <v>AE9</v>
      </c>
      <c r="Y631">
        <f>VLOOKUP($X631,Salt_Elev!$Q$1:$R$128,2,FALSE)</f>
        <v>0.41399999999999998</v>
      </c>
    </row>
    <row r="632" spans="1:25" x14ac:dyDescent="0.25">
      <c r="A632" s="1">
        <v>45034</v>
      </c>
      <c r="B632" s="2">
        <v>0.66527777777777775</v>
      </c>
      <c r="C632" t="s">
        <v>103</v>
      </c>
      <c r="D632" t="s">
        <v>104</v>
      </c>
      <c r="E632" t="s">
        <v>25</v>
      </c>
      <c r="F632" t="s">
        <v>108</v>
      </c>
      <c r="G632">
        <v>9</v>
      </c>
      <c r="H632">
        <v>65.5</v>
      </c>
      <c r="I632">
        <v>100</v>
      </c>
      <c r="J632">
        <v>0</v>
      </c>
      <c r="K632" t="s">
        <v>27</v>
      </c>
      <c r="L632">
        <v>100</v>
      </c>
      <c r="M632">
        <v>20</v>
      </c>
      <c r="N632">
        <v>141</v>
      </c>
      <c r="O632" t="s">
        <v>109</v>
      </c>
      <c r="P632" t="s">
        <v>29</v>
      </c>
      <c r="Q632" t="s">
        <v>29</v>
      </c>
      <c r="R632" t="s">
        <v>40</v>
      </c>
      <c r="S632">
        <v>270</v>
      </c>
      <c r="T632">
        <v>0.8</v>
      </c>
      <c r="X632" t="str">
        <f t="shared" si="9"/>
        <v>AE9</v>
      </c>
      <c r="Y632">
        <f>VLOOKUP($X632,Salt_Elev!$Q$1:$R$128,2,FALSE)</f>
        <v>0.41399999999999998</v>
      </c>
    </row>
    <row r="633" spans="1:25" x14ac:dyDescent="0.25">
      <c r="A633" s="1">
        <v>45034</v>
      </c>
      <c r="B633" s="2">
        <v>0.66527777777777775</v>
      </c>
      <c r="C633" t="s">
        <v>103</v>
      </c>
      <c r="D633" t="s">
        <v>104</v>
      </c>
      <c r="E633" t="s">
        <v>25</v>
      </c>
      <c r="F633" t="s">
        <v>108</v>
      </c>
      <c r="G633">
        <v>9</v>
      </c>
      <c r="H633">
        <v>65.5</v>
      </c>
      <c r="I633">
        <v>100</v>
      </c>
      <c r="J633">
        <v>0</v>
      </c>
      <c r="K633" t="s">
        <v>27</v>
      </c>
      <c r="L633">
        <v>100</v>
      </c>
      <c r="M633">
        <v>20</v>
      </c>
      <c r="N633">
        <v>141</v>
      </c>
      <c r="O633" t="s">
        <v>109</v>
      </c>
      <c r="P633" t="s">
        <v>29</v>
      </c>
      <c r="Q633" t="s">
        <v>29</v>
      </c>
      <c r="R633" t="s">
        <v>40</v>
      </c>
      <c r="S633">
        <v>360</v>
      </c>
      <c r="T633">
        <v>0.8</v>
      </c>
      <c r="X633" t="str">
        <f t="shared" si="9"/>
        <v>AE9</v>
      </c>
      <c r="Y633">
        <f>VLOOKUP($X633,Salt_Elev!$Q$1:$R$128,2,FALSE)</f>
        <v>0.41399999999999998</v>
      </c>
    </row>
    <row r="634" spans="1:25" x14ac:dyDescent="0.25">
      <c r="A634" s="1">
        <v>45034</v>
      </c>
      <c r="B634" s="2">
        <v>0.66527777777777775</v>
      </c>
      <c r="C634" t="s">
        <v>103</v>
      </c>
      <c r="D634" t="s">
        <v>104</v>
      </c>
      <c r="E634" t="s">
        <v>25</v>
      </c>
      <c r="F634" t="s">
        <v>108</v>
      </c>
      <c r="G634">
        <v>9</v>
      </c>
      <c r="H634">
        <v>65.5</v>
      </c>
      <c r="I634">
        <v>100</v>
      </c>
      <c r="J634">
        <v>0</v>
      </c>
      <c r="K634" t="s">
        <v>27</v>
      </c>
      <c r="L634">
        <v>100</v>
      </c>
      <c r="M634">
        <v>20</v>
      </c>
      <c r="N634">
        <v>141</v>
      </c>
      <c r="O634" t="s">
        <v>109</v>
      </c>
      <c r="P634" t="s">
        <v>29</v>
      </c>
      <c r="Q634" t="s">
        <v>29</v>
      </c>
      <c r="R634" t="s">
        <v>40</v>
      </c>
      <c r="S634">
        <v>390</v>
      </c>
      <c r="T634">
        <v>0.8</v>
      </c>
      <c r="X634" t="str">
        <f t="shared" si="9"/>
        <v>AE9</v>
      </c>
      <c r="Y634">
        <f>VLOOKUP($X634,Salt_Elev!$Q$1:$R$128,2,FALSE)</f>
        <v>0.41399999999999998</v>
      </c>
    </row>
    <row r="635" spans="1:25" x14ac:dyDescent="0.25">
      <c r="A635" s="1">
        <v>45034</v>
      </c>
      <c r="B635" s="2">
        <v>0.66527777777777775</v>
      </c>
      <c r="C635" t="s">
        <v>103</v>
      </c>
      <c r="D635" t="s">
        <v>104</v>
      </c>
      <c r="E635" t="s">
        <v>25</v>
      </c>
      <c r="F635" t="s">
        <v>108</v>
      </c>
      <c r="G635">
        <v>9</v>
      </c>
      <c r="H635">
        <v>65.5</v>
      </c>
      <c r="I635">
        <v>100</v>
      </c>
      <c r="J635">
        <v>0</v>
      </c>
      <c r="K635" t="s">
        <v>27</v>
      </c>
      <c r="L635">
        <v>100</v>
      </c>
      <c r="M635">
        <v>20</v>
      </c>
      <c r="N635">
        <v>141</v>
      </c>
      <c r="O635" t="s">
        <v>109</v>
      </c>
      <c r="P635" t="s">
        <v>29</v>
      </c>
      <c r="Q635" t="s">
        <v>29</v>
      </c>
      <c r="R635" t="s">
        <v>40</v>
      </c>
      <c r="S635">
        <v>405</v>
      </c>
      <c r="T635">
        <v>0.5</v>
      </c>
      <c r="X635" t="str">
        <f t="shared" si="9"/>
        <v>AE9</v>
      </c>
      <c r="Y635">
        <f>VLOOKUP($X635,Salt_Elev!$Q$1:$R$128,2,FALSE)</f>
        <v>0.41399999999999998</v>
      </c>
    </row>
    <row r="636" spans="1:25" x14ac:dyDescent="0.25">
      <c r="A636" s="1">
        <v>45034</v>
      </c>
      <c r="B636" s="2">
        <v>0.66527777777777775</v>
      </c>
      <c r="C636" t="s">
        <v>103</v>
      </c>
      <c r="D636" t="s">
        <v>104</v>
      </c>
      <c r="E636" t="s">
        <v>25</v>
      </c>
      <c r="F636" t="s">
        <v>108</v>
      </c>
      <c r="G636">
        <v>9</v>
      </c>
      <c r="H636">
        <v>65.5</v>
      </c>
      <c r="I636">
        <v>100</v>
      </c>
      <c r="J636">
        <v>0</v>
      </c>
      <c r="K636" t="s">
        <v>27</v>
      </c>
      <c r="L636">
        <v>100</v>
      </c>
      <c r="M636">
        <v>20</v>
      </c>
      <c r="N636">
        <v>141</v>
      </c>
      <c r="O636" t="s">
        <v>109</v>
      </c>
      <c r="P636" t="s">
        <v>29</v>
      </c>
      <c r="Q636" t="s">
        <v>29</v>
      </c>
      <c r="R636" t="s">
        <v>40</v>
      </c>
      <c r="S636">
        <v>155</v>
      </c>
      <c r="T636">
        <v>0.5</v>
      </c>
      <c r="X636" t="str">
        <f t="shared" si="9"/>
        <v>AE9</v>
      </c>
      <c r="Y636">
        <f>VLOOKUP($X636,Salt_Elev!$Q$1:$R$128,2,FALSE)</f>
        <v>0.41399999999999998</v>
      </c>
    </row>
    <row r="637" spans="1:25" x14ac:dyDescent="0.25">
      <c r="A637" s="1">
        <v>45034</v>
      </c>
      <c r="B637" s="2">
        <v>0.66527777777777775</v>
      </c>
      <c r="C637" t="s">
        <v>103</v>
      </c>
      <c r="D637" t="s">
        <v>104</v>
      </c>
      <c r="E637" t="s">
        <v>25</v>
      </c>
      <c r="F637" t="s">
        <v>108</v>
      </c>
      <c r="G637">
        <v>9</v>
      </c>
      <c r="H637">
        <v>65.5</v>
      </c>
      <c r="I637">
        <v>100</v>
      </c>
      <c r="J637">
        <v>0</v>
      </c>
      <c r="K637" t="s">
        <v>27</v>
      </c>
      <c r="L637">
        <v>100</v>
      </c>
      <c r="M637">
        <v>20</v>
      </c>
      <c r="N637">
        <v>141</v>
      </c>
      <c r="O637" t="s">
        <v>109</v>
      </c>
      <c r="P637" t="s">
        <v>29</v>
      </c>
      <c r="Q637" t="s">
        <v>29</v>
      </c>
      <c r="R637" t="s">
        <v>40</v>
      </c>
      <c r="S637">
        <v>425</v>
      </c>
      <c r="T637">
        <v>0.5</v>
      </c>
      <c r="X637" t="str">
        <f t="shared" si="9"/>
        <v>AE9</v>
      </c>
      <c r="Y637">
        <f>VLOOKUP($X637,Salt_Elev!$Q$1:$R$128,2,FALSE)</f>
        <v>0.41399999999999998</v>
      </c>
    </row>
    <row r="638" spans="1:25" x14ac:dyDescent="0.25">
      <c r="A638" s="1">
        <v>45034</v>
      </c>
      <c r="B638" s="2">
        <v>0.66527777777777775</v>
      </c>
      <c r="C638" t="s">
        <v>103</v>
      </c>
      <c r="D638" t="s">
        <v>104</v>
      </c>
      <c r="E638" t="s">
        <v>25</v>
      </c>
      <c r="F638" t="s">
        <v>108</v>
      </c>
      <c r="G638">
        <v>9</v>
      </c>
      <c r="H638">
        <v>65.5</v>
      </c>
      <c r="I638">
        <v>100</v>
      </c>
      <c r="J638">
        <v>0</v>
      </c>
      <c r="K638" t="s">
        <v>27</v>
      </c>
      <c r="L638">
        <v>100</v>
      </c>
      <c r="M638">
        <v>20</v>
      </c>
      <c r="N638">
        <v>141</v>
      </c>
      <c r="O638" t="s">
        <v>109</v>
      </c>
      <c r="P638" t="s">
        <v>29</v>
      </c>
      <c r="Q638" t="s">
        <v>29</v>
      </c>
      <c r="R638" t="s">
        <v>40</v>
      </c>
      <c r="S638">
        <v>268</v>
      </c>
      <c r="T638">
        <v>0.4</v>
      </c>
      <c r="X638" t="str">
        <f t="shared" si="9"/>
        <v>AE9</v>
      </c>
      <c r="Y638">
        <f>VLOOKUP($X638,Salt_Elev!$Q$1:$R$128,2,FALSE)</f>
        <v>0.41399999999999998</v>
      </c>
    </row>
    <row r="639" spans="1:25" x14ac:dyDescent="0.25">
      <c r="A639" s="1">
        <v>45034</v>
      </c>
      <c r="B639" s="2">
        <v>0.67222222222222217</v>
      </c>
      <c r="C639" t="s">
        <v>96</v>
      </c>
      <c r="D639" t="s">
        <v>110</v>
      </c>
      <c r="E639" t="s">
        <v>25</v>
      </c>
      <c r="F639" t="s">
        <v>108</v>
      </c>
      <c r="G639">
        <v>10</v>
      </c>
      <c r="H639">
        <v>66</v>
      </c>
      <c r="I639">
        <v>100</v>
      </c>
      <c r="J639">
        <v>0</v>
      </c>
      <c r="K639" t="s">
        <v>85</v>
      </c>
      <c r="L639">
        <v>20</v>
      </c>
      <c r="M639">
        <v>100</v>
      </c>
      <c r="N639">
        <v>95</v>
      </c>
      <c r="O639" t="s">
        <v>112</v>
      </c>
      <c r="P639" t="s">
        <v>29</v>
      </c>
      <c r="Q639" t="s">
        <v>50</v>
      </c>
      <c r="R639" t="s">
        <v>50</v>
      </c>
      <c r="S639">
        <v>570</v>
      </c>
      <c r="T639">
        <v>3.5</v>
      </c>
      <c r="X639" t="str">
        <f t="shared" si="9"/>
        <v>AE10</v>
      </c>
      <c r="Y639">
        <f>VLOOKUP($X639,Salt_Elev!$Q$1:$R$128,2,FALSE)</f>
        <v>0.47599999999999998</v>
      </c>
    </row>
    <row r="640" spans="1:25" x14ac:dyDescent="0.25">
      <c r="A640" s="1">
        <v>45034</v>
      </c>
      <c r="B640" s="2">
        <v>0.67222222222222217</v>
      </c>
      <c r="C640" t="s">
        <v>96</v>
      </c>
      <c r="D640" t="s">
        <v>110</v>
      </c>
      <c r="E640" t="s">
        <v>25</v>
      </c>
      <c r="F640" t="s">
        <v>108</v>
      </c>
      <c r="G640">
        <v>10</v>
      </c>
      <c r="H640">
        <v>66</v>
      </c>
      <c r="I640">
        <v>100</v>
      </c>
      <c r="J640">
        <v>0</v>
      </c>
      <c r="K640" t="s">
        <v>85</v>
      </c>
      <c r="L640">
        <v>20</v>
      </c>
      <c r="M640">
        <v>100</v>
      </c>
      <c r="N640">
        <v>95</v>
      </c>
      <c r="O640" t="s">
        <v>112</v>
      </c>
      <c r="P640" t="s">
        <v>29</v>
      </c>
      <c r="Q640" t="s">
        <v>50</v>
      </c>
      <c r="R640" t="s">
        <v>50</v>
      </c>
      <c r="S640">
        <v>440</v>
      </c>
      <c r="T640">
        <v>3.4</v>
      </c>
      <c r="X640" t="str">
        <f t="shared" si="9"/>
        <v>AE10</v>
      </c>
      <c r="Y640">
        <f>VLOOKUP($X640,Salt_Elev!$Q$1:$R$128,2,FALSE)</f>
        <v>0.47599999999999998</v>
      </c>
    </row>
    <row r="641" spans="1:25" x14ac:dyDescent="0.25">
      <c r="A641" s="1">
        <v>45034</v>
      </c>
      <c r="B641" s="2">
        <v>0.67222222222222217</v>
      </c>
      <c r="C641" t="s">
        <v>96</v>
      </c>
      <c r="D641" t="s">
        <v>110</v>
      </c>
      <c r="E641" t="s">
        <v>25</v>
      </c>
      <c r="F641" t="s">
        <v>108</v>
      </c>
      <c r="G641">
        <v>10</v>
      </c>
      <c r="H641">
        <v>66</v>
      </c>
      <c r="I641">
        <v>100</v>
      </c>
      <c r="J641">
        <v>0</v>
      </c>
      <c r="K641" t="s">
        <v>85</v>
      </c>
      <c r="L641">
        <v>20</v>
      </c>
      <c r="M641">
        <v>100</v>
      </c>
      <c r="N641">
        <v>95</v>
      </c>
      <c r="O641" t="s">
        <v>112</v>
      </c>
      <c r="P641" t="s">
        <v>29</v>
      </c>
      <c r="Q641" t="s">
        <v>50</v>
      </c>
      <c r="R641" t="s">
        <v>50</v>
      </c>
      <c r="S641">
        <v>520</v>
      </c>
      <c r="T641">
        <v>3.1</v>
      </c>
      <c r="X641" t="str">
        <f t="shared" si="9"/>
        <v>AE10</v>
      </c>
      <c r="Y641">
        <f>VLOOKUP($X641,Salt_Elev!$Q$1:$R$128,2,FALSE)</f>
        <v>0.47599999999999998</v>
      </c>
    </row>
    <row r="642" spans="1:25" x14ac:dyDescent="0.25">
      <c r="A642" s="1">
        <v>45034</v>
      </c>
      <c r="B642" s="2">
        <v>0.67222222222222217</v>
      </c>
      <c r="C642" t="s">
        <v>96</v>
      </c>
      <c r="D642" t="s">
        <v>110</v>
      </c>
      <c r="E642" t="s">
        <v>25</v>
      </c>
      <c r="F642" t="s">
        <v>108</v>
      </c>
      <c r="G642">
        <v>10</v>
      </c>
      <c r="H642">
        <v>66</v>
      </c>
      <c r="I642">
        <v>100</v>
      </c>
      <c r="J642">
        <v>0</v>
      </c>
      <c r="K642" t="s">
        <v>85</v>
      </c>
      <c r="L642">
        <v>20</v>
      </c>
      <c r="M642">
        <v>100</v>
      </c>
      <c r="N642">
        <v>95</v>
      </c>
      <c r="O642" t="s">
        <v>112</v>
      </c>
      <c r="P642" t="s">
        <v>29</v>
      </c>
      <c r="Q642" t="s">
        <v>50</v>
      </c>
      <c r="R642" t="s">
        <v>50</v>
      </c>
      <c r="S642">
        <v>405</v>
      </c>
      <c r="T642">
        <v>3</v>
      </c>
      <c r="X642" t="str">
        <f t="shared" ref="X642:X705" si="10">_xlfn.CONCAT(F642,G642)</f>
        <v>AE10</v>
      </c>
      <c r="Y642">
        <f>VLOOKUP($X642,Salt_Elev!$Q$1:$R$128,2,FALSE)</f>
        <v>0.47599999999999998</v>
      </c>
    </row>
    <row r="643" spans="1:25" x14ac:dyDescent="0.25">
      <c r="A643" s="1">
        <v>45034</v>
      </c>
      <c r="B643" s="2">
        <v>0.67222222222222217</v>
      </c>
      <c r="C643" t="s">
        <v>96</v>
      </c>
      <c r="D643" t="s">
        <v>110</v>
      </c>
      <c r="E643" t="s">
        <v>25</v>
      </c>
      <c r="F643" t="s">
        <v>108</v>
      </c>
      <c r="G643">
        <v>10</v>
      </c>
      <c r="H643">
        <v>66</v>
      </c>
      <c r="I643">
        <v>100</v>
      </c>
      <c r="J643">
        <v>0</v>
      </c>
      <c r="K643" t="s">
        <v>85</v>
      </c>
      <c r="L643">
        <v>20</v>
      </c>
      <c r="M643">
        <v>100</v>
      </c>
      <c r="N643">
        <v>95</v>
      </c>
      <c r="O643" t="s">
        <v>112</v>
      </c>
      <c r="P643" t="s">
        <v>29</v>
      </c>
      <c r="Q643" t="s">
        <v>50</v>
      </c>
      <c r="R643" t="s">
        <v>50</v>
      </c>
      <c r="S643">
        <v>436</v>
      </c>
      <c r="T643">
        <v>2.9</v>
      </c>
      <c r="X643" t="str">
        <f t="shared" si="10"/>
        <v>AE10</v>
      </c>
      <c r="Y643">
        <f>VLOOKUP($X643,Salt_Elev!$Q$1:$R$128,2,FALSE)</f>
        <v>0.47599999999999998</v>
      </c>
    </row>
    <row r="644" spans="1:25" x14ac:dyDescent="0.25">
      <c r="A644" s="1">
        <v>45034</v>
      </c>
      <c r="B644" s="2">
        <v>0.67222222222222217</v>
      </c>
      <c r="C644" t="s">
        <v>96</v>
      </c>
      <c r="D644" t="s">
        <v>110</v>
      </c>
      <c r="E644" t="s">
        <v>25</v>
      </c>
      <c r="F644" t="s">
        <v>108</v>
      </c>
      <c r="G644">
        <v>10</v>
      </c>
      <c r="H644">
        <v>66</v>
      </c>
      <c r="I644">
        <v>100</v>
      </c>
      <c r="J644">
        <v>0</v>
      </c>
      <c r="K644" t="s">
        <v>85</v>
      </c>
      <c r="L644">
        <v>20</v>
      </c>
      <c r="M644">
        <v>100</v>
      </c>
      <c r="N644">
        <v>95</v>
      </c>
      <c r="O644" t="s">
        <v>112</v>
      </c>
      <c r="P644" t="s">
        <v>29</v>
      </c>
      <c r="Q644" t="s">
        <v>50</v>
      </c>
      <c r="R644" t="s">
        <v>50</v>
      </c>
      <c r="S644">
        <v>580</v>
      </c>
      <c r="T644">
        <v>2.8</v>
      </c>
      <c r="X644" t="str">
        <f t="shared" si="10"/>
        <v>AE10</v>
      </c>
      <c r="Y644">
        <f>VLOOKUP($X644,Salt_Elev!$Q$1:$R$128,2,FALSE)</f>
        <v>0.47599999999999998</v>
      </c>
    </row>
    <row r="645" spans="1:25" x14ac:dyDescent="0.25">
      <c r="A645" s="1">
        <v>45034</v>
      </c>
      <c r="B645" s="2">
        <v>0.67222222222222217</v>
      </c>
      <c r="C645" t="s">
        <v>96</v>
      </c>
      <c r="D645" t="s">
        <v>110</v>
      </c>
      <c r="E645" t="s">
        <v>25</v>
      </c>
      <c r="F645" t="s">
        <v>108</v>
      </c>
      <c r="G645">
        <v>10</v>
      </c>
      <c r="H645">
        <v>66</v>
      </c>
      <c r="I645">
        <v>100</v>
      </c>
      <c r="J645">
        <v>0</v>
      </c>
      <c r="K645" t="s">
        <v>85</v>
      </c>
      <c r="L645">
        <v>20</v>
      </c>
      <c r="M645">
        <v>100</v>
      </c>
      <c r="N645">
        <v>95</v>
      </c>
      <c r="O645" t="s">
        <v>112</v>
      </c>
      <c r="P645" t="s">
        <v>29</v>
      </c>
      <c r="Q645" t="s">
        <v>50</v>
      </c>
      <c r="R645" t="s">
        <v>50</v>
      </c>
      <c r="S645">
        <v>540</v>
      </c>
      <c r="T645">
        <v>2.5</v>
      </c>
      <c r="X645" t="str">
        <f t="shared" si="10"/>
        <v>AE10</v>
      </c>
      <c r="Y645">
        <f>VLOOKUP($X645,Salt_Elev!$Q$1:$R$128,2,FALSE)</f>
        <v>0.47599999999999998</v>
      </c>
    </row>
    <row r="646" spans="1:25" x14ac:dyDescent="0.25">
      <c r="A646" s="1">
        <v>45034</v>
      </c>
      <c r="B646" s="2">
        <v>0.67222222222222217</v>
      </c>
      <c r="C646" t="s">
        <v>96</v>
      </c>
      <c r="D646" t="s">
        <v>110</v>
      </c>
      <c r="E646" t="s">
        <v>25</v>
      </c>
      <c r="F646" t="s">
        <v>108</v>
      </c>
      <c r="G646">
        <v>10</v>
      </c>
      <c r="H646">
        <v>66</v>
      </c>
      <c r="I646">
        <v>100</v>
      </c>
      <c r="J646">
        <v>0</v>
      </c>
      <c r="K646" t="s">
        <v>85</v>
      </c>
      <c r="L646">
        <v>20</v>
      </c>
      <c r="M646">
        <v>100</v>
      </c>
      <c r="N646">
        <v>95</v>
      </c>
      <c r="O646" t="s">
        <v>112</v>
      </c>
      <c r="P646" t="s">
        <v>29</v>
      </c>
      <c r="Q646" t="s">
        <v>50</v>
      </c>
      <c r="R646" t="s">
        <v>50</v>
      </c>
      <c r="S646">
        <v>341</v>
      </c>
      <c r="T646">
        <v>2</v>
      </c>
      <c r="X646" t="str">
        <f t="shared" si="10"/>
        <v>AE10</v>
      </c>
      <c r="Y646">
        <f>VLOOKUP($X646,Salt_Elev!$Q$1:$R$128,2,FALSE)</f>
        <v>0.47599999999999998</v>
      </c>
    </row>
    <row r="647" spans="1:25" x14ac:dyDescent="0.25">
      <c r="A647" s="1">
        <v>45034</v>
      </c>
      <c r="B647" s="2">
        <v>0.67222222222222217</v>
      </c>
      <c r="C647" t="s">
        <v>96</v>
      </c>
      <c r="D647" t="s">
        <v>110</v>
      </c>
      <c r="E647" t="s">
        <v>25</v>
      </c>
      <c r="F647" t="s">
        <v>108</v>
      </c>
      <c r="G647">
        <v>10</v>
      </c>
      <c r="H647">
        <v>66</v>
      </c>
      <c r="I647">
        <v>100</v>
      </c>
      <c r="J647">
        <v>0</v>
      </c>
      <c r="K647" t="s">
        <v>85</v>
      </c>
      <c r="L647">
        <v>20</v>
      </c>
      <c r="M647">
        <v>100</v>
      </c>
      <c r="N647">
        <v>95</v>
      </c>
      <c r="O647" t="s">
        <v>112</v>
      </c>
      <c r="P647" t="s">
        <v>29</v>
      </c>
      <c r="Q647" t="s">
        <v>50</v>
      </c>
      <c r="R647" t="s">
        <v>50</v>
      </c>
      <c r="S647">
        <v>455</v>
      </c>
      <c r="T647">
        <v>2</v>
      </c>
      <c r="X647" t="str">
        <f t="shared" si="10"/>
        <v>AE10</v>
      </c>
      <c r="Y647">
        <f>VLOOKUP($X647,Salt_Elev!$Q$1:$R$128,2,FALSE)</f>
        <v>0.47599999999999998</v>
      </c>
    </row>
    <row r="648" spans="1:25" x14ac:dyDescent="0.25">
      <c r="A648" s="1">
        <v>45034</v>
      </c>
      <c r="B648" s="2">
        <v>0.67222222222222217</v>
      </c>
      <c r="C648" t="s">
        <v>96</v>
      </c>
      <c r="D648" t="s">
        <v>110</v>
      </c>
      <c r="E648" t="s">
        <v>25</v>
      </c>
      <c r="F648" t="s">
        <v>108</v>
      </c>
      <c r="G648">
        <v>10</v>
      </c>
      <c r="H648">
        <v>66</v>
      </c>
      <c r="I648">
        <v>100</v>
      </c>
      <c r="J648">
        <v>0</v>
      </c>
      <c r="K648" t="s">
        <v>85</v>
      </c>
      <c r="L648">
        <v>20</v>
      </c>
      <c r="M648">
        <v>100</v>
      </c>
      <c r="N648">
        <v>95</v>
      </c>
      <c r="O648" t="s">
        <v>112</v>
      </c>
      <c r="P648" t="s">
        <v>29</v>
      </c>
      <c r="Q648" t="s">
        <v>50</v>
      </c>
      <c r="R648" t="s">
        <v>50</v>
      </c>
      <c r="S648">
        <v>340</v>
      </c>
      <c r="T648">
        <v>2</v>
      </c>
      <c r="X648" t="str">
        <f t="shared" si="10"/>
        <v>AE10</v>
      </c>
      <c r="Y648">
        <f>VLOOKUP($X648,Salt_Elev!$Q$1:$R$128,2,FALSE)</f>
        <v>0.47599999999999998</v>
      </c>
    </row>
    <row r="649" spans="1:25" x14ac:dyDescent="0.25">
      <c r="A649" s="1">
        <v>45034</v>
      </c>
      <c r="B649" s="2">
        <v>0.67222222222222217</v>
      </c>
      <c r="C649" t="s">
        <v>96</v>
      </c>
      <c r="D649" t="s">
        <v>110</v>
      </c>
      <c r="E649" t="s">
        <v>25</v>
      </c>
      <c r="F649" t="s">
        <v>108</v>
      </c>
      <c r="G649">
        <v>10</v>
      </c>
      <c r="H649">
        <v>66</v>
      </c>
      <c r="I649">
        <v>100</v>
      </c>
      <c r="J649">
        <v>0</v>
      </c>
      <c r="K649" t="s">
        <v>27</v>
      </c>
      <c r="L649">
        <v>80</v>
      </c>
      <c r="M649">
        <v>20</v>
      </c>
      <c r="N649">
        <v>183</v>
      </c>
      <c r="O649" t="s">
        <v>39</v>
      </c>
      <c r="P649" t="s">
        <v>29</v>
      </c>
      <c r="Q649" t="s">
        <v>29</v>
      </c>
      <c r="R649" t="s">
        <v>40</v>
      </c>
      <c r="S649">
        <v>281</v>
      </c>
      <c r="T649">
        <v>2</v>
      </c>
      <c r="V649" t="s">
        <v>111</v>
      </c>
      <c r="X649" t="str">
        <f t="shared" si="10"/>
        <v>AE10</v>
      </c>
      <c r="Y649">
        <f>VLOOKUP($X649,Salt_Elev!$Q$1:$R$128,2,FALSE)</f>
        <v>0.47599999999999998</v>
      </c>
    </row>
    <row r="650" spans="1:25" x14ac:dyDescent="0.25">
      <c r="A650" s="1">
        <v>45034</v>
      </c>
      <c r="B650" s="2">
        <v>0.67222222222222217</v>
      </c>
      <c r="C650" t="s">
        <v>96</v>
      </c>
      <c r="D650" t="s">
        <v>110</v>
      </c>
      <c r="E650" t="s">
        <v>25</v>
      </c>
      <c r="F650" t="s">
        <v>108</v>
      </c>
      <c r="G650">
        <v>10</v>
      </c>
      <c r="H650">
        <v>66</v>
      </c>
      <c r="I650">
        <v>100</v>
      </c>
      <c r="J650">
        <v>0</v>
      </c>
      <c r="K650" t="s">
        <v>27</v>
      </c>
      <c r="L650">
        <v>80</v>
      </c>
      <c r="M650">
        <v>20</v>
      </c>
      <c r="N650">
        <v>183</v>
      </c>
      <c r="O650" t="s">
        <v>39</v>
      </c>
      <c r="P650" t="s">
        <v>29</v>
      </c>
      <c r="Q650" t="s">
        <v>29</v>
      </c>
      <c r="R650" t="s">
        <v>40</v>
      </c>
      <c r="S650">
        <v>160</v>
      </c>
      <c r="T650">
        <v>1</v>
      </c>
      <c r="V650" t="s">
        <v>111</v>
      </c>
      <c r="X650" t="str">
        <f t="shared" si="10"/>
        <v>AE10</v>
      </c>
      <c r="Y650">
        <f>VLOOKUP($X650,Salt_Elev!$Q$1:$R$128,2,FALSE)</f>
        <v>0.47599999999999998</v>
      </c>
    </row>
    <row r="651" spans="1:25" x14ac:dyDescent="0.25">
      <c r="A651" s="1">
        <v>45034</v>
      </c>
      <c r="B651" s="2">
        <v>0.67222222222222217</v>
      </c>
      <c r="C651" t="s">
        <v>96</v>
      </c>
      <c r="D651" t="s">
        <v>110</v>
      </c>
      <c r="E651" t="s">
        <v>25</v>
      </c>
      <c r="F651" t="s">
        <v>108</v>
      </c>
      <c r="G651">
        <v>10</v>
      </c>
      <c r="H651">
        <v>66</v>
      </c>
      <c r="I651">
        <v>100</v>
      </c>
      <c r="J651">
        <v>0</v>
      </c>
      <c r="K651" t="s">
        <v>27</v>
      </c>
      <c r="L651">
        <v>80</v>
      </c>
      <c r="M651">
        <v>20</v>
      </c>
      <c r="N651">
        <v>183</v>
      </c>
      <c r="O651" t="s">
        <v>39</v>
      </c>
      <c r="P651" t="s">
        <v>29</v>
      </c>
      <c r="Q651" t="s">
        <v>29</v>
      </c>
      <c r="R651" t="s">
        <v>40</v>
      </c>
      <c r="S651">
        <v>390</v>
      </c>
      <c r="T651">
        <v>1</v>
      </c>
      <c r="V651" t="s">
        <v>111</v>
      </c>
      <c r="X651" t="str">
        <f t="shared" si="10"/>
        <v>AE10</v>
      </c>
      <c r="Y651">
        <f>VLOOKUP($X651,Salt_Elev!$Q$1:$R$128,2,FALSE)</f>
        <v>0.47599999999999998</v>
      </c>
    </row>
    <row r="652" spans="1:25" x14ac:dyDescent="0.25">
      <c r="A652" s="1">
        <v>45034</v>
      </c>
      <c r="B652" s="2">
        <v>0.67222222222222217</v>
      </c>
      <c r="C652" t="s">
        <v>96</v>
      </c>
      <c r="D652" t="s">
        <v>110</v>
      </c>
      <c r="E652" t="s">
        <v>25</v>
      </c>
      <c r="F652" t="s">
        <v>108</v>
      </c>
      <c r="G652">
        <v>10</v>
      </c>
      <c r="H652">
        <v>66</v>
      </c>
      <c r="I652">
        <v>100</v>
      </c>
      <c r="J652">
        <v>0</v>
      </c>
      <c r="K652" t="s">
        <v>27</v>
      </c>
      <c r="L652">
        <v>80</v>
      </c>
      <c r="M652">
        <v>20</v>
      </c>
      <c r="N652">
        <v>183</v>
      </c>
      <c r="O652" t="s">
        <v>39</v>
      </c>
      <c r="P652" t="s">
        <v>29</v>
      </c>
      <c r="Q652" t="s">
        <v>29</v>
      </c>
      <c r="R652" t="s">
        <v>40</v>
      </c>
      <c r="S652">
        <v>620</v>
      </c>
      <c r="T652">
        <v>1</v>
      </c>
      <c r="V652" t="s">
        <v>111</v>
      </c>
      <c r="X652" t="str">
        <f t="shared" si="10"/>
        <v>AE10</v>
      </c>
      <c r="Y652">
        <f>VLOOKUP($X652,Salt_Elev!$Q$1:$R$128,2,FALSE)</f>
        <v>0.47599999999999998</v>
      </c>
    </row>
    <row r="653" spans="1:25" x14ac:dyDescent="0.25">
      <c r="A653" s="1">
        <v>45034</v>
      </c>
      <c r="B653" s="2">
        <v>0.67222222222222217</v>
      </c>
      <c r="C653" t="s">
        <v>96</v>
      </c>
      <c r="D653" t="s">
        <v>110</v>
      </c>
      <c r="E653" t="s">
        <v>25</v>
      </c>
      <c r="F653" t="s">
        <v>108</v>
      </c>
      <c r="G653">
        <v>10</v>
      </c>
      <c r="H653">
        <v>66</v>
      </c>
      <c r="I653">
        <v>100</v>
      </c>
      <c r="J653">
        <v>0</v>
      </c>
      <c r="K653" t="s">
        <v>27</v>
      </c>
      <c r="L653">
        <v>80</v>
      </c>
      <c r="M653">
        <v>20</v>
      </c>
      <c r="N653">
        <v>183</v>
      </c>
      <c r="O653" t="s">
        <v>39</v>
      </c>
      <c r="P653" t="s">
        <v>29</v>
      </c>
      <c r="Q653" t="s">
        <v>29</v>
      </c>
      <c r="R653" t="s">
        <v>40</v>
      </c>
      <c r="S653">
        <v>432</v>
      </c>
      <c r="T653">
        <v>1</v>
      </c>
      <c r="V653" t="s">
        <v>111</v>
      </c>
      <c r="X653" t="str">
        <f t="shared" si="10"/>
        <v>AE10</v>
      </c>
      <c r="Y653">
        <f>VLOOKUP($X653,Salt_Elev!$Q$1:$R$128,2,FALSE)</f>
        <v>0.47599999999999998</v>
      </c>
    </row>
    <row r="654" spans="1:25" x14ac:dyDescent="0.25">
      <c r="A654" s="1">
        <v>45034</v>
      </c>
      <c r="B654" s="2">
        <v>0.67222222222222217</v>
      </c>
      <c r="C654" t="s">
        <v>96</v>
      </c>
      <c r="D654" t="s">
        <v>110</v>
      </c>
      <c r="E654" t="s">
        <v>25</v>
      </c>
      <c r="F654" t="s">
        <v>108</v>
      </c>
      <c r="G654">
        <v>10</v>
      </c>
      <c r="H654">
        <v>66</v>
      </c>
      <c r="I654">
        <v>100</v>
      </c>
      <c r="J654">
        <v>0</v>
      </c>
      <c r="K654" t="s">
        <v>27</v>
      </c>
      <c r="L654">
        <v>80</v>
      </c>
      <c r="M654">
        <v>20</v>
      </c>
      <c r="N654">
        <v>183</v>
      </c>
      <c r="O654" t="s">
        <v>39</v>
      </c>
      <c r="P654" t="s">
        <v>29</v>
      </c>
      <c r="Q654" t="s">
        <v>29</v>
      </c>
      <c r="R654" t="s">
        <v>40</v>
      </c>
      <c r="S654">
        <v>464</v>
      </c>
      <c r="T654">
        <v>0.9</v>
      </c>
      <c r="V654" t="s">
        <v>111</v>
      </c>
      <c r="X654" t="str">
        <f t="shared" si="10"/>
        <v>AE10</v>
      </c>
      <c r="Y654">
        <f>VLOOKUP($X654,Salt_Elev!$Q$1:$R$128,2,FALSE)</f>
        <v>0.47599999999999998</v>
      </c>
    </row>
    <row r="655" spans="1:25" x14ac:dyDescent="0.25">
      <c r="A655" s="1">
        <v>45034</v>
      </c>
      <c r="B655" s="2">
        <v>0.67222222222222217</v>
      </c>
      <c r="C655" t="s">
        <v>96</v>
      </c>
      <c r="D655" t="s">
        <v>110</v>
      </c>
      <c r="E655" t="s">
        <v>25</v>
      </c>
      <c r="F655" t="s">
        <v>108</v>
      </c>
      <c r="G655">
        <v>10</v>
      </c>
      <c r="H655">
        <v>66</v>
      </c>
      <c r="I655">
        <v>100</v>
      </c>
      <c r="J655">
        <v>0</v>
      </c>
      <c r="K655" t="s">
        <v>27</v>
      </c>
      <c r="L655">
        <v>80</v>
      </c>
      <c r="M655">
        <v>20</v>
      </c>
      <c r="N655">
        <v>183</v>
      </c>
      <c r="O655" t="s">
        <v>39</v>
      </c>
      <c r="P655" t="s">
        <v>29</v>
      </c>
      <c r="Q655" t="s">
        <v>29</v>
      </c>
      <c r="R655" t="s">
        <v>40</v>
      </c>
      <c r="S655">
        <v>335</v>
      </c>
      <c r="T655">
        <v>0.8</v>
      </c>
      <c r="V655" t="s">
        <v>111</v>
      </c>
      <c r="X655" t="str">
        <f t="shared" si="10"/>
        <v>AE10</v>
      </c>
      <c r="Y655">
        <f>VLOOKUP($X655,Salt_Elev!$Q$1:$R$128,2,FALSE)</f>
        <v>0.47599999999999998</v>
      </c>
    </row>
    <row r="656" spans="1:25" x14ac:dyDescent="0.25">
      <c r="A656" s="1">
        <v>45034</v>
      </c>
      <c r="B656" s="2">
        <v>0.67222222222222217</v>
      </c>
      <c r="C656" t="s">
        <v>96</v>
      </c>
      <c r="D656" t="s">
        <v>110</v>
      </c>
      <c r="E656" t="s">
        <v>25</v>
      </c>
      <c r="F656" t="s">
        <v>108</v>
      </c>
      <c r="G656">
        <v>10</v>
      </c>
      <c r="H656">
        <v>66</v>
      </c>
      <c r="I656">
        <v>100</v>
      </c>
      <c r="J656">
        <v>0</v>
      </c>
      <c r="K656" t="s">
        <v>27</v>
      </c>
      <c r="L656">
        <v>80</v>
      </c>
      <c r="M656">
        <v>20</v>
      </c>
      <c r="N656">
        <v>183</v>
      </c>
      <c r="O656" t="s">
        <v>39</v>
      </c>
      <c r="P656" t="s">
        <v>29</v>
      </c>
      <c r="Q656" t="s">
        <v>29</v>
      </c>
      <c r="R656" t="s">
        <v>40</v>
      </c>
      <c r="S656">
        <v>264</v>
      </c>
      <c r="T656">
        <v>0.5</v>
      </c>
      <c r="V656" t="s">
        <v>111</v>
      </c>
      <c r="X656" t="str">
        <f t="shared" si="10"/>
        <v>AE10</v>
      </c>
      <c r="Y656">
        <f>VLOOKUP($X656,Salt_Elev!$Q$1:$R$128,2,FALSE)</f>
        <v>0.47599999999999998</v>
      </c>
    </row>
    <row r="657" spans="1:25" x14ac:dyDescent="0.25">
      <c r="A657" s="1">
        <v>45034</v>
      </c>
      <c r="B657" s="2">
        <v>0.67222222222222217</v>
      </c>
      <c r="C657" t="s">
        <v>96</v>
      </c>
      <c r="D657" t="s">
        <v>110</v>
      </c>
      <c r="E657" t="s">
        <v>25</v>
      </c>
      <c r="F657" t="s">
        <v>108</v>
      </c>
      <c r="G657">
        <v>10</v>
      </c>
      <c r="H657">
        <v>66</v>
      </c>
      <c r="I657">
        <v>100</v>
      </c>
      <c r="J657">
        <v>0</v>
      </c>
      <c r="K657" t="s">
        <v>27</v>
      </c>
      <c r="L657">
        <v>80</v>
      </c>
      <c r="M657">
        <v>20</v>
      </c>
      <c r="N657">
        <v>183</v>
      </c>
      <c r="O657" t="s">
        <v>39</v>
      </c>
      <c r="P657" t="s">
        <v>29</v>
      </c>
      <c r="Q657" t="s">
        <v>29</v>
      </c>
      <c r="R657" t="s">
        <v>40</v>
      </c>
      <c r="S657">
        <v>267</v>
      </c>
      <c r="T657">
        <v>0.5</v>
      </c>
      <c r="V657" t="s">
        <v>111</v>
      </c>
      <c r="X657" t="str">
        <f t="shared" si="10"/>
        <v>AE10</v>
      </c>
      <c r="Y657">
        <f>VLOOKUP($X657,Salt_Elev!$Q$1:$R$128,2,FALSE)</f>
        <v>0.47599999999999998</v>
      </c>
    </row>
    <row r="658" spans="1:25" x14ac:dyDescent="0.25">
      <c r="A658" s="1">
        <v>45034</v>
      </c>
      <c r="B658" s="2">
        <v>0.67222222222222217</v>
      </c>
      <c r="C658" t="s">
        <v>96</v>
      </c>
      <c r="D658" t="s">
        <v>110</v>
      </c>
      <c r="E658" t="s">
        <v>25</v>
      </c>
      <c r="F658" t="s">
        <v>108</v>
      </c>
      <c r="G658">
        <v>10</v>
      </c>
      <c r="H658">
        <v>66</v>
      </c>
      <c r="I658">
        <v>100</v>
      </c>
      <c r="J658">
        <v>0</v>
      </c>
      <c r="K658" t="s">
        <v>27</v>
      </c>
      <c r="L658">
        <v>80</v>
      </c>
      <c r="M658">
        <v>20</v>
      </c>
      <c r="N658">
        <v>183</v>
      </c>
      <c r="O658" t="s">
        <v>39</v>
      </c>
      <c r="P658" t="s">
        <v>29</v>
      </c>
      <c r="Q658" t="s">
        <v>29</v>
      </c>
      <c r="R658" t="s">
        <v>40</v>
      </c>
      <c r="S658">
        <v>225</v>
      </c>
      <c r="T658">
        <v>0.5</v>
      </c>
      <c r="V658" t="s">
        <v>111</v>
      </c>
      <c r="X658" t="str">
        <f t="shared" si="10"/>
        <v>AE10</v>
      </c>
      <c r="Y658">
        <f>VLOOKUP($X658,Salt_Elev!$Q$1:$R$128,2,FALSE)</f>
        <v>0.47599999999999998</v>
      </c>
    </row>
    <row r="659" spans="1:25" x14ac:dyDescent="0.25">
      <c r="A659" s="1">
        <v>45034</v>
      </c>
      <c r="B659" s="2">
        <v>0.6875</v>
      </c>
      <c r="C659" t="s">
        <v>99</v>
      </c>
      <c r="D659" t="s">
        <v>113</v>
      </c>
      <c r="E659" t="s">
        <v>25</v>
      </c>
      <c r="F659" t="s">
        <v>108</v>
      </c>
      <c r="G659">
        <v>11</v>
      </c>
      <c r="H659">
        <v>22.6</v>
      </c>
      <c r="I659">
        <v>87</v>
      </c>
      <c r="J659">
        <v>20</v>
      </c>
      <c r="K659" t="s">
        <v>54</v>
      </c>
      <c r="L659">
        <v>85</v>
      </c>
      <c r="M659">
        <v>100</v>
      </c>
      <c r="N659">
        <v>81</v>
      </c>
      <c r="O659" t="s">
        <v>114</v>
      </c>
      <c r="P659" t="s">
        <v>29</v>
      </c>
      <c r="Q659" t="s">
        <v>50</v>
      </c>
      <c r="R659" t="s">
        <v>50</v>
      </c>
      <c r="S659">
        <v>250</v>
      </c>
      <c r="T659">
        <v>3.9</v>
      </c>
      <c r="X659" t="str">
        <f t="shared" si="10"/>
        <v>AE11</v>
      </c>
      <c r="Y659">
        <f>VLOOKUP($X659,Salt_Elev!$Q$1:$R$128,2,FALSE)</f>
        <v>0.17899999999999999</v>
      </c>
    </row>
    <row r="660" spans="1:25" x14ac:dyDescent="0.25">
      <c r="A660" s="1">
        <v>45034</v>
      </c>
      <c r="B660" s="2">
        <v>0.6875</v>
      </c>
      <c r="C660" t="s">
        <v>99</v>
      </c>
      <c r="D660" t="s">
        <v>113</v>
      </c>
      <c r="E660" t="s">
        <v>25</v>
      </c>
      <c r="F660" t="s">
        <v>108</v>
      </c>
      <c r="G660">
        <v>11</v>
      </c>
      <c r="H660">
        <v>22.6</v>
      </c>
      <c r="I660">
        <v>87</v>
      </c>
      <c r="J660">
        <v>20</v>
      </c>
      <c r="K660" t="s">
        <v>54</v>
      </c>
      <c r="L660">
        <v>85</v>
      </c>
      <c r="M660">
        <v>100</v>
      </c>
      <c r="N660">
        <v>81</v>
      </c>
      <c r="O660" t="s">
        <v>114</v>
      </c>
      <c r="P660" t="s">
        <v>29</v>
      </c>
      <c r="Q660" t="s">
        <v>50</v>
      </c>
      <c r="R660" t="s">
        <v>50</v>
      </c>
      <c r="S660">
        <v>255</v>
      </c>
      <c r="T660">
        <v>3.9</v>
      </c>
      <c r="X660" t="str">
        <f t="shared" si="10"/>
        <v>AE11</v>
      </c>
      <c r="Y660">
        <f>VLOOKUP($X660,Salt_Elev!$Q$1:$R$128,2,FALSE)</f>
        <v>0.17899999999999999</v>
      </c>
    </row>
    <row r="661" spans="1:25" x14ac:dyDescent="0.25">
      <c r="A661" s="1">
        <v>45034</v>
      </c>
      <c r="B661" s="2">
        <v>0.6875</v>
      </c>
      <c r="C661" t="s">
        <v>99</v>
      </c>
      <c r="D661" t="s">
        <v>113</v>
      </c>
      <c r="E661" t="s">
        <v>25</v>
      </c>
      <c r="F661" t="s">
        <v>108</v>
      </c>
      <c r="G661">
        <v>11</v>
      </c>
      <c r="H661">
        <v>22.6</v>
      </c>
      <c r="I661">
        <v>87</v>
      </c>
      <c r="J661">
        <v>20</v>
      </c>
      <c r="K661" t="s">
        <v>54</v>
      </c>
      <c r="L661">
        <v>85</v>
      </c>
      <c r="M661">
        <v>100</v>
      </c>
      <c r="N661">
        <v>81</v>
      </c>
      <c r="O661" t="s">
        <v>114</v>
      </c>
      <c r="P661" t="s">
        <v>29</v>
      </c>
      <c r="Q661" t="s">
        <v>50</v>
      </c>
      <c r="R661" t="s">
        <v>50</v>
      </c>
      <c r="S661">
        <v>288</v>
      </c>
      <c r="T661">
        <v>3</v>
      </c>
      <c r="X661" t="str">
        <f t="shared" si="10"/>
        <v>AE11</v>
      </c>
      <c r="Y661">
        <f>VLOOKUP($X661,Salt_Elev!$Q$1:$R$128,2,FALSE)</f>
        <v>0.17899999999999999</v>
      </c>
    </row>
    <row r="662" spans="1:25" x14ac:dyDescent="0.25">
      <c r="A662" s="1">
        <v>45034</v>
      </c>
      <c r="B662" s="2">
        <v>0.6875</v>
      </c>
      <c r="C662" t="s">
        <v>99</v>
      </c>
      <c r="D662" t="s">
        <v>113</v>
      </c>
      <c r="E662" t="s">
        <v>25</v>
      </c>
      <c r="F662" t="s">
        <v>108</v>
      </c>
      <c r="G662">
        <v>11</v>
      </c>
      <c r="H662">
        <v>22.6</v>
      </c>
      <c r="I662">
        <v>87</v>
      </c>
      <c r="J662">
        <v>20</v>
      </c>
      <c r="K662" t="s">
        <v>54</v>
      </c>
      <c r="L662">
        <v>85</v>
      </c>
      <c r="M662">
        <v>100</v>
      </c>
      <c r="N662">
        <v>81</v>
      </c>
      <c r="O662" t="s">
        <v>114</v>
      </c>
      <c r="P662" t="s">
        <v>29</v>
      </c>
      <c r="Q662" t="s">
        <v>50</v>
      </c>
      <c r="R662" t="s">
        <v>50</v>
      </c>
      <c r="S662">
        <v>181</v>
      </c>
      <c r="T662">
        <v>3</v>
      </c>
      <c r="X662" t="str">
        <f t="shared" si="10"/>
        <v>AE11</v>
      </c>
      <c r="Y662">
        <f>VLOOKUP($X662,Salt_Elev!$Q$1:$R$128,2,FALSE)</f>
        <v>0.17899999999999999</v>
      </c>
    </row>
    <row r="663" spans="1:25" x14ac:dyDescent="0.25">
      <c r="A663" s="1">
        <v>45034</v>
      </c>
      <c r="B663" s="2">
        <v>0.6875</v>
      </c>
      <c r="C663" t="s">
        <v>99</v>
      </c>
      <c r="D663" t="s">
        <v>113</v>
      </c>
      <c r="E663" t="s">
        <v>25</v>
      </c>
      <c r="F663" t="s">
        <v>108</v>
      </c>
      <c r="G663">
        <v>11</v>
      </c>
      <c r="H663">
        <v>22.6</v>
      </c>
      <c r="I663">
        <v>87</v>
      </c>
      <c r="J663">
        <v>20</v>
      </c>
      <c r="K663" t="s">
        <v>54</v>
      </c>
      <c r="L663">
        <v>85</v>
      </c>
      <c r="M663">
        <v>100</v>
      </c>
      <c r="N663">
        <v>81</v>
      </c>
      <c r="O663" t="s">
        <v>114</v>
      </c>
      <c r="P663" t="s">
        <v>29</v>
      </c>
      <c r="Q663" t="s">
        <v>50</v>
      </c>
      <c r="R663" t="s">
        <v>50</v>
      </c>
      <c r="S663">
        <v>254</v>
      </c>
      <c r="T663">
        <v>2.8</v>
      </c>
      <c r="X663" t="str">
        <f t="shared" si="10"/>
        <v>AE11</v>
      </c>
      <c r="Y663">
        <f>VLOOKUP($X663,Salt_Elev!$Q$1:$R$128,2,FALSE)</f>
        <v>0.17899999999999999</v>
      </c>
    </row>
    <row r="664" spans="1:25" x14ac:dyDescent="0.25">
      <c r="A664" s="1">
        <v>45034</v>
      </c>
      <c r="B664" s="2">
        <v>0.6875</v>
      </c>
      <c r="C664" t="s">
        <v>99</v>
      </c>
      <c r="D664" t="s">
        <v>113</v>
      </c>
      <c r="E664" t="s">
        <v>25</v>
      </c>
      <c r="F664" t="s">
        <v>108</v>
      </c>
      <c r="G664">
        <v>11</v>
      </c>
      <c r="H664">
        <v>22.6</v>
      </c>
      <c r="I664">
        <v>87</v>
      </c>
      <c r="J664">
        <v>20</v>
      </c>
      <c r="K664" t="s">
        <v>54</v>
      </c>
      <c r="L664">
        <v>85</v>
      </c>
      <c r="M664">
        <v>100</v>
      </c>
      <c r="N664">
        <v>81</v>
      </c>
      <c r="O664" t="s">
        <v>114</v>
      </c>
      <c r="P664" t="s">
        <v>29</v>
      </c>
      <c r="Q664" t="s">
        <v>50</v>
      </c>
      <c r="R664" t="s">
        <v>50</v>
      </c>
      <c r="S664">
        <v>245</v>
      </c>
      <c r="T664">
        <v>2.5</v>
      </c>
      <c r="X664" t="str">
        <f t="shared" si="10"/>
        <v>AE11</v>
      </c>
      <c r="Y664">
        <f>VLOOKUP($X664,Salt_Elev!$Q$1:$R$128,2,FALSE)</f>
        <v>0.17899999999999999</v>
      </c>
    </row>
    <row r="665" spans="1:25" x14ac:dyDescent="0.25">
      <c r="A665" s="1">
        <v>45034</v>
      </c>
      <c r="B665" s="2">
        <v>0.6875</v>
      </c>
      <c r="C665" t="s">
        <v>99</v>
      </c>
      <c r="D665" t="s">
        <v>113</v>
      </c>
      <c r="E665" t="s">
        <v>25</v>
      </c>
      <c r="F665" t="s">
        <v>108</v>
      </c>
      <c r="G665">
        <v>11</v>
      </c>
      <c r="H665">
        <v>22.6</v>
      </c>
      <c r="I665">
        <v>87</v>
      </c>
      <c r="J665">
        <v>20</v>
      </c>
      <c r="K665" t="s">
        <v>54</v>
      </c>
      <c r="L665">
        <v>85</v>
      </c>
      <c r="M665">
        <v>100</v>
      </c>
      <c r="N665">
        <v>81</v>
      </c>
      <c r="O665" t="s">
        <v>114</v>
      </c>
      <c r="P665" t="s">
        <v>29</v>
      </c>
      <c r="Q665" t="s">
        <v>50</v>
      </c>
      <c r="R665" t="s">
        <v>50</v>
      </c>
      <c r="S665">
        <v>210</v>
      </c>
      <c r="T665">
        <v>2.5</v>
      </c>
      <c r="X665" t="str">
        <f t="shared" si="10"/>
        <v>AE11</v>
      </c>
      <c r="Y665">
        <f>VLOOKUP($X665,Salt_Elev!$Q$1:$R$128,2,FALSE)</f>
        <v>0.17899999999999999</v>
      </c>
    </row>
    <row r="666" spans="1:25" x14ac:dyDescent="0.25">
      <c r="A666" s="1">
        <v>45034</v>
      </c>
      <c r="B666" s="2">
        <v>0.6875</v>
      </c>
      <c r="C666" t="s">
        <v>99</v>
      </c>
      <c r="D666" t="s">
        <v>113</v>
      </c>
      <c r="E666" t="s">
        <v>25</v>
      </c>
      <c r="F666" t="s">
        <v>108</v>
      </c>
      <c r="G666">
        <v>11</v>
      </c>
      <c r="H666">
        <v>22.6</v>
      </c>
      <c r="I666">
        <v>87</v>
      </c>
      <c r="J666">
        <v>20</v>
      </c>
      <c r="K666" t="s">
        <v>54</v>
      </c>
      <c r="L666">
        <v>85</v>
      </c>
      <c r="M666">
        <v>100</v>
      </c>
      <c r="N666">
        <v>81</v>
      </c>
      <c r="O666" t="s">
        <v>114</v>
      </c>
      <c r="P666" t="s">
        <v>29</v>
      </c>
      <c r="Q666" t="s">
        <v>50</v>
      </c>
      <c r="R666" t="s">
        <v>50</v>
      </c>
      <c r="S666">
        <v>178</v>
      </c>
      <c r="T666">
        <v>2.5</v>
      </c>
      <c r="X666" t="str">
        <f t="shared" si="10"/>
        <v>AE11</v>
      </c>
      <c r="Y666">
        <f>VLOOKUP($X666,Salt_Elev!$Q$1:$R$128,2,FALSE)</f>
        <v>0.17899999999999999</v>
      </c>
    </row>
    <row r="667" spans="1:25" x14ac:dyDescent="0.25">
      <c r="A667" s="1">
        <v>45034</v>
      </c>
      <c r="B667" s="2">
        <v>0.6875</v>
      </c>
      <c r="C667" t="s">
        <v>99</v>
      </c>
      <c r="D667" t="s">
        <v>113</v>
      </c>
      <c r="E667" t="s">
        <v>25</v>
      </c>
      <c r="F667" t="s">
        <v>108</v>
      </c>
      <c r="G667">
        <v>11</v>
      </c>
      <c r="H667">
        <v>22.6</v>
      </c>
      <c r="I667">
        <v>87</v>
      </c>
      <c r="J667">
        <v>20</v>
      </c>
      <c r="K667" t="s">
        <v>54</v>
      </c>
      <c r="L667">
        <v>85</v>
      </c>
      <c r="M667">
        <v>100</v>
      </c>
      <c r="N667">
        <v>81</v>
      </c>
      <c r="O667" t="s">
        <v>114</v>
      </c>
      <c r="P667" t="s">
        <v>29</v>
      </c>
      <c r="Q667" t="s">
        <v>50</v>
      </c>
      <c r="R667" t="s">
        <v>50</v>
      </c>
      <c r="S667">
        <v>170</v>
      </c>
      <c r="T667">
        <v>2.2000000000000002</v>
      </c>
      <c r="X667" t="str">
        <f t="shared" si="10"/>
        <v>AE11</v>
      </c>
      <c r="Y667">
        <f>VLOOKUP($X667,Salt_Elev!$Q$1:$R$128,2,FALSE)</f>
        <v>0.17899999999999999</v>
      </c>
    </row>
    <row r="668" spans="1:25" x14ac:dyDescent="0.25">
      <c r="A668" s="1">
        <v>45034</v>
      </c>
      <c r="B668" s="2">
        <v>0.6875</v>
      </c>
      <c r="C668" t="s">
        <v>99</v>
      </c>
      <c r="D668" t="s">
        <v>113</v>
      </c>
      <c r="E668" t="s">
        <v>25</v>
      </c>
      <c r="F668" t="s">
        <v>108</v>
      </c>
      <c r="G668">
        <v>11</v>
      </c>
      <c r="H668">
        <v>22.6</v>
      </c>
      <c r="I668">
        <v>87</v>
      </c>
      <c r="J668">
        <v>20</v>
      </c>
      <c r="K668" t="s">
        <v>54</v>
      </c>
      <c r="L668">
        <v>85</v>
      </c>
      <c r="M668">
        <v>100</v>
      </c>
      <c r="N668">
        <v>81</v>
      </c>
      <c r="O668" t="s">
        <v>114</v>
      </c>
      <c r="P668" t="s">
        <v>29</v>
      </c>
      <c r="Q668" t="s">
        <v>50</v>
      </c>
      <c r="R668" t="s">
        <v>50</v>
      </c>
      <c r="S668">
        <v>224</v>
      </c>
      <c r="T668">
        <v>2.1</v>
      </c>
      <c r="X668" t="str">
        <f t="shared" si="10"/>
        <v>AE11</v>
      </c>
      <c r="Y668">
        <f>VLOOKUP($X668,Salt_Elev!$Q$1:$R$128,2,FALSE)</f>
        <v>0.17899999999999999</v>
      </c>
    </row>
    <row r="669" spans="1:25" x14ac:dyDescent="0.25">
      <c r="A669" s="1">
        <v>45034</v>
      </c>
      <c r="B669" s="2">
        <v>0.6875</v>
      </c>
      <c r="C669" t="s">
        <v>99</v>
      </c>
      <c r="D669" t="s">
        <v>113</v>
      </c>
      <c r="E669" t="s">
        <v>25</v>
      </c>
      <c r="F669" t="s">
        <v>108</v>
      </c>
      <c r="G669">
        <v>11</v>
      </c>
      <c r="H669">
        <v>22.6</v>
      </c>
      <c r="I669">
        <v>87</v>
      </c>
      <c r="J669">
        <v>20</v>
      </c>
      <c r="K669" t="s">
        <v>44</v>
      </c>
      <c r="L669">
        <v>2</v>
      </c>
      <c r="M669">
        <v>100</v>
      </c>
      <c r="N669">
        <v>108</v>
      </c>
      <c r="O669" t="s">
        <v>115</v>
      </c>
      <c r="P669" t="s">
        <v>50</v>
      </c>
      <c r="Q669" t="s">
        <v>29</v>
      </c>
      <c r="R669" t="s">
        <v>50</v>
      </c>
      <c r="S669">
        <v>165</v>
      </c>
      <c r="T669">
        <v>4.2</v>
      </c>
      <c r="X669" t="str">
        <f t="shared" si="10"/>
        <v>AE11</v>
      </c>
      <c r="Y669">
        <f>VLOOKUP($X669,Salt_Elev!$Q$1:$R$128,2,FALSE)</f>
        <v>0.17899999999999999</v>
      </c>
    </row>
    <row r="670" spans="1:25" x14ac:dyDescent="0.25">
      <c r="A670" s="1">
        <v>45034</v>
      </c>
      <c r="B670" s="2">
        <v>0.6875</v>
      </c>
      <c r="C670" t="s">
        <v>99</v>
      </c>
      <c r="D670" t="s">
        <v>113</v>
      </c>
      <c r="E670" t="s">
        <v>25</v>
      </c>
      <c r="F670" t="s">
        <v>108</v>
      </c>
      <c r="G670">
        <v>11</v>
      </c>
      <c r="H670">
        <v>22.6</v>
      </c>
      <c r="I670">
        <v>87</v>
      </c>
      <c r="J670">
        <v>20</v>
      </c>
      <c r="K670" t="s">
        <v>44</v>
      </c>
      <c r="L670">
        <v>2</v>
      </c>
      <c r="M670">
        <v>100</v>
      </c>
      <c r="N670">
        <v>108</v>
      </c>
      <c r="O670" t="s">
        <v>115</v>
      </c>
      <c r="P670" t="s">
        <v>50</v>
      </c>
      <c r="Q670" t="s">
        <v>29</v>
      </c>
      <c r="R670" t="s">
        <v>50</v>
      </c>
      <c r="S670">
        <v>187</v>
      </c>
      <c r="T670">
        <v>1.3</v>
      </c>
      <c r="X670" t="str">
        <f t="shared" si="10"/>
        <v>AE11</v>
      </c>
      <c r="Y670">
        <f>VLOOKUP($X670,Salt_Elev!$Q$1:$R$128,2,FALSE)</f>
        <v>0.17899999999999999</v>
      </c>
    </row>
    <row r="671" spans="1:25" x14ac:dyDescent="0.25">
      <c r="A671" s="1">
        <v>45034</v>
      </c>
      <c r="B671" s="2">
        <v>0.6875</v>
      </c>
      <c r="C671" t="s">
        <v>99</v>
      </c>
      <c r="D671" t="s">
        <v>113</v>
      </c>
      <c r="E671" t="s">
        <v>25</v>
      </c>
      <c r="F671" t="s">
        <v>108</v>
      </c>
      <c r="G671">
        <v>11</v>
      </c>
      <c r="H671">
        <v>22.6</v>
      </c>
      <c r="I671">
        <v>87</v>
      </c>
      <c r="J671">
        <v>20</v>
      </c>
      <c r="K671" t="s">
        <v>44</v>
      </c>
      <c r="L671">
        <v>2</v>
      </c>
      <c r="M671">
        <v>100</v>
      </c>
      <c r="N671">
        <v>108</v>
      </c>
      <c r="O671" t="s">
        <v>115</v>
      </c>
      <c r="P671" t="s">
        <v>50</v>
      </c>
      <c r="Q671" t="s">
        <v>29</v>
      </c>
      <c r="R671" t="s">
        <v>50</v>
      </c>
      <c r="S671">
        <v>178</v>
      </c>
      <c r="T671">
        <v>1.2</v>
      </c>
      <c r="X671" t="str">
        <f t="shared" si="10"/>
        <v>AE11</v>
      </c>
      <c r="Y671">
        <f>VLOOKUP($X671,Salt_Elev!$Q$1:$R$128,2,FALSE)</f>
        <v>0.17899999999999999</v>
      </c>
    </row>
    <row r="672" spans="1:25" x14ac:dyDescent="0.25">
      <c r="A672" s="1">
        <v>45034</v>
      </c>
      <c r="B672" s="2">
        <v>0.6875</v>
      </c>
      <c r="C672" t="s">
        <v>99</v>
      </c>
      <c r="D672" t="s">
        <v>113</v>
      </c>
      <c r="E672" t="s">
        <v>25</v>
      </c>
      <c r="F672" t="s">
        <v>108</v>
      </c>
      <c r="G672">
        <v>11</v>
      </c>
      <c r="H672">
        <v>22.6</v>
      </c>
      <c r="I672">
        <v>87</v>
      </c>
      <c r="J672">
        <v>20</v>
      </c>
      <c r="K672" t="s">
        <v>44</v>
      </c>
      <c r="L672">
        <v>2</v>
      </c>
      <c r="M672">
        <v>100</v>
      </c>
      <c r="N672">
        <v>108</v>
      </c>
      <c r="O672" t="s">
        <v>115</v>
      </c>
      <c r="P672" t="s">
        <v>50</v>
      </c>
      <c r="Q672" t="s">
        <v>29</v>
      </c>
      <c r="R672" t="s">
        <v>50</v>
      </c>
      <c r="S672">
        <v>234</v>
      </c>
      <c r="T672">
        <v>1</v>
      </c>
      <c r="X672" t="str">
        <f t="shared" si="10"/>
        <v>AE11</v>
      </c>
      <c r="Y672">
        <f>VLOOKUP($X672,Salt_Elev!$Q$1:$R$128,2,FALSE)</f>
        <v>0.17899999999999999</v>
      </c>
    </row>
    <row r="673" spans="1:25" x14ac:dyDescent="0.25">
      <c r="A673" s="1">
        <v>45034</v>
      </c>
      <c r="B673" s="2">
        <v>0.6875</v>
      </c>
      <c r="C673" t="s">
        <v>99</v>
      </c>
      <c r="D673" t="s">
        <v>113</v>
      </c>
      <c r="E673" t="s">
        <v>25</v>
      </c>
      <c r="F673" t="s">
        <v>108</v>
      </c>
      <c r="G673">
        <v>11</v>
      </c>
      <c r="H673">
        <v>22.6</v>
      </c>
      <c r="I673">
        <v>87</v>
      </c>
      <c r="J673">
        <v>20</v>
      </c>
      <c r="K673" t="s">
        <v>44</v>
      </c>
      <c r="L673">
        <v>2</v>
      </c>
      <c r="M673">
        <v>100</v>
      </c>
      <c r="N673">
        <v>108</v>
      </c>
      <c r="O673" t="s">
        <v>115</v>
      </c>
      <c r="P673" t="s">
        <v>50</v>
      </c>
      <c r="Q673" t="s">
        <v>29</v>
      </c>
      <c r="R673" t="s">
        <v>50</v>
      </c>
      <c r="S673">
        <v>156</v>
      </c>
      <c r="T673">
        <v>1</v>
      </c>
      <c r="X673" t="str">
        <f t="shared" si="10"/>
        <v>AE11</v>
      </c>
      <c r="Y673">
        <f>VLOOKUP($X673,Salt_Elev!$Q$1:$R$128,2,FALSE)</f>
        <v>0.17899999999999999</v>
      </c>
    </row>
    <row r="674" spans="1:25" x14ac:dyDescent="0.25">
      <c r="A674" s="1">
        <v>45034</v>
      </c>
      <c r="B674" s="2">
        <v>0.6875</v>
      </c>
      <c r="C674" t="s">
        <v>99</v>
      </c>
      <c r="D674" t="s">
        <v>113</v>
      </c>
      <c r="E674" t="s">
        <v>25</v>
      </c>
      <c r="F674" t="s">
        <v>108</v>
      </c>
      <c r="G674">
        <v>11</v>
      </c>
      <c r="H674">
        <v>22.6</v>
      </c>
      <c r="I674">
        <v>87</v>
      </c>
      <c r="J674">
        <v>20</v>
      </c>
      <c r="K674" t="s">
        <v>44</v>
      </c>
      <c r="L674">
        <v>2</v>
      </c>
      <c r="M674">
        <v>100</v>
      </c>
      <c r="N674">
        <v>108</v>
      </c>
      <c r="O674" t="s">
        <v>115</v>
      </c>
      <c r="P674" t="s">
        <v>50</v>
      </c>
      <c r="Q674" t="s">
        <v>29</v>
      </c>
      <c r="R674" t="s">
        <v>50</v>
      </c>
      <c r="S674">
        <v>255</v>
      </c>
      <c r="T674">
        <v>0.5</v>
      </c>
      <c r="X674" t="str">
        <f t="shared" si="10"/>
        <v>AE11</v>
      </c>
      <c r="Y674">
        <f>VLOOKUP($X674,Salt_Elev!$Q$1:$R$128,2,FALSE)</f>
        <v>0.17899999999999999</v>
      </c>
    </row>
    <row r="675" spans="1:25" x14ac:dyDescent="0.25">
      <c r="A675" s="1">
        <v>45034</v>
      </c>
      <c r="B675" s="2">
        <v>0.6875</v>
      </c>
      <c r="C675" t="s">
        <v>99</v>
      </c>
      <c r="D675" t="s">
        <v>113</v>
      </c>
      <c r="E675" t="s">
        <v>25</v>
      </c>
      <c r="F675" t="s">
        <v>108</v>
      </c>
      <c r="G675">
        <v>11</v>
      </c>
      <c r="H675">
        <v>22.6</v>
      </c>
      <c r="I675">
        <v>87</v>
      </c>
      <c r="J675">
        <v>20</v>
      </c>
      <c r="K675" t="s">
        <v>44</v>
      </c>
      <c r="L675">
        <v>2</v>
      </c>
      <c r="M675">
        <v>100</v>
      </c>
      <c r="N675">
        <v>108</v>
      </c>
      <c r="O675" t="s">
        <v>115</v>
      </c>
      <c r="P675" t="s">
        <v>50</v>
      </c>
      <c r="Q675" t="s">
        <v>29</v>
      </c>
      <c r="R675" t="s">
        <v>50</v>
      </c>
      <c r="S675">
        <v>173</v>
      </c>
      <c r="T675">
        <v>0.4</v>
      </c>
      <c r="X675" t="str">
        <f t="shared" si="10"/>
        <v>AE11</v>
      </c>
      <c r="Y675">
        <f>VLOOKUP($X675,Salt_Elev!$Q$1:$R$128,2,FALSE)</f>
        <v>0.17899999999999999</v>
      </c>
    </row>
    <row r="676" spans="1:25" x14ac:dyDescent="0.25">
      <c r="A676" s="1">
        <v>45034</v>
      </c>
      <c r="B676" s="2">
        <v>0.6875</v>
      </c>
      <c r="C676" t="s">
        <v>99</v>
      </c>
      <c r="D676" t="s">
        <v>113</v>
      </c>
      <c r="E676" t="s">
        <v>25</v>
      </c>
      <c r="F676" t="s">
        <v>108</v>
      </c>
      <c r="G676">
        <v>11</v>
      </c>
      <c r="H676">
        <v>22.6</v>
      </c>
      <c r="I676">
        <v>87</v>
      </c>
      <c r="J676">
        <v>20</v>
      </c>
      <c r="K676" t="s">
        <v>44</v>
      </c>
      <c r="L676">
        <v>2</v>
      </c>
      <c r="M676">
        <v>100</v>
      </c>
      <c r="N676">
        <v>108</v>
      </c>
      <c r="O676" t="s">
        <v>115</v>
      </c>
      <c r="P676" t="s">
        <v>50</v>
      </c>
      <c r="Q676" t="s">
        <v>29</v>
      </c>
      <c r="R676" t="s">
        <v>50</v>
      </c>
      <c r="S676">
        <v>206</v>
      </c>
      <c r="T676">
        <v>0.4</v>
      </c>
      <c r="X676" t="str">
        <f t="shared" si="10"/>
        <v>AE11</v>
      </c>
      <c r="Y676">
        <f>VLOOKUP($X676,Salt_Elev!$Q$1:$R$128,2,FALSE)</f>
        <v>0.17899999999999999</v>
      </c>
    </row>
    <row r="677" spans="1:25" x14ac:dyDescent="0.25">
      <c r="A677" s="1">
        <v>45034</v>
      </c>
      <c r="B677" s="2">
        <v>0.6875</v>
      </c>
      <c r="C677" t="s">
        <v>99</v>
      </c>
      <c r="D677" t="s">
        <v>113</v>
      </c>
      <c r="E677" t="s">
        <v>25</v>
      </c>
      <c r="F677" t="s">
        <v>108</v>
      </c>
      <c r="G677">
        <v>11</v>
      </c>
      <c r="H677">
        <v>22.6</v>
      </c>
      <c r="I677">
        <v>87</v>
      </c>
      <c r="J677">
        <v>20</v>
      </c>
      <c r="K677" t="s">
        <v>44</v>
      </c>
      <c r="L677">
        <v>2</v>
      </c>
      <c r="M677">
        <v>100</v>
      </c>
      <c r="N677">
        <v>108</v>
      </c>
      <c r="O677" t="s">
        <v>115</v>
      </c>
      <c r="P677" t="s">
        <v>50</v>
      </c>
      <c r="Q677" t="s">
        <v>29</v>
      </c>
      <c r="R677" t="s">
        <v>50</v>
      </c>
      <c r="S677">
        <v>176</v>
      </c>
      <c r="T677">
        <v>0.3</v>
      </c>
      <c r="X677" t="str">
        <f t="shared" si="10"/>
        <v>AE11</v>
      </c>
      <c r="Y677">
        <f>VLOOKUP($X677,Salt_Elev!$Q$1:$R$128,2,FALSE)</f>
        <v>0.17899999999999999</v>
      </c>
    </row>
    <row r="678" spans="1:25" x14ac:dyDescent="0.25">
      <c r="A678" s="1">
        <v>45034</v>
      </c>
      <c r="B678" s="2">
        <v>0.6875</v>
      </c>
      <c r="C678" t="s">
        <v>99</v>
      </c>
      <c r="D678" t="s">
        <v>113</v>
      </c>
      <c r="E678" t="s">
        <v>25</v>
      </c>
      <c r="F678" t="s">
        <v>108</v>
      </c>
      <c r="G678">
        <v>11</v>
      </c>
      <c r="H678">
        <v>22.6</v>
      </c>
      <c r="I678">
        <v>87</v>
      </c>
      <c r="J678">
        <v>20</v>
      </c>
      <c r="K678" t="s">
        <v>44</v>
      </c>
      <c r="L678">
        <v>2</v>
      </c>
      <c r="M678">
        <v>100</v>
      </c>
      <c r="N678">
        <v>108</v>
      </c>
      <c r="O678" t="s">
        <v>115</v>
      </c>
      <c r="P678" t="s">
        <v>50</v>
      </c>
      <c r="Q678" t="s">
        <v>29</v>
      </c>
      <c r="R678" t="s">
        <v>50</v>
      </c>
      <c r="S678">
        <v>188</v>
      </c>
      <c r="T678">
        <v>0.3</v>
      </c>
      <c r="X678" t="str">
        <f t="shared" si="10"/>
        <v>AE11</v>
      </c>
      <c r="Y678">
        <f>VLOOKUP($X678,Salt_Elev!$Q$1:$R$128,2,FALSE)</f>
        <v>0.17899999999999999</v>
      </c>
    </row>
    <row r="679" spans="1:25" x14ac:dyDescent="0.25">
      <c r="A679" s="1">
        <v>45034</v>
      </c>
      <c r="B679" s="2">
        <v>0.69791666666666663</v>
      </c>
      <c r="C679" t="s">
        <v>103</v>
      </c>
      <c r="D679" t="s">
        <v>116</v>
      </c>
      <c r="E679" t="s">
        <v>25</v>
      </c>
      <c r="F679" t="s">
        <v>108</v>
      </c>
      <c r="G679">
        <v>12</v>
      </c>
      <c r="H679">
        <v>61.2</v>
      </c>
      <c r="I679">
        <v>95.2</v>
      </c>
      <c r="J679">
        <v>1</v>
      </c>
      <c r="K679" t="s">
        <v>85</v>
      </c>
      <c r="L679">
        <v>0.2</v>
      </c>
      <c r="M679">
        <v>100</v>
      </c>
      <c r="N679">
        <v>2</v>
      </c>
      <c r="O679" t="s">
        <v>16</v>
      </c>
      <c r="P679" t="s">
        <v>29</v>
      </c>
      <c r="Q679" t="s">
        <v>50</v>
      </c>
      <c r="R679" t="s">
        <v>29</v>
      </c>
      <c r="S679" s="3">
        <v>515</v>
      </c>
      <c r="T679" s="3">
        <v>7</v>
      </c>
      <c r="U679" t="s">
        <v>117</v>
      </c>
      <c r="V679" t="s">
        <v>118</v>
      </c>
      <c r="X679" t="str">
        <f t="shared" si="10"/>
        <v>AE12</v>
      </c>
      <c r="Y679">
        <f>VLOOKUP($X679,Salt_Elev!$Q$1:$R$128,2,FALSE)</f>
        <v>0.37</v>
      </c>
    </row>
    <row r="680" spans="1:25" x14ac:dyDescent="0.25">
      <c r="A680" s="1">
        <v>45034</v>
      </c>
      <c r="B680" s="2">
        <v>0.69791666666666663</v>
      </c>
      <c r="C680" t="s">
        <v>103</v>
      </c>
      <c r="D680" t="s">
        <v>116</v>
      </c>
      <c r="E680" t="s">
        <v>25</v>
      </c>
      <c r="F680" t="s">
        <v>108</v>
      </c>
      <c r="G680">
        <v>12</v>
      </c>
      <c r="H680">
        <v>61.2</v>
      </c>
      <c r="I680">
        <v>95.2</v>
      </c>
      <c r="J680">
        <v>1</v>
      </c>
      <c r="K680" t="s">
        <v>85</v>
      </c>
      <c r="L680">
        <v>0.2</v>
      </c>
      <c r="M680">
        <v>100</v>
      </c>
      <c r="N680">
        <v>2</v>
      </c>
      <c r="O680" t="s">
        <v>16</v>
      </c>
      <c r="P680" t="s">
        <v>29</v>
      </c>
      <c r="Q680" t="s">
        <v>50</v>
      </c>
      <c r="R680" t="s">
        <v>29</v>
      </c>
      <c r="S680">
        <v>367</v>
      </c>
      <c r="T680">
        <v>2</v>
      </c>
      <c r="U680" t="s">
        <v>117</v>
      </c>
      <c r="V680" t="s">
        <v>118</v>
      </c>
      <c r="X680" t="str">
        <f t="shared" si="10"/>
        <v>AE12</v>
      </c>
      <c r="Y680">
        <f>VLOOKUP($X680,Salt_Elev!$Q$1:$R$128,2,FALSE)</f>
        <v>0.37</v>
      </c>
    </row>
    <row r="681" spans="1:25" x14ac:dyDescent="0.25">
      <c r="A681" s="1">
        <v>45034</v>
      </c>
      <c r="B681" s="2">
        <v>0.69791666666666663</v>
      </c>
      <c r="C681" t="s">
        <v>103</v>
      </c>
      <c r="D681" t="s">
        <v>116</v>
      </c>
      <c r="E681" t="s">
        <v>25</v>
      </c>
      <c r="F681" t="s">
        <v>108</v>
      </c>
      <c r="G681">
        <v>12</v>
      </c>
      <c r="H681">
        <v>61.2</v>
      </c>
      <c r="I681">
        <v>95.2</v>
      </c>
      <c r="J681">
        <v>1</v>
      </c>
      <c r="K681" t="s">
        <v>27</v>
      </c>
      <c r="L681">
        <v>95</v>
      </c>
      <c r="M681">
        <v>20</v>
      </c>
      <c r="N681">
        <v>107</v>
      </c>
      <c r="O681" t="s">
        <v>39</v>
      </c>
      <c r="P681" t="s">
        <v>29</v>
      </c>
      <c r="Q681" t="s">
        <v>29</v>
      </c>
      <c r="R681" t="s">
        <v>40</v>
      </c>
      <c r="S681">
        <v>485</v>
      </c>
      <c r="T681">
        <v>1</v>
      </c>
      <c r="U681" t="s">
        <v>117</v>
      </c>
      <c r="V681" t="s">
        <v>118</v>
      </c>
      <c r="X681" t="str">
        <f t="shared" si="10"/>
        <v>AE12</v>
      </c>
      <c r="Y681">
        <f>VLOOKUP($X681,Salt_Elev!$Q$1:$R$128,2,FALSE)</f>
        <v>0.37</v>
      </c>
    </row>
    <row r="682" spans="1:25" x14ac:dyDescent="0.25">
      <c r="A682" s="1">
        <v>45034</v>
      </c>
      <c r="B682" s="2">
        <v>0.69791666666666663</v>
      </c>
      <c r="C682" t="s">
        <v>103</v>
      </c>
      <c r="D682" t="s">
        <v>116</v>
      </c>
      <c r="E682" t="s">
        <v>25</v>
      </c>
      <c r="F682" t="s">
        <v>108</v>
      </c>
      <c r="G682">
        <v>12</v>
      </c>
      <c r="H682">
        <v>61.2</v>
      </c>
      <c r="I682">
        <v>95.2</v>
      </c>
      <c r="J682">
        <v>1</v>
      </c>
      <c r="K682" t="s">
        <v>27</v>
      </c>
      <c r="L682">
        <v>95</v>
      </c>
      <c r="M682">
        <v>20</v>
      </c>
      <c r="N682">
        <v>107</v>
      </c>
      <c r="O682" t="s">
        <v>39</v>
      </c>
      <c r="P682" t="s">
        <v>29</v>
      </c>
      <c r="Q682" t="s">
        <v>29</v>
      </c>
      <c r="R682" t="s">
        <v>40</v>
      </c>
      <c r="S682">
        <v>245</v>
      </c>
      <c r="T682">
        <v>1</v>
      </c>
      <c r="U682" t="s">
        <v>117</v>
      </c>
      <c r="V682" t="s">
        <v>118</v>
      </c>
      <c r="X682" t="str">
        <f t="shared" si="10"/>
        <v>AE12</v>
      </c>
      <c r="Y682">
        <f>VLOOKUP($X682,Salt_Elev!$Q$1:$R$128,2,FALSE)</f>
        <v>0.37</v>
      </c>
    </row>
    <row r="683" spans="1:25" x14ac:dyDescent="0.25">
      <c r="A683" s="1">
        <v>45034</v>
      </c>
      <c r="B683" s="2">
        <v>0.69791666666666663</v>
      </c>
      <c r="C683" t="s">
        <v>103</v>
      </c>
      <c r="D683" t="s">
        <v>116</v>
      </c>
      <c r="E683" t="s">
        <v>25</v>
      </c>
      <c r="F683" t="s">
        <v>108</v>
      </c>
      <c r="G683">
        <v>12</v>
      </c>
      <c r="H683">
        <v>61.2</v>
      </c>
      <c r="I683">
        <v>95.2</v>
      </c>
      <c r="J683">
        <v>1</v>
      </c>
      <c r="K683" t="s">
        <v>27</v>
      </c>
      <c r="L683">
        <v>95</v>
      </c>
      <c r="M683">
        <v>20</v>
      </c>
      <c r="N683">
        <v>107</v>
      </c>
      <c r="O683" t="s">
        <v>39</v>
      </c>
      <c r="P683" t="s">
        <v>29</v>
      </c>
      <c r="Q683" t="s">
        <v>29</v>
      </c>
      <c r="R683" t="s">
        <v>40</v>
      </c>
      <c r="S683">
        <v>282</v>
      </c>
      <c r="T683">
        <v>1</v>
      </c>
      <c r="U683" t="s">
        <v>117</v>
      </c>
      <c r="V683" t="s">
        <v>118</v>
      </c>
      <c r="X683" t="str">
        <f t="shared" si="10"/>
        <v>AE12</v>
      </c>
      <c r="Y683">
        <f>VLOOKUP($X683,Salt_Elev!$Q$1:$R$128,2,FALSE)</f>
        <v>0.37</v>
      </c>
    </row>
    <row r="684" spans="1:25" x14ac:dyDescent="0.25">
      <c r="A684" s="1">
        <v>45034</v>
      </c>
      <c r="B684" s="2">
        <v>0.69791666666666663</v>
      </c>
      <c r="C684" t="s">
        <v>103</v>
      </c>
      <c r="D684" t="s">
        <v>116</v>
      </c>
      <c r="E684" t="s">
        <v>25</v>
      </c>
      <c r="F684" t="s">
        <v>108</v>
      </c>
      <c r="G684">
        <v>12</v>
      </c>
      <c r="H684">
        <v>61.2</v>
      </c>
      <c r="I684">
        <v>95.2</v>
      </c>
      <c r="J684">
        <v>1</v>
      </c>
      <c r="K684" t="s">
        <v>27</v>
      </c>
      <c r="L684">
        <v>95</v>
      </c>
      <c r="M684">
        <v>20</v>
      </c>
      <c r="N684">
        <v>107</v>
      </c>
      <c r="O684" t="s">
        <v>39</v>
      </c>
      <c r="P684" t="s">
        <v>29</v>
      </c>
      <c r="Q684" t="s">
        <v>29</v>
      </c>
      <c r="R684" t="s">
        <v>40</v>
      </c>
      <c r="S684">
        <v>355</v>
      </c>
      <c r="T684">
        <v>0.8</v>
      </c>
      <c r="U684" t="s">
        <v>117</v>
      </c>
      <c r="V684" t="s">
        <v>118</v>
      </c>
      <c r="X684" t="str">
        <f t="shared" si="10"/>
        <v>AE12</v>
      </c>
      <c r="Y684">
        <f>VLOOKUP($X684,Salt_Elev!$Q$1:$R$128,2,FALSE)</f>
        <v>0.37</v>
      </c>
    </row>
    <row r="685" spans="1:25" x14ac:dyDescent="0.25">
      <c r="A685" s="1">
        <v>45034</v>
      </c>
      <c r="B685" s="2">
        <v>0.69791666666666663</v>
      </c>
      <c r="C685" t="s">
        <v>103</v>
      </c>
      <c r="D685" t="s">
        <v>116</v>
      </c>
      <c r="E685" t="s">
        <v>25</v>
      </c>
      <c r="F685" t="s">
        <v>108</v>
      </c>
      <c r="G685">
        <v>12</v>
      </c>
      <c r="H685">
        <v>61.2</v>
      </c>
      <c r="I685">
        <v>95.2</v>
      </c>
      <c r="J685">
        <v>1</v>
      </c>
      <c r="K685" t="s">
        <v>27</v>
      </c>
      <c r="L685">
        <v>95</v>
      </c>
      <c r="M685">
        <v>20</v>
      </c>
      <c r="N685">
        <v>107</v>
      </c>
      <c r="O685" t="s">
        <v>39</v>
      </c>
      <c r="P685" t="s">
        <v>29</v>
      </c>
      <c r="Q685" t="s">
        <v>29</v>
      </c>
      <c r="R685" t="s">
        <v>40</v>
      </c>
      <c r="S685">
        <v>443</v>
      </c>
      <c r="T685">
        <v>0.8</v>
      </c>
      <c r="U685" t="s">
        <v>117</v>
      </c>
      <c r="V685" t="s">
        <v>118</v>
      </c>
      <c r="X685" t="str">
        <f t="shared" si="10"/>
        <v>AE12</v>
      </c>
      <c r="Y685">
        <f>VLOOKUP($X685,Salt_Elev!$Q$1:$R$128,2,FALSE)</f>
        <v>0.37</v>
      </c>
    </row>
    <row r="686" spans="1:25" x14ac:dyDescent="0.25">
      <c r="A686" s="1">
        <v>45034</v>
      </c>
      <c r="B686" s="2">
        <v>0.69791666666666663</v>
      </c>
      <c r="C686" t="s">
        <v>103</v>
      </c>
      <c r="D686" t="s">
        <v>116</v>
      </c>
      <c r="E686" t="s">
        <v>25</v>
      </c>
      <c r="F686" t="s">
        <v>108</v>
      </c>
      <c r="G686">
        <v>12</v>
      </c>
      <c r="H686">
        <v>61.2</v>
      </c>
      <c r="I686">
        <v>95.2</v>
      </c>
      <c r="J686">
        <v>1</v>
      </c>
      <c r="K686" t="s">
        <v>27</v>
      </c>
      <c r="L686">
        <v>95</v>
      </c>
      <c r="M686">
        <v>20</v>
      </c>
      <c r="N686">
        <v>107</v>
      </c>
      <c r="O686" t="s">
        <v>39</v>
      </c>
      <c r="P686" t="s">
        <v>29</v>
      </c>
      <c r="Q686" t="s">
        <v>29</v>
      </c>
      <c r="R686" t="s">
        <v>40</v>
      </c>
      <c r="S686">
        <v>375</v>
      </c>
      <c r="T686">
        <v>0.7</v>
      </c>
      <c r="U686" t="s">
        <v>117</v>
      </c>
      <c r="V686" t="s">
        <v>118</v>
      </c>
      <c r="X686" t="str">
        <f t="shared" si="10"/>
        <v>AE12</v>
      </c>
      <c r="Y686">
        <f>VLOOKUP($X686,Salt_Elev!$Q$1:$R$128,2,FALSE)</f>
        <v>0.37</v>
      </c>
    </row>
    <row r="687" spans="1:25" x14ac:dyDescent="0.25">
      <c r="A687" s="1">
        <v>45034</v>
      </c>
      <c r="B687" s="2">
        <v>0.69791666666666663</v>
      </c>
      <c r="C687" t="s">
        <v>103</v>
      </c>
      <c r="D687" t="s">
        <v>116</v>
      </c>
      <c r="E687" t="s">
        <v>25</v>
      </c>
      <c r="F687" t="s">
        <v>108</v>
      </c>
      <c r="G687">
        <v>12</v>
      </c>
      <c r="H687">
        <v>61.2</v>
      </c>
      <c r="I687">
        <v>95.2</v>
      </c>
      <c r="J687">
        <v>1</v>
      </c>
      <c r="K687" t="s">
        <v>27</v>
      </c>
      <c r="L687">
        <v>95</v>
      </c>
      <c r="M687">
        <v>20</v>
      </c>
      <c r="N687">
        <v>107</v>
      </c>
      <c r="O687" t="s">
        <v>39</v>
      </c>
      <c r="P687" t="s">
        <v>29</v>
      </c>
      <c r="Q687" t="s">
        <v>29</v>
      </c>
      <c r="R687" t="s">
        <v>40</v>
      </c>
      <c r="S687">
        <v>325</v>
      </c>
      <c r="T687">
        <v>0.5</v>
      </c>
      <c r="U687" t="s">
        <v>117</v>
      </c>
      <c r="V687" t="s">
        <v>118</v>
      </c>
      <c r="X687" t="str">
        <f t="shared" si="10"/>
        <v>AE12</v>
      </c>
      <c r="Y687">
        <f>VLOOKUP($X687,Salt_Elev!$Q$1:$R$128,2,FALSE)</f>
        <v>0.37</v>
      </c>
    </row>
    <row r="688" spans="1:25" x14ac:dyDescent="0.25">
      <c r="A688" s="1">
        <v>45034</v>
      </c>
      <c r="B688" s="2">
        <v>0.69791666666666663</v>
      </c>
      <c r="C688" t="s">
        <v>103</v>
      </c>
      <c r="D688" t="s">
        <v>116</v>
      </c>
      <c r="E688" t="s">
        <v>25</v>
      </c>
      <c r="F688" t="s">
        <v>108</v>
      </c>
      <c r="G688">
        <v>12</v>
      </c>
      <c r="H688">
        <v>61.2</v>
      </c>
      <c r="I688">
        <v>95.2</v>
      </c>
      <c r="J688">
        <v>1</v>
      </c>
      <c r="K688" t="s">
        <v>27</v>
      </c>
      <c r="L688">
        <v>95</v>
      </c>
      <c r="M688">
        <v>20</v>
      </c>
      <c r="N688">
        <v>107</v>
      </c>
      <c r="O688" t="s">
        <v>39</v>
      </c>
      <c r="P688" t="s">
        <v>29</v>
      </c>
      <c r="Q688" t="s">
        <v>29</v>
      </c>
      <c r="R688" t="s">
        <v>40</v>
      </c>
      <c r="S688">
        <v>370</v>
      </c>
      <c r="T688">
        <v>0.5</v>
      </c>
      <c r="U688" t="s">
        <v>117</v>
      </c>
      <c r="V688" t="s">
        <v>118</v>
      </c>
      <c r="X688" t="str">
        <f t="shared" si="10"/>
        <v>AE12</v>
      </c>
      <c r="Y688">
        <f>VLOOKUP($X688,Salt_Elev!$Q$1:$R$128,2,FALSE)</f>
        <v>0.37</v>
      </c>
    </row>
    <row r="689" spans="1:25" x14ac:dyDescent="0.25">
      <c r="A689" s="1">
        <v>45034</v>
      </c>
      <c r="B689" s="2">
        <v>0.69791666666666663</v>
      </c>
      <c r="C689" t="s">
        <v>103</v>
      </c>
      <c r="D689" t="s">
        <v>116</v>
      </c>
      <c r="E689" t="s">
        <v>25</v>
      </c>
      <c r="F689" t="s">
        <v>108</v>
      </c>
      <c r="G689">
        <v>12</v>
      </c>
      <c r="H689">
        <v>61.2</v>
      </c>
      <c r="I689">
        <v>95.2</v>
      </c>
      <c r="J689">
        <v>1</v>
      </c>
      <c r="K689" t="s">
        <v>27</v>
      </c>
      <c r="L689">
        <v>95</v>
      </c>
      <c r="M689">
        <v>20</v>
      </c>
      <c r="N689">
        <v>107</v>
      </c>
      <c r="O689" t="s">
        <v>39</v>
      </c>
      <c r="P689" t="s">
        <v>29</v>
      </c>
      <c r="Q689" t="s">
        <v>29</v>
      </c>
      <c r="R689" t="s">
        <v>40</v>
      </c>
      <c r="S689">
        <v>260</v>
      </c>
      <c r="T689">
        <v>0.5</v>
      </c>
      <c r="U689" t="s">
        <v>117</v>
      </c>
      <c r="V689" t="s">
        <v>118</v>
      </c>
      <c r="X689" t="str">
        <f t="shared" si="10"/>
        <v>AE12</v>
      </c>
      <c r="Y689">
        <f>VLOOKUP($X689,Salt_Elev!$Q$1:$R$128,2,FALSE)</f>
        <v>0.37</v>
      </c>
    </row>
    <row r="690" spans="1:25" x14ac:dyDescent="0.25">
      <c r="A690" s="1">
        <v>45034</v>
      </c>
      <c r="B690" s="2">
        <v>0.69791666666666663</v>
      </c>
      <c r="C690" t="s">
        <v>103</v>
      </c>
      <c r="D690" t="s">
        <v>116</v>
      </c>
      <c r="E690" t="s">
        <v>25</v>
      </c>
      <c r="F690" t="s">
        <v>108</v>
      </c>
      <c r="G690">
        <v>12</v>
      </c>
      <c r="H690">
        <v>61.2</v>
      </c>
      <c r="I690">
        <v>95.2</v>
      </c>
      <c r="J690">
        <v>1</v>
      </c>
      <c r="K690" t="s">
        <v>27</v>
      </c>
      <c r="L690">
        <v>95</v>
      </c>
      <c r="M690">
        <v>20</v>
      </c>
      <c r="N690">
        <v>107</v>
      </c>
      <c r="O690" t="s">
        <v>39</v>
      </c>
      <c r="P690" t="s">
        <v>29</v>
      </c>
      <c r="Q690" t="s">
        <v>29</v>
      </c>
      <c r="R690" t="s">
        <v>40</v>
      </c>
      <c r="S690">
        <v>235</v>
      </c>
      <c r="T690">
        <v>0.4</v>
      </c>
      <c r="U690" t="s">
        <v>117</v>
      </c>
      <c r="V690" t="s">
        <v>118</v>
      </c>
      <c r="X690" t="str">
        <f t="shared" si="10"/>
        <v>AE12</v>
      </c>
      <c r="Y690">
        <f>VLOOKUP($X690,Salt_Elev!$Q$1:$R$128,2,FALSE)</f>
        <v>0.37</v>
      </c>
    </row>
    <row r="691" spans="1:25" x14ac:dyDescent="0.25">
      <c r="A691" s="1">
        <v>45048</v>
      </c>
      <c r="B691" s="2">
        <v>0.36458333333333331</v>
      </c>
      <c r="C691" t="s">
        <v>73</v>
      </c>
      <c r="D691" t="s">
        <v>74</v>
      </c>
      <c r="E691" t="s">
        <v>25</v>
      </c>
      <c r="F691" t="s">
        <v>43</v>
      </c>
      <c r="G691">
        <v>2</v>
      </c>
      <c r="H691">
        <v>79.2</v>
      </c>
      <c r="I691">
        <v>98</v>
      </c>
      <c r="J691">
        <v>0</v>
      </c>
      <c r="K691" t="s">
        <v>86</v>
      </c>
      <c r="L691">
        <v>5</v>
      </c>
      <c r="M691">
        <v>100</v>
      </c>
      <c r="N691">
        <v>1</v>
      </c>
      <c r="O691" t="s">
        <v>17</v>
      </c>
      <c r="P691" t="s">
        <v>29</v>
      </c>
      <c r="Q691" t="s">
        <v>29</v>
      </c>
      <c r="R691" t="s">
        <v>50</v>
      </c>
      <c r="S691">
        <v>693</v>
      </c>
      <c r="T691">
        <v>2</v>
      </c>
      <c r="X691" t="str">
        <f t="shared" si="10"/>
        <v>AI2</v>
      </c>
      <c r="Y691">
        <f>VLOOKUP($X691,Salt_Elev!$Q$1:$R$128,2,FALSE)</f>
        <v>0.59399999999999997</v>
      </c>
    </row>
    <row r="692" spans="1:25" x14ac:dyDescent="0.25">
      <c r="A692" s="1">
        <v>45048</v>
      </c>
      <c r="B692" s="2">
        <v>0.36458333333333331</v>
      </c>
      <c r="C692" t="s">
        <v>73</v>
      </c>
      <c r="D692" t="s">
        <v>74</v>
      </c>
      <c r="E692" t="s">
        <v>25</v>
      </c>
      <c r="F692" t="s">
        <v>43</v>
      </c>
      <c r="G692">
        <v>2</v>
      </c>
      <c r="H692">
        <v>79.2</v>
      </c>
      <c r="I692">
        <v>98</v>
      </c>
      <c r="J692">
        <v>0</v>
      </c>
      <c r="K692" t="s">
        <v>27</v>
      </c>
      <c r="L692">
        <v>93</v>
      </c>
      <c r="M692">
        <v>20</v>
      </c>
      <c r="N692">
        <v>158</v>
      </c>
      <c r="O692" t="s">
        <v>39</v>
      </c>
      <c r="P692" t="s">
        <v>29</v>
      </c>
      <c r="Q692" t="s">
        <v>29</v>
      </c>
      <c r="R692" t="s">
        <v>40</v>
      </c>
      <c r="S692">
        <v>236</v>
      </c>
      <c r="T692">
        <v>1</v>
      </c>
      <c r="X692" t="str">
        <f t="shared" si="10"/>
        <v>AI2</v>
      </c>
      <c r="Y692">
        <f>VLOOKUP($X692,Salt_Elev!$Q$1:$R$128,2,FALSE)</f>
        <v>0.59399999999999997</v>
      </c>
    </row>
    <row r="693" spans="1:25" x14ac:dyDescent="0.25">
      <c r="A693" s="1">
        <v>45048</v>
      </c>
      <c r="B693" s="2">
        <v>0.36458333333333331</v>
      </c>
      <c r="C693" t="s">
        <v>73</v>
      </c>
      <c r="D693" t="s">
        <v>74</v>
      </c>
      <c r="E693" t="s">
        <v>25</v>
      </c>
      <c r="F693" t="s">
        <v>43</v>
      </c>
      <c r="G693">
        <v>2</v>
      </c>
      <c r="H693">
        <v>79.2</v>
      </c>
      <c r="I693">
        <v>98</v>
      </c>
      <c r="J693">
        <v>0</v>
      </c>
      <c r="K693" t="s">
        <v>27</v>
      </c>
      <c r="L693">
        <v>93</v>
      </c>
      <c r="M693">
        <v>20</v>
      </c>
      <c r="N693">
        <v>158</v>
      </c>
      <c r="O693" t="s">
        <v>39</v>
      </c>
      <c r="P693" t="s">
        <v>29</v>
      </c>
      <c r="Q693" t="s">
        <v>29</v>
      </c>
      <c r="R693" t="s">
        <v>40</v>
      </c>
      <c r="S693">
        <v>263</v>
      </c>
      <c r="T693">
        <v>1</v>
      </c>
      <c r="X693" t="str">
        <f t="shared" si="10"/>
        <v>AI2</v>
      </c>
      <c r="Y693">
        <f>VLOOKUP($X693,Salt_Elev!$Q$1:$R$128,2,FALSE)</f>
        <v>0.59399999999999997</v>
      </c>
    </row>
    <row r="694" spans="1:25" x14ac:dyDescent="0.25">
      <c r="A694" s="1">
        <v>45048</v>
      </c>
      <c r="B694" s="2">
        <v>0.36458333333333331</v>
      </c>
      <c r="C694" t="s">
        <v>73</v>
      </c>
      <c r="D694" t="s">
        <v>74</v>
      </c>
      <c r="E694" t="s">
        <v>25</v>
      </c>
      <c r="F694" t="s">
        <v>43</v>
      </c>
      <c r="G694">
        <v>2</v>
      </c>
      <c r="H694">
        <v>79.2</v>
      </c>
      <c r="I694">
        <v>98</v>
      </c>
      <c r="J694">
        <v>0</v>
      </c>
      <c r="K694" t="s">
        <v>27</v>
      </c>
      <c r="L694">
        <v>93</v>
      </c>
      <c r="M694">
        <v>20</v>
      </c>
      <c r="N694">
        <v>158</v>
      </c>
      <c r="O694" t="s">
        <v>39</v>
      </c>
      <c r="P694" t="s">
        <v>29</v>
      </c>
      <c r="Q694" t="s">
        <v>29</v>
      </c>
      <c r="R694" t="s">
        <v>40</v>
      </c>
      <c r="S694">
        <v>255</v>
      </c>
      <c r="T694">
        <v>1</v>
      </c>
      <c r="X694" t="str">
        <f t="shared" si="10"/>
        <v>AI2</v>
      </c>
      <c r="Y694">
        <f>VLOOKUP($X694,Salt_Elev!$Q$1:$R$128,2,FALSE)</f>
        <v>0.59399999999999997</v>
      </c>
    </row>
    <row r="695" spans="1:25" x14ac:dyDescent="0.25">
      <c r="A695" s="1">
        <v>45048</v>
      </c>
      <c r="B695" s="2">
        <v>0.36458333333333331</v>
      </c>
      <c r="C695" t="s">
        <v>73</v>
      </c>
      <c r="D695" t="s">
        <v>74</v>
      </c>
      <c r="E695" t="s">
        <v>25</v>
      </c>
      <c r="F695" t="s">
        <v>43</v>
      </c>
      <c r="G695">
        <v>2</v>
      </c>
      <c r="H695">
        <v>79.2</v>
      </c>
      <c r="I695">
        <v>98</v>
      </c>
      <c r="J695">
        <v>0</v>
      </c>
      <c r="K695" t="s">
        <v>27</v>
      </c>
      <c r="L695">
        <v>93</v>
      </c>
      <c r="M695">
        <v>20</v>
      </c>
      <c r="N695">
        <v>158</v>
      </c>
      <c r="O695" t="s">
        <v>39</v>
      </c>
      <c r="P695" t="s">
        <v>29</v>
      </c>
      <c r="Q695" t="s">
        <v>29</v>
      </c>
      <c r="R695" t="s">
        <v>40</v>
      </c>
      <c r="S695">
        <v>357</v>
      </c>
      <c r="T695">
        <v>1</v>
      </c>
      <c r="X695" t="str">
        <f t="shared" si="10"/>
        <v>AI2</v>
      </c>
      <c r="Y695">
        <f>VLOOKUP($X695,Salt_Elev!$Q$1:$R$128,2,FALSE)</f>
        <v>0.59399999999999997</v>
      </c>
    </row>
    <row r="696" spans="1:25" x14ac:dyDescent="0.25">
      <c r="A696" s="1">
        <v>45048</v>
      </c>
      <c r="B696" s="2">
        <v>0.36458333333333331</v>
      </c>
      <c r="C696" t="s">
        <v>73</v>
      </c>
      <c r="D696" t="s">
        <v>74</v>
      </c>
      <c r="E696" t="s">
        <v>25</v>
      </c>
      <c r="F696" t="s">
        <v>43</v>
      </c>
      <c r="G696">
        <v>2</v>
      </c>
      <c r="H696">
        <v>79.2</v>
      </c>
      <c r="I696">
        <v>98</v>
      </c>
      <c r="J696">
        <v>0</v>
      </c>
      <c r="K696" t="s">
        <v>27</v>
      </c>
      <c r="L696">
        <v>93</v>
      </c>
      <c r="M696">
        <v>20</v>
      </c>
      <c r="N696">
        <v>158</v>
      </c>
      <c r="O696" t="s">
        <v>39</v>
      </c>
      <c r="P696" t="s">
        <v>29</v>
      </c>
      <c r="Q696" t="s">
        <v>29</v>
      </c>
      <c r="R696" t="s">
        <v>40</v>
      </c>
      <c r="S696">
        <v>249</v>
      </c>
      <c r="T696">
        <v>1</v>
      </c>
      <c r="X696" t="str">
        <f t="shared" si="10"/>
        <v>AI2</v>
      </c>
      <c r="Y696">
        <f>VLOOKUP($X696,Salt_Elev!$Q$1:$R$128,2,FALSE)</f>
        <v>0.59399999999999997</v>
      </c>
    </row>
    <row r="697" spans="1:25" x14ac:dyDescent="0.25">
      <c r="A697" s="1">
        <v>45048</v>
      </c>
      <c r="B697" s="2">
        <v>0.36458333333333331</v>
      </c>
      <c r="C697" t="s">
        <v>73</v>
      </c>
      <c r="D697" t="s">
        <v>74</v>
      </c>
      <c r="E697" t="s">
        <v>25</v>
      </c>
      <c r="F697" t="s">
        <v>43</v>
      </c>
      <c r="G697">
        <v>2</v>
      </c>
      <c r="H697">
        <v>79.2</v>
      </c>
      <c r="I697">
        <v>98</v>
      </c>
      <c r="J697">
        <v>0</v>
      </c>
      <c r="K697" t="s">
        <v>27</v>
      </c>
      <c r="L697">
        <v>93</v>
      </c>
      <c r="M697">
        <v>20</v>
      </c>
      <c r="N697">
        <v>158</v>
      </c>
      <c r="O697" t="s">
        <v>39</v>
      </c>
      <c r="P697" t="s">
        <v>29</v>
      </c>
      <c r="Q697" t="s">
        <v>29</v>
      </c>
      <c r="R697" t="s">
        <v>40</v>
      </c>
      <c r="S697">
        <v>234</v>
      </c>
      <c r="T697">
        <v>0.5</v>
      </c>
      <c r="X697" t="str">
        <f t="shared" si="10"/>
        <v>AI2</v>
      </c>
      <c r="Y697">
        <f>VLOOKUP($X697,Salt_Elev!$Q$1:$R$128,2,FALSE)</f>
        <v>0.59399999999999997</v>
      </c>
    </row>
    <row r="698" spans="1:25" x14ac:dyDescent="0.25">
      <c r="A698" s="1">
        <v>45048</v>
      </c>
      <c r="B698" s="2">
        <v>0.36458333333333331</v>
      </c>
      <c r="C698" t="s">
        <v>73</v>
      </c>
      <c r="D698" t="s">
        <v>74</v>
      </c>
      <c r="E698" t="s">
        <v>25</v>
      </c>
      <c r="F698" t="s">
        <v>43</v>
      </c>
      <c r="G698">
        <v>2</v>
      </c>
      <c r="H698">
        <v>79.2</v>
      </c>
      <c r="I698">
        <v>98</v>
      </c>
      <c r="J698">
        <v>0</v>
      </c>
      <c r="K698" t="s">
        <v>27</v>
      </c>
      <c r="L698">
        <v>93</v>
      </c>
      <c r="M698">
        <v>20</v>
      </c>
      <c r="N698">
        <v>158</v>
      </c>
      <c r="O698" t="s">
        <v>39</v>
      </c>
      <c r="P698" t="s">
        <v>29</v>
      </c>
      <c r="Q698" t="s">
        <v>29</v>
      </c>
      <c r="R698" t="s">
        <v>40</v>
      </c>
      <c r="S698">
        <v>206</v>
      </c>
      <c r="T698">
        <v>0.5</v>
      </c>
      <c r="X698" t="str">
        <f t="shared" si="10"/>
        <v>AI2</v>
      </c>
      <c r="Y698">
        <f>VLOOKUP($X698,Salt_Elev!$Q$1:$R$128,2,FALSE)</f>
        <v>0.59399999999999997</v>
      </c>
    </row>
    <row r="699" spans="1:25" x14ac:dyDescent="0.25">
      <c r="A699" s="1">
        <v>45048</v>
      </c>
      <c r="B699" s="2">
        <v>0.36458333333333331</v>
      </c>
      <c r="C699" t="s">
        <v>73</v>
      </c>
      <c r="D699" t="s">
        <v>74</v>
      </c>
      <c r="E699" t="s">
        <v>25</v>
      </c>
      <c r="F699" t="s">
        <v>43</v>
      </c>
      <c r="G699">
        <v>2</v>
      </c>
      <c r="H699">
        <v>79.2</v>
      </c>
      <c r="I699">
        <v>98</v>
      </c>
      <c r="J699">
        <v>0</v>
      </c>
      <c r="K699" t="s">
        <v>27</v>
      </c>
      <c r="L699">
        <v>93</v>
      </c>
      <c r="M699">
        <v>20</v>
      </c>
      <c r="N699">
        <v>158</v>
      </c>
      <c r="O699" t="s">
        <v>39</v>
      </c>
      <c r="P699" t="s">
        <v>29</v>
      </c>
      <c r="Q699" t="s">
        <v>29</v>
      </c>
      <c r="R699" t="s">
        <v>40</v>
      </c>
      <c r="S699">
        <v>205</v>
      </c>
      <c r="T699">
        <v>0.5</v>
      </c>
      <c r="X699" t="str">
        <f t="shared" si="10"/>
        <v>AI2</v>
      </c>
      <c r="Y699">
        <f>VLOOKUP($X699,Salt_Elev!$Q$1:$R$128,2,FALSE)</f>
        <v>0.59399999999999997</v>
      </c>
    </row>
    <row r="700" spans="1:25" x14ac:dyDescent="0.25">
      <c r="A700" s="1">
        <v>45048</v>
      </c>
      <c r="B700" s="2">
        <v>0.36458333333333331</v>
      </c>
      <c r="C700" t="s">
        <v>73</v>
      </c>
      <c r="D700" t="s">
        <v>74</v>
      </c>
      <c r="E700" t="s">
        <v>25</v>
      </c>
      <c r="F700" t="s">
        <v>43</v>
      </c>
      <c r="G700">
        <v>2</v>
      </c>
      <c r="H700">
        <v>79.2</v>
      </c>
      <c r="I700">
        <v>98</v>
      </c>
      <c r="J700">
        <v>0</v>
      </c>
      <c r="K700" t="s">
        <v>27</v>
      </c>
      <c r="L700">
        <v>93</v>
      </c>
      <c r="M700">
        <v>20</v>
      </c>
      <c r="N700">
        <v>158</v>
      </c>
      <c r="O700" t="s">
        <v>39</v>
      </c>
      <c r="P700" t="s">
        <v>29</v>
      </c>
      <c r="Q700" t="s">
        <v>29</v>
      </c>
      <c r="R700" t="s">
        <v>40</v>
      </c>
      <c r="S700">
        <v>247</v>
      </c>
      <c r="T700">
        <v>0.5</v>
      </c>
      <c r="X700" t="str">
        <f t="shared" si="10"/>
        <v>AI2</v>
      </c>
      <c r="Y700">
        <f>VLOOKUP($X700,Salt_Elev!$Q$1:$R$128,2,FALSE)</f>
        <v>0.59399999999999997</v>
      </c>
    </row>
    <row r="701" spans="1:25" x14ac:dyDescent="0.25">
      <c r="A701" s="1">
        <v>45048</v>
      </c>
      <c r="B701" s="2">
        <v>0.36458333333333331</v>
      </c>
      <c r="C701" t="s">
        <v>73</v>
      </c>
      <c r="D701" t="s">
        <v>74</v>
      </c>
      <c r="E701" t="s">
        <v>25</v>
      </c>
      <c r="F701" t="s">
        <v>43</v>
      </c>
      <c r="G701">
        <v>2</v>
      </c>
      <c r="H701">
        <v>79.2</v>
      </c>
      <c r="I701">
        <v>98</v>
      </c>
      <c r="J701">
        <v>0</v>
      </c>
      <c r="K701" t="s">
        <v>27</v>
      </c>
      <c r="L701">
        <v>93</v>
      </c>
      <c r="M701">
        <v>20</v>
      </c>
      <c r="N701">
        <v>158</v>
      </c>
      <c r="O701" t="s">
        <v>39</v>
      </c>
      <c r="P701" t="s">
        <v>29</v>
      </c>
      <c r="Q701" t="s">
        <v>29</v>
      </c>
      <c r="R701" t="s">
        <v>40</v>
      </c>
      <c r="S701">
        <v>410</v>
      </c>
      <c r="T701">
        <v>0.5</v>
      </c>
      <c r="X701" t="str">
        <f t="shared" si="10"/>
        <v>AI2</v>
      </c>
      <c r="Y701">
        <f>VLOOKUP($X701,Salt_Elev!$Q$1:$R$128,2,FALSE)</f>
        <v>0.59399999999999997</v>
      </c>
    </row>
    <row r="702" spans="1:25" x14ac:dyDescent="0.25">
      <c r="A702" s="1">
        <v>45048</v>
      </c>
      <c r="B702" s="2">
        <v>0.37361111111111112</v>
      </c>
      <c r="C702" t="s">
        <v>73</v>
      </c>
      <c r="D702" t="s">
        <v>74</v>
      </c>
      <c r="E702" t="s">
        <v>25</v>
      </c>
      <c r="F702" t="s">
        <v>43</v>
      </c>
      <c r="G702">
        <v>3</v>
      </c>
      <c r="H702">
        <v>45.4</v>
      </c>
      <c r="I702">
        <v>100</v>
      </c>
      <c r="J702">
        <v>0</v>
      </c>
      <c r="K702" t="s">
        <v>36</v>
      </c>
      <c r="L702">
        <v>0</v>
      </c>
      <c r="M702">
        <v>100</v>
      </c>
      <c r="N702">
        <v>36</v>
      </c>
      <c r="O702" t="s">
        <v>37</v>
      </c>
      <c r="P702" t="s">
        <v>37</v>
      </c>
      <c r="Q702" t="s">
        <v>37</v>
      </c>
      <c r="R702" t="s">
        <v>37</v>
      </c>
      <c r="S702">
        <v>94</v>
      </c>
      <c r="T702">
        <v>7</v>
      </c>
      <c r="U702" t="s">
        <v>88</v>
      </c>
      <c r="X702" t="str">
        <f t="shared" si="10"/>
        <v>AI3</v>
      </c>
      <c r="Y702">
        <f>VLOOKUP($X702,Salt_Elev!$Q$1:$R$128,2,FALSE)</f>
        <v>0.54200000000000004</v>
      </c>
    </row>
    <row r="703" spans="1:25" x14ac:dyDescent="0.25">
      <c r="A703" s="1">
        <v>45048</v>
      </c>
      <c r="B703" s="2">
        <v>0.37361111111111112</v>
      </c>
      <c r="C703" t="s">
        <v>73</v>
      </c>
      <c r="D703" t="s">
        <v>74</v>
      </c>
      <c r="E703" t="s">
        <v>25</v>
      </c>
      <c r="F703" t="s">
        <v>43</v>
      </c>
      <c r="G703">
        <v>3</v>
      </c>
      <c r="H703">
        <v>45.4</v>
      </c>
      <c r="I703">
        <v>100</v>
      </c>
      <c r="J703">
        <v>0</v>
      </c>
      <c r="K703" t="s">
        <v>36</v>
      </c>
      <c r="L703">
        <v>0</v>
      </c>
      <c r="M703">
        <v>100</v>
      </c>
      <c r="N703">
        <v>36</v>
      </c>
      <c r="O703" t="s">
        <v>37</v>
      </c>
      <c r="P703" t="s">
        <v>37</v>
      </c>
      <c r="Q703" t="s">
        <v>37</v>
      </c>
      <c r="R703" t="s">
        <v>37</v>
      </c>
      <c r="S703">
        <v>66</v>
      </c>
      <c r="T703">
        <v>7</v>
      </c>
      <c r="U703" t="s">
        <v>88</v>
      </c>
      <c r="X703" t="str">
        <f t="shared" si="10"/>
        <v>AI3</v>
      </c>
      <c r="Y703">
        <f>VLOOKUP($X703,Salt_Elev!$Q$1:$R$128,2,FALSE)</f>
        <v>0.54200000000000004</v>
      </c>
    </row>
    <row r="704" spans="1:25" x14ac:dyDescent="0.25">
      <c r="A704" s="1">
        <v>45048</v>
      </c>
      <c r="B704" s="2">
        <v>0.37361111111111112</v>
      </c>
      <c r="C704" t="s">
        <v>73</v>
      </c>
      <c r="D704" t="s">
        <v>74</v>
      </c>
      <c r="E704" t="s">
        <v>25</v>
      </c>
      <c r="F704" t="s">
        <v>43</v>
      </c>
      <c r="G704">
        <v>3</v>
      </c>
      <c r="H704">
        <v>45.4</v>
      </c>
      <c r="I704">
        <v>100</v>
      </c>
      <c r="J704">
        <v>0</v>
      </c>
      <c r="K704" t="s">
        <v>36</v>
      </c>
      <c r="L704">
        <v>0</v>
      </c>
      <c r="M704">
        <v>100</v>
      </c>
      <c r="N704">
        <v>36</v>
      </c>
      <c r="O704" t="s">
        <v>37</v>
      </c>
      <c r="P704" t="s">
        <v>37</v>
      </c>
      <c r="Q704" t="s">
        <v>37</v>
      </c>
      <c r="R704" t="s">
        <v>37</v>
      </c>
      <c r="S704">
        <v>60</v>
      </c>
      <c r="T704">
        <v>6</v>
      </c>
      <c r="U704" t="s">
        <v>88</v>
      </c>
      <c r="X704" t="str">
        <f t="shared" si="10"/>
        <v>AI3</v>
      </c>
      <c r="Y704">
        <f>VLOOKUP($X704,Salt_Elev!$Q$1:$R$128,2,FALSE)</f>
        <v>0.54200000000000004</v>
      </c>
    </row>
    <row r="705" spans="1:25" x14ac:dyDescent="0.25">
      <c r="A705" s="1">
        <v>45048</v>
      </c>
      <c r="B705" s="2">
        <v>0.37361111111111112</v>
      </c>
      <c r="C705" t="s">
        <v>73</v>
      </c>
      <c r="D705" t="s">
        <v>74</v>
      </c>
      <c r="E705" t="s">
        <v>25</v>
      </c>
      <c r="F705" t="s">
        <v>43</v>
      </c>
      <c r="G705">
        <v>3</v>
      </c>
      <c r="H705">
        <v>45.4</v>
      </c>
      <c r="I705">
        <v>100</v>
      </c>
      <c r="J705">
        <v>0</v>
      </c>
      <c r="K705" t="s">
        <v>36</v>
      </c>
      <c r="L705">
        <v>0</v>
      </c>
      <c r="M705">
        <v>100</v>
      </c>
      <c r="N705">
        <v>36</v>
      </c>
      <c r="O705" t="s">
        <v>37</v>
      </c>
      <c r="P705" t="s">
        <v>37</v>
      </c>
      <c r="Q705" t="s">
        <v>37</v>
      </c>
      <c r="R705" t="s">
        <v>37</v>
      </c>
      <c r="S705">
        <v>86</v>
      </c>
      <c r="T705">
        <v>6</v>
      </c>
      <c r="U705" t="s">
        <v>88</v>
      </c>
      <c r="X705" t="str">
        <f t="shared" si="10"/>
        <v>AI3</v>
      </c>
      <c r="Y705">
        <f>VLOOKUP($X705,Salt_Elev!$Q$1:$R$128,2,FALSE)</f>
        <v>0.54200000000000004</v>
      </c>
    </row>
    <row r="706" spans="1:25" x14ac:dyDescent="0.25">
      <c r="A706" s="1">
        <v>45048</v>
      </c>
      <c r="B706" s="2">
        <v>0.37361111111111112</v>
      </c>
      <c r="C706" t="s">
        <v>73</v>
      </c>
      <c r="D706" t="s">
        <v>74</v>
      </c>
      <c r="E706" t="s">
        <v>25</v>
      </c>
      <c r="F706" t="s">
        <v>43</v>
      </c>
      <c r="G706">
        <v>3</v>
      </c>
      <c r="H706">
        <v>45.4</v>
      </c>
      <c r="I706">
        <v>100</v>
      </c>
      <c r="J706">
        <v>0</v>
      </c>
      <c r="K706" t="s">
        <v>36</v>
      </c>
      <c r="L706">
        <v>0</v>
      </c>
      <c r="M706">
        <v>100</v>
      </c>
      <c r="N706">
        <v>36</v>
      </c>
      <c r="O706" t="s">
        <v>37</v>
      </c>
      <c r="P706" t="s">
        <v>37</v>
      </c>
      <c r="Q706" t="s">
        <v>37</v>
      </c>
      <c r="R706" t="s">
        <v>37</v>
      </c>
      <c r="S706">
        <v>145</v>
      </c>
      <c r="T706">
        <v>6</v>
      </c>
      <c r="U706" t="s">
        <v>88</v>
      </c>
      <c r="X706" t="str">
        <f t="shared" ref="X706:X769" si="11">_xlfn.CONCAT(F706,G706)</f>
        <v>AI3</v>
      </c>
      <c r="Y706">
        <f>VLOOKUP($X706,Salt_Elev!$Q$1:$R$128,2,FALSE)</f>
        <v>0.54200000000000004</v>
      </c>
    </row>
    <row r="707" spans="1:25" x14ac:dyDescent="0.25">
      <c r="A707" s="1">
        <v>45048</v>
      </c>
      <c r="B707" s="2">
        <v>0.37361111111111112</v>
      </c>
      <c r="C707" t="s">
        <v>73</v>
      </c>
      <c r="D707" t="s">
        <v>74</v>
      </c>
      <c r="E707" t="s">
        <v>25</v>
      </c>
      <c r="F707" t="s">
        <v>43</v>
      </c>
      <c r="G707">
        <v>3</v>
      </c>
      <c r="H707">
        <v>45.4</v>
      </c>
      <c r="I707">
        <v>100</v>
      </c>
      <c r="J707">
        <v>0</v>
      </c>
      <c r="K707" t="s">
        <v>36</v>
      </c>
      <c r="L707">
        <v>0</v>
      </c>
      <c r="M707">
        <v>100</v>
      </c>
      <c r="N707">
        <v>36</v>
      </c>
      <c r="O707" t="s">
        <v>37</v>
      </c>
      <c r="P707" t="s">
        <v>37</v>
      </c>
      <c r="Q707" t="s">
        <v>37</v>
      </c>
      <c r="R707" t="s">
        <v>37</v>
      </c>
      <c r="S707">
        <v>100</v>
      </c>
      <c r="T707">
        <v>6</v>
      </c>
      <c r="U707" t="s">
        <v>88</v>
      </c>
      <c r="X707" t="str">
        <f t="shared" si="11"/>
        <v>AI3</v>
      </c>
      <c r="Y707">
        <f>VLOOKUP($X707,Salt_Elev!$Q$1:$R$128,2,FALSE)</f>
        <v>0.54200000000000004</v>
      </c>
    </row>
    <row r="708" spans="1:25" x14ac:dyDescent="0.25">
      <c r="A708" s="1">
        <v>45048</v>
      </c>
      <c r="B708" s="2">
        <v>0.37361111111111112</v>
      </c>
      <c r="C708" t="s">
        <v>73</v>
      </c>
      <c r="D708" t="s">
        <v>74</v>
      </c>
      <c r="E708" t="s">
        <v>25</v>
      </c>
      <c r="F708" t="s">
        <v>43</v>
      </c>
      <c r="G708">
        <v>3</v>
      </c>
      <c r="H708">
        <v>45.4</v>
      </c>
      <c r="I708">
        <v>100</v>
      </c>
      <c r="J708">
        <v>0</v>
      </c>
      <c r="K708" t="s">
        <v>36</v>
      </c>
      <c r="L708">
        <v>0</v>
      </c>
      <c r="M708">
        <v>100</v>
      </c>
      <c r="N708">
        <v>36</v>
      </c>
      <c r="O708" t="s">
        <v>37</v>
      </c>
      <c r="P708" t="s">
        <v>37</v>
      </c>
      <c r="Q708" t="s">
        <v>37</v>
      </c>
      <c r="R708" t="s">
        <v>37</v>
      </c>
      <c r="S708">
        <v>49</v>
      </c>
      <c r="T708">
        <v>5.5</v>
      </c>
      <c r="U708" t="s">
        <v>88</v>
      </c>
      <c r="X708" t="str">
        <f t="shared" si="11"/>
        <v>AI3</v>
      </c>
      <c r="Y708">
        <f>VLOOKUP($X708,Salt_Elev!$Q$1:$R$128,2,FALSE)</f>
        <v>0.54200000000000004</v>
      </c>
    </row>
    <row r="709" spans="1:25" x14ac:dyDescent="0.25">
      <c r="A709" s="1">
        <v>45048</v>
      </c>
      <c r="B709" s="2">
        <v>0.37361111111111112</v>
      </c>
      <c r="C709" t="s">
        <v>73</v>
      </c>
      <c r="D709" t="s">
        <v>74</v>
      </c>
      <c r="E709" t="s">
        <v>25</v>
      </c>
      <c r="F709" t="s">
        <v>43</v>
      </c>
      <c r="G709">
        <v>3</v>
      </c>
      <c r="H709">
        <v>45.4</v>
      </c>
      <c r="I709">
        <v>100</v>
      </c>
      <c r="J709">
        <v>0</v>
      </c>
      <c r="K709" t="s">
        <v>36</v>
      </c>
      <c r="L709">
        <v>0</v>
      </c>
      <c r="M709">
        <v>100</v>
      </c>
      <c r="N709">
        <v>36</v>
      </c>
      <c r="O709" t="s">
        <v>37</v>
      </c>
      <c r="P709" t="s">
        <v>37</v>
      </c>
      <c r="Q709" t="s">
        <v>37</v>
      </c>
      <c r="R709" t="s">
        <v>37</v>
      </c>
      <c r="S709">
        <v>38</v>
      </c>
      <c r="T709">
        <v>5</v>
      </c>
      <c r="U709" t="s">
        <v>88</v>
      </c>
      <c r="X709" t="str">
        <f t="shared" si="11"/>
        <v>AI3</v>
      </c>
      <c r="Y709">
        <f>VLOOKUP($X709,Salt_Elev!$Q$1:$R$128,2,FALSE)</f>
        <v>0.54200000000000004</v>
      </c>
    </row>
    <row r="710" spans="1:25" x14ac:dyDescent="0.25">
      <c r="A710" s="1">
        <v>45048</v>
      </c>
      <c r="B710" s="2">
        <v>0.37361111111111112</v>
      </c>
      <c r="C710" t="s">
        <v>73</v>
      </c>
      <c r="D710" t="s">
        <v>74</v>
      </c>
      <c r="E710" t="s">
        <v>25</v>
      </c>
      <c r="F710" t="s">
        <v>43</v>
      </c>
      <c r="G710">
        <v>3</v>
      </c>
      <c r="H710">
        <v>45.4</v>
      </c>
      <c r="I710">
        <v>100</v>
      </c>
      <c r="J710">
        <v>0</v>
      </c>
      <c r="K710" t="s">
        <v>36</v>
      </c>
      <c r="L710">
        <v>0</v>
      </c>
      <c r="M710">
        <v>100</v>
      </c>
      <c r="N710">
        <v>36</v>
      </c>
      <c r="O710" t="s">
        <v>37</v>
      </c>
      <c r="P710" t="s">
        <v>37</v>
      </c>
      <c r="Q710" t="s">
        <v>37</v>
      </c>
      <c r="R710" t="s">
        <v>37</v>
      </c>
      <c r="S710">
        <v>49</v>
      </c>
      <c r="T710">
        <v>5</v>
      </c>
      <c r="U710" t="s">
        <v>88</v>
      </c>
      <c r="X710" t="str">
        <f t="shared" si="11"/>
        <v>AI3</v>
      </c>
      <c r="Y710">
        <f>VLOOKUP($X710,Salt_Elev!$Q$1:$R$128,2,FALSE)</f>
        <v>0.54200000000000004</v>
      </c>
    </row>
    <row r="711" spans="1:25" x14ac:dyDescent="0.25">
      <c r="A711" s="1">
        <v>45048</v>
      </c>
      <c r="B711" s="2">
        <v>0.37361111111111112</v>
      </c>
      <c r="C711" t="s">
        <v>73</v>
      </c>
      <c r="D711" t="s">
        <v>74</v>
      </c>
      <c r="E711" t="s">
        <v>25</v>
      </c>
      <c r="F711" t="s">
        <v>43</v>
      </c>
      <c r="G711">
        <v>3</v>
      </c>
      <c r="H711">
        <v>45.4</v>
      </c>
      <c r="I711">
        <v>100</v>
      </c>
      <c r="J711">
        <v>0</v>
      </c>
      <c r="K711" t="s">
        <v>36</v>
      </c>
      <c r="L711">
        <v>0</v>
      </c>
      <c r="M711">
        <v>100</v>
      </c>
      <c r="N711">
        <v>36</v>
      </c>
      <c r="O711" t="s">
        <v>37</v>
      </c>
      <c r="P711" t="s">
        <v>37</v>
      </c>
      <c r="Q711" t="s">
        <v>37</v>
      </c>
      <c r="R711" t="s">
        <v>37</v>
      </c>
      <c r="S711">
        <v>55</v>
      </c>
      <c r="T711">
        <v>4.5</v>
      </c>
      <c r="U711" t="s">
        <v>88</v>
      </c>
      <c r="X711" t="str">
        <f t="shared" si="11"/>
        <v>AI3</v>
      </c>
      <c r="Y711">
        <f>VLOOKUP($X711,Salt_Elev!$Q$1:$R$128,2,FALSE)</f>
        <v>0.54200000000000004</v>
      </c>
    </row>
    <row r="712" spans="1:25" x14ac:dyDescent="0.25">
      <c r="A712" s="1">
        <v>45048</v>
      </c>
      <c r="B712" s="2">
        <v>0.37361111111111112</v>
      </c>
      <c r="C712" t="s">
        <v>73</v>
      </c>
      <c r="D712" t="s">
        <v>74</v>
      </c>
      <c r="E712" t="s">
        <v>25</v>
      </c>
      <c r="F712" t="s">
        <v>43</v>
      </c>
      <c r="G712">
        <v>3</v>
      </c>
      <c r="H712">
        <v>45.4</v>
      </c>
      <c r="I712">
        <v>100</v>
      </c>
      <c r="J712">
        <v>0</v>
      </c>
      <c r="K712" t="s">
        <v>27</v>
      </c>
      <c r="L712">
        <v>80</v>
      </c>
      <c r="M712">
        <v>20</v>
      </c>
      <c r="N712">
        <v>122</v>
      </c>
      <c r="O712" t="s">
        <v>39</v>
      </c>
      <c r="P712" t="s">
        <v>29</v>
      </c>
      <c r="Q712" t="s">
        <v>29</v>
      </c>
      <c r="R712" t="s">
        <v>40</v>
      </c>
      <c r="S712">
        <v>125</v>
      </c>
      <c r="T712">
        <v>1</v>
      </c>
      <c r="U712" t="s">
        <v>88</v>
      </c>
      <c r="X712" t="str">
        <f t="shared" si="11"/>
        <v>AI3</v>
      </c>
      <c r="Y712">
        <f>VLOOKUP($X712,Salt_Elev!$Q$1:$R$128,2,FALSE)</f>
        <v>0.54200000000000004</v>
      </c>
    </row>
    <row r="713" spans="1:25" x14ac:dyDescent="0.25">
      <c r="A713" s="1">
        <v>45048</v>
      </c>
      <c r="B713" s="2">
        <v>0.37361111111111112</v>
      </c>
      <c r="C713" t="s">
        <v>73</v>
      </c>
      <c r="D713" t="s">
        <v>74</v>
      </c>
      <c r="E713" t="s">
        <v>25</v>
      </c>
      <c r="F713" t="s">
        <v>43</v>
      </c>
      <c r="G713">
        <v>3</v>
      </c>
      <c r="H713">
        <v>45.4</v>
      </c>
      <c r="I713">
        <v>100</v>
      </c>
      <c r="J713">
        <v>0</v>
      </c>
      <c r="K713" t="s">
        <v>27</v>
      </c>
      <c r="L713">
        <v>80</v>
      </c>
      <c r="M713">
        <v>20</v>
      </c>
      <c r="N713">
        <v>122</v>
      </c>
      <c r="O713" t="s">
        <v>39</v>
      </c>
      <c r="P713" t="s">
        <v>29</v>
      </c>
      <c r="Q713" t="s">
        <v>29</v>
      </c>
      <c r="R713" t="s">
        <v>40</v>
      </c>
      <c r="S713">
        <v>258</v>
      </c>
      <c r="T713">
        <v>1</v>
      </c>
      <c r="U713" t="s">
        <v>88</v>
      </c>
      <c r="X713" t="str">
        <f t="shared" si="11"/>
        <v>AI3</v>
      </c>
      <c r="Y713">
        <f>VLOOKUP($X713,Salt_Elev!$Q$1:$R$128,2,FALSE)</f>
        <v>0.54200000000000004</v>
      </c>
    </row>
    <row r="714" spans="1:25" x14ac:dyDescent="0.25">
      <c r="A714" s="1">
        <v>45048</v>
      </c>
      <c r="B714" s="2">
        <v>0.37361111111111112</v>
      </c>
      <c r="C714" t="s">
        <v>73</v>
      </c>
      <c r="D714" t="s">
        <v>74</v>
      </c>
      <c r="E714" t="s">
        <v>25</v>
      </c>
      <c r="F714" t="s">
        <v>43</v>
      </c>
      <c r="G714">
        <v>3</v>
      </c>
      <c r="H714">
        <v>45.4</v>
      </c>
      <c r="I714">
        <v>100</v>
      </c>
      <c r="J714">
        <v>0</v>
      </c>
      <c r="K714" t="s">
        <v>27</v>
      </c>
      <c r="L714">
        <v>80</v>
      </c>
      <c r="M714">
        <v>20</v>
      </c>
      <c r="N714">
        <v>122</v>
      </c>
      <c r="O714" t="s">
        <v>39</v>
      </c>
      <c r="P714" t="s">
        <v>29</v>
      </c>
      <c r="Q714" t="s">
        <v>29</v>
      </c>
      <c r="R714" t="s">
        <v>40</v>
      </c>
      <c r="S714">
        <v>237</v>
      </c>
      <c r="T714">
        <v>1</v>
      </c>
      <c r="U714" t="s">
        <v>88</v>
      </c>
      <c r="X714" t="str">
        <f t="shared" si="11"/>
        <v>AI3</v>
      </c>
      <c r="Y714">
        <f>VLOOKUP($X714,Salt_Elev!$Q$1:$R$128,2,FALSE)</f>
        <v>0.54200000000000004</v>
      </c>
    </row>
    <row r="715" spans="1:25" x14ac:dyDescent="0.25">
      <c r="A715" s="1">
        <v>45048</v>
      </c>
      <c r="B715" s="2">
        <v>0.37361111111111112</v>
      </c>
      <c r="C715" t="s">
        <v>73</v>
      </c>
      <c r="D715" t="s">
        <v>74</v>
      </c>
      <c r="E715" t="s">
        <v>25</v>
      </c>
      <c r="F715" t="s">
        <v>43</v>
      </c>
      <c r="G715">
        <v>3</v>
      </c>
      <c r="H715">
        <v>45.4</v>
      </c>
      <c r="I715">
        <v>100</v>
      </c>
      <c r="J715">
        <v>0</v>
      </c>
      <c r="K715" t="s">
        <v>27</v>
      </c>
      <c r="L715">
        <v>80</v>
      </c>
      <c r="M715">
        <v>20</v>
      </c>
      <c r="N715">
        <v>122</v>
      </c>
      <c r="O715" t="s">
        <v>39</v>
      </c>
      <c r="P715" t="s">
        <v>29</v>
      </c>
      <c r="Q715" t="s">
        <v>29</v>
      </c>
      <c r="R715" t="s">
        <v>40</v>
      </c>
      <c r="S715">
        <v>206</v>
      </c>
      <c r="T715">
        <v>0.5</v>
      </c>
      <c r="U715" t="s">
        <v>88</v>
      </c>
      <c r="X715" t="str">
        <f t="shared" si="11"/>
        <v>AI3</v>
      </c>
      <c r="Y715">
        <f>VLOOKUP($X715,Salt_Elev!$Q$1:$R$128,2,FALSE)</f>
        <v>0.54200000000000004</v>
      </c>
    </row>
    <row r="716" spans="1:25" x14ac:dyDescent="0.25">
      <c r="A716" s="1">
        <v>45048</v>
      </c>
      <c r="B716" s="2">
        <v>0.37361111111111112</v>
      </c>
      <c r="C716" t="s">
        <v>73</v>
      </c>
      <c r="D716" t="s">
        <v>74</v>
      </c>
      <c r="E716" t="s">
        <v>25</v>
      </c>
      <c r="F716" t="s">
        <v>43</v>
      </c>
      <c r="G716">
        <v>3</v>
      </c>
      <c r="H716">
        <v>45.4</v>
      </c>
      <c r="I716">
        <v>100</v>
      </c>
      <c r="J716">
        <v>0</v>
      </c>
      <c r="K716" t="s">
        <v>27</v>
      </c>
      <c r="L716">
        <v>80</v>
      </c>
      <c r="M716">
        <v>20</v>
      </c>
      <c r="N716">
        <v>122</v>
      </c>
      <c r="O716" t="s">
        <v>39</v>
      </c>
      <c r="P716" t="s">
        <v>29</v>
      </c>
      <c r="Q716" t="s">
        <v>29</v>
      </c>
      <c r="R716" t="s">
        <v>40</v>
      </c>
      <c r="S716">
        <v>232</v>
      </c>
      <c r="T716">
        <v>0.5</v>
      </c>
      <c r="U716" t="s">
        <v>88</v>
      </c>
      <c r="X716" t="str">
        <f t="shared" si="11"/>
        <v>AI3</v>
      </c>
      <c r="Y716">
        <f>VLOOKUP($X716,Salt_Elev!$Q$1:$R$128,2,FALSE)</f>
        <v>0.54200000000000004</v>
      </c>
    </row>
    <row r="717" spans="1:25" x14ac:dyDescent="0.25">
      <c r="A717" s="1">
        <v>45048</v>
      </c>
      <c r="B717" s="2">
        <v>0.37361111111111112</v>
      </c>
      <c r="C717" t="s">
        <v>73</v>
      </c>
      <c r="D717" t="s">
        <v>74</v>
      </c>
      <c r="E717" t="s">
        <v>25</v>
      </c>
      <c r="F717" t="s">
        <v>43</v>
      </c>
      <c r="G717">
        <v>3</v>
      </c>
      <c r="H717">
        <v>45.4</v>
      </c>
      <c r="I717">
        <v>100</v>
      </c>
      <c r="J717">
        <v>0</v>
      </c>
      <c r="K717" t="s">
        <v>27</v>
      </c>
      <c r="L717">
        <v>80</v>
      </c>
      <c r="M717">
        <v>20</v>
      </c>
      <c r="N717">
        <v>122</v>
      </c>
      <c r="O717" t="s">
        <v>39</v>
      </c>
      <c r="P717" t="s">
        <v>29</v>
      </c>
      <c r="Q717" t="s">
        <v>29</v>
      </c>
      <c r="R717" t="s">
        <v>40</v>
      </c>
      <c r="S717">
        <v>254</v>
      </c>
      <c r="T717">
        <v>0.5</v>
      </c>
      <c r="U717" t="s">
        <v>88</v>
      </c>
      <c r="X717" t="str">
        <f t="shared" si="11"/>
        <v>AI3</v>
      </c>
      <c r="Y717">
        <f>VLOOKUP($X717,Salt_Elev!$Q$1:$R$128,2,FALSE)</f>
        <v>0.54200000000000004</v>
      </c>
    </row>
    <row r="718" spans="1:25" x14ac:dyDescent="0.25">
      <c r="A718" s="1">
        <v>45048</v>
      </c>
      <c r="B718" s="2">
        <v>0.37361111111111112</v>
      </c>
      <c r="C718" t="s">
        <v>73</v>
      </c>
      <c r="D718" t="s">
        <v>74</v>
      </c>
      <c r="E718" t="s">
        <v>25</v>
      </c>
      <c r="F718" t="s">
        <v>43</v>
      </c>
      <c r="G718">
        <v>3</v>
      </c>
      <c r="H718">
        <v>45.4</v>
      </c>
      <c r="I718">
        <v>100</v>
      </c>
      <c r="J718">
        <v>0</v>
      </c>
      <c r="K718" t="s">
        <v>27</v>
      </c>
      <c r="L718">
        <v>80</v>
      </c>
      <c r="M718">
        <v>20</v>
      </c>
      <c r="N718">
        <v>122</v>
      </c>
      <c r="O718" t="s">
        <v>39</v>
      </c>
      <c r="P718" t="s">
        <v>29</v>
      </c>
      <c r="Q718" t="s">
        <v>29</v>
      </c>
      <c r="R718" t="s">
        <v>40</v>
      </c>
      <c r="S718">
        <v>239</v>
      </c>
      <c r="T718">
        <v>0.5</v>
      </c>
      <c r="U718" t="s">
        <v>88</v>
      </c>
      <c r="X718" t="str">
        <f t="shared" si="11"/>
        <v>AI3</v>
      </c>
      <c r="Y718">
        <f>VLOOKUP($X718,Salt_Elev!$Q$1:$R$128,2,FALSE)</f>
        <v>0.54200000000000004</v>
      </c>
    </row>
    <row r="719" spans="1:25" x14ac:dyDescent="0.25">
      <c r="A719" s="1">
        <v>45048</v>
      </c>
      <c r="B719" s="2">
        <v>0.37361111111111112</v>
      </c>
      <c r="C719" t="s">
        <v>73</v>
      </c>
      <c r="D719" t="s">
        <v>74</v>
      </c>
      <c r="E719" t="s">
        <v>25</v>
      </c>
      <c r="F719" t="s">
        <v>43</v>
      </c>
      <c r="G719">
        <v>3</v>
      </c>
      <c r="H719">
        <v>45.4</v>
      </c>
      <c r="I719">
        <v>100</v>
      </c>
      <c r="J719">
        <v>0</v>
      </c>
      <c r="K719" t="s">
        <v>27</v>
      </c>
      <c r="L719">
        <v>80</v>
      </c>
      <c r="M719">
        <v>20</v>
      </c>
      <c r="N719">
        <v>122</v>
      </c>
      <c r="O719" t="s">
        <v>39</v>
      </c>
      <c r="P719" t="s">
        <v>29</v>
      </c>
      <c r="Q719" t="s">
        <v>29</v>
      </c>
      <c r="R719" t="s">
        <v>40</v>
      </c>
      <c r="S719">
        <v>214</v>
      </c>
      <c r="T719">
        <v>0.5</v>
      </c>
      <c r="U719" t="s">
        <v>88</v>
      </c>
      <c r="X719" t="str">
        <f t="shared" si="11"/>
        <v>AI3</v>
      </c>
      <c r="Y719">
        <f>VLOOKUP($X719,Salt_Elev!$Q$1:$R$128,2,FALSE)</f>
        <v>0.54200000000000004</v>
      </c>
    </row>
    <row r="720" spans="1:25" x14ac:dyDescent="0.25">
      <c r="A720" s="1">
        <v>45048</v>
      </c>
      <c r="B720" s="2">
        <v>0.37361111111111112</v>
      </c>
      <c r="C720" t="s">
        <v>73</v>
      </c>
      <c r="D720" t="s">
        <v>74</v>
      </c>
      <c r="E720" t="s">
        <v>25</v>
      </c>
      <c r="F720" t="s">
        <v>43</v>
      </c>
      <c r="G720">
        <v>3</v>
      </c>
      <c r="H720">
        <v>45.4</v>
      </c>
      <c r="I720">
        <v>100</v>
      </c>
      <c r="J720">
        <v>0</v>
      </c>
      <c r="K720" t="s">
        <v>27</v>
      </c>
      <c r="L720">
        <v>80</v>
      </c>
      <c r="M720">
        <v>20</v>
      </c>
      <c r="N720">
        <v>122</v>
      </c>
      <c r="O720" t="s">
        <v>39</v>
      </c>
      <c r="P720" t="s">
        <v>29</v>
      </c>
      <c r="Q720" t="s">
        <v>29</v>
      </c>
      <c r="R720" t="s">
        <v>40</v>
      </c>
      <c r="S720">
        <v>246</v>
      </c>
      <c r="T720">
        <v>0.5</v>
      </c>
      <c r="U720" t="s">
        <v>88</v>
      </c>
      <c r="X720" t="str">
        <f t="shared" si="11"/>
        <v>AI3</v>
      </c>
      <c r="Y720">
        <f>VLOOKUP($X720,Salt_Elev!$Q$1:$R$128,2,FALSE)</f>
        <v>0.54200000000000004</v>
      </c>
    </row>
    <row r="721" spans="1:25" x14ac:dyDescent="0.25">
      <c r="A721" s="1">
        <v>45048</v>
      </c>
      <c r="B721" s="2">
        <v>0.37361111111111112</v>
      </c>
      <c r="C721" t="s">
        <v>73</v>
      </c>
      <c r="D721" t="s">
        <v>74</v>
      </c>
      <c r="E721" t="s">
        <v>25</v>
      </c>
      <c r="F721" t="s">
        <v>43</v>
      </c>
      <c r="G721">
        <v>3</v>
      </c>
      <c r="H721">
        <v>45.4</v>
      </c>
      <c r="I721">
        <v>100</v>
      </c>
      <c r="J721">
        <v>0</v>
      </c>
      <c r="K721" t="s">
        <v>27</v>
      </c>
      <c r="L721">
        <v>80</v>
      </c>
      <c r="M721">
        <v>20</v>
      </c>
      <c r="N721">
        <v>122</v>
      </c>
      <c r="O721" t="s">
        <v>39</v>
      </c>
      <c r="P721" t="s">
        <v>29</v>
      </c>
      <c r="Q721" t="s">
        <v>29</v>
      </c>
      <c r="R721" t="s">
        <v>40</v>
      </c>
      <c r="S721">
        <v>213</v>
      </c>
      <c r="T721">
        <v>0.5</v>
      </c>
      <c r="U721" t="s">
        <v>88</v>
      </c>
      <c r="X721" t="str">
        <f t="shared" si="11"/>
        <v>AI3</v>
      </c>
      <c r="Y721">
        <f>VLOOKUP($X721,Salt_Elev!$Q$1:$R$128,2,FALSE)</f>
        <v>0.54200000000000004</v>
      </c>
    </row>
    <row r="722" spans="1:25" x14ac:dyDescent="0.25">
      <c r="A722" s="1">
        <v>45048</v>
      </c>
      <c r="B722" s="2">
        <v>0.37361111111111112</v>
      </c>
      <c r="C722" t="s">
        <v>73</v>
      </c>
      <c r="D722" t="s">
        <v>74</v>
      </c>
      <c r="E722" t="s">
        <v>25</v>
      </c>
      <c r="F722" t="s">
        <v>43</v>
      </c>
      <c r="G722">
        <v>3</v>
      </c>
      <c r="H722">
        <v>45.4</v>
      </c>
      <c r="I722">
        <v>100</v>
      </c>
      <c r="J722">
        <v>0</v>
      </c>
      <c r="K722" t="s">
        <v>44</v>
      </c>
      <c r="L722">
        <v>20</v>
      </c>
      <c r="M722">
        <v>50</v>
      </c>
      <c r="N722">
        <v>93</v>
      </c>
      <c r="O722" t="s">
        <v>87</v>
      </c>
      <c r="P722" t="s">
        <v>29</v>
      </c>
      <c r="Q722" t="s">
        <v>29</v>
      </c>
      <c r="R722" t="s">
        <v>29</v>
      </c>
      <c r="S722">
        <v>231</v>
      </c>
      <c r="T722">
        <v>1.5</v>
      </c>
      <c r="U722" t="s">
        <v>88</v>
      </c>
      <c r="X722" t="str">
        <f t="shared" si="11"/>
        <v>AI3</v>
      </c>
      <c r="Y722">
        <f>VLOOKUP($X722,Salt_Elev!$Q$1:$R$128,2,FALSE)</f>
        <v>0.54200000000000004</v>
      </c>
    </row>
    <row r="723" spans="1:25" x14ac:dyDescent="0.25">
      <c r="A723" s="1">
        <v>45048</v>
      </c>
      <c r="B723" s="2">
        <v>0.37361111111111112</v>
      </c>
      <c r="C723" t="s">
        <v>73</v>
      </c>
      <c r="D723" t="s">
        <v>74</v>
      </c>
      <c r="E723" t="s">
        <v>25</v>
      </c>
      <c r="F723" t="s">
        <v>43</v>
      </c>
      <c r="G723">
        <v>3</v>
      </c>
      <c r="H723">
        <v>45.4</v>
      </c>
      <c r="I723">
        <v>100</v>
      </c>
      <c r="J723">
        <v>0</v>
      </c>
      <c r="K723" t="s">
        <v>44</v>
      </c>
      <c r="L723">
        <v>20</v>
      </c>
      <c r="M723">
        <v>50</v>
      </c>
      <c r="N723">
        <v>93</v>
      </c>
      <c r="O723" t="s">
        <v>87</v>
      </c>
      <c r="P723" t="s">
        <v>29</v>
      </c>
      <c r="Q723" t="s">
        <v>29</v>
      </c>
      <c r="R723" t="s">
        <v>29</v>
      </c>
      <c r="S723">
        <v>283</v>
      </c>
      <c r="T723">
        <v>1</v>
      </c>
      <c r="U723" t="s">
        <v>88</v>
      </c>
      <c r="X723" t="str">
        <f t="shared" si="11"/>
        <v>AI3</v>
      </c>
      <c r="Y723">
        <f>VLOOKUP($X723,Salt_Elev!$Q$1:$R$128,2,FALSE)</f>
        <v>0.54200000000000004</v>
      </c>
    </row>
    <row r="724" spans="1:25" x14ac:dyDescent="0.25">
      <c r="A724" s="1">
        <v>45048</v>
      </c>
      <c r="B724" s="2">
        <v>0.37361111111111112</v>
      </c>
      <c r="C724" t="s">
        <v>73</v>
      </c>
      <c r="D724" t="s">
        <v>74</v>
      </c>
      <c r="E724" t="s">
        <v>25</v>
      </c>
      <c r="F724" t="s">
        <v>43</v>
      </c>
      <c r="G724">
        <v>3</v>
      </c>
      <c r="H724">
        <v>45.4</v>
      </c>
      <c r="I724">
        <v>100</v>
      </c>
      <c r="J724">
        <v>0</v>
      </c>
      <c r="K724" t="s">
        <v>44</v>
      </c>
      <c r="L724">
        <v>20</v>
      </c>
      <c r="M724">
        <v>50</v>
      </c>
      <c r="N724">
        <v>93</v>
      </c>
      <c r="O724" t="s">
        <v>87</v>
      </c>
      <c r="P724" t="s">
        <v>29</v>
      </c>
      <c r="Q724" t="s">
        <v>29</v>
      </c>
      <c r="R724" t="s">
        <v>29</v>
      </c>
      <c r="S724">
        <v>313</v>
      </c>
      <c r="T724">
        <v>1</v>
      </c>
      <c r="U724" t="s">
        <v>88</v>
      </c>
      <c r="X724" t="str">
        <f t="shared" si="11"/>
        <v>AI3</v>
      </c>
      <c r="Y724">
        <f>VLOOKUP($X724,Salt_Elev!$Q$1:$R$128,2,FALSE)</f>
        <v>0.54200000000000004</v>
      </c>
    </row>
    <row r="725" spans="1:25" x14ac:dyDescent="0.25">
      <c r="A725" s="1">
        <v>45048</v>
      </c>
      <c r="B725" s="2">
        <v>0.37361111111111112</v>
      </c>
      <c r="C725" t="s">
        <v>73</v>
      </c>
      <c r="D725" t="s">
        <v>74</v>
      </c>
      <c r="E725" t="s">
        <v>25</v>
      </c>
      <c r="F725" t="s">
        <v>43</v>
      </c>
      <c r="G725">
        <v>3</v>
      </c>
      <c r="H725">
        <v>45.4</v>
      </c>
      <c r="I725">
        <v>100</v>
      </c>
      <c r="J725">
        <v>0</v>
      </c>
      <c r="K725" t="s">
        <v>44</v>
      </c>
      <c r="L725">
        <v>20</v>
      </c>
      <c r="M725">
        <v>50</v>
      </c>
      <c r="N725">
        <v>93</v>
      </c>
      <c r="O725" t="s">
        <v>87</v>
      </c>
      <c r="P725" t="s">
        <v>29</v>
      </c>
      <c r="Q725" t="s">
        <v>29</v>
      </c>
      <c r="R725" t="s">
        <v>29</v>
      </c>
      <c r="S725">
        <v>306</v>
      </c>
      <c r="T725">
        <v>1</v>
      </c>
      <c r="U725" t="s">
        <v>88</v>
      </c>
      <c r="X725" t="str">
        <f t="shared" si="11"/>
        <v>AI3</v>
      </c>
      <c r="Y725">
        <f>VLOOKUP($X725,Salt_Elev!$Q$1:$R$128,2,FALSE)</f>
        <v>0.54200000000000004</v>
      </c>
    </row>
    <row r="726" spans="1:25" x14ac:dyDescent="0.25">
      <c r="A726" s="1">
        <v>45048</v>
      </c>
      <c r="B726" s="2">
        <v>0.37361111111111112</v>
      </c>
      <c r="C726" t="s">
        <v>73</v>
      </c>
      <c r="D726" t="s">
        <v>74</v>
      </c>
      <c r="E726" t="s">
        <v>25</v>
      </c>
      <c r="F726" t="s">
        <v>43</v>
      </c>
      <c r="G726">
        <v>3</v>
      </c>
      <c r="H726">
        <v>45.4</v>
      </c>
      <c r="I726">
        <v>100</v>
      </c>
      <c r="J726">
        <v>0</v>
      </c>
      <c r="K726" t="s">
        <v>44</v>
      </c>
      <c r="L726">
        <v>20</v>
      </c>
      <c r="M726">
        <v>50</v>
      </c>
      <c r="N726">
        <v>93</v>
      </c>
      <c r="O726" t="s">
        <v>87</v>
      </c>
      <c r="P726" t="s">
        <v>29</v>
      </c>
      <c r="Q726" t="s">
        <v>29</v>
      </c>
      <c r="R726" t="s">
        <v>29</v>
      </c>
      <c r="S726">
        <v>286</v>
      </c>
      <c r="T726">
        <v>1</v>
      </c>
      <c r="U726" t="s">
        <v>88</v>
      </c>
      <c r="X726" t="str">
        <f t="shared" si="11"/>
        <v>AI3</v>
      </c>
      <c r="Y726">
        <f>VLOOKUP($X726,Salt_Elev!$Q$1:$R$128,2,FALSE)</f>
        <v>0.54200000000000004</v>
      </c>
    </row>
    <row r="727" spans="1:25" x14ac:dyDescent="0.25">
      <c r="A727" s="1">
        <v>45048</v>
      </c>
      <c r="B727" s="2">
        <v>0.37361111111111112</v>
      </c>
      <c r="C727" t="s">
        <v>73</v>
      </c>
      <c r="D727" t="s">
        <v>74</v>
      </c>
      <c r="E727" t="s">
        <v>25</v>
      </c>
      <c r="F727" t="s">
        <v>43</v>
      </c>
      <c r="G727">
        <v>3</v>
      </c>
      <c r="H727">
        <v>45.4</v>
      </c>
      <c r="I727">
        <v>100</v>
      </c>
      <c r="J727">
        <v>0</v>
      </c>
      <c r="K727" t="s">
        <v>44</v>
      </c>
      <c r="L727">
        <v>20</v>
      </c>
      <c r="M727">
        <v>50</v>
      </c>
      <c r="N727">
        <v>93</v>
      </c>
      <c r="O727" t="s">
        <v>87</v>
      </c>
      <c r="P727" t="s">
        <v>29</v>
      </c>
      <c r="Q727" t="s">
        <v>29</v>
      </c>
      <c r="R727" t="s">
        <v>29</v>
      </c>
      <c r="S727">
        <v>187</v>
      </c>
      <c r="T727">
        <v>1</v>
      </c>
      <c r="U727" t="s">
        <v>88</v>
      </c>
      <c r="X727" t="str">
        <f t="shared" si="11"/>
        <v>AI3</v>
      </c>
      <c r="Y727">
        <f>VLOOKUP($X727,Salt_Elev!$Q$1:$R$128,2,FALSE)</f>
        <v>0.54200000000000004</v>
      </c>
    </row>
    <row r="728" spans="1:25" x14ac:dyDescent="0.25">
      <c r="A728" s="1">
        <v>45048</v>
      </c>
      <c r="B728" s="2">
        <v>0.37361111111111112</v>
      </c>
      <c r="C728" t="s">
        <v>73</v>
      </c>
      <c r="D728" t="s">
        <v>74</v>
      </c>
      <c r="E728" t="s">
        <v>25</v>
      </c>
      <c r="F728" t="s">
        <v>43</v>
      </c>
      <c r="G728">
        <v>3</v>
      </c>
      <c r="H728">
        <v>45.4</v>
      </c>
      <c r="I728">
        <v>100</v>
      </c>
      <c r="J728">
        <v>0</v>
      </c>
      <c r="K728" t="s">
        <v>44</v>
      </c>
      <c r="L728">
        <v>20</v>
      </c>
      <c r="M728">
        <v>50</v>
      </c>
      <c r="N728">
        <v>93</v>
      </c>
      <c r="O728" t="s">
        <v>87</v>
      </c>
      <c r="P728" t="s">
        <v>29</v>
      </c>
      <c r="Q728" t="s">
        <v>29</v>
      </c>
      <c r="R728" t="s">
        <v>29</v>
      </c>
      <c r="S728">
        <v>252</v>
      </c>
      <c r="T728">
        <v>1</v>
      </c>
      <c r="U728" t="s">
        <v>88</v>
      </c>
      <c r="X728" t="str">
        <f t="shared" si="11"/>
        <v>AI3</v>
      </c>
      <c r="Y728">
        <f>VLOOKUP($X728,Salt_Elev!$Q$1:$R$128,2,FALSE)</f>
        <v>0.54200000000000004</v>
      </c>
    </row>
    <row r="729" spans="1:25" x14ac:dyDescent="0.25">
      <c r="A729" s="1">
        <v>45048</v>
      </c>
      <c r="B729" s="2">
        <v>0.37361111111111112</v>
      </c>
      <c r="C729" t="s">
        <v>73</v>
      </c>
      <c r="D729" t="s">
        <v>74</v>
      </c>
      <c r="E729" t="s">
        <v>25</v>
      </c>
      <c r="F729" t="s">
        <v>43</v>
      </c>
      <c r="G729">
        <v>3</v>
      </c>
      <c r="H729">
        <v>45.4</v>
      </c>
      <c r="I729">
        <v>100</v>
      </c>
      <c r="J729">
        <v>0</v>
      </c>
      <c r="K729" t="s">
        <v>44</v>
      </c>
      <c r="L729">
        <v>20</v>
      </c>
      <c r="M729">
        <v>50</v>
      </c>
      <c r="N729">
        <v>93</v>
      </c>
      <c r="O729" t="s">
        <v>87</v>
      </c>
      <c r="P729" t="s">
        <v>29</v>
      </c>
      <c r="Q729" t="s">
        <v>29</v>
      </c>
      <c r="R729" t="s">
        <v>29</v>
      </c>
      <c r="S729">
        <v>344</v>
      </c>
      <c r="T729">
        <v>1</v>
      </c>
      <c r="U729" t="s">
        <v>88</v>
      </c>
      <c r="X729" t="str">
        <f t="shared" si="11"/>
        <v>AI3</v>
      </c>
      <c r="Y729">
        <f>VLOOKUP($X729,Salt_Elev!$Q$1:$R$128,2,FALSE)</f>
        <v>0.54200000000000004</v>
      </c>
    </row>
    <row r="730" spans="1:25" x14ac:dyDescent="0.25">
      <c r="A730" s="1">
        <v>45048</v>
      </c>
      <c r="B730" s="2">
        <v>0.37361111111111112</v>
      </c>
      <c r="C730" t="s">
        <v>73</v>
      </c>
      <c r="D730" t="s">
        <v>74</v>
      </c>
      <c r="E730" t="s">
        <v>25</v>
      </c>
      <c r="F730" t="s">
        <v>43</v>
      </c>
      <c r="G730">
        <v>3</v>
      </c>
      <c r="H730">
        <v>45.4</v>
      </c>
      <c r="I730">
        <v>100</v>
      </c>
      <c r="J730">
        <v>0</v>
      </c>
      <c r="K730" t="s">
        <v>44</v>
      </c>
      <c r="L730">
        <v>20</v>
      </c>
      <c r="M730">
        <v>50</v>
      </c>
      <c r="N730">
        <v>93</v>
      </c>
      <c r="O730" t="s">
        <v>87</v>
      </c>
      <c r="P730" t="s">
        <v>29</v>
      </c>
      <c r="Q730" t="s">
        <v>29</v>
      </c>
      <c r="R730" t="s">
        <v>29</v>
      </c>
      <c r="S730">
        <v>198</v>
      </c>
      <c r="T730">
        <v>1</v>
      </c>
      <c r="U730" t="s">
        <v>88</v>
      </c>
      <c r="X730" t="str">
        <f t="shared" si="11"/>
        <v>AI3</v>
      </c>
      <c r="Y730">
        <f>VLOOKUP($X730,Salt_Elev!$Q$1:$R$128,2,FALSE)</f>
        <v>0.54200000000000004</v>
      </c>
    </row>
    <row r="731" spans="1:25" x14ac:dyDescent="0.25">
      <c r="A731" s="1">
        <v>45048</v>
      </c>
      <c r="B731" s="2">
        <v>0.37361111111111112</v>
      </c>
      <c r="C731" t="s">
        <v>73</v>
      </c>
      <c r="D731" t="s">
        <v>74</v>
      </c>
      <c r="E731" t="s">
        <v>25</v>
      </c>
      <c r="F731" t="s">
        <v>43</v>
      </c>
      <c r="G731">
        <v>3</v>
      </c>
      <c r="H731">
        <v>45.4</v>
      </c>
      <c r="I731">
        <v>100</v>
      </c>
      <c r="J731">
        <v>0</v>
      </c>
      <c r="K731" t="s">
        <v>44</v>
      </c>
      <c r="L731">
        <v>20</v>
      </c>
      <c r="M731">
        <v>50</v>
      </c>
      <c r="N731">
        <v>93</v>
      </c>
      <c r="O731" t="s">
        <v>87</v>
      </c>
      <c r="P731" t="s">
        <v>29</v>
      </c>
      <c r="Q731" t="s">
        <v>29</v>
      </c>
      <c r="R731" t="s">
        <v>29</v>
      </c>
      <c r="S731">
        <v>348</v>
      </c>
      <c r="T731">
        <v>1</v>
      </c>
      <c r="U731" t="s">
        <v>88</v>
      </c>
      <c r="X731" t="str">
        <f t="shared" si="11"/>
        <v>AI3</v>
      </c>
      <c r="Y731">
        <f>VLOOKUP($X731,Salt_Elev!$Q$1:$R$128,2,FALSE)</f>
        <v>0.54200000000000004</v>
      </c>
    </row>
    <row r="732" spans="1:25" x14ac:dyDescent="0.25">
      <c r="A732" s="1">
        <v>45048</v>
      </c>
      <c r="B732" s="2">
        <v>0.39513888888888887</v>
      </c>
      <c r="C732" t="s">
        <v>76</v>
      </c>
      <c r="D732" t="s">
        <v>77</v>
      </c>
      <c r="E732" t="s">
        <v>25</v>
      </c>
      <c r="F732" t="s">
        <v>43</v>
      </c>
      <c r="G732">
        <v>4</v>
      </c>
      <c r="H732">
        <v>152</v>
      </c>
      <c r="I732">
        <v>100</v>
      </c>
      <c r="J732">
        <v>1</v>
      </c>
      <c r="K732" t="s">
        <v>49</v>
      </c>
      <c r="L732">
        <v>100</v>
      </c>
      <c r="M732">
        <v>50</v>
      </c>
      <c r="N732">
        <v>137</v>
      </c>
      <c r="O732" t="s">
        <v>39</v>
      </c>
      <c r="P732" t="s">
        <v>29</v>
      </c>
      <c r="Q732" t="s">
        <v>29</v>
      </c>
      <c r="R732" t="s">
        <v>40</v>
      </c>
      <c r="S732">
        <v>971</v>
      </c>
      <c r="T732">
        <v>3.5</v>
      </c>
      <c r="U732" t="s">
        <v>89</v>
      </c>
      <c r="X732" t="str">
        <f t="shared" si="11"/>
        <v>AI4</v>
      </c>
      <c r="Y732">
        <f>VLOOKUP($X732,Salt_Elev!$Q$1:$R$128,2,FALSE)</f>
        <v>0.46400000000000002</v>
      </c>
    </row>
    <row r="733" spans="1:25" x14ac:dyDescent="0.25">
      <c r="A733" s="1">
        <v>45048</v>
      </c>
      <c r="B733" s="2">
        <v>0.39513888888888887</v>
      </c>
      <c r="C733" t="s">
        <v>76</v>
      </c>
      <c r="D733" t="s">
        <v>77</v>
      </c>
      <c r="E733" t="s">
        <v>25</v>
      </c>
      <c r="F733" t="s">
        <v>43</v>
      </c>
      <c r="G733">
        <v>4</v>
      </c>
      <c r="H733">
        <v>152</v>
      </c>
      <c r="I733">
        <v>100</v>
      </c>
      <c r="J733">
        <v>1</v>
      </c>
      <c r="K733" t="s">
        <v>49</v>
      </c>
      <c r="L733">
        <v>100</v>
      </c>
      <c r="M733">
        <v>50</v>
      </c>
      <c r="N733">
        <v>137</v>
      </c>
      <c r="O733" t="s">
        <v>39</v>
      </c>
      <c r="P733" t="s">
        <v>29</v>
      </c>
      <c r="Q733" t="s">
        <v>29</v>
      </c>
      <c r="R733" t="s">
        <v>40</v>
      </c>
      <c r="S733">
        <v>1110</v>
      </c>
      <c r="T733">
        <v>3.2</v>
      </c>
      <c r="U733" t="s">
        <v>89</v>
      </c>
      <c r="X733" t="str">
        <f t="shared" si="11"/>
        <v>AI4</v>
      </c>
      <c r="Y733">
        <f>VLOOKUP($X733,Salt_Elev!$Q$1:$R$128,2,FALSE)</f>
        <v>0.46400000000000002</v>
      </c>
    </row>
    <row r="734" spans="1:25" x14ac:dyDescent="0.25">
      <c r="A734" s="1">
        <v>45048</v>
      </c>
      <c r="B734" s="2">
        <v>0.39513888888888887</v>
      </c>
      <c r="C734" t="s">
        <v>76</v>
      </c>
      <c r="D734" t="s">
        <v>77</v>
      </c>
      <c r="E734" t="s">
        <v>25</v>
      </c>
      <c r="F734" t="s">
        <v>43</v>
      </c>
      <c r="G734">
        <v>4</v>
      </c>
      <c r="H734">
        <v>152</v>
      </c>
      <c r="I734">
        <v>100</v>
      </c>
      <c r="J734">
        <v>1</v>
      </c>
      <c r="K734" t="s">
        <v>49</v>
      </c>
      <c r="L734">
        <v>100</v>
      </c>
      <c r="M734">
        <v>50</v>
      </c>
      <c r="N734">
        <v>137</v>
      </c>
      <c r="O734" t="s">
        <v>39</v>
      </c>
      <c r="P734" t="s">
        <v>29</v>
      </c>
      <c r="Q734" t="s">
        <v>29</v>
      </c>
      <c r="R734" t="s">
        <v>40</v>
      </c>
      <c r="S734">
        <v>849</v>
      </c>
      <c r="T734">
        <v>3</v>
      </c>
      <c r="U734" t="s">
        <v>89</v>
      </c>
      <c r="X734" t="str">
        <f t="shared" si="11"/>
        <v>AI4</v>
      </c>
      <c r="Y734">
        <f>VLOOKUP($X734,Salt_Elev!$Q$1:$R$128,2,FALSE)</f>
        <v>0.46400000000000002</v>
      </c>
    </row>
    <row r="735" spans="1:25" x14ac:dyDescent="0.25">
      <c r="A735" s="1">
        <v>45048</v>
      </c>
      <c r="B735" s="2">
        <v>0.39513888888888887</v>
      </c>
      <c r="C735" t="s">
        <v>76</v>
      </c>
      <c r="D735" t="s">
        <v>77</v>
      </c>
      <c r="E735" t="s">
        <v>25</v>
      </c>
      <c r="F735" t="s">
        <v>43</v>
      </c>
      <c r="G735">
        <v>4</v>
      </c>
      <c r="H735">
        <v>152</v>
      </c>
      <c r="I735">
        <v>100</v>
      </c>
      <c r="J735">
        <v>1</v>
      </c>
      <c r="K735" t="s">
        <v>49</v>
      </c>
      <c r="L735">
        <v>100</v>
      </c>
      <c r="M735">
        <v>50</v>
      </c>
      <c r="N735">
        <v>137</v>
      </c>
      <c r="O735" t="s">
        <v>39</v>
      </c>
      <c r="P735" t="s">
        <v>29</v>
      </c>
      <c r="Q735" t="s">
        <v>29</v>
      </c>
      <c r="R735" t="s">
        <v>40</v>
      </c>
      <c r="S735">
        <v>893</v>
      </c>
      <c r="T735">
        <v>2.8</v>
      </c>
      <c r="U735" t="s">
        <v>89</v>
      </c>
      <c r="X735" t="str">
        <f t="shared" si="11"/>
        <v>AI4</v>
      </c>
      <c r="Y735">
        <f>VLOOKUP($X735,Salt_Elev!$Q$1:$R$128,2,FALSE)</f>
        <v>0.46400000000000002</v>
      </c>
    </row>
    <row r="736" spans="1:25" x14ac:dyDescent="0.25">
      <c r="A736" s="1">
        <v>45048</v>
      </c>
      <c r="B736" s="2">
        <v>0.39513888888888887</v>
      </c>
      <c r="C736" t="s">
        <v>76</v>
      </c>
      <c r="D736" t="s">
        <v>77</v>
      </c>
      <c r="E736" t="s">
        <v>25</v>
      </c>
      <c r="F736" t="s">
        <v>43</v>
      </c>
      <c r="G736">
        <v>4</v>
      </c>
      <c r="H736">
        <v>152</v>
      </c>
      <c r="I736">
        <v>100</v>
      </c>
      <c r="J736">
        <v>1</v>
      </c>
      <c r="K736" t="s">
        <v>49</v>
      </c>
      <c r="L736">
        <v>100</v>
      </c>
      <c r="M736">
        <v>50</v>
      </c>
      <c r="N736">
        <v>137</v>
      </c>
      <c r="O736" t="s">
        <v>39</v>
      </c>
      <c r="P736" t="s">
        <v>29</v>
      </c>
      <c r="Q736" t="s">
        <v>29</v>
      </c>
      <c r="R736" t="s">
        <v>40</v>
      </c>
      <c r="S736">
        <v>820</v>
      </c>
      <c r="T736">
        <v>2.5</v>
      </c>
      <c r="U736" t="s">
        <v>89</v>
      </c>
      <c r="X736" t="str">
        <f t="shared" si="11"/>
        <v>AI4</v>
      </c>
      <c r="Y736">
        <f>VLOOKUP($X736,Salt_Elev!$Q$1:$R$128,2,FALSE)</f>
        <v>0.46400000000000002</v>
      </c>
    </row>
    <row r="737" spans="1:25" x14ac:dyDescent="0.25">
      <c r="A737" s="1">
        <v>45048</v>
      </c>
      <c r="B737" s="2">
        <v>0.39513888888888887</v>
      </c>
      <c r="C737" t="s">
        <v>76</v>
      </c>
      <c r="D737" t="s">
        <v>77</v>
      </c>
      <c r="E737" t="s">
        <v>25</v>
      </c>
      <c r="F737" t="s">
        <v>43</v>
      </c>
      <c r="G737">
        <v>4</v>
      </c>
      <c r="H737">
        <v>152</v>
      </c>
      <c r="I737">
        <v>100</v>
      </c>
      <c r="J737">
        <v>1</v>
      </c>
      <c r="K737" t="s">
        <v>49</v>
      </c>
      <c r="L737">
        <v>100</v>
      </c>
      <c r="M737">
        <v>50</v>
      </c>
      <c r="N737">
        <v>137</v>
      </c>
      <c r="O737" t="s">
        <v>39</v>
      </c>
      <c r="P737" t="s">
        <v>29</v>
      </c>
      <c r="Q737" t="s">
        <v>29</v>
      </c>
      <c r="R737" t="s">
        <v>40</v>
      </c>
      <c r="S737">
        <v>782</v>
      </c>
      <c r="T737">
        <v>2.2000000000000002</v>
      </c>
      <c r="U737" t="s">
        <v>89</v>
      </c>
      <c r="X737" t="str">
        <f t="shared" si="11"/>
        <v>AI4</v>
      </c>
      <c r="Y737">
        <f>VLOOKUP($X737,Salt_Elev!$Q$1:$R$128,2,FALSE)</f>
        <v>0.46400000000000002</v>
      </c>
    </row>
    <row r="738" spans="1:25" x14ac:dyDescent="0.25">
      <c r="A738" s="1">
        <v>45048</v>
      </c>
      <c r="B738" s="2">
        <v>0.39513888888888887</v>
      </c>
      <c r="C738" t="s">
        <v>76</v>
      </c>
      <c r="D738" t="s">
        <v>77</v>
      </c>
      <c r="E738" t="s">
        <v>25</v>
      </c>
      <c r="F738" t="s">
        <v>43</v>
      </c>
      <c r="G738">
        <v>4</v>
      </c>
      <c r="H738">
        <v>152</v>
      </c>
      <c r="I738">
        <v>100</v>
      </c>
      <c r="J738">
        <v>1</v>
      </c>
      <c r="K738" t="s">
        <v>49</v>
      </c>
      <c r="L738">
        <v>100</v>
      </c>
      <c r="M738">
        <v>50</v>
      </c>
      <c r="N738">
        <v>137</v>
      </c>
      <c r="O738" t="s">
        <v>39</v>
      </c>
      <c r="P738" t="s">
        <v>29</v>
      </c>
      <c r="Q738" t="s">
        <v>29</v>
      </c>
      <c r="R738" t="s">
        <v>40</v>
      </c>
      <c r="S738">
        <v>686</v>
      </c>
      <c r="T738">
        <v>2.2000000000000002</v>
      </c>
      <c r="U738" t="s">
        <v>89</v>
      </c>
      <c r="X738" t="str">
        <f t="shared" si="11"/>
        <v>AI4</v>
      </c>
      <c r="Y738">
        <f>VLOOKUP($X738,Salt_Elev!$Q$1:$R$128,2,FALSE)</f>
        <v>0.46400000000000002</v>
      </c>
    </row>
    <row r="739" spans="1:25" x14ac:dyDescent="0.25">
      <c r="A739" s="1">
        <v>45048</v>
      </c>
      <c r="B739" s="2">
        <v>0.39513888888888887</v>
      </c>
      <c r="C739" t="s">
        <v>76</v>
      </c>
      <c r="D739" t="s">
        <v>77</v>
      </c>
      <c r="E739" t="s">
        <v>25</v>
      </c>
      <c r="F739" t="s">
        <v>43</v>
      </c>
      <c r="G739">
        <v>4</v>
      </c>
      <c r="H739">
        <v>152</v>
      </c>
      <c r="I739">
        <v>100</v>
      </c>
      <c r="J739">
        <v>1</v>
      </c>
      <c r="K739" t="s">
        <v>49</v>
      </c>
      <c r="L739">
        <v>100</v>
      </c>
      <c r="M739">
        <v>50</v>
      </c>
      <c r="N739">
        <v>137</v>
      </c>
      <c r="O739" t="s">
        <v>39</v>
      </c>
      <c r="P739" t="s">
        <v>29</v>
      </c>
      <c r="Q739" t="s">
        <v>29</v>
      </c>
      <c r="R739" t="s">
        <v>40</v>
      </c>
      <c r="S739">
        <v>965</v>
      </c>
      <c r="T739">
        <v>2</v>
      </c>
      <c r="U739" t="s">
        <v>89</v>
      </c>
      <c r="X739" t="str">
        <f t="shared" si="11"/>
        <v>AI4</v>
      </c>
      <c r="Y739">
        <f>VLOOKUP($X739,Salt_Elev!$Q$1:$R$128,2,FALSE)</f>
        <v>0.46400000000000002</v>
      </c>
    </row>
    <row r="740" spans="1:25" x14ac:dyDescent="0.25">
      <c r="A740" s="1">
        <v>45048</v>
      </c>
      <c r="B740" s="2">
        <v>0.39513888888888887</v>
      </c>
      <c r="C740" t="s">
        <v>76</v>
      </c>
      <c r="D740" t="s">
        <v>77</v>
      </c>
      <c r="E740" t="s">
        <v>25</v>
      </c>
      <c r="F740" t="s">
        <v>43</v>
      </c>
      <c r="G740">
        <v>4</v>
      </c>
      <c r="H740">
        <v>152</v>
      </c>
      <c r="I740">
        <v>100</v>
      </c>
      <c r="J740">
        <v>1</v>
      </c>
      <c r="K740" t="s">
        <v>49</v>
      </c>
      <c r="L740">
        <v>100</v>
      </c>
      <c r="M740">
        <v>50</v>
      </c>
      <c r="N740">
        <v>137</v>
      </c>
      <c r="O740" t="s">
        <v>39</v>
      </c>
      <c r="P740" t="s">
        <v>29</v>
      </c>
      <c r="Q740" t="s">
        <v>29</v>
      </c>
      <c r="R740" t="s">
        <v>40</v>
      </c>
      <c r="S740">
        <v>734</v>
      </c>
      <c r="T740">
        <v>2</v>
      </c>
      <c r="U740" t="s">
        <v>89</v>
      </c>
      <c r="X740" t="str">
        <f t="shared" si="11"/>
        <v>AI4</v>
      </c>
      <c r="Y740">
        <f>VLOOKUP($X740,Salt_Elev!$Q$1:$R$128,2,FALSE)</f>
        <v>0.46400000000000002</v>
      </c>
    </row>
    <row r="741" spans="1:25" x14ac:dyDescent="0.25">
      <c r="A741" s="1">
        <v>45048</v>
      </c>
      <c r="B741" s="2">
        <v>0.39513888888888887</v>
      </c>
      <c r="C741" t="s">
        <v>76</v>
      </c>
      <c r="D741" t="s">
        <v>77</v>
      </c>
      <c r="E741" t="s">
        <v>25</v>
      </c>
      <c r="F741" t="s">
        <v>43</v>
      </c>
      <c r="G741">
        <v>4</v>
      </c>
      <c r="H741">
        <v>152</v>
      </c>
      <c r="I741">
        <v>100</v>
      </c>
      <c r="J741">
        <v>1</v>
      </c>
      <c r="K741" t="s">
        <v>49</v>
      </c>
      <c r="L741">
        <v>100</v>
      </c>
      <c r="M741">
        <v>50</v>
      </c>
      <c r="N741">
        <v>137</v>
      </c>
      <c r="O741" t="s">
        <v>39</v>
      </c>
      <c r="P741" t="s">
        <v>29</v>
      </c>
      <c r="Q741" t="s">
        <v>29</v>
      </c>
      <c r="R741" t="s">
        <v>40</v>
      </c>
      <c r="S741">
        <v>808</v>
      </c>
      <c r="T741">
        <v>1.5</v>
      </c>
      <c r="U741" t="s">
        <v>89</v>
      </c>
      <c r="X741" t="str">
        <f t="shared" si="11"/>
        <v>AI4</v>
      </c>
      <c r="Y741">
        <f>VLOOKUP($X741,Salt_Elev!$Q$1:$R$128,2,FALSE)</f>
        <v>0.46400000000000002</v>
      </c>
    </row>
    <row r="742" spans="1:25" x14ac:dyDescent="0.25">
      <c r="A742" s="1">
        <v>45048</v>
      </c>
      <c r="B742" s="2">
        <v>0.39513888888888887</v>
      </c>
      <c r="C742" t="s">
        <v>76</v>
      </c>
      <c r="D742" t="s">
        <v>77</v>
      </c>
      <c r="E742" t="s">
        <v>25</v>
      </c>
      <c r="F742" t="s">
        <v>43</v>
      </c>
      <c r="G742">
        <v>4</v>
      </c>
      <c r="H742">
        <v>152</v>
      </c>
      <c r="I742">
        <v>100</v>
      </c>
      <c r="J742">
        <v>1</v>
      </c>
      <c r="K742" t="s">
        <v>36</v>
      </c>
      <c r="L742">
        <v>0</v>
      </c>
      <c r="M742">
        <v>50</v>
      </c>
      <c r="N742">
        <v>15</v>
      </c>
      <c r="O742" t="s">
        <v>37</v>
      </c>
      <c r="P742" t="s">
        <v>37</v>
      </c>
      <c r="Q742" t="s">
        <v>37</v>
      </c>
      <c r="R742" t="s">
        <v>37</v>
      </c>
      <c r="S742">
        <v>103</v>
      </c>
      <c r="T742">
        <v>7</v>
      </c>
      <c r="U742" t="s">
        <v>89</v>
      </c>
      <c r="V742" t="s">
        <v>90</v>
      </c>
      <c r="X742" t="str">
        <f t="shared" si="11"/>
        <v>AI4</v>
      </c>
      <c r="Y742">
        <f>VLOOKUP($X742,Salt_Elev!$Q$1:$R$128,2,FALSE)</f>
        <v>0.46400000000000002</v>
      </c>
    </row>
    <row r="743" spans="1:25" x14ac:dyDescent="0.25">
      <c r="A743" s="1">
        <v>45048</v>
      </c>
      <c r="B743" s="2">
        <v>0.39513888888888887</v>
      </c>
      <c r="C743" t="s">
        <v>76</v>
      </c>
      <c r="D743" t="s">
        <v>77</v>
      </c>
      <c r="E743" t="s">
        <v>25</v>
      </c>
      <c r="F743" t="s">
        <v>43</v>
      </c>
      <c r="G743">
        <v>4</v>
      </c>
      <c r="H743">
        <v>152</v>
      </c>
      <c r="I743">
        <v>100</v>
      </c>
      <c r="J743">
        <v>1</v>
      </c>
      <c r="K743" t="s">
        <v>36</v>
      </c>
      <c r="L743">
        <v>0</v>
      </c>
      <c r="M743">
        <v>50</v>
      </c>
      <c r="N743">
        <v>15</v>
      </c>
      <c r="O743" t="s">
        <v>37</v>
      </c>
      <c r="P743" t="s">
        <v>37</v>
      </c>
      <c r="Q743" t="s">
        <v>37</v>
      </c>
      <c r="R743" t="s">
        <v>37</v>
      </c>
      <c r="S743">
        <v>96</v>
      </c>
      <c r="T743">
        <v>6</v>
      </c>
      <c r="U743" t="s">
        <v>89</v>
      </c>
      <c r="V743" t="s">
        <v>90</v>
      </c>
      <c r="X743" t="str">
        <f t="shared" si="11"/>
        <v>AI4</v>
      </c>
      <c r="Y743">
        <f>VLOOKUP($X743,Salt_Elev!$Q$1:$R$128,2,FALSE)</f>
        <v>0.46400000000000002</v>
      </c>
    </row>
    <row r="744" spans="1:25" x14ac:dyDescent="0.25">
      <c r="A744" s="1">
        <v>45048</v>
      </c>
      <c r="B744" s="2">
        <v>0.39513888888888887</v>
      </c>
      <c r="C744" t="s">
        <v>76</v>
      </c>
      <c r="D744" t="s">
        <v>77</v>
      </c>
      <c r="E744" t="s">
        <v>25</v>
      </c>
      <c r="F744" t="s">
        <v>43</v>
      </c>
      <c r="G744">
        <v>4</v>
      </c>
      <c r="H744">
        <v>152</v>
      </c>
      <c r="I744">
        <v>100</v>
      </c>
      <c r="J744">
        <v>1</v>
      </c>
      <c r="K744" t="s">
        <v>36</v>
      </c>
      <c r="L744">
        <v>0</v>
      </c>
      <c r="M744">
        <v>50</v>
      </c>
      <c r="N744">
        <v>15</v>
      </c>
      <c r="O744" t="s">
        <v>37</v>
      </c>
      <c r="P744" t="s">
        <v>37</v>
      </c>
      <c r="Q744" t="s">
        <v>37</v>
      </c>
      <c r="R744" t="s">
        <v>37</v>
      </c>
      <c r="S744">
        <v>67</v>
      </c>
      <c r="T744">
        <v>5.5</v>
      </c>
      <c r="U744" t="s">
        <v>89</v>
      </c>
      <c r="V744" t="s">
        <v>90</v>
      </c>
      <c r="X744" t="str">
        <f t="shared" si="11"/>
        <v>AI4</v>
      </c>
      <c r="Y744">
        <f>VLOOKUP($X744,Salt_Elev!$Q$1:$R$128,2,FALSE)</f>
        <v>0.46400000000000002</v>
      </c>
    </row>
    <row r="745" spans="1:25" x14ac:dyDescent="0.25">
      <c r="A745" s="1">
        <v>45048</v>
      </c>
      <c r="B745" s="2">
        <v>0.39513888888888887</v>
      </c>
      <c r="C745" t="s">
        <v>76</v>
      </c>
      <c r="D745" t="s">
        <v>77</v>
      </c>
      <c r="E745" t="s">
        <v>25</v>
      </c>
      <c r="F745" t="s">
        <v>43</v>
      </c>
      <c r="G745">
        <v>4</v>
      </c>
      <c r="H745">
        <v>152</v>
      </c>
      <c r="I745">
        <v>100</v>
      </c>
      <c r="J745">
        <v>1</v>
      </c>
      <c r="K745" t="s">
        <v>36</v>
      </c>
      <c r="L745">
        <v>0</v>
      </c>
      <c r="M745">
        <v>50</v>
      </c>
      <c r="N745">
        <v>15</v>
      </c>
      <c r="O745" t="s">
        <v>37</v>
      </c>
      <c r="P745" t="s">
        <v>37</v>
      </c>
      <c r="Q745" t="s">
        <v>37</v>
      </c>
      <c r="R745" t="s">
        <v>37</v>
      </c>
      <c r="S745">
        <v>114</v>
      </c>
      <c r="T745">
        <v>5.5</v>
      </c>
      <c r="U745" t="s">
        <v>89</v>
      </c>
      <c r="V745" t="s">
        <v>90</v>
      </c>
      <c r="X745" t="str">
        <f t="shared" si="11"/>
        <v>AI4</v>
      </c>
      <c r="Y745">
        <f>VLOOKUP($X745,Salt_Elev!$Q$1:$R$128,2,FALSE)</f>
        <v>0.46400000000000002</v>
      </c>
    </row>
    <row r="746" spans="1:25" x14ac:dyDescent="0.25">
      <c r="A746" s="1">
        <v>45048</v>
      </c>
      <c r="B746" s="2">
        <v>0.39513888888888887</v>
      </c>
      <c r="C746" t="s">
        <v>76</v>
      </c>
      <c r="D746" t="s">
        <v>77</v>
      </c>
      <c r="E746" t="s">
        <v>25</v>
      </c>
      <c r="F746" t="s">
        <v>43</v>
      </c>
      <c r="G746">
        <v>4</v>
      </c>
      <c r="H746">
        <v>152</v>
      </c>
      <c r="I746">
        <v>100</v>
      </c>
      <c r="J746">
        <v>1</v>
      </c>
      <c r="K746" t="s">
        <v>36</v>
      </c>
      <c r="L746">
        <v>0</v>
      </c>
      <c r="M746">
        <v>50</v>
      </c>
      <c r="N746">
        <v>15</v>
      </c>
      <c r="O746" t="s">
        <v>37</v>
      </c>
      <c r="P746" t="s">
        <v>37</v>
      </c>
      <c r="Q746" t="s">
        <v>37</v>
      </c>
      <c r="R746" t="s">
        <v>37</v>
      </c>
      <c r="S746">
        <v>70</v>
      </c>
      <c r="T746">
        <v>5.5</v>
      </c>
      <c r="U746" t="s">
        <v>89</v>
      </c>
      <c r="V746" t="s">
        <v>90</v>
      </c>
      <c r="X746" t="str">
        <f t="shared" si="11"/>
        <v>AI4</v>
      </c>
      <c r="Y746">
        <f>VLOOKUP($X746,Salt_Elev!$Q$1:$R$128,2,FALSE)</f>
        <v>0.46400000000000002</v>
      </c>
    </row>
    <row r="747" spans="1:25" x14ac:dyDescent="0.25">
      <c r="A747" s="1">
        <v>45048</v>
      </c>
      <c r="B747" s="2">
        <v>0.39513888888888887</v>
      </c>
      <c r="C747" t="s">
        <v>76</v>
      </c>
      <c r="D747" t="s">
        <v>77</v>
      </c>
      <c r="E747" t="s">
        <v>25</v>
      </c>
      <c r="F747" t="s">
        <v>43</v>
      </c>
      <c r="G747">
        <v>4</v>
      </c>
      <c r="H747">
        <v>152</v>
      </c>
      <c r="I747">
        <v>100</v>
      </c>
      <c r="J747">
        <v>1</v>
      </c>
      <c r="K747" t="s">
        <v>36</v>
      </c>
      <c r="L747">
        <v>0</v>
      </c>
      <c r="M747">
        <v>50</v>
      </c>
      <c r="N747">
        <v>15</v>
      </c>
      <c r="O747" t="s">
        <v>37</v>
      </c>
      <c r="P747" t="s">
        <v>37</v>
      </c>
      <c r="Q747" t="s">
        <v>37</v>
      </c>
      <c r="R747" t="s">
        <v>37</v>
      </c>
      <c r="S747">
        <v>67</v>
      </c>
      <c r="T747">
        <v>5.5</v>
      </c>
      <c r="X747" t="str">
        <f t="shared" si="11"/>
        <v>AI4</v>
      </c>
      <c r="Y747">
        <f>VLOOKUP($X747,Salt_Elev!$Q$1:$R$128,2,FALSE)</f>
        <v>0.46400000000000002</v>
      </c>
    </row>
    <row r="748" spans="1:25" x14ac:dyDescent="0.25">
      <c r="A748" s="1">
        <v>45048</v>
      </c>
      <c r="B748" s="2">
        <v>0.39513888888888887</v>
      </c>
      <c r="C748" t="s">
        <v>76</v>
      </c>
      <c r="D748" t="s">
        <v>77</v>
      </c>
      <c r="E748" t="s">
        <v>25</v>
      </c>
      <c r="F748" t="s">
        <v>43</v>
      </c>
      <c r="G748">
        <v>4</v>
      </c>
      <c r="H748">
        <v>152</v>
      </c>
      <c r="I748">
        <v>100</v>
      </c>
      <c r="J748">
        <v>1</v>
      </c>
      <c r="K748" t="s">
        <v>36</v>
      </c>
      <c r="L748">
        <v>0</v>
      </c>
      <c r="M748">
        <v>50</v>
      </c>
      <c r="N748">
        <v>15</v>
      </c>
      <c r="O748" t="s">
        <v>37</v>
      </c>
      <c r="P748" t="s">
        <v>37</v>
      </c>
      <c r="Q748" t="s">
        <v>37</v>
      </c>
      <c r="R748" t="s">
        <v>37</v>
      </c>
      <c r="S748">
        <v>107</v>
      </c>
      <c r="T748">
        <v>5.5</v>
      </c>
      <c r="X748" t="str">
        <f t="shared" si="11"/>
        <v>AI4</v>
      </c>
      <c r="Y748">
        <f>VLOOKUP($X748,Salt_Elev!$Q$1:$R$128,2,FALSE)</f>
        <v>0.46400000000000002</v>
      </c>
    </row>
    <row r="749" spans="1:25" x14ac:dyDescent="0.25">
      <c r="A749" s="1">
        <v>45048</v>
      </c>
      <c r="B749" s="2">
        <v>0.39513888888888887</v>
      </c>
      <c r="C749" t="s">
        <v>76</v>
      </c>
      <c r="D749" t="s">
        <v>77</v>
      </c>
      <c r="E749" t="s">
        <v>25</v>
      </c>
      <c r="F749" t="s">
        <v>43</v>
      </c>
      <c r="G749">
        <v>4</v>
      </c>
      <c r="H749">
        <v>152</v>
      </c>
      <c r="I749">
        <v>100</v>
      </c>
      <c r="J749">
        <v>1</v>
      </c>
      <c r="K749" t="s">
        <v>36</v>
      </c>
      <c r="L749">
        <v>0</v>
      </c>
      <c r="M749">
        <v>50</v>
      </c>
      <c r="N749">
        <v>15</v>
      </c>
      <c r="O749" t="s">
        <v>37</v>
      </c>
      <c r="P749" t="s">
        <v>37</v>
      </c>
      <c r="Q749" t="s">
        <v>37</v>
      </c>
      <c r="R749" t="s">
        <v>37</v>
      </c>
      <c r="S749">
        <v>69</v>
      </c>
      <c r="T749">
        <v>5.0999999999999996</v>
      </c>
      <c r="U749" t="s">
        <v>89</v>
      </c>
      <c r="V749" t="s">
        <v>90</v>
      </c>
      <c r="X749" t="str">
        <f t="shared" si="11"/>
        <v>AI4</v>
      </c>
      <c r="Y749">
        <f>VLOOKUP($X749,Salt_Elev!$Q$1:$R$128,2,FALSE)</f>
        <v>0.46400000000000002</v>
      </c>
    </row>
    <row r="750" spans="1:25" x14ac:dyDescent="0.25">
      <c r="A750" s="1">
        <v>45048</v>
      </c>
      <c r="B750" s="2">
        <v>0.39513888888888887</v>
      </c>
      <c r="C750" t="s">
        <v>76</v>
      </c>
      <c r="D750" t="s">
        <v>77</v>
      </c>
      <c r="E750" t="s">
        <v>25</v>
      </c>
      <c r="F750" t="s">
        <v>43</v>
      </c>
      <c r="G750">
        <v>4</v>
      </c>
      <c r="H750">
        <v>152</v>
      </c>
      <c r="I750">
        <v>100</v>
      </c>
      <c r="J750">
        <v>1</v>
      </c>
      <c r="K750" t="s">
        <v>36</v>
      </c>
      <c r="L750">
        <v>0</v>
      </c>
      <c r="M750">
        <v>50</v>
      </c>
      <c r="N750">
        <v>15</v>
      </c>
      <c r="O750" t="s">
        <v>37</v>
      </c>
      <c r="P750" t="s">
        <v>37</v>
      </c>
      <c r="Q750" t="s">
        <v>37</v>
      </c>
      <c r="R750" t="s">
        <v>37</v>
      </c>
      <c r="S750">
        <v>82</v>
      </c>
      <c r="T750">
        <v>5</v>
      </c>
      <c r="U750" t="s">
        <v>89</v>
      </c>
      <c r="V750" t="s">
        <v>90</v>
      </c>
      <c r="X750" t="str">
        <f t="shared" si="11"/>
        <v>AI4</v>
      </c>
      <c r="Y750">
        <f>VLOOKUP($X750,Salt_Elev!$Q$1:$R$128,2,FALSE)</f>
        <v>0.46400000000000002</v>
      </c>
    </row>
    <row r="751" spans="1:25" x14ac:dyDescent="0.25">
      <c r="A751" s="1">
        <v>45048</v>
      </c>
      <c r="B751" s="2">
        <v>0.39513888888888887</v>
      </c>
      <c r="C751" t="s">
        <v>76</v>
      </c>
      <c r="D751" t="s">
        <v>77</v>
      </c>
      <c r="E751" t="s">
        <v>25</v>
      </c>
      <c r="F751" t="s">
        <v>43</v>
      </c>
      <c r="G751">
        <v>4</v>
      </c>
      <c r="H751">
        <v>152</v>
      </c>
      <c r="I751">
        <v>100</v>
      </c>
      <c r="J751">
        <v>1</v>
      </c>
      <c r="K751" t="s">
        <v>36</v>
      </c>
      <c r="L751">
        <v>0</v>
      </c>
      <c r="M751">
        <v>50</v>
      </c>
      <c r="N751">
        <v>15</v>
      </c>
      <c r="O751" t="s">
        <v>37</v>
      </c>
      <c r="P751" t="s">
        <v>37</v>
      </c>
      <c r="Q751" t="s">
        <v>37</v>
      </c>
      <c r="R751" t="s">
        <v>37</v>
      </c>
      <c r="S751">
        <v>93</v>
      </c>
      <c r="T751">
        <v>4</v>
      </c>
      <c r="U751" t="s">
        <v>89</v>
      </c>
      <c r="V751" t="s">
        <v>90</v>
      </c>
      <c r="X751" t="str">
        <f t="shared" si="11"/>
        <v>AI4</v>
      </c>
      <c r="Y751">
        <f>VLOOKUP($X751,Salt_Elev!$Q$1:$R$128,2,FALSE)</f>
        <v>0.46400000000000002</v>
      </c>
    </row>
    <row r="752" spans="1:25" x14ac:dyDescent="0.25">
      <c r="A752" s="1">
        <v>45048</v>
      </c>
      <c r="B752" s="2">
        <v>0.4152777777777778</v>
      </c>
      <c r="C752" t="s">
        <v>76</v>
      </c>
      <c r="D752" t="s">
        <v>77</v>
      </c>
      <c r="E752" t="s">
        <v>25</v>
      </c>
      <c r="F752" t="s">
        <v>43</v>
      </c>
      <c r="G752">
        <v>5</v>
      </c>
      <c r="H752">
        <v>49.7</v>
      </c>
      <c r="I752">
        <v>85</v>
      </c>
      <c r="J752">
        <v>0</v>
      </c>
      <c r="K752" t="s">
        <v>27</v>
      </c>
      <c r="L752">
        <v>75</v>
      </c>
      <c r="M752">
        <v>20</v>
      </c>
      <c r="N752">
        <v>141</v>
      </c>
      <c r="O752" t="s">
        <v>32</v>
      </c>
      <c r="P752" t="s">
        <v>29</v>
      </c>
      <c r="Q752" t="s">
        <v>29</v>
      </c>
      <c r="R752" t="s">
        <v>33</v>
      </c>
      <c r="S752">
        <v>155</v>
      </c>
      <c r="T752">
        <v>1.2</v>
      </c>
      <c r="X752" t="str">
        <f t="shared" si="11"/>
        <v>AI5</v>
      </c>
      <c r="Y752">
        <f>VLOOKUP($X752,Salt_Elev!$Q$1:$R$128,2,FALSE)</f>
        <v>0.442</v>
      </c>
    </row>
    <row r="753" spans="1:25" x14ac:dyDescent="0.25">
      <c r="A753" s="1">
        <v>45048</v>
      </c>
      <c r="B753" s="2">
        <v>0.4152777777777778</v>
      </c>
      <c r="C753" t="s">
        <v>76</v>
      </c>
      <c r="D753" t="s">
        <v>77</v>
      </c>
      <c r="E753" t="s">
        <v>25</v>
      </c>
      <c r="F753" t="s">
        <v>43</v>
      </c>
      <c r="G753">
        <v>5</v>
      </c>
      <c r="H753">
        <v>49.7</v>
      </c>
      <c r="I753">
        <v>85</v>
      </c>
      <c r="J753">
        <v>0</v>
      </c>
      <c r="K753" t="s">
        <v>27</v>
      </c>
      <c r="L753">
        <v>75</v>
      </c>
      <c r="M753">
        <v>20</v>
      </c>
      <c r="N753">
        <v>141</v>
      </c>
      <c r="O753" t="s">
        <v>32</v>
      </c>
      <c r="P753" t="s">
        <v>29</v>
      </c>
      <c r="Q753" t="s">
        <v>29</v>
      </c>
      <c r="R753" t="s">
        <v>33</v>
      </c>
      <c r="S753">
        <v>265</v>
      </c>
      <c r="T753">
        <v>1</v>
      </c>
      <c r="X753" t="str">
        <f t="shared" si="11"/>
        <v>AI5</v>
      </c>
      <c r="Y753">
        <f>VLOOKUP($X753,Salt_Elev!$Q$1:$R$128,2,FALSE)</f>
        <v>0.442</v>
      </c>
    </row>
    <row r="754" spans="1:25" x14ac:dyDescent="0.25">
      <c r="A754" s="1">
        <v>45048</v>
      </c>
      <c r="B754" s="2">
        <v>0.4152777777777778</v>
      </c>
      <c r="C754" t="s">
        <v>76</v>
      </c>
      <c r="D754" t="s">
        <v>77</v>
      </c>
      <c r="E754" t="s">
        <v>25</v>
      </c>
      <c r="F754" t="s">
        <v>43</v>
      </c>
      <c r="G754">
        <v>5</v>
      </c>
      <c r="H754">
        <v>49.7</v>
      </c>
      <c r="I754">
        <v>85</v>
      </c>
      <c r="J754">
        <v>0</v>
      </c>
      <c r="K754" t="s">
        <v>27</v>
      </c>
      <c r="L754">
        <v>75</v>
      </c>
      <c r="M754">
        <v>20</v>
      </c>
      <c r="N754">
        <v>141</v>
      </c>
      <c r="O754" t="s">
        <v>32</v>
      </c>
      <c r="P754" t="s">
        <v>29</v>
      </c>
      <c r="Q754" t="s">
        <v>29</v>
      </c>
      <c r="R754" t="s">
        <v>33</v>
      </c>
      <c r="S754">
        <v>316</v>
      </c>
      <c r="T754">
        <v>1</v>
      </c>
      <c r="X754" t="str">
        <f t="shared" si="11"/>
        <v>AI5</v>
      </c>
      <c r="Y754">
        <f>VLOOKUP($X754,Salt_Elev!$Q$1:$R$128,2,FALSE)</f>
        <v>0.442</v>
      </c>
    </row>
    <row r="755" spans="1:25" x14ac:dyDescent="0.25">
      <c r="A755" s="1">
        <v>45048</v>
      </c>
      <c r="B755" s="2">
        <v>0.4152777777777778</v>
      </c>
      <c r="C755" t="s">
        <v>76</v>
      </c>
      <c r="D755" t="s">
        <v>77</v>
      </c>
      <c r="E755" t="s">
        <v>25</v>
      </c>
      <c r="F755" t="s">
        <v>43</v>
      </c>
      <c r="G755">
        <v>5</v>
      </c>
      <c r="H755">
        <v>49.7</v>
      </c>
      <c r="I755">
        <v>85</v>
      </c>
      <c r="J755">
        <v>0</v>
      </c>
      <c r="K755" t="s">
        <v>27</v>
      </c>
      <c r="L755">
        <v>75</v>
      </c>
      <c r="M755">
        <v>20</v>
      </c>
      <c r="N755">
        <v>141</v>
      </c>
      <c r="O755" t="s">
        <v>32</v>
      </c>
      <c r="P755" t="s">
        <v>29</v>
      </c>
      <c r="Q755" t="s">
        <v>29</v>
      </c>
      <c r="R755" t="s">
        <v>33</v>
      </c>
      <c r="S755">
        <v>325</v>
      </c>
      <c r="T755">
        <v>1</v>
      </c>
      <c r="X755" t="str">
        <f t="shared" si="11"/>
        <v>AI5</v>
      </c>
      <c r="Y755">
        <f>VLOOKUP($X755,Salt_Elev!$Q$1:$R$128,2,FALSE)</f>
        <v>0.442</v>
      </c>
    </row>
    <row r="756" spans="1:25" x14ac:dyDescent="0.25">
      <c r="A756" s="1">
        <v>45048</v>
      </c>
      <c r="B756" s="2">
        <v>0.4152777777777778</v>
      </c>
      <c r="C756" t="s">
        <v>76</v>
      </c>
      <c r="D756" t="s">
        <v>77</v>
      </c>
      <c r="E756" t="s">
        <v>25</v>
      </c>
      <c r="F756" t="s">
        <v>43</v>
      </c>
      <c r="G756">
        <v>5</v>
      </c>
      <c r="H756">
        <v>49.7</v>
      </c>
      <c r="I756">
        <v>85</v>
      </c>
      <c r="J756">
        <v>0</v>
      </c>
      <c r="K756" t="s">
        <v>27</v>
      </c>
      <c r="L756">
        <v>75</v>
      </c>
      <c r="M756">
        <v>20</v>
      </c>
      <c r="N756">
        <v>141</v>
      </c>
      <c r="O756" t="s">
        <v>32</v>
      </c>
      <c r="P756" t="s">
        <v>29</v>
      </c>
      <c r="Q756" t="s">
        <v>29</v>
      </c>
      <c r="R756" t="s">
        <v>33</v>
      </c>
      <c r="S756">
        <v>196</v>
      </c>
      <c r="T756">
        <v>0.6</v>
      </c>
      <c r="X756" t="str">
        <f t="shared" si="11"/>
        <v>AI5</v>
      </c>
      <c r="Y756">
        <f>VLOOKUP($X756,Salt_Elev!$Q$1:$R$128,2,FALSE)</f>
        <v>0.442</v>
      </c>
    </row>
    <row r="757" spans="1:25" x14ac:dyDescent="0.25">
      <c r="A757" s="1">
        <v>45048</v>
      </c>
      <c r="B757" s="2">
        <v>0.4152777777777778</v>
      </c>
      <c r="C757" t="s">
        <v>76</v>
      </c>
      <c r="D757" t="s">
        <v>77</v>
      </c>
      <c r="E757" t="s">
        <v>25</v>
      </c>
      <c r="F757" t="s">
        <v>43</v>
      </c>
      <c r="G757">
        <v>5</v>
      </c>
      <c r="H757">
        <v>49.7</v>
      </c>
      <c r="I757">
        <v>85</v>
      </c>
      <c r="J757">
        <v>0</v>
      </c>
      <c r="K757" t="s">
        <v>27</v>
      </c>
      <c r="L757">
        <v>75</v>
      </c>
      <c r="M757">
        <v>20</v>
      </c>
      <c r="N757">
        <v>141</v>
      </c>
      <c r="O757" t="s">
        <v>32</v>
      </c>
      <c r="P757" t="s">
        <v>29</v>
      </c>
      <c r="Q757" t="s">
        <v>29</v>
      </c>
      <c r="R757" t="s">
        <v>33</v>
      </c>
      <c r="S757">
        <v>240</v>
      </c>
      <c r="T757">
        <v>0.5</v>
      </c>
      <c r="X757" t="str">
        <f t="shared" si="11"/>
        <v>AI5</v>
      </c>
      <c r="Y757">
        <f>VLOOKUP($X757,Salt_Elev!$Q$1:$R$128,2,FALSE)</f>
        <v>0.442</v>
      </c>
    </row>
    <row r="758" spans="1:25" x14ac:dyDescent="0.25">
      <c r="A758" s="1">
        <v>45048</v>
      </c>
      <c r="B758" s="2">
        <v>0.4152777777777778</v>
      </c>
      <c r="C758" t="s">
        <v>76</v>
      </c>
      <c r="D758" t="s">
        <v>77</v>
      </c>
      <c r="E758" t="s">
        <v>25</v>
      </c>
      <c r="F758" t="s">
        <v>43</v>
      </c>
      <c r="G758">
        <v>5</v>
      </c>
      <c r="H758">
        <v>49.7</v>
      </c>
      <c r="I758">
        <v>85</v>
      </c>
      <c r="J758">
        <v>0</v>
      </c>
      <c r="K758" t="s">
        <v>27</v>
      </c>
      <c r="L758">
        <v>75</v>
      </c>
      <c r="M758">
        <v>20</v>
      </c>
      <c r="N758">
        <v>141</v>
      </c>
      <c r="O758" t="s">
        <v>32</v>
      </c>
      <c r="P758" t="s">
        <v>29</v>
      </c>
      <c r="Q758" t="s">
        <v>29</v>
      </c>
      <c r="R758" t="s">
        <v>33</v>
      </c>
      <c r="S758">
        <v>300</v>
      </c>
      <c r="T758">
        <v>0.5</v>
      </c>
      <c r="X758" t="str">
        <f t="shared" si="11"/>
        <v>AI5</v>
      </c>
      <c r="Y758">
        <f>VLOOKUP($X758,Salt_Elev!$Q$1:$R$128,2,FALSE)</f>
        <v>0.442</v>
      </c>
    </row>
    <row r="759" spans="1:25" x14ac:dyDescent="0.25">
      <c r="A759" s="1">
        <v>45048</v>
      </c>
      <c r="B759" s="2">
        <v>0.4152777777777778</v>
      </c>
      <c r="C759" t="s">
        <v>76</v>
      </c>
      <c r="D759" t="s">
        <v>77</v>
      </c>
      <c r="E759" t="s">
        <v>25</v>
      </c>
      <c r="F759" t="s">
        <v>43</v>
      </c>
      <c r="G759">
        <v>5</v>
      </c>
      <c r="H759">
        <v>49.7</v>
      </c>
      <c r="I759">
        <v>85</v>
      </c>
      <c r="J759">
        <v>0</v>
      </c>
      <c r="K759" t="s">
        <v>27</v>
      </c>
      <c r="L759">
        <v>75</v>
      </c>
      <c r="M759">
        <v>20</v>
      </c>
      <c r="N759">
        <v>141</v>
      </c>
      <c r="O759" t="s">
        <v>32</v>
      </c>
      <c r="P759" t="s">
        <v>29</v>
      </c>
      <c r="Q759" t="s">
        <v>29</v>
      </c>
      <c r="R759" t="s">
        <v>33</v>
      </c>
      <c r="S759">
        <v>220</v>
      </c>
      <c r="T759">
        <v>0.5</v>
      </c>
      <c r="X759" t="str">
        <f t="shared" si="11"/>
        <v>AI5</v>
      </c>
      <c r="Y759">
        <f>VLOOKUP($X759,Salt_Elev!$Q$1:$R$128,2,FALSE)</f>
        <v>0.442</v>
      </c>
    </row>
    <row r="760" spans="1:25" x14ac:dyDescent="0.25">
      <c r="A760" s="1">
        <v>45048</v>
      </c>
      <c r="B760" s="2">
        <v>0.4152777777777778</v>
      </c>
      <c r="C760" t="s">
        <v>76</v>
      </c>
      <c r="D760" t="s">
        <v>77</v>
      </c>
      <c r="E760" t="s">
        <v>25</v>
      </c>
      <c r="F760" t="s">
        <v>43</v>
      </c>
      <c r="G760">
        <v>5</v>
      </c>
      <c r="H760">
        <v>49.7</v>
      </c>
      <c r="I760">
        <v>85</v>
      </c>
      <c r="J760">
        <v>0</v>
      </c>
      <c r="K760" t="s">
        <v>27</v>
      </c>
      <c r="L760">
        <v>75</v>
      </c>
      <c r="M760">
        <v>20</v>
      </c>
      <c r="N760">
        <v>141</v>
      </c>
      <c r="O760" t="s">
        <v>32</v>
      </c>
      <c r="P760" t="s">
        <v>29</v>
      </c>
      <c r="Q760" t="s">
        <v>29</v>
      </c>
      <c r="R760" t="s">
        <v>33</v>
      </c>
      <c r="S760">
        <v>359</v>
      </c>
      <c r="T760">
        <v>0.5</v>
      </c>
      <c r="X760" t="str">
        <f t="shared" si="11"/>
        <v>AI5</v>
      </c>
      <c r="Y760">
        <f>VLOOKUP($X760,Salt_Elev!$Q$1:$R$128,2,FALSE)</f>
        <v>0.442</v>
      </c>
    </row>
    <row r="761" spans="1:25" x14ac:dyDescent="0.25">
      <c r="A761" s="1">
        <v>45048</v>
      </c>
      <c r="B761" s="2">
        <v>0.4152777777777778</v>
      </c>
      <c r="C761" t="s">
        <v>76</v>
      </c>
      <c r="D761" t="s">
        <v>77</v>
      </c>
      <c r="E761" t="s">
        <v>25</v>
      </c>
      <c r="F761" t="s">
        <v>43</v>
      </c>
      <c r="G761">
        <v>5</v>
      </c>
      <c r="H761">
        <v>49.7</v>
      </c>
      <c r="I761">
        <v>85</v>
      </c>
      <c r="J761">
        <v>0</v>
      </c>
      <c r="K761" t="s">
        <v>27</v>
      </c>
      <c r="L761">
        <v>75</v>
      </c>
      <c r="M761">
        <v>20</v>
      </c>
      <c r="N761">
        <v>141</v>
      </c>
      <c r="O761" t="s">
        <v>32</v>
      </c>
      <c r="P761" t="s">
        <v>29</v>
      </c>
      <c r="Q761" t="s">
        <v>29</v>
      </c>
      <c r="R761" t="s">
        <v>33</v>
      </c>
      <c r="S761">
        <v>200</v>
      </c>
      <c r="T761">
        <v>0.4</v>
      </c>
      <c r="X761" t="str">
        <f t="shared" si="11"/>
        <v>AI5</v>
      </c>
      <c r="Y761">
        <f>VLOOKUP($X761,Salt_Elev!$Q$1:$R$128,2,FALSE)</f>
        <v>0.442</v>
      </c>
    </row>
    <row r="762" spans="1:25" x14ac:dyDescent="0.25">
      <c r="A762" s="1">
        <v>45048</v>
      </c>
      <c r="B762" s="2">
        <v>0.4152777777777778</v>
      </c>
      <c r="C762" t="s">
        <v>76</v>
      </c>
      <c r="D762" t="s">
        <v>77</v>
      </c>
      <c r="E762" t="s">
        <v>25</v>
      </c>
      <c r="F762" t="s">
        <v>43</v>
      </c>
      <c r="G762">
        <v>5</v>
      </c>
      <c r="H762">
        <v>49.7</v>
      </c>
      <c r="I762">
        <v>85</v>
      </c>
      <c r="J762">
        <v>0</v>
      </c>
      <c r="K762" t="s">
        <v>44</v>
      </c>
      <c r="L762">
        <v>10</v>
      </c>
      <c r="M762">
        <v>50</v>
      </c>
      <c r="N762">
        <v>193</v>
      </c>
      <c r="O762" t="s">
        <v>15</v>
      </c>
      <c r="P762" t="s">
        <v>50</v>
      </c>
      <c r="Q762" t="s">
        <v>29</v>
      </c>
      <c r="R762" t="s">
        <v>29</v>
      </c>
      <c r="S762">
        <v>264</v>
      </c>
      <c r="T762">
        <v>2</v>
      </c>
      <c r="X762" t="str">
        <f t="shared" si="11"/>
        <v>AI5</v>
      </c>
      <c r="Y762">
        <f>VLOOKUP($X762,Salt_Elev!$Q$1:$R$128,2,FALSE)</f>
        <v>0.442</v>
      </c>
    </row>
    <row r="763" spans="1:25" x14ac:dyDescent="0.25">
      <c r="A763" s="1">
        <v>45048</v>
      </c>
      <c r="B763" s="2">
        <v>0.4152777777777778</v>
      </c>
      <c r="C763" t="s">
        <v>76</v>
      </c>
      <c r="D763" t="s">
        <v>77</v>
      </c>
      <c r="E763" t="s">
        <v>25</v>
      </c>
      <c r="F763" t="s">
        <v>43</v>
      </c>
      <c r="G763">
        <v>5</v>
      </c>
      <c r="H763">
        <v>49.7</v>
      </c>
      <c r="I763">
        <v>85</v>
      </c>
      <c r="J763">
        <v>0</v>
      </c>
      <c r="K763" t="s">
        <v>44</v>
      </c>
      <c r="L763">
        <v>10</v>
      </c>
      <c r="M763">
        <v>50</v>
      </c>
      <c r="N763">
        <v>193</v>
      </c>
      <c r="O763" t="s">
        <v>15</v>
      </c>
      <c r="P763" t="s">
        <v>50</v>
      </c>
      <c r="Q763" t="s">
        <v>29</v>
      </c>
      <c r="R763" t="s">
        <v>29</v>
      </c>
      <c r="S763">
        <v>209</v>
      </c>
      <c r="T763">
        <v>2</v>
      </c>
      <c r="X763" t="str">
        <f t="shared" si="11"/>
        <v>AI5</v>
      </c>
      <c r="Y763">
        <f>VLOOKUP($X763,Salt_Elev!$Q$1:$R$128,2,FALSE)</f>
        <v>0.442</v>
      </c>
    </row>
    <row r="764" spans="1:25" x14ac:dyDescent="0.25">
      <c r="A764" s="1">
        <v>45048</v>
      </c>
      <c r="B764" s="2">
        <v>0.4152777777777778</v>
      </c>
      <c r="C764" t="s">
        <v>76</v>
      </c>
      <c r="D764" t="s">
        <v>77</v>
      </c>
      <c r="E764" t="s">
        <v>25</v>
      </c>
      <c r="F764" t="s">
        <v>43</v>
      </c>
      <c r="G764">
        <v>5</v>
      </c>
      <c r="H764">
        <v>49.7</v>
      </c>
      <c r="I764">
        <v>85</v>
      </c>
      <c r="J764">
        <v>0</v>
      </c>
      <c r="K764" t="s">
        <v>44</v>
      </c>
      <c r="L764">
        <v>10</v>
      </c>
      <c r="M764">
        <v>50</v>
      </c>
      <c r="N764">
        <v>193</v>
      </c>
      <c r="O764" t="s">
        <v>15</v>
      </c>
      <c r="P764" t="s">
        <v>50</v>
      </c>
      <c r="Q764" t="s">
        <v>29</v>
      </c>
      <c r="R764" t="s">
        <v>29</v>
      </c>
      <c r="S764">
        <v>209</v>
      </c>
      <c r="T764">
        <v>1.5</v>
      </c>
      <c r="X764" t="str">
        <f t="shared" si="11"/>
        <v>AI5</v>
      </c>
      <c r="Y764">
        <f>VLOOKUP($X764,Salt_Elev!$Q$1:$R$128,2,FALSE)</f>
        <v>0.442</v>
      </c>
    </row>
    <row r="765" spans="1:25" x14ac:dyDescent="0.25">
      <c r="A765" s="1">
        <v>45048</v>
      </c>
      <c r="B765" s="2">
        <v>0.4152777777777778</v>
      </c>
      <c r="C765" t="s">
        <v>76</v>
      </c>
      <c r="D765" t="s">
        <v>77</v>
      </c>
      <c r="E765" t="s">
        <v>25</v>
      </c>
      <c r="F765" t="s">
        <v>43</v>
      </c>
      <c r="G765">
        <v>5</v>
      </c>
      <c r="H765">
        <v>49.7</v>
      </c>
      <c r="I765">
        <v>85</v>
      </c>
      <c r="J765">
        <v>0</v>
      </c>
      <c r="K765" t="s">
        <v>44</v>
      </c>
      <c r="L765">
        <v>10</v>
      </c>
      <c r="M765">
        <v>50</v>
      </c>
      <c r="N765">
        <v>193</v>
      </c>
      <c r="O765" t="s">
        <v>15</v>
      </c>
      <c r="P765" t="s">
        <v>50</v>
      </c>
      <c r="Q765" t="s">
        <v>29</v>
      </c>
      <c r="R765" t="s">
        <v>29</v>
      </c>
      <c r="S765">
        <v>241</v>
      </c>
      <c r="T765">
        <v>1.5</v>
      </c>
      <c r="X765" t="str">
        <f t="shared" si="11"/>
        <v>AI5</v>
      </c>
      <c r="Y765">
        <f>VLOOKUP($X765,Salt_Elev!$Q$1:$R$128,2,FALSE)</f>
        <v>0.442</v>
      </c>
    </row>
    <row r="766" spans="1:25" x14ac:dyDescent="0.25">
      <c r="A766" s="1">
        <v>45048</v>
      </c>
      <c r="B766" s="2">
        <v>0.4152777777777778</v>
      </c>
      <c r="C766" t="s">
        <v>76</v>
      </c>
      <c r="D766" t="s">
        <v>77</v>
      </c>
      <c r="E766" t="s">
        <v>25</v>
      </c>
      <c r="F766" t="s">
        <v>43</v>
      </c>
      <c r="G766">
        <v>5</v>
      </c>
      <c r="H766">
        <v>49.7</v>
      </c>
      <c r="I766">
        <v>85</v>
      </c>
      <c r="J766">
        <v>0</v>
      </c>
      <c r="K766" t="s">
        <v>44</v>
      </c>
      <c r="L766">
        <v>10</v>
      </c>
      <c r="M766">
        <v>50</v>
      </c>
      <c r="N766">
        <v>193</v>
      </c>
      <c r="O766" t="s">
        <v>15</v>
      </c>
      <c r="P766" t="s">
        <v>50</v>
      </c>
      <c r="Q766" t="s">
        <v>29</v>
      </c>
      <c r="R766" t="s">
        <v>29</v>
      </c>
      <c r="S766">
        <v>241</v>
      </c>
      <c r="T766">
        <v>1.5</v>
      </c>
      <c r="X766" t="str">
        <f t="shared" si="11"/>
        <v>AI5</v>
      </c>
      <c r="Y766">
        <f>VLOOKUP($X766,Salt_Elev!$Q$1:$R$128,2,FALSE)</f>
        <v>0.442</v>
      </c>
    </row>
    <row r="767" spans="1:25" x14ac:dyDescent="0.25">
      <c r="A767" s="1">
        <v>45048</v>
      </c>
      <c r="B767" s="2">
        <v>0.4152777777777778</v>
      </c>
      <c r="C767" t="s">
        <v>76</v>
      </c>
      <c r="D767" t="s">
        <v>77</v>
      </c>
      <c r="E767" t="s">
        <v>25</v>
      </c>
      <c r="F767" t="s">
        <v>43</v>
      </c>
      <c r="G767">
        <v>5</v>
      </c>
      <c r="H767">
        <v>49.7</v>
      </c>
      <c r="I767">
        <v>85</v>
      </c>
      <c r="J767">
        <v>0</v>
      </c>
      <c r="K767" t="s">
        <v>44</v>
      </c>
      <c r="L767">
        <v>10</v>
      </c>
      <c r="M767">
        <v>50</v>
      </c>
      <c r="N767">
        <v>193</v>
      </c>
      <c r="O767" t="s">
        <v>15</v>
      </c>
      <c r="P767" t="s">
        <v>50</v>
      </c>
      <c r="Q767" t="s">
        <v>29</v>
      </c>
      <c r="R767" t="s">
        <v>29</v>
      </c>
      <c r="S767">
        <v>146</v>
      </c>
      <c r="T767">
        <v>1</v>
      </c>
      <c r="X767" t="str">
        <f t="shared" si="11"/>
        <v>AI5</v>
      </c>
      <c r="Y767">
        <f>VLOOKUP($X767,Salt_Elev!$Q$1:$R$128,2,FALSE)</f>
        <v>0.442</v>
      </c>
    </row>
    <row r="768" spans="1:25" x14ac:dyDescent="0.25">
      <c r="A768" s="1">
        <v>45048</v>
      </c>
      <c r="B768" s="2">
        <v>0.4152777777777778</v>
      </c>
      <c r="C768" t="s">
        <v>76</v>
      </c>
      <c r="D768" t="s">
        <v>77</v>
      </c>
      <c r="E768" t="s">
        <v>25</v>
      </c>
      <c r="F768" t="s">
        <v>43</v>
      </c>
      <c r="G768">
        <v>5</v>
      </c>
      <c r="H768">
        <v>49.7</v>
      </c>
      <c r="I768">
        <v>85</v>
      </c>
      <c r="J768">
        <v>0</v>
      </c>
      <c r="K768" t="s">
        <v>44</v>
      </c>
      <c r="L768">
        <v>10</v>
      </c>
      <c r="M768">
        <v>50</v>
      </c>
      <c r="N768">
        <v>193</v>
      </c>
      <c r="O768" t="s">
        <v>15</v>
      </c>
      <c r="P768" t="s">
        <v>50</v>
      </c>
      <c r="Q768" t="s">
        <v>29</v>
      </c>
      <c r="R768" t="s">
        <v>29</v>
      </c>
      <c r="S768">
        <v>238</v>
      </c>
      <c r="T768">
        <v>1</v>
      </c>
      <c r="X768" t="str">
        <f t="shared" si="11"/>
        <v>AI5</v>
      </c>
      <c r="Y768">
        <f>VLOOKUP($X768,Salt_Elev!$Q$1:$R$128,2,FALSE)</f>
        <v>0.442</v>
      </c>
    </row>
    <row r="769" spans="1:25" x14ac:dyDescent="0.25">
      <c r="A769" s="1">
        <v>45048</v>
      </c>
      <c r="B769" s="2">
        <v>0.4152777777777778</v>
      </c>
      <c r="C769" t="s">
        <v>76</v>
      </c>
      <c r="D769" t="s">
        <v>77</v>
      </c>
      <c r="E769" t="s">
        <v>25</v>
      </c>
      <c r="F769" t="s">
        <v>43</v>
      </c>
      <c r="G769">
        <v>5</v>
      </c>
      <c r="H769">
        <v>49.7</v>
      </c>
      <c r="I769">
        <v>85</v>
      </c>
      <c r="J769">
        <v>0</v>
      </c>
      <c r="K769" t="s">
        <v>44</v>
      </c>
      <c r="L769">
        <v>10</v>
      </c>
      <c r="M769">
        <v>50</v>
      </c>
      <c r="N769">
        <v>193</v>
      </c>
      <c r="O769" t="s">
        <v>15</v>
      </c>
      <c r="P769" t="s">
        <v>50</v>
      </c>
      <c r="Q769" t="s">
        <v>29</v>
      </c>
      <c r="R769" t="s">
        <v>29</v>
      </c>
      <c r="S769">
        <v>189</v>
      </c>
      <c r="T769">
        <v>1</v>
      </c>
      <c r="X769" t="str">
        <f t="shared" si="11"/>
        <v>AI5</v>
      </c>
      <c r="Y769">
        <f>VLOOKUP($X769,Salt_Elev!$Q$1:$R$128,2,FALSE)</f>
        <v>0.442</v>
      </c>
    </row>
    <row r="770" spans="1:25" x14ac:dyDescent="0.25">
      <c r="A770" s="1">
        <v>45048</v>
      </c>
      <c r="B770" s="2">
        <v>0.4152777777777778</v>
      </c>
      <c r="C770" t="s">
        <v>76</v>
      </c>
      <c r="D770" t="s">
        <v>77</v>
      </c>
      <c r="E770" t="s">
        <v>25</v>
      </c>
      <c r="F770" t="s">
        <v>43</v>
      </c>
      <c r="G770">
        <v>5</v>
      </c>
      <c r="H770">
        <v>49.7</v>
      </c>
      <c r="I770">
        <v>85</v>
      </c>
      <c r="J770">
        <v>0</v>
      </c>
      <c r="K770" t="s">
        <v>44</v>
      </c>
      <c r="L770">
        <v>10</v>
      </c>
      <c r="M770">
        <v>50</v>
      </c>
      <c r="N770">
        <v>193</v>
      </c>
      <c r="O770" t="s">
        <v>15</v>
      </c>
      <c r="P770" t="s">
        <v>50</v>
      </c>
      <c r="Q770" t="s">
        <v>29</v>
      </c>
      <c r="R770" t="s">
        <v>29</v>
      </c>
      <c r="S770">
        <v>200</v>
      </c>
      <c r="T770">
        <v>1</v>
      </c>
      <c r="X770" t="str">
        <f t="shared" ref="X770:X833" si="12">_xlfn.CONCAT(F770,G770)</f>
        <v>AI5</v>
      </c>
      <c r="Y770">
        <f>VLOOKUP($X770,Salt_Elev!$Q$1:$R$128,2,FALSE)</f>
        <v>0.442</v>
      </c>
    </row>
    <row r="771" spans="1:25" x14ac:dyDescent="0.25">
      <c r="A771" s="1">
        <v>45048</v>
      </c>
      <c r="B771" s="2">
        <v>0.4152777777777778</v>
      </c>
      <c r="C771" t="s">
        <v>76</v>
      </c>
      <c r="D771" t="s">
        <v>77</v>
      </c>
      <c r="E771" t="s">
        <v>25</v>
      </c>
      <c r="F771" t="s">
        <v>43</v>
      </c>
      <c r="G771">
        <v>5</v>
      </c>
      <c r="H771">
        <v>49.7</v>
      </c>
      <c r="I771">
        <v>85</v>
      </c>
      <c r="J771">
        <v>0</v>
      </c>
      <c r="K771" t="s">
        <v>44</v>
      </c>
      <c r="L771">
        <v>10</v>
      </c>
      <c r="M771">
        <v>50</v>
      </c>
      <c r="N771">
        <v>193</v>
      </c>
      <c r="O771" t="s">
        <v>15</v>
      </c>
      <c r="P771" t="s">
        <v>50</v>
      </c>
      <c r="Q771" t="s">
        <v>29</v>
      </c>
      <c r="R771" t="s">
        <v>29</v>
      </c>
      <c r="S771">
        <v>241</v>
      </c>
      <c r="T771">
        <v>0.5</v>
      </c>
      <c r="X771" t="str">
        <f t="shared" si="12"/>
        <v>AI5</v>
      </c>
      <c r="Y771">
        <f>VLOOKUP($X771,Salt_Elev!$Q$1:$R$128,2,FALSE)</f>
        <v>0.442</v>
      </c>
    </row>
    <row r="772" spans="1:25" x14ac:dyDescent="0.25">
      <c r="A772" s="1">
        <v>45048</v>
      </c>
      <c r="B772" s="2">
        <v>0.58611111111111114</v>
      </c>
      <c r="C772" t="s">
        <v>91</v>
      </c>
      <c r="D772" t="s">
        <v>74</v>
      </c>
      <c r="E772" t="s">
        <v>25</v>
      </c>
      <c r="F772" t="s">
        <v>43</v>
      </c>
      <c r="G772">
        <v>6</v>
      </c>
      <c r="H772">
        <v>111.5</v>
      </c>
      <c r="I772">
        <v>100</v>
      </c>
      <c r="J772">
        <v>3</v>
      </c>
      <c r="K772" t="s">
        <v>49</v>
      </c>
      <c r="L772">
        <v>100</v>
      </c>
      <c r="M772">
        <v>50</v>
      </c>
      <c r="N772">
        <v>128</v>
      </c>
      <c r="O772" t="s">
        <v>28</v>
      </c>
      <c r="P772" t="s">
        <v>29</v>
      </c>
      <c r="Q772" t="s">
        <v>29</v>
      </c>
      <c r="R772" t="s">
        <v>50</v>
      </c>
      <c r="S772">
        <v>777</v>
      </c>
      <c r="T772">
        <v>3</v>
      </c>
      <c r="X772" t="str">
        <f t="shared" si="12"/>
        <v>AI6</v>
      </c>
      <c r="Y772">
        <f>VLOOKUP($X772,Salt_Elev!$Q$1:$R$128,2,FALSE)</f>
        <v>0.52700000000000002</v>
      </c>
    </row>
    <row r="773" spans="1:25" x14ac:dyDescent="0.25">
      <c r="A773" s="1">
        <v>45048</v>
      </c>
      <c r="B773" s="2">
        <v>0.58611111111111114</v>
      </c>
      <c r="C773" t="s">
        <v>91</v>
      </c>
      <c r="D773" t="s">
        <v>74</v>
      </c>
      <c r="E773" t="s">
        <v>25</v>
      </c>
      <c r="F773" t="s">
        <v>43</v>
      </c>
      <c r="G773">
        <v>6</v>
      </c>
      <c r="H773">
        <v>111.5</v>
      </c>
      <c r="I773">
        <v>100</v>
      </c>
      <c r="J773">
        <v>3</v>
      </c>
      <c r="K773" t="s">
        <v>49</v>
      </c>
      <c r="L773">
        <v>100</v>
      </c>
      <c r="M773">
        <v>50</v>
      </c>
      <c r="N773">
        <v>128</v>
      </c>
      <c r="O773" t="s">
        <v>28</v>
      </c>
      <c r="P773" t="s">
        <v>29</v>
      </c>
      <c r="Q773" t="s">
        <v>29</v>
      </c>
      <c r="R773" t="s">
        <v>50</v>
      </c>
      <c r="S773">
        <v>917</v>
      </c>
      <c r="T773">
        <v>2.9</v>
      </c>
      <c r="X773" t="str">
        <f t="shared" si="12"/>
        <v>AI6</v>
      </c>
      <c r="Y773">
        <f>VLOOKUP($X773,Salt_Elev!$Q$1:$R$128,2,FALSE)</f>
        <v>0.52700000000000002</v>
      </c>
    </row>
    <row r="774" spans="1:25" x14ac:dyDescent="0.25">
      <c r="A774" s="1">
        <v>45048</v>
      </c>
      <c r="B774" s="2">
        <v>0.58611111111111114</v>
      </c>
      <c r="C774" t="s">
        <v>91</v>
      </c>
      <c r="D774" t="s">
        <v>74</v>
      </c>
      <c r="E774" t="s">
        <v>25</v>
      </c>
      <c r="F774" t="s">
        <v>43</v>
      </c>
      <c r="G774">
        <v>6</v>
      </c>
      <c r="H774">
        <v>111.5</v>
      </c>
      <c r="I774">
        <v>100</v>
      </c>
      <c r="J774">
        <v>3</v>
      </c>
      <c r="K774" t="s">
        <v>49</v>
      </c>
      <c r="L774">
        <v>100</v>
      </c>
      <c r="M774">
        <v>50</v>
      </c>
      <c r="N774">
        <v>128</v>
      </c>
      <c r="O774" t="s">
        <v>28</v>
      </c>
      <c r="P774" t="s">
        <v>29</v>
      </c>
      <c r="Q774" t="s">
        <v>29</v>
      </c>
      <c r="R774" t="s">
        <v>50</v>
      </c>
      <c r="S774">
        <v>1181</v>
      </c>
      <c r="T774">
        <v>2.8</v>
      </c>
      <c r="X774" t="str">
        <f t="shared" si="12"/>
        <v>AI6</v>
      </c>
      <c r="Y774">
        <f>VLOOKUP($X774,Salt_Elev!$Q$1:$R$128,2,FALSE)</f>
        <v>0.52700000000000002</v>
      </c>
    </row>
    <row r="775" spans="1:25" x14ac:dyDescent="0.25">
      <c r="A775" s="1">
        <v>45048</v>
      </c>
      <c r="B775" s="2">
        <v>0.58611111111111114</v>
      </c>
      <c r="C775" t="s">
        <v>91</v>
      </c>
      <c r="D775" t="s">
        <v>74</v>
      </c>
      <c r="E775" t="s">
        <v>25</v>
      </c>
      <c r="F775" t="s">
        <v>43</v>
      </c>
      <c r="G775">
        <v>6</v>
      </c>
      <c r="H775">
        <v>111.5</v>
      </c>
      <c r="I775">
        <v>100</v>
      </c>
      <c r="J775">
        <v>3</v>
      </c>
      <c r="K775" t="s">
        <v>49</v>
      </c>
      <c r="L775">
        <v>100</v>
      </c>
      <c r="M775">
        <v>50</v>
      </c>
      <c r="N775">
        <v>128</v>
      </c>
      <c r="O775" t="s">
        <v>28</v>
      </c>
      <c r="P775" t="s">
        <v>29</v>
      </c>
      <c r="Q775" t="s">
        <v>29</v>
      </c>
      <c r="R775" t="s">
        <v>50</v>
      </c>
      <c r="S775">
        <v>1009</v>
      </c>
      <c r="T775">
        <v>2.7</v>
      </c>
      <c r="X775" t="str">
        <f t="shared" si="12"/>
        <v>AI6</v>
      </c>
      <c r="Y775">
        <f>VLOOKUP($X775,Salt_Elev!$Q$1:$R$128,2,FALSE)</f>
        <v>0.52700000000000002</v>
      </c>
    </row>
    <row r="776" spans="1:25" x14ac:dyDescent="0.25">
      <c r="A776" s="1">
        <v>45048</v>
      </c>
      <c r="B776" s="2">
        <v>0.58611111111111114</v>
      </c>
      <c r="C776" t="s">
        <v>91</v>
      </c>
      <c r="D776" t="s">
        <v>74</v>
      </c>
      <c r="E776" t="s">
        <v>25</v>
      </c>
      <c r="F776" t="s">
        <v>43</v>
      </c>
      <c r="G776">
        <v>6</v>
      </c>
      <c r="H776">
        <v>111.5</v>
      </c>
      <c r="I776">
        <v>100</v>
      </c>
      <c r="J776">
        <v>3</v>
      </c>
      <c r="K776" t="s">
        <v>49</v>
      </c>
      <c r="L776">
        <v>100</v>
      </c>
      <c r="M776">
        <v>50</v>
      </c>
      <c r="N776">
        <v>128</v>
      </c>
      <c r="O776" t="s">
        <v>28</v>
      </c>
      <c r="P776" t="s">
        <v>29</v>
      </c>
      <c r="Q776" t="s">
        <v>29</v>
      </c>
      <c r="R776" t="s">
        <v>50</v>
      </c>
      <c r="S776">
        <v>925</v>
      </c>
      <c r="T776">
        <v>2.5</v>
      </c>
      <c r="X776" t="str">
        <f t="shared" si="12"/>
        <v>AI6</v>
      </c>
      <c r="Y776">
        <f>VLOOKUP($X776,Salt_Elev!$Q$1:$R$128,2,FALSE)</f>
        <v>0.52700000000000002</v>
      </c>
    </row>
    <row r="777" spans="1:25" x14ac:dyDescent="0.25">
      <c r="A777" s="1">
        <v>45048</v>
      </c>
      <c r="B777" s="2">
        <v>0.58611111111111114</v>
      </c>
      <c r="C777" t="s">
        <v>91</v>
      </c>
      <c r="D777" t="s">
        <v>74</v>
      </c>
      <c r="E777" t="s">
        <v>25</v>
      </c>
      <c r="F777" t="s">
        <v>43</v>
      </c>
      <c r="G777">
        <v>6</v>
      </c>
      <c r="H777">
        <v>111.5</v>
      </c>
      <c r="I777">
        <v>100</v>
      </c>
      <c r="J777">
        <v>3</v>
      </c>
      <c r="K777" t="s">
        <v>49</v>
      </c>
      <c r="L777">
        <v>100</v>
      </c>
      <c r="M777">
        <v>50</v>
      </c>
      <c r="N777">
        <v>128</v>
      </c>
      <c r="O777" t="s">
        <v>28</v>
      </c>
      <c r="P777" t="s">
        <v>29</v>
      </c>
      <c r="Q777" t="s">
        <v>29</v>
      </c>
      <c r="R777" t="s">
        <v>50</v>
      </c>
      <c r="S777">
        <v>989</v>
      </c>
      <c r="T777">
        <v>2.5</v>
      </c>
      <c r="X777" t="str">
        <f t="shared" si="12"/>
        <v>AI6</v>
      </c>
      <c r="Y777">
        <f>VLOOKUP($X777,Salt_Elev!$Q$1:$R$128,2,FALSE)</f>
        <v>0.52700000000000002</v>
      </c>
    </row>
    <row r="778" spans="1:25" x14ac:dyDescent="0.25">
      <c r="A778" s="1">
        <v>45048</v>
      </c>
      <c r="B778" s="2">
        <v>0.58611111111111114</v>
      </c>
      <c r="C778" t="s">
        <v>91</v>
      </c>
      <c r="D778" t="s">
        <v>74</v>
      </c>
      <c r="E778" t="s">
        <v>25</v>
      </c>
      <c r="F778" t="s">
        <v>43</v>
      </c>
      <c r="G778">
        <v>6</v>
      </c>
      <c r="H778">
        <v>111.5</v>
      </c>
      <c r="I778">
        <v>100</v>
      </c>
      <c r="J778">
        <v>3</v>
      </c>
      <c r="K778" t="s">
        <v>49</v>
      </c>
      <c r="L778">
        <v>100</v>
      </c>
      <c r="M778">
        <v>50</v>
      </c>
      <c r="N778">
        <v>128</v>
      </c>
      <c r="O778" t="s">
        <v>28</v>
      </c>
      <c r="P778" t="s">
        <v>29</v>
      </c>
      <c r="Q778" t="s">
        <v>29</v>
      </c>
      <c r="R778" t="s">
        <v>50</v>
      </c>
      <c r="S778">
        <v>851</v>
      </c>
      <c r="T778">
        <v>2.2999999999999998</v>
      </c>
      <c r="X778" t="str">
        <f t="shared" si="12"/>
        <v>AI6</v>
      </c>
      <c r="Y778">
        <f>VLOOKUP($X778,Salt_Elev!$Q$1:$R$128,2,FALSE)</f>
        <v>0.52700000000000002</v>
      </c>
    </row>
    <row r="779" spans="1:25" x14ac:dyDescent="0.25">
      <c r="A779" s="1">
        <v>45048</v>
      </c>
      <c r="B779" s="2">
        <v>0.58611111111111114</v>
      </c>
      <c r="C779" t="s">
        <v>91</v>
      </c>
      <c r="D779" t="s">
        <v>74</v>
      </c>
      <c r="E779" t="s">
        <v>25</v>
      </c>
      <c r="F779" t="s">
        <v>43</v>
      </c>
      <c r="G779">
        <v>6</v>
      </c>
      <c r="H779">
        <v>111.5</v>
      </c>
      <c r="I779">
        <v>100</v>
      </c>
      <c r="J779">
        <v>3</v>
      </c>
      <c r="K779" t="s">
        <v>49</v>
      </c>
      <c r="L779">
        <v>100</v>
      </c>
      <c r="M779">
        <v>50</v>
      </c>
      <c r="N779">
        <v>128</v>
      </c>
      <c r="O779" t="s">
        <v>28</v>
      </c>
      <c r="P779" t="s">
        <v>29</v>
      </c>
      <c r="Q779" t="s">
        <v>29</v>
      </c>
      <c r="R779" t="s">
        <v>50</v>
      </c>
      <c r="S779">
        <v>903</v>
      </c>
      <c r="T779">
        <v>2.2000000000000002</v>
      </c>
      <c r="X779" t="str">
        <f t="shared" si="12"/>
        <v>AI6</v>
      </c>
      <c r="Y779">
        <f>VLOOKUP($X779,Salt_Elev!$Q$1:$R$128,2,FALSE)</f>
        <v>0.52700000000000002</v>
      </c>
    </row>
    <row r="780" spans="1:25" x14ac:dyDescent="0.25">
      <c r="A780" s="1">
        <v>45048</v>
      </c>
      <c r="B780" s="2">
        <v>0.58611111111111114</v>
      </c>
      <c r="C780" t="s">
        <v>91</v>
      </c>
      <c r="D780" t="s">
        <v>74</v>
      </c>
      <c r="E780" t="s">
        <v>25</v>
      </c>
      <c r="F780" t="s">
        <v>43</v>
      </c>
      <c r="G780">
        <v>6</v>
      </c>
      <c r="H780">
        <v>111.5</v>
      </c>
      <c r="I780">
        <v>100</v>
      </c>
      <c r="J780">
        <v>3</v>
      </c>
      <c r="K780" t="s">
        <v>49</v>
      </c>
      <c r="L780">
        <v>100</v>
      </c>
      <c r="M780">
        <v>50</v>
      </c>
      <c r="N780">
        <v>128</v>
      </c>
      <c r="O780" t="s">
        <v>28</v>
      </c>
      <c r="P780" t="s">
        <v>29</v>
      </c>
      <c r="Q780" t="s">
        <v>29</v>
      </c>
      <c r="R780" t="s">
        <v>50</v>
      </c>
      <c r="S780">
        <v>652</v>
      </c>
      <c r="T780">
        <v>2</v>
      </c>
      <c r="X780" t="str">
        <f t="shared" si="12"/>
        <v>AI6</v>
      </c>
      <c r="Y780">
        <f>VLOOKUP($X780,Salt_Elev!$Q$1:$R$128,2,FALSE)</f>
        <v>0.52700000000000002</v>
      </c>
    </row>
    <row r="781" spans="1:25" x14ac:dyDescent="0.25">
      <c r="A781" s="1">
        <v>45048</v>
      </c>
      <c r="B781" s="2">
        <v>0.58611111111111114</v>
      </c>
      <c r="C781" t="s">
        <v>91</v>
      </c>
      <c r="D781" t="s">
        <v>74</v>
      </c>
      <c r="E781" t="s">
        <v>25</v>
      </c>
      <c r="F781" t="s">
        <v>43</v>
      </c>
      <c r="G781">
        <v>6</v>
      </c>
      <c r="H781">
        <v>111.5</v>
      </c>
      <c r="I781">
        <v>100</v>
      </c>
      <c r="J781">
        <v>3</v>
      </c>
      <c r="K781" t="s">
        <v>49</v>
      </c>
      <c r="L781">
        <v>100</v>
      </c>
      <c r="M781">
        <v>50</v>
      </c>
      <c r="N781">
        <v>128</v>
      </c>
      <c r="O781" t="s">
        <v>28</v>
      </c>
      <c r="P781" t="s">
        <v>29</v>
      </c>
      <c r="Q781" t="s">
        <v>29</v>
      </c>
      <c r="R781" t="s">
        <v>50</v>
      </c>
      <c r="S781">
        <v>912</v>
      </c>
      <c r="T781">
        <v>1.9</v>
      </c>
      <c r="X781" t="str">
        <f t="shared" si="12"/>
        <v>AI6</v>
      </c>
      <c r="Y781">
        <f>VLOOKUP($X781,Salt_Elev!$Q$1:$R$128,2,FALSE)</f>
        <v>0.52700000000000002</v>
      </c>
    </row>
    <row r="782" spans="1:25" x14ac:dyDescent="0.25">
      <c r="A782" s="1">
        <v>45048</v>
      </c>
      <c r="B782" s="2">
        <v>0.59583333333333333</v>
      </c>
      <c r="C782" t="s">
        <v>76</v>
      </c>
      <c r="D782" t="s">
        <v>77</v>
      </c>
      <c r="E782" t="s">
        <v>25</v>
      </c>
      <c r="F782" t="s">
        <v>43</v>
      </c>
      <c r="G782">
        <v>7</v>
      </c>
      <c r="H782">
        <v>108.3</v>
      </c>
      <c r="I782">
        <v>99</v>
      </c>
      <c r="J782">
        <v>0</v>
      </c>
      <c r="K782" t="s">
        <v>49</v>
      </c>
      <c r="L782">
        <v>89</v>
      </c>
      <c r="M782">
        <v>50</v>
      </c>
      <c r="N782">
        <v>110</v>
      </c>
      <c r="O782" t="s">
        <v>17</v>
      </c>
      <c r="P782" t="s">
        <v>29</v>
      </c>
      <c r="Q782" t="s">
        <v>29</v>
      </c>
      <c r="R782" t="s">
        <v>50</v>
      </c>
      <c r="S782">
        <v>790</v>
      </c>
      <c r="T782">
        <v>2.4</v>
      </c>
      <c r="V782" t="s">
        <v>92</v>
      </c>
      <c r="X782" t="str">
        <f t="shared" si="12"/>
        <v>AI7</v>
      </c>
      <c r="Y782">
        <f>VLOOKUP($X782,Salt_Elev!$Q$1:$R$128,2,FALSE)</f>
        <v>0.55100000000000005</v>
      </c>
    </row>
    <row r="783" spans="1:25" x14ac:dyDescent="0.25">
      <c r="A783" s="1">
        <v>45048</v>
      </c>
      <c r="B783" s="2">
        <v>0.59583333333333333</v>
      </c>
      <c r="C783" t="s">
        <v>76</v>
      </c>
      <c r="D783" t="s">
        <v>77</v>
      </c>
      <c r="E783" t="s">
        <v>25</v>
      </c>
      <c r="F783" t="s">
        <v>43</v>
      </c>
      <c r="G783">
        <v>7</v>
      </c>
      <c r="H783">
        <v>108.3</v>
      </c>
      <c r="I783">
        <v>99</v>
      </c>
      <c r="J783">
        <v>0</v>
      </c>
      <c r="K783" t="s">
        <v>49</v>
      </c>
      <c r="L783">
        <v>89</v>
      </c>
      <c r="M783">
        <v>50</v>
      </c>
      <c r="N783">
        <v>110</v>
      </c>
      <c r="O783" t="s">
        <v>17</v>
      </c>
      <c r="P783" t="s">
        <v>29</v>
      </c>
      <c r="Q783" t="s">
        <v>29</v>
      </c>
      <c r="R783" t="s">
        <v>50</v>
      </c>
      <c r="S783">
        <v>976</v>
      </c>
      <c r="T783">
        <v>2.2000000000000002</v>
      </c>
      <c r="V783" t="s">
        <v>92</v>
      </c>
      <c r="X783" t="str">
        <f t="shared" si="12"/>
        <v>AI7</v>
      </c>
      <c r="Y783">
        <f>VLOOKUP($X783,Salt_Elev!$Q$1:$R$128,2,FALSE)</f>
        <v>0.55100000000000005</v>
      </c>
    </row>
    <row r="784" spans="1:25" x14ac:dyDescent="0.25">
      <c r="A784" s="1">
        <v>45048</v>
      </c>
      <c r="B784" s="2">
        <v>0.59583333333333333</v>
      </c>
      <c r="C784" t="s">
        <v>76</v>
      </c>
      <c r="D784" t="s">
        <v>77</v>
      </c>
      <c r="E784" t="s">
        <v>25</v>
      </c>
      <c r="F784" t="s">
        <v>43</v>
      </c>
      <c r="G784">
        <v>7</v>
      </c>
      <c r="H784">
        <v>108.3</v>
      </c>
      <c r="I784">
        <v>99</v>
      </c>
      <c r="J784">
        <v>0</v>
      </c>
      <c r="K784" t="s">
        <v>49</v>
      </c>
      <c r="L784">
        <v>89</v>
      </c>
      <c r="M784">
        <v>50</v>
      </c>
      <c r="N784">
        <v>110</v>
      </c>
      <c r="O784" t="s">
        <v>17</v>
      </c>
      <c r="P784" t="s">
        <v>29</v>
      </c>
      <c r="Q784" t="s">
        <v>29</v>
      </c>
      <c r="R784" t="s">
        <v>50</v>
      </c>
      <c r="S784">
        <v>930</v>
      </c>
      <c r="T784">
        <v>2.1</v>
      </c>
      <c r="V784" t="s">
        <v>92</v>
      </c>
      <c r="X784" t="str">
        <f t="shared" si="12"/>
        <v>AI7</v>
      </c>
      <c r="Y784">
        <f>VLOOKUP($X784,Salt_Elev!$Q$1:$R$128,2,FALSE)</f>
        <v>0.55100000000000005</v>
      </c>
    </row>
    <row r="785" spans="1:25" x14ac:dyDescent="0.25">
      <c r="A785" s="1">
        <v>45048</v>
      </c>
      <c r="B785" s="2">
        <v>0.59583333333333333</v>
      </c>
      <c r="C785" t="s">
        <v>76</v>
      </c>
      <c r="D785" t="s">
        <v>77</v>
      </c>
      <c r="E785" t="s">
        <v>25</v>
      </c>
      <c r="F785" t="s">
        <v>43</v>
      </c>
      <c r="G785">
        <v>7</v>
      </c>
      <c r="H785">
        <v>108.3</v>
      </c>
      <c r="I785">
        <v>99</v>
      </c>
      <c r="J785">
        <v>0</v>
      </c>
      <c r="K785" t="s">
        <v>49</v>
      </c>
      <c r="L785">
        <v>89</v>
      </c>
      <c r="M785">
        <v>50</v>
      </c>
      <c r="N785">
        <v>110</v>
      </c>
      <c r="O785" t="s">
        <v>17</v>
      </c>
      <c r="P785" t="s">
        <v>29</v>
      </c>
      <c r="Q785" t="s">
        <v>29</v>
      </c>
      <c r="R785" t="s">
        <v>50</v>
      </c>
      <c r="S785">
        <v>983</v>
      </c>
      <c r="T785">
        <v>2</v>
      </c>
      <c r="V785" t="s">
        <v>92</v>
      </c>
      <c r="X785" t="str">
        <f t="shared" si="12"/>
        <v>AI7</v>
      </c>
      <c r="Y785">
        <f>VLOOKUP($X785,Salt_Elev!$Q$1:$R$128,2,FALSE)</f>
        <v>0.55100000000000005</v>
      </c>
    </row>
    <row r="786" spans="1:25" x14ac:dyDescent="0.25">
      <c r="A786" s="1">
        <v>45048</v>
      </c>
      <c r="B786" s="2">
        <v>0.59583333333333333</v>
      </c>
      <c r="C786" t="s">
        <v>76</v>
      </c>
      <c r="D786" t="s">
        <v>77</v>
      </c>
      <c r="E786" t="s">
        <v>25</v>
      </c>
      <c r="F786" t="s">
        <v>43</v>
      </c>
      <c r="G786">
        <v>7</v>
      </c>
      <c r="H786">
        <v>108.3</v>
      </c>
      <c r="I786">
        <v>99</v>
      </c>
      <c r="J786">
        <v>0</v>
      </c>
      <c r="K786" t="s">
        <v>49</v>
      </c>
      <c r="L786">
        <v>89</v>
      </c>
      <c r="M786">
        <v>50</v>
      </c>
      <c r="N786">
        <v>110</v>
      </c>
      <c r="O786" t="s">
        <v>17</v>
      </c>
      <c r="P786" t="s">
        <v>29</v>
      </c>
      <c r="Q786" t="s">
        <v>29</v>
      </c>
      <c r="R786" t="s">
        <v>50</v>
      </c>
      <c r="S786">
        <v>879</v>
      </c>
      <c r="T786">
        <v>2</v>
      </c>
      <c r="V786" t="s">
        <v>92</v>
      </c>
      <c r="X786" t="str">
        <f t="shared" si="12"/>
        <v>AI7</v>
      </c>
      <c r="Y786">
        <f>VLOOKUP($X786,Salt_Elev!$Q$1:$R$128,2,FALSE)</f>
        <v>0.55100000000000005</v>
      </c>
    </row>
    <row r="787" spans="1:25" x14ac:dyDescent="0.25">
      <c r="A787" s="1">
        <v>45048</v>
      </c>
      <c r="B787" s="2">
        <v>0.59583333333333333</v>
      </c>
      <c r="C787" t="s">
        <v>76</v>
      </c>
      <c r="D787" t="s">
        <v>77</v>
      </c>
      <c r="E787" t="s">
        <v>25</v>
      </c>
      <c r="F787" t="s">
        <v>43</v>
      </c>
      <c r="G787">
        <v>7</v>
      </c>
      <c r="H787">
        <v>108.3</v>
      </c>
      <c r="I787">
        <v>99</v>
      </c>
      <c r="J787">
        <v>0</v>
      </c>
      <c r="K787" t="s">
        <v>49</v>
      </c>
      <c r="L787">
        <v>89</v>
      </c>
      <c r="M787">
        <v>50</v>
      </c>
      <c r="N787">
        <v>110</v>
      </c>
      <c r="O787" t="s">
        <v>17</v>
      </c>
      <c r="P787" t="s">
        <v>29</v>
      </c>
      <c r="Q787" t="s">
        <v>29</v>
      </c>
      <c r="R787" t="s">
        <v>50</v>
      </c>
      <c r="S787">
        <v>1046</v>
      </c>
      <c r="T787">
        <v>1.9</v>
      </c>
      <c r="V787" t="s">
        <v>92</v>
      </c>
      <c r="X787" t="str">
        <f t="shared" si="12"/>
        <v>AI7</v>
      </c>
      <c r="Y787">
        <f>VLOOKUP($X787,Salt_Elev!$Q$1:$R$128,2,FALSE)</f>
        <v>0.55100000000000005</v>
      </c>
    </row>
    <row r="788" spans="1:25" x14ac:dyDescent="0.25">
      <c r="A788" s="1">
        <v>45048</v>
      </c>
      <c r="B788" s="2">
        <v>0.59583333333333333</v>
      </c>
      <c r="C788" t="s">
        <v>76</v>
      </c>
      <c r="D788" t="s">
        <v>77</v>
      </c>
      <c r="E788" t="s">
        <v>25</v>
      </c>
      <c r="F788" t="s">
        <v>43</v>
      </c>
      <c r="G788">
        <v>7</v>
      </c>
      <c r="H788">
        <v>108.3</v>
      </c>
      <c r="I788">
        <v>99</v>
      </c>
      <c r="J788">
        <v>0</v>
      </c>
      <c r="K788" t="s">
        <v>49</v>
      </c>
      <c r="L788">
        <v>89</v>
      </c>
      <c r="M788">
        <v>50</v>
      </c>
      <c r="N788">
        <v>110</v>
      </c>
      <c r="O788" t="s">
        <v>17</v>
      </c>
      <c r="P788" t="s">
        <v>29</v>
      </c>
      <c r="Q788" t="s">
        <v>29</v>
      </c>
      <c r="R788" t="s">
        <v>50</v>
      </c>
      <c r="S788">
        <v>1000</v>
      </c>
      <c r="T788">
        <v>1.6</v>
      </c>
      <c r="V788" t="s">
        <v>92</v>
      </c>
      <c r="X788" t="str">
        <f t="shared" si="12"/>
        <v>AI7</v>
      </c>
      <c r="Y788">
        <f>VLOOKUP($X788,Salt_Elev!$Q$1:$R$128,2,FALSE)</f>
        <v>0.55100000000000005</v>
      </c>
    </row>
    <row r="789" spans="1:25" x14ac:dyDescent="0.25">
      <c r="A789" s="1">
        <v>45048</v>
      </c>
      <c r="B789" s="2">
        <v>0.59583333333333333</v>
      </c>
      <c r="C789" t="s">
        <v>76</v>
      </c>
      <c r="D789" t="s">
        <v>77</v>
      </c>
      <c r="E789" t="s">
        <v>25</v>
      </c>
      <c r="F789" t="s">
        <v>43</v>
      </c>
      <c r="G789">
        <v>7</v>
      </c>
      <c r="H789">
        <v>108.3</v>
      </c>
      <c r="I789">
        <v>99</v>
      </c>
      <c r="J789">
        <v>0</v>
      </c>
      <c r="K789" t="s">
        <v>49</v>
      </c>
      <c r="L789">
        <v>89</v>
      </c>
      <c r="M789">
        <v>50</v>
      </c>
      <c r="N789">
        <v>110</v>
      </c>
      <c r="O789" t="s">
        <v>17</v>
      </c>
      <c r="P789" t="s">
        <v>29</v>
      </c>
      <c r="Q789" t="s">
        <v>29</v>
      </c>
      <c r="R789" t="s">
        <v>50</v>
      </c>
      <c r="S789">
        <v>751</v>
      </c>
      <c r="T789">
        <v>1.4</v>
      </c>
      <c r="V789" t="s">
        <v>92</v>
      </c>
      <c r="X789" t="str">
        <f t="shared" si="12"/>
        <v>AI7</v>
      </c>
      <c r="Y789">
        <f>VLOOKUP($X789,Salt_Elev!$Q$1:$R$128,2,FALSE)</f>
        <v>0.55100000000000005</v>
      </c>
    </row>
    <row r="790" spans="1:25" x14ac:dyDescent="0.25">
      <c r="A790" s="1">
        <v>45048</v>
      </c>
      <c r="B790" s="2">
        <v>0.59583333333333333</v>
      </c>
      <c r="C790" t="s">
        <v>76</v>
      </c>
      <c r="D790" t="s">
        <v>77</v>
      </c>
      <c r="E790" t="s">
        <v>25</v>
      </c>
      <c r="F790" t="s">
        <v>43</v>
      </c>
      <c r="G790">
        <v>7</v>
      </c>
      <c r="H790">
        <v>108.3</v>
      </c>
      <c r="I790">
        <v>99</v>
      </c>
      <c r="J790">
        <v>0</v>
      </c>
      <c r="K790" t="s">
        <v>49</v>
      </c>
      <c r="L790">
        <v>89</v>
      </c>
      <c r="M790">
        <v>50</v>
      </c>
      <c r="N790">
        <v>110</v>
      </c>
      <c r="O790" t="s">
        <v>17</v>
      </c>
      <c r="P790" t="s">
        <v>29</v>
      </c>
      <c r="Q790" t="s">
        <v>29</v>
      </c>
      <c r="R790" t="s">
        <v>50</v>
      </c>
      <c r="S790">
        <v>690</v>
      </c>
      <c r="T790">
        <v>1.3</v>
      </c>
      <c r="V790" t="s">
        <v>92</v>
      </c>
      <c r="X790" t="str">
        <f t="shared" si="12"/>
        <v>AI7</v>
      </c>
      <c r="Y790">
        <f>VLOOKUP($X790,Salt_Elev!$Q$1:$R$128,2,FALSE)</f>
        <v>0.55100000000000005</v>
      </c>
    </row>
    <row r="791" spans="1:25" x14ac:dyDescent="0.25">
      <c r="A791" s="1">
        <v>45048</v>
      </c>
      <c r="B791" s="2">
        <v>0.59583333333333333</v>
      </c>
      <c r="C791" t="s">
        <v>76</v>
      </c>
      <c r="D791" t="s">
        <v>77</v>
      </c>
      <c r="E791" t="s">
        <v>25</v>
      </c>
      <c r="F791" t="s">
        <v>43</v>
      </c>
      <c r="G791">
        <v>7</v>
      </c>
      <c r="H791">
        <v>108.3</v>
      </c>
      <c r="I791">
        <v>99</v>
      </c>
      <c r="J791">
        <v>0</v>
      </c>
      <c r="K791" t="s">
        <v>49</v>
      </c>
      <c r="L791">
        <v>89</v>
      </c>
      <c r="M791">
        <v>50</v>
      </c>
      <c r="N791">
        <v>110</v>
      </c>
      <c r="O791" t="s">
        <v>17</v>
      </c>
      <c r="P791" t="s">
        <v>29</v>
      </c>
      <c r="Q791" t="s">
        <v>29</v>
      </c>
      <c r="R791" t="s">
        <v>50</v>
      </c>
      <c r="S791">
        <v>380</v>
      </c>
      <c r="T791">
        <v>1.2</v>
      </c>
      <c r="V791" t="s">
        <v>92</v>
      </c>
      <c r="X791" t="str">
        <f t="shared" si="12"/>
        <v>AI7</v>
      </c>
      <c r="Y791">
        <f>VLOOKUP($X791,Salt_Elev!$Q$1:$R$128,2,FALSE)</f>
        <v>0.55100000000000005</v>
      </c>
    </row>
    <row r="792" spans="1:25" x14ac:dyDescent="0.25">
      <c r="A792" s="1">
        <v>45048</v>
      </c>
      <c r="B792" s="2">
        <v>0.59583333333333333</v>
      </c>
      <c r="C792" t="s">
        <v>76</v>
      </c>
      <c r="D792" t="s">
        <v>77</v>
      </c>
      <c r="E792" t="s">
        <v>25</v>
      </c>
      <c r="F792" t="s">
        <v>43</v>
      </c>
      <c r="G792">
        <v>7</v>
      </c>
      <c r="H792">
        <v>108.3</v>
      </c>
      <c r="I792">
        <v>99</v>
      </c>
      <c r="J792">
        <v>0</v>
      </c>
      <c r="K792" t="s">
        <v>27</v>
      </c>
      <c r="L792">
        <v>10</v>
      </c>
      <c r="M792">
        <v>50</v>
      </c>
      <c r="N792">
        <v>27</v>
      </c>
      <c r="O792" t="s">
        <v>70</v>
      </c>
      <c r="P792" t="s">
        <v>70</v>
      </c>
      <c r="Q792" t="s">
        <v>70</v>
      </c>
      <c r="R792" t="s">
        <v>70</v>
      </c>
      <c r="S792">
        <v>664</v>
      </c>
      <c r="T792">
        <v>1</v>
      </c>
      <c r="V792" t="s">
        <v>93</v>
      </c>
      <c r="X792" t="str">
        <f t="shared" si="12"/>
        <v>AI7</v>
      </c>
      <c r="Y792">
        <f>VLOOKUP($X792,Salt_Elev!$Q$1:$R$128,2,FALSE)</f>
        <v>0.55100000000000005</v>
      </c>
    </row>
    <row r="793" spans="1:25" x14ac:dyDescent="0.25">
      <c r="A793" s="1">
        <v>45048</v>
      </c>
      <c r="B793" s="2">
        <v>0.59583333333333333</v>
      </c>
      <c r="C793" t="s">
        <v>76</v>
      </c>
      <c r="D793" t="s">
        <v>77</v>
      </c>
      <c r="E793" t="s">
        <v>25</v>
      </c>
      <c r="F793" t="s">
        <v>43</v>
      </c>
      <c r="G793">
        <v>7</v>
      </c>
      <c r="H793">
        <v>108.3</v>
      </c>
      <c r="I793">
        <v>99</v>
      </c>
      <c r="J793">
        <v>0</v>
      </c>
      <c r="K793" t="s">
        <v>27</v>
      </c>
      <c r="L793">
        <v>10</v>
      </c>
      <c r="M793">
        <v>50</v>
      </c>
      <c r="N793">
        <v>27</v>
      </c>
      <c r="O793" t="s">
        <v>70</v>
      </c>
      <c r="P793" t="s">
        <v>70</v>
      </c>
      <c r="Q793" t="s">
        <v>70</v>
      </c>
      <c r="R793" t="s">
        <v>70</v>
      </c>
      <c r="S793">
        <v>651</v>
      </c>
      <c r="T793">
        <v>1</v>
      </c>
      <c r="V793" t="s">
        <v>93</v>
      </c>
      <c r="X793" t="str">
        <f t="shared" si="12"/>
        <v>AI7</v>
      </c>
      <c r="Y793">
        <f>VLOOKUP($X793,Salt_Elev!$Q$1:$R$128,2,FALSE)</f>
        <v>0.55100000000000005</v>
      </c>
    </row>
    <row r="794" spans="1:25" x14ac:dyDescent="0.25">
      <c r="A794" s="1">
        <v>45048</v>
      </c>
      <c r="B794" s="2">
        <v>0.59583333333333333</v>
      </c>
      <c r="C794" t="s">
        <v>76</v>
      </c>
      <c r="D794" t="s">
        <v>77</v>
      </c>
      <c r="E794" t="s">
        <v>25</v>
      </c>
      <c r="F794" t="s">
        <v>43</v>
      </c>
      <c r="G794">
        <v>7</v>
      </c>
      <c r="H794">
        <v>108.3</v>
      </c>
      <c r="I794">
        <v>99</v>
      </c>
      <c r="J794">
        <v>0</v>
      </c>
      <c r="K794" t="s">
        <v>27</v>
      </c>
      <c r="L794">
        <v>10</v>
      </c>
      <c r="M794">
        <v>50</v>
      </c>
      <c r="N794">
        <v>27</v>
      </c>
      <c r="O794" t="s">
        <v>70</v>
      </c>
      <c r="P794" t="s">
        <v>70</v>
      </c>
      <c r="Q794" t="s">
        <v>70</v>
      </c>
      <c r="R794" t="s">
        <v>70</v>
      </c>
      <c r="S794">
        <v>495</v>
      </c>
      <c r="T794">
        <v>1</v>
      </c>
      <c r="V794" t="s">
        <v>93</v>
      </c>
      <c r="X794" t="str">
        <f t="shared" si="12"/>
        <v>AI7</v>
      </c>
      <c r="Y794">
        <f>VLOOKUP($X794,Salt_Elev!$Q$1:$R$128,2,FALSE)</f>
        <v>0.55100000000000005</v>
      </c>
    </row>
    <row r="795" spans="1:25" x14ac:dyDescent="0.25">
      <c r="A795" s="1">
        <v>45048</v>
      </c>
      <c r="B795" s="2">
        <v>0.59583333333333333</v>
      </c>
      <c r="C795" t="s">
        <v>76</v>
      </c>
      <c r="D795" t="s">
        <v>77</v>
      </c>
      <c r="E795" t="s">
        <v>25</v>
      </c>
      <c r="F795" t="s">
        <v>43</v>
      </c>
      <c r="G795">
        <v>7</v>
      </c>
      <c r="H795">
        <v>108.3</v>
      </c>
      <c r="I795">
        <v>99</v>
      </c>
      <c r="J795">
        <v>0</v>
      </c>
      <c r="K795" t="s">
        <v>27</v>
      </c>
      <c r="L795">
        <v>10</v>
      </c>
      <c r="M795">
        <v>50</v>
      </c>
      <c r="N795">
        <v>27</v>
      </c>
      <c r="O795" t="s">
        <v>70</v>
      </c>
      <c r="P795" t="s">
        <v>70</v>
      </c>
      <c r="Q795" t="s">
        <v>70</v>
      </c>
      <c r="R795" t="s">
        <v>70</v>
      </c>
      <c r="S795">
        <v>635</v>
      </c>
      <c r="T795">
        <v>0.9</v>
      </c>
      <c r="V795" t="s">
        <v>93</v>
      </c>
      <c r="X795" t="str">
        <f t="shared" si="12"/>
        <v>AI7</v>
      </c>
      <c r="Y795">
        <f>VLOOKUP($X795,Salt_Elev!$Q$1:$R$128,2,FALSE)</f>
        <v>0.55100000000000005</v>
      </c>
    </row>
    <row r="796" spans="1:25" x14ac:dyDescent="0.25">
      <c r="A796" s="1">
        <v>45048</v>
      </c>
      <c r="B796" s="2">
        <v>0.59583333333333333</v>
      </c>
      <c r="C796" t="s">
        <v>76</v>
      </c>
      <c r="D796" t="s">
        <v>77</v>
      </c>
      <c r="E796" t="s">
        <v>25</v>
      </c>
      <c r="F796" t="s">
        <v>43</v>
      </c>
      <c r="G796">
        <v>7</v>
      </c>
      <c r="H796">
        <v>108.3</v>
      </c>
      <c r="I796">
        <v>99</v>
      </c>
      <c r="J796">
        <v>0</v>
      </c>
      <c r="K796" t="s">
        <v>27</v>
      </c>
      <c r="L796">
        <v>10</v>
      </c>
      <c r="M796">
        <v>50</v>
      </c>
      <c r="N796">
        <v>27</v>
      </c>
      <c r="O796" t="s">
        <v>70</v>
      </c>
      <c r="P796" t="s">
        <v>70</v>
      </c>
      <c r="Q796" t="s">
        <v>70</v>
      </c>
      <c r="R796" t="s">
        <v>70</v>
      </c>
      <c r="S796">
        <v>272</v>
      </c>
      <c r="T796">
        <v>0.8</v>
      </c>
      <c r="V796" t="s">
        <v>93</v>
      </c>
      <c r="X796" t="str">
        <f t="shared" si="12"/>
        <v>AI7</v>
      </c>
      <c r="Y796">
        <f>VLOOKUP($X796,Salt_Elev!$Q$1:$R$128,2,FALSE)</f>
        <v>0.55100000000000005</v>
      </c>
    </row>
    <row r="797" spans="1:25" x14ac:dyDescent="0.25">
      <c r="A797" s="1">
        <v>45048</v>
      </c>
      <c r="B797" s="2">
        <v>0.59583333333333333</v>
      </c>
      <c r="C797" t="s">
        <v>76</v>
      </c>
      <c r="D797" t="s">
        <v>77</v>
      </c>
      <c r="E797" t="s">
        <v>25</v>
      </c>
      <c r="F797" t="s">
        <v>43</v>
      </c>
      <c r="G797">
        <v>7</v>
      </c>
      <c r="H797">
        <v>108.3</v>
      </c>
      <c r="I797">
        <v>99</v>
      </c>
      <c r="J797">
        <v>0</v>
      </c>
      <c r="K797" t="s">
        <v>27</v>
      </c>
      <c r="L797">
        <v>10</v>
      </c>
      <c r="M797">
        <v>50</v>
      </c>
      <c r="N797">
        <v>27</v>
      </c>
      <c r="O797" t="s">
        <v>70</v>
      </c>
      <c r="P797" t="s">
        <v>70</v>
      </c>
      <c r="Q797" t="s">
        <v>70</v>
      </c>
      <c r="R797" t="s">
        <v>70</v>
      </c>
      <c r="S797">
        <v>756</v>
      </c>
      <c r="T797">
        <v>0.5</v>
      </c>
      <c r="V797" t="s">
        <v>93</v>
      </c>
      <c r="X797" t="str">
        <f t="shared" si="12"/>
        <v>AI7</v>
      </c>
      <c r="Y797">
        <f>VLOOKUP($X797,Salt_Elev!$Q$1:$R$128,2,FALSE)</f>
        <v>0.55100000000000005</v>
      </c>
    </row>
    <row r="798" spans="1:25" x14ac:dyDescent="0.25">
      <c r="A798" s="1">
        <v>45048</v>
      </c>
      <c r="B798" s="2">
        <v>0.59583333333333333</v>
      </c>
      <c r="C798" t="s">
        <v>76</v>
      </c>
      <c r="D798" t="s">
        <v>77</v>
      </c>
      <c r="E798" t="s">
        <v>25</v>
      </c>
      <c r="F798" t="s">
        <v>43</v>
      </c>
      <c r="G798">
        <v>7</v>
      </c>
      <c r="H798">
        <v>108.3</v>
      </c>
      <c r="I798">
        <v>99</v>
      </c>
      <c r="J798">
        <v>0</v>
      </c>
      <c r="K798" t="s">
        <v>27</v>
      </c>
      <c r="L798">
        <v>10</v>
      </c>
      <c r="M798">
        <v>50</v>
      </c>
      <c r="N798">
        <v>27</v>
      </c>
      <c r="O798" t="s">
        <v>70</v>
      </c>
      <c r="P798" t="s">
        <v>70</v>
      </c>
      <c r="Q798" t="s">
        <v>70</v>
      </c>
      <c r="R798" t="s">
        <v>70</v>
      </c>
      <c r="S798">
        <v>646</v>
      </c>
      <c r="T798">
        <v>0.5</v>
      </c>
      <c r="V798" t="s">
        <v>93</v>
      </c>
      <c r="X798" t="str">
        <f t="shared" si="12"/>
        <v>AI7</v>
      </c>
      <c r="Y798">
        <f>VLOOKUP($X798,Salt_Elev!$Q$1:$R$128,2,FALSE)</f>
        <v>0.55100000000000005</v>
      </c>
    </row>
    <row r="799" spans="1:25" x14ac:dyDescent="0.25">
      <c r="A799" s="1">
        <v>45048</v>
      </c>
      <c r="B799" s="2">
        <v>0.59583333333333333</v>
      </c>
      <c r="C799" t="s">
        <v>76</v>
      </c>
      <c r="D799" t="s">
        <v>77</v>
      </c>
      <c r="E799" t="s">
        <v>25</v>
      </c>
      <c r="F799" t="s">
        <v>43</v>
      </c>
      <c r="G799">
        <v>7</v>
      </c>
      <c r="H799">
        <v>108.3</v>
      </c>
      <c r="I799">
        <v>99</v>
      </c>
      <c r="J799">
        <v>0</v>
      </c>
      <c r="K799" t="s">
        <v>27</v>
      </c>
      <c r="L799">
        <v>10</v>
      </c>
      <c r="M799">
        <v>50</v>
      </c>
      <c r="N799">
        <v>27</v>
      </c>
      <c r="O799" t="s">
        <v>70</v>
      </c>
      <c r="P799" t="s">
        <v>70</v>
      </c>
      <c r="Q799" t="s">
        <v>70</v>
      </c>
      <c r="R799" t="s">
        <v>70</v>
      </c>
      <c r="S799">
        <v>589</v>
      </c>
      <c r="T799">
        <v>0.5</v>
      </c>
      <c r="V799" t="s">
        <v>93</v>
      </c>
      <c r="X799" t="str">
        <f t="shared" si="12"/>
        <v>AI7</v>
      </c>
      <c r="Y799">
        <f>VLOOKUP($X799,Salt_Elev!$Q$1:$R$128,2,FALSE)</f>
        <v>0.55100000000000005</v>
      </c>
    </row>
    <row r="800" spans="1:25" x14ac:dyDescent="0.25">
      <c r="A800" s="1">
        <v>45048</v>
      </c>
      <c r="B800" s="2">
        <v>0.59583333333333333</v>
      </c>
      <c r="C800" t="s">
        <v>76</v>
      </c>
      <c r="D800" t="s">
        <v>77</v>
      </c>
      <c r="E800" t="s">
        <v>25</v>
      </c>
      <c r="F800" t="s">
        <v>43</v>
      </c>
      <c r="G800">
        <v>7</v>
      </c>
      <c r="H800">
        <v>108.3</v>
      </c>
      <c r="I800">
        <v>99</v>
      </c>
      <c r="J800">
        <v>0</v>
      </c>
      <c r="K800" t="s">
        <v>27</v>
      </c>
      <c r="L800">
        <v>10</v>
      </c>
      <c r="M800">
        <v>50</v>
      </c>
      <c r="N800">
        <v>27</v>
      </c>
      <c r="O800" t="s">
        <v>70</v>
      </c>
      <c r="P800" t="s">
        <v>70</v>
      </c>
      <c r="Q800" t="s">
        <v>70</v>
      </c>
      <c r="R800" t="s">
        <v>70</v>
      </c>
      <c r="S800">
        <v>128</v>
      </c>
      <c r="T800">
        <v>0.3</v>
      </c>
      <c r="V800" t="s">
        <v>93</v>
      </c>
      <c r="X800" t="str">
        <f t="shared" si="12"/>
        <v>AI7</v>
      </c>
      <c r="Y800">
        <f>VLOOKUP($X800,Salt_Elev!$Q$1:$R$128,2,FALSE)</f>
        <v>0.55100000000000005</v>
      </c>
    </row>
    <row r="801" spans="1:25" x14ac:dyDescent="0.25">
      <c r="A801" s="1">
        <v>45048</v>
      </c>
      <c r="B801" s="2">
        <v>0.59583333333333333</v>
      </c>
      <c r="C801" t="s">
        <v>76</v>
      </c>
      <c r="D801" t="s">
        <v>77</v>
      </c>
      <c r="E801" t="s">
        <v>25</v>
      </c>
      <c r="F801" t="s">
        <v>43</v>
      </c>
      <c r="G801">
        <v>7</v>
      </c>
      <c r="H801">
        <v>108.3</v>
      </c>
      <c r="I801">
        <v>99</v>
      </c>
      <c r="J801">
        <v>0</v>
      </c>
      <c r="K801" t="s">
        <v>27</v>
      </c>
      <c r="L801">
        <v>10</v>
      </c>
      <c r="M801">
        <v>50</v>
      </c>
      <c r="N801">
        <v>27</v>
      </c>
      <c r="O801" t="s">
        <v>70</v>
      </c>
      <c r="P801" t="s">
        <v>70</v>
      </c>
      <c r="Q801" t="s">
        <v>70</v>
      </c>
      <c r="R801" t="s">
        <v>70</v>
      </c>
      <c r="S801">
        <v>573</v>
      </c>
      <c r="T801">
        <v>0.2</v>
      </c>
      <c r="V801" t="s">
        <v>93</v>
      </c>
      <c r="X801" t="str">
        <f t="shared" si="12"/>
        <v>AI7</v>
      </c>
      <c r="Y801">
        <f>VLOOKUP($X801,Salt_Elev!$Q$1:$R$128,2,FALSE)</f>
        <v>0.55100000000000005</v>
      </c>
    </row>
    <row r="802" spans="1:25" x14ac:dyDescent="0.25">
      <c r="A802" s="1">
        <v>45048</v>
      </c>
      <c r="B802" s="2">
        <v>0.61805555555555558</v>
      </c>
      <c r="C802" t="s">
        <v>73</v>
      </c>
      <c r="D802" t="s">
        <v>74</v>
      </c>
      <c r="E802" t="s">
        <v>25</v>
      </c>
      <c r="F802" t="s">
        <v>43</v>
      </c>
      <c r="G802">
        <v>8</v>
      </c>
      <c r="H802">
        <v>126.2</v>
      </c>
      <c r="I802">
        <v>100</v>
      </c>
      <c r="J802">
        <v>4</v>
      </c>
      <c r="K802" t="s">
        <v>49</v>
      </c>
      <c r="L802">
        <v>50</v>
      </c>
      <c r="M802">
        <v>50</v>
      </c>
      <c r="N802">
        <v>81</v>
      </c>
      <c r="O802" t="s">
        <v>39</v>
      </c>
      <c r="P802" t="s">
        <v>29</v>
      </c>
      <c r="Q802" t="s">
        <v>29</v>
      </c>
      <c r="R802" t="s">
        <v>40</v>
      </c>
      <c r="S802">
        <v>989</v>
      </c>
      <c r="T802">
        <v>2</v>
      </c>
      <c r="U802" t="s">
        <v>94</v>
      </c>
      <c r="X802" t="str">
        <f t="shared" si="12"/>
        <v>AI8</v>
      </c>
      <c r="Y802">
        <f>VLOOKUP($X802,Salt_Elev!$Q$1:$R$128,2,FALSE)</f>
        <v>0.59</v>
      </c>
    </row>
    <row r="803" spans="1:25" x14ac:dyDescent="0.25">
      <c r="A803" s="1">
        <v>45048</v>
      </c>
      <c r="B803" s="2">
        <v>0.61805555555555558</v>
      </c>
      <c r="C803" t="s">
        <v>73</v>
      </c>
      <c r="D803" t="s">
        <v>74</v>
      </c>
      <c r="E803" t="s">
        <v>25</v>
      </c>
      <c r="F803" t="s">
        <v>43</v>
      </c>
      <c r="G803">
        <v>8</v>
      </c>
      <c r="H803">
        <v>126.2</v>
      </c>
      <c r="I803">
        <v>100</v>
      </c>
      <c r="J803">
        <v>4</v>
      </c>
      <c r="K803" t="s">
        <v>49</v>
      </c>
      <c r="L803">
        <v>50</v>
      </c>
      <c r="M803">
        <v>50</v>
      </c>
      <c r="N803">
        <v>81</v>
      </c>
      <c r="O803" t="s">
        <v>39</v>
      </c>
      <c r="P803" t="s">
        <v>29</v>
      </c>
      <c r="Q803" t="s">
        <v>29</v>
      </c>
      <c r="R803" t="s">
        <v>40</v>
      </c>
      <c r="S803">
        <v>674</v>
      </c>
      <c r="T803">
        <v>2</v>
      </c>
      <c r="U803" t="s">
        <v>94</v>
      </c>
      <c r="X803" t="str">
        <f t="shared" si="12"/>
        <v>AI8</v>
      </c>
      <c r="Y803">
        <f>VLOOKUP($X803,Salt_Elev!$Q$1:$R$128,2,FALSE)</f>
        <v>0.59</v>
      </c>
    </row>
    <row r="804" spans="1:25" x14ac:dyDescent="0.25">
      <c r="A804" s="1">
        <v>45048</v>
      </c>
      <c r="B804" s="2">
        <v>0.61805555555555558</v>
      </c>
      <c r="C804" t="s">
        <v>73</v>
      </c>
      <c r="D804" t="s">
        <v>74</v>
      </c>
      <c r="E804" t="s">
        <v>25</v>
      </c>
      <c r="F804" t="s">
        <v>43</v>
      </c>
      <c r="G804">
        <v>8</v>
      </c>
      <c r="H804">
        <v>126.2</v>
      </c>
      <c r="I804">
        <v>100</v>
      </c>
      <c r="J804">
        <v>4</v>
      </c>
      <c r="K804" t="s">
        <v>49</v>
      </c>
      <c r="L804">
        <v>50</v>
      </c>
      <c r="M804">
        <v>50</v>
      </c>
      <c r="N804">
        <v>81</v>
      </c>
      <c r="O804" t="s">
        <v>39</v>
      </c>
      <c r="P804" t="s">
        <v>29</v>
      </c>
      <c r="Q804" t="s">
        <v>29</v>
      </c>
      <c r="R804" t="s">
        <v>40</v>
      </c>
      <c r="S804">
        <v>1116</v>
      </c>
      <c r="T804">
        <v>1.8</v>
      </c>
      <c r="U804" t="s">
        <v>94</v>
      </c>
      <c r="X804" t="str">
        <f t="shared" si="12"/>
        <v>AI8</v>
      </c>
      <c r="Y804">
        <f>VLOOKUP($X804,Salt_Elev!$Q$1:$R$128,2,FALSE)</f>
        <v>0.59</v>
      </c>
    </row>
    <row r="805" spans="1:25" x14ac:dyDescent="0.25">
      <c r="A805" s="1">
        <v>45048</v>
      </c>
      <c r="B805" s="2">
        <v>0.61805555555555558</v>
      </c>
      <c r="C805" t="s">
        <v>73</v>
      </c>
      <c r="D805" t="s">
        <v>74</v>
      </c>
      <c r="E805" t="s">
        <v>25</v>
      </c>
      <c r="F805" t="s">
        <v>43</v>
      </c>
      <c r="G805">
        <v>8</v>
      </c>
      <c r="H805">
        <v>126.2</v>
      </c>
      <c r="I805">
        <v>100</v>
      </c>
      <c r="J805">
        <v>4</v>
      </c>
      <c r="K805" t="s">
        <v>49</v>
      </c>
      <c r="L805">
        <v>50</v>
      </c>
      <c r="M805">
        <v>50</v>
      </c>
      <c r="N805">
        <v>81</v>
      </c>
      <c r="O805" t="s">
        <v>39</v>
      </c>
      <c r="P805" t="s">
        <v>29</v>
      </c>
      <c r="Q805" t="s">
        <v>29</v>
      </c>
      <c r="R805" t="s">
        <v>40</v>
      </c>
      <c r="S805">
        <v>759</v>
      </c>
      <c r="T805">
        <v>1.7</v>
      </c>
      <c r="U805" t="s">
        <v>94</v>
      </c>
      <c r="X805" t="str">
        <f t="shared" si="12"/>
        <v>AI8</v>
      </c>
      <c r="Y805">
        <f>VLOOKUP($X805,Salt_Elev!$Q$1:$R$128,2,FALSE)</f>
        <v>0.59</v>
      </c>
    </row>
    <row r="806" spans="1:25" x14ac:dyDescent="0.25">
      <c r="A806" s="1">
        <v>45048</v>
      </c>
      <c r="B806" s="2">
        <v>0.61805555555555558</v>
      </c>
      <c r="C806" t="s">
        <v>73</v>
      </c>
      <c r="D806" t="s">
        <v>74</v>
      </c>
      <c r="E806" t="s">
        <v>25</v>
      </c>
      <c r="F806" t="s">
        <v>43</v>
      </c>
      <c r="G806">
        <v>8</v>
      </c>
      <c r="H806">
        <v>126.2</v>
      </c>
      <c r="I806">
        <v>100</v>
      </c>
      <c r="J806">
        <v>4</v>
      </c>
      <c r="K806" t="s">
        <v>49</v>
      </c>
      <c r="L806">
        <v>50</v>
      </c>
      <c r="M806">
        <v>50</v>
      </c>
      <c r="N806">
        <v>81</v>
      </c>
      <c r="O806" t="s">
        <v>39</v>
      </c>
      <c r="P806" t="s">
        <v>29</v>
      </c>
      <c r="Q806" t="s">
        <v>29</v>
      </c>
      <c r="R806" t="s">
        <v>40</v>
      </c>
      <c r="S806">
        <v>758</v>
      </c>
      <c r="T806">
        <v>1.7</v>
      </c>
      <c r="U806" t="s">
        <v>94</v>
      </c>
      <c r="X806" t="str">
        <f t="shared" si="12"/>
        <v>AI8</v>
      </c>
      <c r="Y806">
        <f>VLOOKUP($X806,Salt_Elev!$Q$1:$R$128,2,FALSE)</f>
        <v>0.59</v>
      </c>
    </row>
    <row r="807" spans="1:25" x14ac:dyDescent="0.25">
      <c r="A807" s="1">
        <v>45048</v>
      </c>
      <c r="B807" s="2">
        <v>0.61805555555555558</v>
      </c>
      <c r="C807" t="s">
        <v>73</v>
      </c>
      <c r="D807" t="s">
        <v>74</v>
      </c>
      <c r="E807" t="s">
        <v>25</v>
      </c>
      <c r="F807" t="s">
        <v>43</v>
      </c>
      <c r="G807">
        <v>8</v>
      </c>
      <c r="H807">
        <v>126.2</v>
      </c>
      <c r="I807">
        <v>100</v>
      </c>
      <c r="J807">
        <v>4</v>
      </c>
      <c r="K807" t="s">
        <v>49</v>
      </c>
      <c r="L807">
        <v>50</v>
      </c>
      <c r="M807">
        <v>50</v>
      </c>
      <c r="N807">
        <v>81</v>
      </c>
      <c r="O807" t="s">
        <v>39</v>
      </c>
      <c r="P807" t="s">
        <v>29</v>
      </c>
      <c r="Q807" t="s">
        <v>29</v>
      </c>
      <c r="R807" t="s">
        <v>40</v>
      </c>
      <c r="S807">
        <v>610</v>
      </c>
      <c r="T807">
        <v>1.5</v>
      </c>
      <c r="U807" t="s">
        <v>94</v>
      </c>
      <c r="X807" t="str">
        <f t="shared" si="12"/>
        <v>AI8</v>
      </c>
      <c r="Y807">
        <f>VLOOKUP($X807,Salt_Elev!$Q$1:$R$128,2,FALSE)</f>
        <v>0.59</v>
      </c>
    </row>
    <row r="808" spans="1:25" x14ac:dyDescent="0.25">
      <c r="A808" s="1">
        <v>45048</v>
      </c>
      <c r="B808" s="2">
        <v>0.61805555555555558</v>
      </c>
      <c r="C808" t="s">
        <v>73</v>
      </c>
      <c r="D808" t="s">
        <v>74</v>
      </c>
      <c r="E808" t="s">
        <v>25</v>
      </c>
      <c r="F808" t="s">
        <v>43</v>
      </c>
      <c r="G808">
        <v>8</v>
      </c>
      <c r="H808">
        <v>126.2</v>
      </c>
      <c r="I808">
        <v>100</v>
      </c>
      <c r="J808">
        <v>4</v>
      </c>
      <c r="K808" t="s">
        <v>49</v>
      </c>
      <c r="L808">
        <v>50</v>
      </c>
      <c r="M808">
        <v>50</v>
      </c>
      <c r="N808">
        <v>81</v>
      </c>
      <c r="O808" t="s">
        <v>39</v>
      </c>
      <c r="P808" t="s">
        <v>29</v>
      </c>
      <c r="Q808" t="s">
        <v>29</v>
      </c>
      <c r="R808" t="s">
        <v>40</v>
      </c>
      <c r="S808">
        <v>559</v>
      </c>
      <c r="T808">
        <v>1.4</v>
      </c>
      <c r="U808" t="s">
        <v>94</v>
      </c>
      <c r="X808" t="str">
        <f t="shared" si="12"/>
        <v>AI8</v>
      </c>
      <c r="Y808">
        <f>VLOOKUP($X808,Salt_Elev!$Q$1:$R$128,2,FALSE)</f>
        <v>0.59</v>
      </c>
    </row>
    <row r="809" spans="1:25" x14ac:dyDescent="0.25">
      <c r="A809" s="1">
        <v>45048</v>
      </c>
      <c r="B809" s="2">
        <v>0.61805555555555558</v>
      </c>
      <c r="C809" t="s">
        <v>73</v>
      </c>
      <c r="D809" t="s">
        <v>74</v>
      </c>
      <c r="E809" t="s">
        <v>25</v>
      </c>
      <c r="F809" t="s">
        <v>43</v>
      </c>
      <c r="G809">
        <v>8</v>
      </c>
      <c r="H809">
        <v>126.2</v>
      </c>
      <c r="I809">
        <v>100</v>
      </c>
      <c r="J809">
        <v>4</v>
      </c>
      <c r="K809" t="s">
        <v>49</v>
      </c>
      <c r="L809">
        <v>50</v>
      </c>
      <c r="M809">
        <v>50</v>
      </c>
      <c r="N809">
        <v>81</v>
      </c>
      <c r="O809" t="s">
        <v>39</v>
      </c>
      <c r="P809" t="s">
        <v>29</v>
      </c>
      <c r="Q809" t="s">
        <v>29</v>
      </c>
      <c r="R809" t="s">
        <v>40</v>
      </c>
      <c r="S809">
        <v>726</v>
      </c>
      <c r="T809">
        <v>1.3</v>
      </c>
      <c r="U809" t="s">
        <v>94</v>
      </c>
      <c r="X809" t="str">
        <f t="shared" si="12"/>
        <v>AI8</v>
      </c>
      <c r="Y809">
        <f>VLOOKUP($X809,Salt_Elev!$Q$1:$R$128,2,FALSE)</f>
        <v>0.59</v>
      </c>
    </row>
    <row r="810" spans="1:25" x14ac:dyDescent="0.25">
      <c r="A810" s="1">
        <v>45048</v>
      </c>
      <c r="B810" s="2">
        <v>0.61805555555555558</v>
      </c>
      <c r="C810" t="s">
        <v>73</v>
      </c>
      <c r="D810" t="s">
        <v>74</v>
      </c>
      <c r="E810" t="s">
        <v>25</v>
      </c>
      <c r="F810" t="s">
        <v>43</v>
      </c>
      <c r="G810">
        <v>8</v>
      </c>
      <c r="H810">
        <v>126.2</v>
      </c>
      <c r="I810">
        <v>100</v>
      </c>
      <c r="J810">
        <v>4</v>
      </c>
      <c r="K810" t="s">
        <v>49</v>
      </c>
      <c r="L810">
        <v>50</v>
      </c>
      <c r="M810">
        <v>50</v>
      </c>
      <c r="N810">
        <v>81</v>
      </c>
      <c r="O810" t="s">
        <v>39</v>
      </c>
      <c r="P810" t="s">
        <v>29</v>
      </c>
      <c r="Q810" t="s">
        <v>29</v>
      </c>
      <c r="R810" t="s">
        <v>40</v>
      </c>
      <c r="S810">
        <v>940</v>
      </c>
      <c r="T810">
        <v>1.3</v>
      </c>
      <c r="U810" t="s">
        <v>94</v>
      </c>
      <c r="X810" t="str">
        <f t="shared" si="12"/>
        <v>AI8</v>
      </c>
      <c r="Y810">
        <f>VLOOKUP($X810,Salt_Elev!$Q$1:$R$128,2,FALSE)</f>
        <v>0.59</v>
      </c>
    </row>
    <row r="811" spans="1:25" x14ac:dyDescent="0.25">
      <c r="A811" s="1">
        <v>45048</v>
      </c>
      <c r="B811" s="2">
        <v>0.61805555555555558</v>
      </c>
      <c r="C811" t="s">
        <v>73</v>
      </c>
      <c r="D811" t="s">
        <v>74</v>
      </c>
      <c r="E811" t="s">
        <v>25</v>
      </c>
      <c r="F811" t="s">
        <v>43</v>
      </c>
      <c r="G811">
        <v>8</v>
      </c>
      <c r="H811">
        <v>126.2</v>
      </c>
      <c r="I811">
        <v>100</v>
      </c>
      <c r="J811">
        <v>4</v>
      </c>
      <c r="K811" t="s">
        <v>49</v>
      </c>
      <c r="L811">
        <v>50</v>
      </c>
      <c r="M811">
        <v>50</v>
      </c>
      <c r="N811">
        <v>81</v>
      </c>
      <c r="O811" t="s">
        <v>39</v>
      </c>
      <c r="P811" t="s">
        <v>29</v>
      </c>
      <c r="Q811" t="s">
        <v>29</v>
      </c>
      <c r="R811" t="s">
        <v>40</v>
      </c>
      <c r="S811">
        <v>530</v>
      </c>
      <c r="T811">
        <v>1.2</v>
      </c>
      <c r="U811" t="s">
        <v>94</v>
      </c>
      <c r="X811" t="str">
        <f t="shared" si="12"/>
        <v>AI8</v>
      </c>
      <c r="Y811">
        <f>VLOOKUP($X811,Salt_Elev!$Q$1:$R$128,2,FALSE)</f>
        <v>0.59</v>
      </c>
    </row>
    <row r="812" spans="1:25" x14ac:dyDescent="0.25">
      <c r="A812" s="1">
        <v>45048</v>
      </c>
      <c r="B812" s="2">
        <v>0.61805555555555558</v>
      </c>
      <c r="C812" t="s">
        <v>73</v>
      </c>
      <c r="D812" t="s">
        <v>74</v>
      </c>
      <c r="E812" t="s">
        <v>25</v>
      </c>
      <c r="F812" t="s">
        <v>43</v>
      </c>
      <c r="G812">
        <v>8</v>
      </c>
      <c r="H812">
        <v>126.2</v>
      </c>
      <c r="I812">
        <v>100</v>
      </c>
      <c r="J812">
        <v>4</v>
      </c>
      <c r="K812" t="s">
        <v>27</v>
      </c>
      <c r="L812">
        <v>50</v>
      </c>
      <c r="M812">
        <v>50</v>
      </c>
      <c r="N812">
        <v>78</v>
      </c>
      <c r="O812" t="s">
        <v>29</v>
      </c>
      <c r="P812" t="s">
        <v>29</v>
      </c>
      <c r="Q812" t="s">
        <v>29</v>
      </c>
      <c r="R812" t="s">
        <v>29</v>
      </c>
      <c r="S812">
        <v>489</v>
      </c>
      <c r="T812">
        <v>1</v>
      </c>
      <c r="U812" t="s">
        <v>94</v>
      </c>
      <c r="X812" t="str">
        <f t="shared" si="12"/>
        <v>AI8</v>
      </c>
      <c r="Y812">
        <f>VLOOKUP($X812,Salt_Elev!$Q$1:$R$128,2,FALSE)</f>
        <v>0.59</v>
      </c>
    </row>
    <row r="813" spans="1:25" x14ac:dyDescent="0.25">
      <c r="A813" s="1">
        <v>45048</v>
      </c>
      <c r="B813" s="2">
        <v>0.61805555555555558</v>
      </c>
      <c r="C813" t="s">
        <v>73</v>
      </c>
      <c r="D813" t="s">
        <v>74</v>
      </c>
      <c r="E813" t="s">
        <v>25</v>
      </c>
      <c r="F813" t="s">
        <v>43</v>
      </c>
      <c r="G813">
        <v>8</v>
      </c>
      <c r="H813">
        <v>126.2</v>
      </c>
      <c r="I813">
        <v>100</v>
      </c>
      <c r="J813">
        <v>4</v>
      </c>
      <c r="K813" t="s">
        <v>27</v>
      </c>
      <c r="L813">
        <v>50</v>
      </c>
      <c r="M813">
        <v>50</v>
      </c>
      <c r="N813">
        <v>78</v>
      </c>
      <c r="O813" t="s">
        <v>29</v>
      </c>
      <c r="P813" t="s">
        <v>29</v>
      </c>
      <c r="Q813" t="s">
        <v>29</v>
      </c>
      <c r="R813" t="s">
        <v>29</v>
      </c>
      <c r="S813">
        <v>360</v>
      </c>
      <c r="T813">
        <v>1</v>
      </c>
      <c r="U813" t="s">
        <v>94</v>
      </c>
      <c r="X813" t="str">
        <f t="shared" si="12"/>
        <v>AI8</v>
      </c>
      <c r="Y813">
        <f>VLOOKUP($X813,Salt_Elev!$Q$1:$R$128,2,FALSE)</f>
        <v>0.59</v>
      </c>
    </row>
    <row r="814" spans="1:25" x14ac:dyDescent="0.25">
      <c r="A814" s="1">
        <v>45048</v>
      </c>
      <c r="B814" s="2">
        <v>0.61805555555555558</v>
      </c>
      <c r="C814" t="s">
        <v>73</v>
      </c>
      <c r="D814" t="s">
        <v>74</v>
      </c>
      <c r="E814" t="s">
        <v>25</v>
      </c>
      <c r="F814" t="s">
        <v>43</v>
      </c>
      <c r="G814">
        <v>8</v>
      </c>
      <c r="H814">
        <v>126.2</v>
      </c>
      <c r="I814">
        <v>100</v>
      </c>
      <c r="J814">
        <v>4</v>
      </c>
      <c r="K814" t="s">
        <v>27</v>
      </c>
      <c r="L814">
        <v>50</v>
      </c>
      <c r="M814">
        <v>50</v>
      </c>
      <c r="N814">
        <v>78</v>
      </c>
      <c r="O814" t="s">
        <v>29</v>
      </c>
      <c r="P814" t="s">
        <v>29</v>
      </c>
      <c r="Q814" t="s">
        <v>29</v>
      </c>
      <c r="R814" t="s">
        <v>29</v>
      </c>
      <c r="S814">
        <v>438</v>
      </c>
      <c r="T814">
        <v>1</v>
      </c>
      <c r="U814" t="s">
        <v>94</v>
      </c>
      <c r="X814" t="str">
        <f t="shared" si="12"/>
        <v>AI8</v>
      </c>
      <c r="Y814">
        <f>VLOOKUP($X814,Salt_Elev!$Q$1:$R$128,2,FALSE)</f>
        <v>0.59</v>
      </c>
    </row>
    <row r="815" spans="1:25" x14ac:dyDescent="0.25">
      <c r="A815" s="1">
        <v>45048</v>
      </c>
      <c r="B815" s="2">
        <v>0.61805555555555558</v>
      </c>
      <c r="C815" t="s">
        <v>73</v>
      </c>
      <c r="D815" t="s">
        <v>74</v>
      </c>
      <c r="E815" t="s">
        <v>25</v>
      </c>
      <c r="F815" t="s">
        <v>43</v>
      </c>
      <c r="G815">
        <v>8</v>
      </c>
      <c r="H815">
        <v>126.2</v>
      </c>
      <c r="I815">
        <v>100</v>
      </c>
      <c r="J815">
        <v>4</v>
      </c>
      <c r="K815" t="s">
        <v>27</v>
      </c>
      <c r="L815">
        <v>50</v>
      </c>
      <c r="M815">
        <v>50</v>
      </c>
      <c r="N815">
        <v>78</v>
      </c>
      <c r="O815" t="s">
        <v>29</v>
      </c>
      <c r="P815" t="s">
        <v>29</v>
      </c>
      <c r="Q815" t="s">
        <v>29</v>
      </c>
      <c r="R815" t="s">
        <v>29</v>
      </c>
      <c r="S815">
        <v>272</v>
      </c>
      <c r="T815">
        <v>1</v>
      </c>
      <c r="U815" t="s">
        <v>94</v>
      </c>
      <c r="X815" t="str">
        <f t="shared" si="12"/>
        <v>AI8</v>
      </c>
      <c r="Y815">
        <f>VLOOKUP($X815,Salt_Elev!$Q$1:$R$128,2,FALSE)</f>
        <v>0.59</v>
      </c>
    </row>
    <row r="816" spans="1:25" x14ac:dyDescent="0.25">
      <c r="A816" s="1">
        <v>45048</v>
      </c>
      <c r="B816" s="2">
        <v>0.61805555555555558</v>
      </c>
      <c r="C816" t="s">
        <v>73</v>
      </c>
      <c r="D816" t="s">
        <v>74</v>
      </c>
      <c r="E816" t="s">
        <v>25</v>
      </c>
      <c r="F816" t="s">
        <v>43</v>
      </c>
      <c r="G816">
        <v>8</v>
      </c>
      <c r="H816">
        <v>126.2</v>
      </c>
      <c r="I816">
        <v>100</v>
      </c>
      <c r="J816">
        <v>4</v>
      </c>
      <c r="K816" t="s">
        <v>27</v>
      </c>
      <c r="L816">
        <v>50</v>
      </c>
      <c r="M816">
        <v>50</v>
      </c>
      <c r="N816">
        <v>78</v>
      </c>
      <c r="O816" t="s">
        <v>29</v>
      </c>
      <c r="P816" t="s">
        <v>29</v>
      </c>
      <c r="Q816" t="s">
        <v>29</v>
      </c>
      <c r="R816" t="s">
        <v>29</v>
      </c>
      <c r="S816">
        <v>239</v>
      </c>
      <c r="T816">
        <v>0.9</v>
      </c>
      <c r="U816" t="s">
        <v>94</v>
      </c>
      <c r="X816" t="str">
        <f t="shared" si="12"/>
        <v>AI8</v>
      </c>
      <c r="Y816">
        <f>VLOOKUP($X816,Salt_Elev!$Q$1:$R$128,2,FALSE)</f>
        <v>0.59</v>
      </c>
    </row>
    <row r="817" spans="1:25" x14ac:dyDescent="0.25">
      <c r="A817" s="1">
        <v>45048</v>
      </c>
      <c r="B817" s="2">
        <v>0.61805555555555558</v>
      </c>
      <c r="C817" t="s">
        <v>73</v>
      </c>
      <c r="D817" t="s">
        <v>74</v>
      </c>
      <c r="E817" t="s">
        <v>25</v>
      </c>
      <c r="F817" t="s">
        <v>43</v>
      </c>
      <c r="G817">
        <v>8</v>
      </c>
      <c r="H817">
        <v>126.2</v>
      </c>
      <c r="I817">
        <v>100</v>
      </c>
      <c r="J817">
        <v>4</v>
      </c>
      <c r="K817" t="s">
        <v>27</v>
      </c>
      <c r="L817">
        <v>50</v>
      </c>
      <c r="M817">
        <v>50</v>
      </c>
      <c r="N817">
        <v>78</v>
      </c>
      <c r="O817" t="s">
        <v>29</v>
      </c>
      <c r="P817" t="s">
        <v>29</v>
      </c>
      <c r="Q817" t="s">
        <v>29</v>
      </c>
      <c r="R817" t="s">
        <v>29</v>
      </c>
      <c r="S817">
        <v>369</v>
      </c>
      <c r="T817">
        <v>0.6</v>
      </c>
      <c r="U817" t="s">
        <v>94</v>
      </c>
      <c r="X817" t="str">
        <f t="shared" si="12"/>
        <v>AI8</v>
      </c>
      <c r="Y817">
        <f>VLOOKUP($X817,Salt_Elev!$Q$1:$R$128,2,FALSE)</f>
        <v>0.59</v>
      </c>
    </row>
    <row r="818" spans="1:25" x14ac:dyDescent="0.25">
      <c r="A818" s="1">
        <v>45048</v>
      </c>
      <c r="B818" s="2">
        <v>0.61805555555555558</v>
      </c>
      <c r="C818" t="s">
        <v>73</v>
      </c>
      <c r="D818" t="s">
        <v>74</v>
      </c>
      <c r="E818" t="s">
        <v>25</v>
      </c>
      <c r="F818" t="s">
        <v>43</v>
      </c>
      <c r="G818">
        <v>8</v>
      </c>
      <c r="H818">
        <v>126.2</v>
      </c>
      <c r="I818">
        <v>100</v>
      </c>
      <c r="J818">
        <v>4</v>
      </c>
      <c r="K818" t="s">
        <v>27</v>
      </c>
      <c r="L818">
        <v>50</v>
      </c>
      <c r="M818">
        <v>50</v>
      </c>
      <c r="N818">
        <v>78</v>
      </c>
      <c r="O818" t="s">
        <v>29</v>
      </c>
      <c r="P818" t="s">
        <v>29</v>
      </c>
      <c r="Q818" t="s">
        <v>29</v>
      </c>
      <c r="R818" t="s">
        <v>29</v>
      </c>
      <c r="S818">
        <v>410</v>
      </c>
      <c r="T818">
        <v>0.5</v>
      </c>
      <c r="U818" t="s">
        <v>94</v>
      </c>
      <c r="X818" t="str">
        <f t="shared" si="12"/>
        <v>AI8</v>
      </c>
      <c r="Y818">
        <f>VLOOKUP($X818,Salt_Elev!$Q$1:$R$128,2,FALSE)</f>
        <v>0.59</v>
      </c>
    </row>
    <row r="819" spans="1:25" x14ac:dyDescent="0.25">
      <c r="A819" s="1">
        <v>45048</v>
      </c>
      <c r="B819" s="2">
        <v>0.61805555555555558</v>
      </c>
      <c r="C819" t="s">
        <v>73</v>
      </c>
      <c r="D819" t="s">
        <v>74</v>
      </c>
      <c r="E819" t="s">
        <v>25</v>
      </c>
      <c r="F819" t="s">
        <v>43</v>
      </c>
      <c r="G819">
        <v>8</v>
      </c>
      <c r="H819">
        <v>126.2</v>
      </c>
      <c r="I819">
        <v>100</v>
      </c>
      <c r="J819">
        <v>4</v>
      </c>
      <c r="K819" t="s">
        <v>27</v>
      </c>
      <c r="L819">
        <v>50</v>
      </c>
      <c r="M819">
        <v>50</v>
      </c>
      <c r="N819">
        <v>78</v>
      </c>
      <c r="O819" t="s">
        <v>29</v>
      </c>
      <c r="P819" t="s">
        <v>29</v>
      </c>
      <c r="Q819" t="s">
        <v>29</v>
      </c>
      <c r="R819" t="s">
        <v>29</v>
      </c>
      <c r="S819">
        <v>492</v>
      </c>
      <c r="T819">
        <v>0.5</v>
      </c>
      <c r="U819" t="s">
        <v>94</v>
      </c>
      <c r="X819" t="str">
        <f t="shared" si="12"/>
        <v>AI8</v>
      </c>
      <c r="Y819">
        <f>VLOOKUP($X819,Salt_Elev!$Q$1:$R$128,2,FALSE)</f>
        <v>0.59</v>
      </c>
    </row>
    <row r="820" spans="1:25" x14ac:dyDescent="0.25">
      <c r="A820" s="1">
        <v>45048</v>
      </c>
      <c r="B820" s="2">
        <v>0.61805555555555558</v>
      </c>
      <c r="C820" t="s">
        <v>73</v>
      </c>
      <c r="D820" t="s">
        <v>74</v>
      </c>
      <c r="E820" t="s">
        <v>25</v>
      </c>
      <c r="F820" t="s">
        <v>43</v>
      </c>
      <c r="G820">
        <v>8</v>
      </c>
      <c r="H820">
        <v>126.2</v>
      </c>
      <c r="I820">
        <v>100</v>
      </c>
      <c r="J820">
        <v>4</v>
      </c>
      <c r="K820" t="s">
        <v>27</v>
      </c>
      <c r="L820">
        <v>50</v>
      </c>
      <c r="M820">
        <v>50</v>
      </c>
      <c r="N820">
        <v>78</v>
      </c>
      <c r="O820" t="s">
        <v>29</v>
      </c>
      <c r="P820" t="s">
        <v>29</v>
      </c>
      <c r="Q820" t="s">
        <v>29</v>
      </c>
      <c r="R820" t="s">
        <v>29</v>
      </c>
      <c r="S820">
        <v>643</v>
      </c>
      <c r="T820">
        <v>0.5</v>
      </c>
      <c r="U820" t="s">
        <v>94</v>
      </c>
      <c r="X820" t="str">
        <f t="shared" si="12"/>
        <v>AI8</v>
      </c>
      <c r="Y820">
        <f>VLOOKUP($X820,Salt_Elev!$Q$1:$R$128,2,FALSE)</f>
        <v>0.59</v>
      </c>
    </row>
    <row r="821" spans="1:25" x14ac:dyDescent="0.25">
      <c r="A821" s="1">
        <v>45048</v>
      </c>
      <c r="B821" s="2">
        <v>0.61805555555555558</v>
      </c>
      <c r="C821" t="s">
        <v>73</v>
      </c>
      <c r="D821" t="s">
        <v>74</v>
      </c>
      <c r="E821" t="s">
        <v>25</v>
      </c>
      <c r="F821" t="s">
        <v>43</v>
      </c>
      <c r="G821">
        <v>8</v>
      </c>
      <c r="H821">
        <v>126.2</v>
      </c>
      <c r="I821">
        <v>100</v>
      </c>
      <c r="J821">
        <v>4</v>
      </c>
      <c r="K821" t="s">
        <v>27</v>
      </c>
      <c r="L821">
        <v>50</v>
      </c>
      <c r="M821">
        <v>50</v>
      </c>
      <c r="N821">
        <v>78</v>
      </c>
      <c r="O821" t="s">
        <v>29</v>
      </c>
      <c r="P821" t="s">
        <v>29</v>
      </c>
      <c r="Q821" t="s">
        <v>29</v>
      </c>
      <c r="R821" t="s">
        <v>29</v>
      </c>
      <c r="S821">
        <v>367</v>
      </c>
      <c r="T821">
        <v>0.5</v>
      </c>
      <c r="U821" t="s">
        <v>94</v>
      </c>
      <c r="X821" t="str">
        <f t="shared" si="12"/>
        <v>AI8</v>
      </c>
      <c r="Y821">
        <f>VLOOKUP($X821,Salt_Elev!$Q$1:$R$128,2,FALSE)</f>
        <v>0.59</v>
      </c>
    </row>
    <row r="822" spans="1:25" x14ac:dyDescent="0.25">
      <c r="A822" s="1">
        <v>45048</v>
      </c>
      <c r="B822" s="2">
        <v>0.64097222222222217</v>
      </c>
      <c r="C822" t="s">
        <v>76</v>
      </c>
      <c r="D822" t="s">
        <v>77</v>
      </c>
      <c r="E822" t="s">
        <v>25</v>
      </c>
      <c r="F822" t="s">
        <v>43</v>
      </c>
      <c r="G822">
        <v>9</v>
      </c>
      <c r="H822">
        <v>48.4</v>
      </c>
      <c r="I822">
        <v>90</v>
      </c>
      <c r="J822">
        <v>7</v>
      </c>
      <c r="K822" t="s">
        <v>36</v>
      </c>
      <c r="L822">
        <v>0</v>
      </c>
      <c r="M822">
        <v>100</v>
      </c>
      <c r="N822">
        <v>6</v>
      </c>
      <c r="O822" t="s">
        <v>37</v>
      </c>
      <c r="P822" t="s">
        <v>37</v>
      </c>
      <c r="Q822" t="s">
        <v>37</v>
      </c>
      <c r="R822" t="s">
        <v>37</v>
      </c>
      <c r="S822">
        <v>41</v>
      </c>
      <c r="T822">
        <v>6.3</v>
      </c>
      <c r="U822" t="s">
        <v>95</v>
      </c>
      <c r="X822" t="str">
        <f t="shared" si="12"/>
        <v>AI9</v>
      </c>
      <c r="Y822">
        <f>VLOOKUP($X822,Salt_Elev!$Q$1:$R$128,2,FALSE)</f>
        <v>0.55500000000000005</v>
      </c>
    </row>
    <row r="823" spans="1:25" x14ac:dyDescent="0.25">
      <c r="A823" s="1">
        <v>45048</v>
      </c>
      <c r="B823" s="2">
        <v>0.64097222222222217</v>
      </c>
      <c r="C823" t="s">
        <v>76</v>
      </c>
      <c r="D823" t="s">
        <v>77</v>
      </c>
      <c r="E823" t="s">
        <v>25</v>
      </c>
      <c r="F823" t="s">
        <v>43</v>
      </c>
      <c r="G823">
        <v>9</v>
      </c>
      <c r="H823">
        <v>48.4</v>
      </c>
      <c r="I823">
        <v>90</v>
      </c>
      <c r="J823">
        <v>7</v>
      </c>
      <c r="K823" t="s">
        <v>36</v>
      </c>
      <c r="L823">
        <v>0</v>
      </c>
      <c r="M823">
        <v>100</v>
      </c>
      <c r="N823">
        <v>6</v>
      </c>
      <c r="O823" t="s">
        <v>37</v>
      </c>
      <c r="P823" t="s">
        <v>37</v>
      </c>
      <c r="Q823" t="s">
        <v>37</v>
      </c>
      <c r="R823" t="s">
        <v>37</v>
      </c>
      <c r="S823">
        <v>70</v>
      </c>
      <c r="T823">
        <v>6</v>
      </c>
      <c r="U823" t="s">
        <v>95</v>
      </c>
      <c r="X823" t="str">
        <f t="shared" si="12"/>
        <v>AI9</v>
      </c>
      <c r="Y823">
        <f>VLOOKUP($X823,Salt_Elev!$Q$1:$R$128,2,FALSE)</f>
        <v>0.55500000000000005</v>
      </c>
    </row>
    <row r="824" spans="1:25" x14ac:dyDescent="0.25">
      <c r="A824" s="1">
        <v>45048</v>
      </c>
      <c r="B824" s="2">
        <v>0.64097222222222217</v>
      </c>
      <c r="C824" t="s">
        <v>76</v>
      </c>
      <c r="D824" t="s">
        <v>77</v>
      </c>
      <c r="E824" t="s">
        <v>25</v>
      </c>
      <c r="F824" t="s">
        <v>43</v>
      </c>
      <c r="G824">
        <v>9</v>
      </c>
      <c r="H824">
        <v>48.4</v>
      </c>
      <c r="I824">
        <v>90</v>
      </c>
      <c r="J824">
        <v>7</v>
      </c>
      <c r="K824" t="s">
        <v>36</v>
      </c>
      <c r="L824">
        <v>0</v>
      </c>
      <c r="M824">
        <v>100</v>
      </c>
      <c r="N824">
        <v>6</v>
      </c>
      <c r="O824" t="s">
        <v>37</v>
      </c>
      <c r="P824" t="s">
        <v>37</v>
      </c>
      <c r="Q824" t="s">
        <v>37</v>
      </c>
      <c r="R824" t="s">
        <v>37</v>
      </c>
      <c r="S824">
        <v>46</v>
      </c>
      <c r="T824">
        <v>4.5</v>
      </c>
      <c r="U824" t="s">
        <v>95</v>
      </c>
      <c r="X824" t="str">
        <f t="shared" si="12"/>
        <v>AI9</v>
      </c>
      <c r="Y824">
        <f>VLOOKUP($X824,Salt_Elev!$Q$1:$R$128,2,FALSE)</f>
        <v>0.55500000000000005</v>
      </c>
    </row>
    <row r="825" spans="1:25" x14ac:dyDescent="0.25">
      <c r="A825" s="1">
        <v>45048</v>
      </c>
      <c r="B825" s="2">
        <v>0.64097222222222217</v>
      </c>
      <c r="C825" t="s">
        <v>76</v>
      </c>
      <c r="D825" t="s">
        <v>77</v>
      </c>
      <c r="E825" t="s">
        <v>25</v>
      </c>
      <c r="F825" t="s">
        <v>43</v>
      </c>
      <c r="G825">
        <v>9</v>
      </c>
      <c r="H825">
        <v>48.4</v>
      </c>
      <c r="I825">
        <v>90</v>
      </c>
      <c r="J825">
        <v>7</v>
      </c>
      <c r="K825" t="s">
        <v>36</v>
      </c>
      <c r="L825">
        <v>0</v>
      </c>
      <c r="M825">
        <v>100</v>
      </c>
      <c r="N825">
        <v>6</v>
      </c>
      <c r="O825" t="s">
        <v>37</v>
      </c>
      <c r="P825" t="s">
        <v>37</v>
      </c>
      <c r="Q825" t="s">
        <v>37</v>
      </c>
      <c r="R825" t="s">
        <v>37</v>
      </c>
      <c r="S825">
        <v>10</v>
      </c>
      <c r="T825">
        <v>4.4000000000000004</v>
      </c>
      <c r="U825" t="s">
        <v>95</v>
      </c>
      <c r="X825" t="str">
        <f t="shared" si="12"/>
        <v>AI9</v>
      </c>
      <c r="Y825">
        <f>VLOOKUP($X825,Salt_Elev!$Q$1:$R$128,2,FALSE)</f>
        <v>0.55500000000000005</v>
      </c>
    </row>
    <row r="826" spans="1:25" x14ac:dyDescent="0.25">
      <c r="A826" s="1">
        <v>45048</v>
      </c>
      <c r="B826" s="2">
        <v>0.64097222222222217</v>
      </c>
      <c r="C826" t="s">
        <v>76</v>
      </c>
      <c r="D826" t="s">
        <v>77</v>
      </c>
      <c r="E826" t="s">
        <v>25</v>
      </c>
      <c r="F826" t="s">
        <v>43</v>
      </c>
      <c r="G826">
        <v>9</v>
      </c>
      <c r="H826">
        <v>48.4</v>
      </c>
      <c r="I826">
        <v>90</v>
      </c>
      <c r="J826">
        <v>7</v>
      </c>
      <c r="K826" t="s">
        <v>36</v>
      </c>
      <c r="L826">
        <v>0</v>
      </c>
      <c r="M826">
        <v>100</v>
      </c>
      <c r="N826">
        <v>6</v>
      </c>
      <c r="O826" t="s">
        <v>37</v>
      </c>
      <c r="P826" t="s">
        <v>37</v>
      </c>
      <c r="Q826" t="s">
        <v>37</v>
      </c>
      <c r="R826" t="s">
        <v>37</v>
      </c>
      <c r="S826">
        <v>20</v>
      </c>
      <c r="T826">
        <v>4.2</v>
      </c>
      <c r="U826" t="s">
        <v>95</v>
      </c>
      <c r="X826" t="str">
        <f t="shared" si="12"/>
        <v>AI9</v>
      </c>
      <c r="Y826">
        <f>VLOOKUP($X826,Salt_Elev!$Q$1:$R$128,2,FALSE)</f>
        <v>0.55500000000000005</v>
      </c>
    </row>
    <row r="827" spans="1:25" x14ac:dyDescent="0.25">
      <c r="A827" s="1">
        <v>45048</v>
      </c>
      <c r="B827" s="2">
        <v>0.64097222222222217</v>
      </c>
      <c r="C827" t="s">
        <v>76</v>
      </c>
      <c r="D827" t="s">
        <v>77</v>
      </c>
      <c r="E827" t="s">
        <v>25</v>
      </c>
      <c r="F827" t="s">
        <v>43</v>
      </c>
      <c r="G827">
        <v>9</v>
      </c>
      <c r="H827">
        <v>48.4</v>
      </c>
      <c r="I827">
        <v>90</v>
      </c>
      <c r="J827">
        <v>7</v>
      </c>
      <c r="K827" t="s">
        <v>36</v>
      </c>
      <c r="L827">
        <v>0</v>
      </c>
      <c r="M827">
        <v>100</v>
      </c>
      <c r="N827">
        <v>6</v>
      </c>
      <c r="O827" t="s">
        <v>37</v>
      </c>
      <c r="P827" t="s">
        <v>37</v>
      </c>
      <c r="Q827" t="s">
        <v>37</v>
      </c>
      <c r="R827" t="s">
        <v>37</v>
      </c>
      <c r="S827">
        <v>51</v>
      </c>
      <c r="T827">
        <v>4</v>
      </c>
      <c r="U827" t="s">
        <v>95</v>
      </c>
      <c r="X827" t="str">
        <f t="shared" si="12"/>
        <v>AI9</v>
      </c>
      <c r="Y827">
        <f>VLOOKUP($X827,Salt_Elev!$Q$1:$R$128,2,FALSE)</f>
        <v>0.55500000000000005</v>
      </c>
    </row>
    <row r="828" spans="1:25" x14ac:dyDescent="0.25">
      <c r="A828" s="1">
        <v>45048</v>
      </c>
      <c r="B828" s="2">
        <v>0.64097222222222217</v>
      </c>
      <c r="C828" t="s">
        <v>76</v>
      </c>
      <c r="D828" t="s">
        <v>77</v>
      </c>
      <c r="E828" t="s">
        <v>25</v>
      </c>
      <c r="F828" t="s">
        <v>43</v>
      </c>
      <c r="G828">
        <v>9</v>
      </c>
      <c r="H828">
        <v>48.4</v>
      </c>
      <c r="I828">
        <v>90</v>
      </c>
      <c r="J828">
        <v>7</v>
      </c>
      <c r="K828" t="s">
        <v>27</v>
      </c>
      <c r="L828">
        <v>85</v>
      </c>
      <c r="M828">
        <v>30</v>
      </c>
      <c r="N828">
        <v>103</v>
      </c>
      <c r="O828" t="s">
        <v>87</v>
      </c>
      <c r="P828" t="s">
        <v>29</v>
      </c>
      <c r="Q828" t="s">
        <v>29</v>
      </c>
      <c r="R828" t="s">
        <v>29</v>
      </c>
      <c r="S828">
        <v>294</v>
      </c>
      <c r="T828">
        <v>3</v>
      </c>
      <c r="U828" t="s">
        <v>95</v>
      </c>
      <c r="X828" t="str">
        <f t="shared" si="12"/>
        <v>AI9</v>
      </c>
      <c r="Y828">
        <f>VLOOKUP($X828,Salt_Elev!$Q$1:$R$128,2,FALSE)</f>
        <v>0.55500000000000005</v>
      </c>
    </row>
    <row r="829" spans="1:25" x14ac:dyDescent="0.25">
      <c r="A829" s="1">
        <v>45048</v>
      </c>
      <c r="B829" s="2">
        <v>0.64097222222222217</v>
      </c>
      <c r="C829" t="s">
        <v>76</v>
      </c>
      <c r="D829" t="s">
        <v>77</v>
      </c>
      <c r="E829" t="s">
        <v>25</v>
      </c>
      <c r="F829" t="s">
        <v>43</v>
      </c>
      <c r="G829">
        <v>9</v>
      </c>
      <c r="H829">
        <v>48.4</v>
      </c>
      <c r="I829">
        <v>90</v>
      </c>
      <c r="J829">
        <v>7</v>
      </c>
      <c r="K829" t="s">
        <v>27</v>
      </c>
      <c r="L829">
        <v>85</v>
      </c>
      <c r="M829">
        <v>30</v>
      </c>
      <c r="N829">
        <v>103</v>
      </c>
      <c r="O829" t="s">
        <v>87</v>
      </c>
      <c r="P829" t="s">
        <v>29</v>
      </c>
      <c r="Q829" t="s">
        <v>29</v>
      </c>
      <c r="R829" t="s">
        <v>29</v>
      </c>
      <c r="S829">
        <v>252</v>
      </c>
      <c r="T829">
        <v>2.5</v>
      </c>
      <c r="U829" t="s">
        <v>95</v>
      </c>
      <c r="X829" t="str">
        <f t="shared" si="12"/>
        <v>AI9</v>
      </c>
      <c r="Y829">
        <f>VLOOKUP($X829,Salt_Elev!$Q$1:$R$128,2,FALSE)</f>
        <v>0.55500000000000005</v>
      </c>
    </row>
    <row r="830" spans="1:25" x14ac:dyDescent="0.25">
      <c r="A830" s="1">
        <v>45048</v>
      </c>
      <c r="B830" s="2">
        <v>0.64097222222222217</v>
      </c>
      <c r="C830" t="s">
        <v>76</v>
      </c>
      <c r="D830" t="s">
        <v>77</v>
      </c>
      <c r="E830" t="s">
        <v>25</v>
      </c>
      <c r="F830" t="s">
        <v>43</v>
      </c>
      <c r="G830">
        <v>9</v>
      </c>
      <c r="H830">
        <v>48.4</v>
      </c>
      <c r="I830">
        <v>90</v>
      </c>
      <c r="J830">
        <v>7</v>
      </c>
      <c r="K830" t="s">
        <v>27</v>
      </c>
      <c r="L830">
        <v>85</v>
      </c>
      <c r="M830">
        <v>30</v>
      </c>
      <c r="N830">
        <v>103</v>
      </c>
      <c r="O830" t="s">
        <v>87</v>
      </c>
      <c r="P830" t="s">
        <v>29</v>
      </c>
      <c r="Q830" t="s">
        <v>29</v>
      </c>
      <c r="R830" t="s">
        <v>29</v>
      </c>
      <c r="S830">
        <v>279</v>
      </c>
      <c r="T830">
        <v>1</v>
      </c>
      <c r="U830" t="s">
        <v>95</v>
      </c>
      <c r="X830" t="str">
        <f t="shared" si="12"/>
        <v>AI9</v>
      </c>
      <c r="Y830">
        <f>VLOOKUP($X830,Salt_Elev!$Q$1:$R$128,2,FALSE)</f>
        <v>0.55500000000000005</v>
      </c>
    </row>
    <row r="831" spans="1:25" x14ac:dyDescent="0.25">
      <c r="A831" s="1">
        <v>45048</v>
      </c>
      <c r="B831" s="2">
        <v>0.64097222222222217</v>
      </c>
      <c r="C831" t="s">
        <v>76</v>
      </c>
      <c r="D831" t="s">
        <v>77</v>
      </c>
      <c r="E831" t="s">
        <v>25</v>
      </c>
      <c r="F831" t="s">
        <v>43</v>
      </c>
      <c r="G831">
        <v>9</v>
      </c>
      <c r="H831">
        <v>48.4</v>
      </c>
      <c r="I831">
        <v>90</v>
      </c>
      <c r="J831">
        <v>7</v>
      </c>
      <c r="K831" t="s">
        <v>27</v>
      </c>
      <c r="L831">
        <v>85</v>
      </c>
      <c r="M831">
        <v>30</v>
      </c>
      <c r="N831">
        <v>103</v>
      </c>
      <c r="O831" t="s">
        <v>87</v>
      </c>
      <c r="P831" t="s">
        <v>29</v>
      </c>
      <c r="Q831" t="s">
        <v>29</v>
      </c>
      <c r="R831" t="s">
        <v>29</v>
      </c>
      <c r="S831">
        <v>330</v>
      </c>
      <c r="T831">
        <v>1</v>
      </c>
      <c r="U831" t="s">
        <v>95</v>
      </c>
      <c r="X831" t="str">
        <f t="shared" si="12"/>
        <v>AI9</v>
      </c>
      <c r="Y831">
        <f>VLOOKUP($X831,Salt_Elev!$Q$1:$R$128,2,FALSE)</f>
        <v>0.55500000000000005</v>
      </c>
    </row>
    <row r="832" spans="1:25" x14ac:dyDescent="0.25">
      <c r="A832" s="1">
        <v>45048</v>
      </c>
      <c r="B832" s="2">
        <v>0.64097222222222217</v>
      </c>
      <c r="C832" t="s">
        <v>76</v>
      </c>
      <c r="D832" t="s">
        <v>77</v>
      </c>
      <c r="E832" t="s">
        <v>25</v>
      </c>
      <c r="F832" t="s">
        <v>43</v>
      </c>
      <c r="G832">
        <v>9</v>
      </c>
      <c r="H832">
        <v>48.4</v>
      </c>
      <c r="I832">
        <v>90</v>
      </c>
      <c r="J832">
        <v>7</v>
      </c>
      <c r="K832" t="s">
        <v>27</v>
      </c>
      <c r="L832">
        <v>85</v>
      </c>
      <c r="M832">
        <v>30</v>
      </c>
      <c r="N832">
        <v>103</v>
      </c>
      <c r="O832" t="s">
        <v>87</v>
      </c>
      <c r="P832" t="s">
        <v>29</v>
      </c>
      <c r="Q832" t="s">
        <v>29</v>
      </c>
      <c r="R832" t="s">
        <v>29</v>
      </c>
      <c r="S832">
        <v>211</v>
      </c>
      <c r="T832">
        <v>1</v>
      </c>
      <c r="U832" t="s">
        <v>95</v>
      </c>
      <c r="X832" t="str">
        <f t="shared" si="12"/>
        <v>AI9</v>
      </c>
      <c r="Y832">
        <f>VLOOKUP($X832,Salt_Elev!$Q$1:$R$128,2,FALSE)</f>
        <v>0.55500000000000005</v>
      </c>
    </row>
    <row r="833" spans="1:25" x14ac:dyDescent="0.25">
      <c r="A833" s="1">
        <v>45048</v>
      </c>
      <c r="B833" s="2">
        <v>0.64097222222222217</v>
      </c>
      <c r="C833" t="s">
        <v>76</v>
      </c>
      <c r="D833" t="s">
        <v>77</v>
      </c>
      <c r="E833" t="s">
        <v>25</v>
      </c>
      <c r="F833" t="s">
        <v>43</v>
      </c>
      <c r="G833">
        <v>9</v>
      </c>
      <c r="H833">
        <v>48.4</v>
      </c>
      <c r="I833">
        <v>90</v>
      </c>
      <c r="J833">
        <v>7</v>
      </c>
      <c r="K833" t="s">
        <v>27</v>
      </c>
      <c r="L833">
        <v>85</v>
      </c>
      <c r="M833">
        <v>30</v>
      </c>
      <c r="N833">
        <v>103</v>
      </c>
      <c r="O833" t="s">
        <v>87</v>
      </c>
      <c r="P833" t="s">
        <v>29</v>
      </c>
      <c r="Q833" t="s">
        <v>29</v>
      </c>
      <c r="R833" t="s">
        <v>29</v>
      </c>
      <c r="S833">
        <v>135</v>
      </c>
      <c r="T833">
        <v>0.6</v>
      </c>
      <c r="U833" t="s">
        <v>95</v>
      </c>
      <c r="X833" t="str">
        <f t="shared" si="12"/>
        <v>AI9</v>
      </c>
      <c r="Y833">
        <f>VLOOKUP($X833,Salt_Elev!$Q$1:$R$128,2,FALSE)</f>
        <v>0.55500000000000005</v>
      </c>
    </row>
    <row r="834" spans="1:25" x14ac:dyDescent="0.25">
      <c r="A834" s="1">
        <v>45048</v>
      </c>
      <c r="B834" s="2">
        <v>0.64097222222222217</v>
      </c>
      <c r="C834" t="s">
        <v>76</v>
      </c>
      <c r="D834" t="s">
        <v>77</v>
      </c>
      <c r="E834" t="s">
        <v>25</v>
      </c>
      <c r="F834" t="s">
        <v>43</v>
      </c>
      <c r="G834">
        <v>9</v>
      </c>
      <c r="H834">
        <v>48.4</v>
      </c>
      <c r="I834">
        <v>90</v>
      </c>
      <c r="J834">
        <v>7</v>
      </c>
      <c r="K834" t="s">
        <v>27</v>
      </c>
      <c r="L834">
        <v>85</v>
      </c>
      <c r="M834">
        <v>30</v>
      </c>
      <c r="N834">
        <v>103</v>
      </c>
      <c r="O834" t="s">
        <v>87</v>
      </c>
      <c r="P834" t="s">
        <v>29</v>
      </c>
      <c r="Q834" t="s">
        <v>29</v>
      </c>
      <c r="R834" t="s">
        <v>29</v>
      </c>
      <c r="S834">
        <v>395</v>
      </c>
      <c r="T834">
        <v>0.5</v>
      </c>
      <c r="U834" t="s">
        <v>95</v>
      </c>
      <c r="X834" t="str">
        <f t="shared" ref="X834:X897" si="13">_xlfn.CONCAT(F834,G834)</f>
        <v>AI9</v>
      </c>
      <c r="Y834">
        <f>VLOOKUP($X834,Salt_Elev!$Q$1:$R$128,2,FALSE)</f>
        <v>0.55500000000000005</v>
      </c>
    </row>
    <row r="835" spans="1:25" x14ac:dyDescent="0.25">
      <c r="A835" s="1">
        <v>45048</v>
      </c>
      <c r="B835" s="2">
        <v>0.64097222222222217</v>
      </c>
      <c r="C835" t="s">
        <v>76</v>
      </c>
      <c r="D835" t="s">
        <v>77</v>
      </c>
      <c r="E835" t="s">
        <v>25</v>
      </c>
      <c r="F835" t="s">
        <v>43</v>
      </c>
      <c r="G835">
        <v>9</v>
      </c>
      <c r="H835">
        <v>48.4</v>
      </c>
      <c r="I835">
        <v>90</v>
      </c>
      <c r="J835">
        <v>7</v>
      </c>
      <c r="K835" t="s">
        <v>27</v>
      </c>
      <c r="L835">
        <v>85</v>
      </c>
      <c r="M835">
        <v>30</v>
      </c>
      <c r="N835">
        <v>103</v>
      </c>
      <c r="O835" t="s">
        <v>87</v>
      </c>
      <c r="P835" t="s">
        <v>29</v>
      </c>
      <c r="Q835" t="s">
        <v>29</v>
      </c>
      <c r="R835" t="s">
        <v>29</v>
      </c>
      <c r="S835">
        <v>185</v>
      </c>
      <c r="T835">
        <v>0.5</v>
      </c>
      <c r="U835" t="s">
        <v>95</v>
      </c>
      <c r="X835" t="str">
        <f t="shared" si="13"/>
        <v>AI9</v>
      </c>
      <c r="Y835">
        <f>VLOOKUP($X835,Salt_Elev!$Q$1:$R$128,2,FALSE)</f>
        <v>0.55500000000000005</v>
      </c>
    </row>
    <row r="836" spans="1:25" x14ac:dyDescent="0.25">
      <c r="A836" s="1">
        <v>45048</v>
      </c>
      <c r="B836" s="2">
        <v>0.64097222222222217</v>
      </c>
      <c r="C836" t="s">
        <v>76</v>
      </c>
      <c r="D836" t="s">
        <v>77</v>
      </c>
      <c r="E836" t="s">
        <v>25</v>
      </c>
      <c r="F836" t="s">
        <v>43</v>
      </c>
      <c r="G836">
        <v>9</v>
      </c>
      <c r="H836">
        <v>48.4</v>
      </c>
      <c r="I836">
        <v>90</v>
      </c>
      <c r="J836">
        <v>7</v>
      </c>
      <c r="K836" t="s">
        <v>27</v>
      </c>
      <c r="L836">
        <v>85</v>
      </c>
      <c r="M836">
        <v>30</v>
      </c>
      <c r="N836">
        <v>103</v>
      </c>
      <c r="O836" t="s">
        <v>87</v>
      </c>
      <c r="P836" t="s">
        <v>29</v>
      </c>
      <c r="Q836" t="s">
        <v>29</v>
      </c>
      <c r="R836" t="s">
        <v>29</v>
      </c>
      <c r="S836">
        <v>130</v>
      </c>
      <c r="T836">
        <v>0.5</v>
      </c>
      <c r="U836" t="s">
        <v>95</v>
      </c>
      <c r="X836" t="str">
        <f t="shared" si="13"/>
        <v>AI9</v>
      </c>
      <c r="Y836">
        <f>VLOOKUP($X836,Salt_Elev!$Q$1:$R$128,2,FALSE)</f>
        <v>0.55500000000000005</v>
      </c>
    </row>
    <row r="837" spans="1:25" x14ac:dyDescent="0.25">
      <c r="A837" s="1">
        <v>45048</v>
      </c>
      <c r="B837" s="2">
        <v>0.64097222222222217</v>
      </c>
      <c r="C837" t="s">
        <v>76</v>
      </c>
      <c r="D837" t="s">
        <v>77</v>
      </c>
      <c r="E837" t="s">
        <v>25</v>
      </c>
      <c r="F837" t="s">
        <v>43</v>
      </c>
      <c r="G837">
        <v>9</v>
      </c>
      <c r="H837">
        <v>48.4</v>
      </c>
      <c r="I837">
        <v>90</v>
      </c>
      <c r="J837">
        <v>7</v>
      </c>
      <c r="K837" t="s">
        <v>27</v>
      </c>
      <c r="L837">
        <v>85</v>
      </c>
      <c r="M837">
        <v>30</v>
      </c>
      <c r="N837">
        <v>103</v>
      </c>
      <c r="O837" t="s">
        <v>87</v>
      </c>
      <c r="P837" t="s">
        <v>29</v>
      </c>
      <c r="Q837" t="s">
        <v>29</v>
      </c>
      <c r="R837" t="s">
        <v>29</v>
      </c>
      <c r="S837">
        <v>268</v>
      </c>
      <c r="T837">
        <v>0.4</v>
      </c>
      <c r="U837" t="s">
        <v>95</v>
      </c>
      <c r="X837" t="str">
        <f t="shared" si="13"/>
        <v>AI9</v>
      </c>
      <c r="Y837">
        <f>VLOOKUP($X837,Salt_Elev!$Q$1:$R$128,2,FALSE)</f>
        <v>0.55500000000000005</v>
      </c>
    </row>
    <row r="838" spans="1:25" x14ac:dyDescent="0.25">
      <c r="A838" s="1">
        <v>45048</v>
      </c>
      <c r="B838" s="2">
        <v>0.64097222222222217</v>
      </c>
      <c r="C838" t="s">
        <v>76</v>
      </c>
      <c r="D838" t="s">
        <v>77</v>
      </c>
      <c r="E838" t="s">
        <v>25</v>
      </c>
      <c r="F838" t="s">
        <v>43</v>
      </c>
      <c r="G838">
        <v>9</v>
      </c>
      <c r="H838">
        <v>48.4</v>
      </c>
      <c r="I838">
        <v>90</v>
      </c>
      <c r="J838">
        <v>7</v>
      </c>
      <c r="K838" t="s">
        <v>44</v>
      </c>
      <c r="L838">
        <v>5</v>
      </c>
      <c r="M838">
        <v>50</v>
      </c>
      <c r="N838">
        <v>139</v>
      </c>
      <c r="O838" t="s">
        <v>15</v>
      </c>
      <c r="P838" t="s">
        <v>50</v>
      </c>
      <c r="Q838" t="s">
        <v>29</v>
      </c>
      <c r="R838" t="s">
        <v>29</v>
      </c>
      <c r="S838">
        <v>190</v>
      </c>
      <c r="T838">
        <v>2</v>
      </c>
      <c r="U838" t="s">
        <v>95</v>
      </c>
      <c r="X838" t="str">
        <f t="shared" si="13"/>
        <v>AI9</v>
      </c>
      <c r="Y838">
        <f>VLOOKUP($X838,Salt_Elev!$Q$1:$R$128,2,FALSE)</f>
        <v>0.55500000000000005</v>
      </c>
    </row>
    <row r="839" spans="1:25" x14ac:dyDescent="0.25">
      <c r="A839" s="1">
        <v>45048</v>
      </c>
      <c r="B839" s="2">
        <v>0.64097222222222217</v>
      </c>
      <c r="C839" t="s">
        <v>76</v>
      </c>
      <c r="D839" t="s">
        <v>77</v>
      </c>
      <c r="E839" t="s">
        <v>25</v>
      </c>
      <c r="F839" t="s">
        <v>43</v>
      </c>
      <c r="G839">
        <v>9</v>
      </c>
      <c r="H839">
        <v>48.4</v>
      </c>
      <c r="I839">
        <v>90</v>
      </c>
      <c r="J839">
        <v>7</v>
      </c>
      <c r="K839" t="s">
        <v>44</v>
      </c>
      <c r="L839">
        <v>5</v>
      </c>
      <c r="M839">
        <v>50</v>
      </c>
      <c r="N839">
        <v>139</v>
      </c>
      <c r="O839" t="s">
        <v>15</v>
      </c>
      <c r="P839" t="s">
        <v>50</v>
      </c>
      <c r="Q839" t="s">
        <v>29</v>
      </c>
      <c r="R839" t="s">
        <v>29</v>
      </c>
      <c r="S839">
        <v>191</v>
      </c>
      <c r="T839">
        <v>2</v>
      </c>
      <c r="U839" t="s">
        <v>95</v>
      </c>
      <c r="X839" t="str">
        <f t="shared" si="13"/>
        <v>AI9</v>
      </c>
      <c r="Y839">
        <f>VLOOKUP($X839,Salt_Elev!$Q$1:$R$128,2,FALSE)</f>
        <v>0.55500000000000005</v>
      </c>
    </row>
    <row r="840" spans="1:25" x14ac:dyDescent="0.25">
      <c r="A840" s="1">
        <v>45048</v>
      </c>
      <c r="B840" s="2">
        <v>0.64097222222222217</v>
      </c>
      <c r="C840" t="s">
        <v>76</v>
      </c>
      <c r="D840" t="s">
        <v>77</v>
      </c>
      <c r="E840" t="s">
        <v>25</v>
      </c>
      <c r="F840" t="s">
        <v>43</v>
      </c>
      <c r="G840">
        <v>9</v>
      </c>
      <c r="H840">
        <v>48.4</v>
      </c>
      <c r="I840">
        <v>90</v>
      </c>
      <c r="J840">
        <v>7</v>
      </c>
      <c r="K840" t="s">
        <v>44</v>
      </c>
      <c r="L840">
        <v>5</v>
      </c>
      <c r="M840">
        <v>50</v>
      </c>
      <c r="N840">
        <v>139</v>
      </c>
      <c r="O840" t="s">
        <v>15</v>
      </c>
      <c r="P840" t="s">
        <v>50</v>
      </c>
      <c r="Q840" t="s">
        <v>29</v>
      </c>
      <c r="R840" t="s">
        <v>29</v>
      </c>
      <c r="S840">
        <v>166</v>
      </c>
      <c r="T840">
        <v>1</v>
      </c>
      <c r="U840" t="s">
        <v>95</v>
      </c>
      <c r="X840" t="str">
        <f t="shared" si="13"/>
        <v>AI9</v>
      </c>
      <c r="Y840">
        <f>VLOOKUP($X840,Salt_Elev!$Q$1:$R$128,2,FALSE)</f>
        <v>0.55500000000000005</v>
      </c>
    </row>
    <row r="841" spans="1:25" x14ac:dyDescent="0.25">
      <c r="A841" s="1">
        <v>45048</v>
      </c>
      <c r="B841" s="2">
        <v>0.64097222222222217</v>
      </c>
      <c r="C841" t="s">
        <v>76</v>
      </c>
      <c r="D841" t="s">
        <v>77</v>
      </c>
      <c r="E841" t="s">
        <v>25</v>
      </c>
      <c r="F841" t="s">
        <v>43</v>
      </c>
      <c r="G841">
        <v>9</v>
      </c>
      <c r="H841">
        <v>48.4</v>
      </c>
      <c r="I841">
        <v>90</v>
      </c>
      <c r="J841">
        <v>7</v>
      </c>
      <c r="K841" t="s">
        <v>44</v>
      </c>
      <c r="L841">
        <v>5</v>
      </c>
      <c r="M841">
        <v>50</v>
      </c>
      <c r="N841">
        <v>139</v>
      </c>
      <c r="O841" t="s">
        <v>15</v>
      </c>
      <c r="P841" t="s">
        <v>50</v>
      </c>
      <c r="Q841" t="s">
        <v>29</v>
      </c>
      <c r="R841" t="s">
        <v>29</v>
      </c>
      <c r="S841">
        <v>170</v>
      </c>
      <c r="T841">
        <v>1</v>
      </c>
      <c r="U841" t="s">
        <v>95</v>
      </c>
      <c r="X841" t="str">
        <f t="shared" si="13"/>
        <v>AI9</v>
      </c>
      <c r="Y841">
        <f>VLOOKUP($X841,Salt_Elev!$Q$1:$R$128,2,FALSE)</f>
        <v>0.55500000000000005</v>
      </c>
    </row>
    <row r="842" spans="1:25" x14ac:dyDescent="0.25">
      <c r="A842" s="1">
        <v>45048</v>
      </c>
      <c r="B842" s="2">
        <v>0.64097222222222217</v>
      </c>
      <c r="C842" t="s">
        <v>76</v>
      </c>
      <c r="D842" t="s">
        <v>77</v>
      </c>
      <c r="E842" t="s">
        <v>25</v>
      </c>
      <c r="F842" t="s">
        <v>43</v>
      </c>
      <c r="G842">
        <v>9</v>
      </c>
      <c r="H842">
        <v>48.4</v>
      </c>
      <c r="I842">
        <v>90</v>
      </c>
      <c r="J842">
        <v>7</v>
      </c>
      <c r="K842" t="s">
        <v>44</v>
      </c>
      <c r="L842">
        <v>5</v>
      </c>
      <c r="M842">
        <v>50</v>
      </c>
      <c r="N842">
        <v>139</v>
      </c>
      <c r="O842" t="s">
        <v>15</v>
      </c>
      <c r="P842" t="s">
        <v>50</v>
      </c>
      <c r="Q842" t="s">
        <v>29</v>
      </c>
      <c r="R842" t="s">
        <v>29</v>
      </c>
      <c r="S842">
        <v>150</v>
      </c>
      <c r="T842">
        <v>1</v>
      </c>
      <c r="U842" t="s">
        <v>95</v>
      </c>
      <c r="X842" t="str">
        <f t="shared" si="13"/>
        <v>AI9</v>
      </c>
      <c r="Y842">
        <f>VLOOKUP($X842,Salt_Elev!$Q$1:$R$128,2,FALSE)</f>
        <v>0.55500000000000005</v>
      </c>
    </row>
    <row r="843" spans="1:25" x14ac:dyDescent="0.25">
      <c r="A843" s="1">
        <v>45048</v>
      </c>
      <c r="B843" s="2">
        <v>0.64097222222222217</v>
      </c>
      <c r="C843" t="s">
        <v>76</v>
      </c>
      <c r="D843" t="s">
        <v>77</v>
      </c>
      <c r="E843" t="s">
        <v>25</v>
      </c>
      <c r="F843" t="s">
        <v>43</v>
      </c>
      <c r="G843">
        <v>9</v>
      </c>
      <c r="H843">
        <v>48.4</v>
      </c>
      <c r="I843">
        <v>90</v>
      </c>
      <c r="J843">
        <v>7</v>
      </c>
      <c r="K843" t="s">
        <v>44</v>
      </c>
      <c r="L843">
        <v>5</v>
      </c>
      <c r="M843">
        <v>50</v>
      </c>
      <c r="N843">
        <v>139</v>
      </c>
      <c r="O843" t="s">
        <v>15</v>
      </c>
      <c r="P843" t="s">
        <v>50</v>
      </c>
      <c r="Q843" t="s">
        <v>29</v>
      </c>
      <c r="R843" t="s">
        <v>29</v>
      </c>
      <c r="S843">
        <v>172</v>
      </c>
      <c r="T843">
        <v>1</v>
      </c>
      <c r="U843" t="s">
        <v>95</v>
      </c>
      <c r="X843" t="str">
        <f t="shared" si="13"/>
        <v>AI9</v>
      </c>
      <c r="Y843">
        <f>VLOOKUP($X843,Salt_Elev!$Q$1:$R$128,2,FALSE)</f>
        <v>0.55500000000000005</v>
      </c>
    </row>
    <row r="844" spans="1:25" x14ac:dyDescent="0.25">
      <c r="A844" s="1">
        <v>45048</v>
      </c>
      <c r="B844" s="2">
        <v>0.64097222222222217</v>
      </c>
      <c r="C844" t="s">
        <v>76</v>
      </c>
      <c r="D844" t="s">
        <v>77</v>
      </c>
      <c r="E844" t="s">
        <v>25</v>
      </c>
      <c r="F844" t="s">
        <v>43</v>
      </c>
      <c r="G844">
        <v>9</v>
      </c>
      <c r="H844">
        <v>48.4</v>
      </c>
      <c r="I844">
        <v>90</v>
      </c>
      <c r="J844">
        <v>7</v>
      </c>
      <c r="K844" t="s">
        <v>44</v>
      </c>
      <c r="L844">
        <v>5</v>
      </c>
      <c r="M844">
        <v>50</v>
      </c>
      <c r="N844">
        <v>139</v>
      </c>
      <c r="O844" t="s">
        <v>15</v>
      </c>
      <c r="P844" t="s">
        <v>50</v>
      </c>
      <c r="Q844" t="s">
        <v>29</v>
      </c>
      <c r="R844" t="s">
        <v>29</v>
      </c>
      <c r="S844">
        <v>180</v>
      </c>
      <c r="T844">
        <v>0.7</v>
      </c>
      <c r="U844" t="s">
        <v>95</v>
      </c>
      <c r="X844" t="str">
        <f t="shared" si="13"/>
        <v>AI9</v>
      </c>
      <c r="Y844">
        <f>VLOOKUP($X844,Salt_Elev!$Q$1:$R$128,2,FALSE)</f>
        <v>0.55500000000000005</v>
      </c>
    </row>
    <row r="845" spans="1:25" x14ac:dyDescent="0.25">
      <c r="A845" s="1">
        <v>45048</v>
      </c>
      <c r="B845" s="2">
        <v>0.64097222222222217</v>
      </c>
      <c r="C845" t="s">
        <v>76</v>
      </c>
      <c r="D845" t="s">
        <v>77</v>
      </c>
      <c r="E845" t="s">
        <v>25</v>
      </c>
      <c r="F845" t="s">
        <v>43</v>
      </c>
      <c r="G845">
        <v>9</v>
      </c>
      <c r="H845">
        <v>48.4</v>
      </c>
      <c r="I845">
        <v>90</v>
      </c>
      <c r="J845">
        <v>7</v>
      </c>
      <c r="K845" t="s">
        <v>44</v>
      </c>
      <c r="L845">
        <v>5</v>
      </c>
      <c r="M845">
        <v>50</v>
      </c>
      <c r="N845">
        <v>139</v>
      </c>
      <c r="O845" t="s">
        <v>15</v>
      </c>
      <c r="P845" t="s">
        <v>50</v>
      </c>
      <c r="Q845" t="s">
        <v>29</v>
      </c>
      <c r="R845" t="s">
        <v>29</v>
      </c>
      <c r="S845">
        <v>189</v>
      </c>
      <c r="T845">
        <v>0.5</v>
      </c>
      <c r="U845" t="s">
        <v>95</v>
      </c>
      <c r="X845" t="str">
        <f t="shared" si="13"/>
        <v>AI9</v>
      </c>
      <c r="Y845">
        <f>VLOOKUP($X845,Salt_Elev!$Q$1:$R$128,2,FALSE)</f>
        <v>0.55500000000000005</v>
      </c>
    </row>
    <row r="846" spans="1:25" x14ac:dyDescent="0.25">
      <c r="A846" s="1">
        <v>45048</v>
      </c>
      <c r="B846" s="2">
        <v>0.64097222222222217</v>
      </c>
      <c r="C846" t="s">
        <v>76</v>
      </c>
      <c r="D846" t="s">
        <v>77</v>
      </c>
      <c r="E846" t="s">
        <v>25</v>
      </c>
      <c r="F846" t="s">
        <v>43</v>
      </c>
      <c r="G846">
        <v>9</v>
      </c>
      <c r="H846">
        <v>48.4</v>
      </c>
      <c r="I846">
        <v>90</v>
      </c>
      <c r="J846">
        <v>7</v>
      </c>
      <c r="K846" t="s">
        <v>44</v>
      </c>
      <c r="L846">
        <v>5</v>
      </c>
      <c r="M846">
        <v>50</v>
      </c>
      <c r="N846">
        <v>139</v>
      </c>
      <c r="O846" t="s">
        <v>15</v>
      </c>
      <c r="P846" t="s">
        <v>50</v>
      </c>
      <c r="Q846" t="s">
        <v>29</v>
      </c>
      <c r="R846" t="s">
        <v>29</v>
      </c>
      <c r="S846">
        <v>190</v>
      </c>
      <c r="T846">
        <v>0.5</v>
      </c>
      <c r="U846" t="s">
        <v>95</v>
      </c>
      <c r="X846" t="str">
        <f t="shared" si="13"/>
        <v>AI9</v>
      </c>
      <c r="Y846">
        <f>VLOOKUP($X846,Salt_Elev!$Q$1:$R$128,2,FALSE)</f>
        <v>0.55500000000000005</v>
      </c>
    </row>
    <row r="847" spans="1:25" x14ac:dyDescent="0.25">
      <c r="A847" s="1">
        <v>45048</v>
      </c>
      <c r="B847" s="2">
        <v>0.64097222222222217</v>
      </c>
      <c r="C847" t="s">
        <v>76</v>
      </c>
      <c r="D847" t="s">
        <v>77</v>
      </c>
      <c r="E847" t="s">
        <v>25</v>
      </c>
      <c r="F847" t="s">
        <v>43</v>
      </c>
      <c r="G847">
        <v>9</v>
      </c>
      <c r="H847">
        <v>48.4</v>
      </c>
      <c r="I847">
        <v>90</v>
      </c>
      <c r="J847">
        <v>7</v>
      </c>
      <c r="K847" t="s">
        <v>44</v>
      </c>
      <c r="L847">
        <v>5</v>
      </c>
      <c r="M847">
        <v>50</v>
      </c>
      <c r="N847">
        <v>139</v>
      </c>
      <c r="O847" t="s">
        <v>15</v>
      </c>
      <c r="P847" t="s">
        <v>50</v>
      </c>
      <c r="Q847" t="s">
        <v>29</v>
      </c>
      <c r="R847" t="s">
        <v>29</v>
      </c>
      <c r="S847">
        <v>212</v>
      </c>
      <c r="T847">
        <v>0.5</v>
      </c>
      <c r="U847" t="s">
        <v>95</v>
      </c>
      <c r="X847" t="str">
        <f t="shared" si="13"/>
        <v>AI9</v>
      </c>
      <c r="Y847">
        <f>VLOOKUP($X847,Salt_Elev!$Q$1:$R$128,2,FALSE)</f>
        <v>0.55500000000000005</v>
      </c>
    </row>
    <row r="848" spans="1:25" x14ac:dyDescent="0.25">
      <c r="A848" s="1">
        <v>45054</v>
      </c>
      <c r="B848" s="2">
        <v>0.55555555555555558</v>
      </c>
      <c r="C848" t="s">
        <v>23</v>
      </c>
      <c r="D848" t="s">
        <v>68</v>
      </c>
      <c r="E848" t="s">
        <v>25</v>
      </c>
      <c r="F848" t="s">
        <v>43</v>
      </c>
      <c r="G848">
        <v>11</v>
      </c>
      <c r="H848">
        <v>58</v>
      </c>
      <c r="I848">
        <v>100</v>
      </c>
      <c r="J848">
        <v>0</v>
      </c>
      <c r="K848" t="s">
        <v>54</v>
      </c>
      <c r="L848">
        <v>8</v>
      </c>
      <c r="M848">
        <v>100</v>
      </c>
      <c r="N848">
        <v>37</v>
      </c>
      <c r="O848" t="s">
        <v>72</v>
      </c>
      <c r="P848" t="s">
        <v>29</v>
      </c>
      <c r="Q848" t="s">
        <v>50</v>
      </c>
      <c r="R848" t="s">
        <v>50</v>
      </c>
      <c r="S848">
        <v>340</v>
      </c>
      <c r="T848">
        <v>6</v>
      </c>
      <c r="X848" t="str">
        <f t="shared" si="13"/>
        <v>AI11</v>
      </c>
      <c r="Y848">
        <f>VLOOKUP($X848,Salt_Elev!$Q$1:$R$128,2,FALSE)</f>
        <v>0.73899999999999999</v>
      </c>
    </row>
    <row r="849" spans="1:25" x14ac:dyDescent="0.25">
      <c r="A849" s="1">
        <v>45054</v>
      </c>
      <c r="B849" s="2">
        <v>0.55555555555555558</v>
      </c>
      <c r="C849" t="s">
        <v>23</v>
      </c>
      <c r="D849" t="s">
        <v>68</v>
      </c>
      <c r="E849" t="s">
        <v>25</v>
      </c>
      <c r="F849" t="s">
        <v>43</v>
      </c>
      <c r="G849">
        <v>11</v>
      </c>
      <c r="H849">
        <v>58</v>
      </c>
      <c r="I849">
        <v>100</v>
      </c>
      <c r="J849">
        <v>0</v>
      </c>
      <c r="K849" t="s">
        <v>54</v>
      </c>
      <c r="L849">
        <v>8</v>
      </c>
      <c r="M849">
        <v>100</v>
      </c>
      <c r="N849">
        <v>37</v>
      </c>
      <c r="O849" t="s">
        <v>72</v>
      </c>
      <c r="P849" t="s">
        <v>29</v>
      </c>
      <c r="Q849" t="s">
        <v>50</v>
      </c>
      <c r="R849" t="s">
        <v>50</v>
      </c>
      <c r="S849">
        <v>324</v>
      </c>
      <c r="T849">
        <v>5</v>
      </c>
      <c r="X849" t="str">
        <f t="shared" si="13"/>
        <v>AI11</v>
      </c>
      <c r="Y849">
        <f>VLOOKUP($X849,Salt_Elev!$Q$1:$R$128,2,FALSE)</f>
        <v>0.73899999999999999</v>
      </c>
    </row>
    <row r="850" spans="1:25" x14ac:dyDescent="0.25">
      <c r="A850" s="1">
        <v>45054</v>
      </c>
      <c r="B850" s="2">
        <v>0.55555555555555558</v>
      </c>
      <c r="C850" t="s">
        <v>23</v>
      </c>
      <c r="D850" t="s">
        <v>68</v>
      </c>
      <c r="E850" t="s">
        <v>25</v>
      </c>
      <c r="F850" t="s">
        <v>43</v>
      </c>
      <c r="G850">
        <v>11</v>
      </c>
      <c r="H850">
        <v>58</v>
      </c>
      <c r="I850">
        <v>100</v>
      </c>
      <c r="J850">
        <v>0</v>
      </c>
      <c r="K850" t="s">
        <v>54</v>
      </c>
      <c r="L850">
        <v>8</v>
      </c>
      <c r="M850">
        <v>100</v>
      </c>
      <c r="N850">
        <v>37</v>
      </c>
      <c r="O850" t="s">
        <v>72</v>
      </c>
      <c r="P850" t="s">
        <v>29</v>
      </c>
      <c r="Q850" t="s">
        <v>50</v>
      </c>
      <c r="R850" t="s">
        <v>50</v>
      </c>
      <c r="S850">
        <v>290</v>
      </c>
      <c r="T850">
        <v>4</v>
      </c>
      <c r="X850" t="str">
        <f t="shared" si="13"/>
        <v>AI11</v>
      </c>
      <c r="Y850">
        <f>VLOOKUP($X850,Salt_Elev!$Q$1:$R$128,2,FALSE)</f>
        <v>0.73899999999999999</v>
      </c>
    </row>
    <row r="851" spans="1:25" x14ac:dyDescent="0.25">
      <c r="A851" s="1">
        <v>45054</v>
      </c>
      <c r="B851" s="2">
        <v>0.55555555555555558</v>
      </c>
      <c r="C851" t="s">
        <v>23</v>
      </c>
      <c r="D851" t="s">
        <v>68</v>
      </c>
      <c r="E851" t="s">
        <v>25</v>
      </c>
      <c r="F851" t="s">
        <v>43</v>
      </c>
      <c r="G851">
        <v>11</v>
      </c>
      <c r="H851">
        <v>58</v>
      </c>
      <c r="I851">
        <v>100</v>
      </c>
      <c r="J851">
        <v>0</v>
      </c>
      <c r="K851" t="s">
        <v>54</v>
      </c>
      <c r="L851">
        <v>8</v>
      </c>
      <c r="M851">
        <v>100</v>
      </c>
      <c r="N851">
        <v>37</v>
      </c>
      <c r="O851" t="s">
        <v>72</v>
      </c>
      <c r="P851" t="s">
        <v>29</v>
      </c>
      <c r="Q851" t="s">
        <v>50</v>
      </c>
      <c r="R851" t="s">
        <v>50</v>
      </c>
      <c r="S851">
        <v>379</v>
      </c>
      <c r="T851">
        <v>4</v>
      </c>
      <c r="X851" t="str">
        <f t="shared" si="13"/>
        <v>AI11</v>
      </c>
      <c r="Y851">
        <f>VLOOKUP($X851,Salt_Elev!$Q$1:$R$128,2,FALSE)</f>
        <v>0.73899999999999999</v>
      </c>
    </row>
    <row r="852" spans="1:25" x14ac:dyDescent="0.25">
      <c r="A852" s="1">
        <v>45054</v>
      </c>
      <c r="B852" s="2">
        <v>0.55555555555555558</v>
      </c>
      <c r="C852" t="s">
        <v>23</v>
      </c>
      <c r="D852" t="s">
        <v>68</v>
      </c>
      <c r="E852" t="s">
        <v>25</v>
      </c>
      <c r="F852" t="s">
        <v>43</v>
      </c>
      <c r="G852">
        <v>11</v>
      </c>
      <c r="H852">
        <v>58</v>
      </c>
      <c r="I852">
        <v>100</v>
      </c>
      <c r="J852">
        <v>0</v>
      </c>
      <c r="K852" t="s">
        <v>54</v>
      </c>
      <c r="L852">
        <v>8</v>
      </c>
      <c r="M852">
        <v>100</v>
      </c>
      <c r="N852">
        <v>37</v>
      </c>
      <c r="O852" t="s">
        <v>72</v>
      </c>
      <c r="P852" t="s">
        <v>29</v>
      </c>
      <c r="Q852" t="s">
        <v>50</v>
      </c>
      <c r="R852" t="s">
        <v>50</v>
      </c>
      <c r="S852">
        <v>347</v>
      </c>
      <c r="T852">
        <v>4</v>
      </c>
      <c r="X852" t="str">
        <f t="shared" si="13"/>
        <v>AI11</v>
      </c>
      <c r="Y852">
        <f>VLOOKUP($X852,Salt_Elev!$Q$1:$R$128,2,FALSE)</f>
        <v>0.73899999999999999</v>
      </c>
    </row>
    <row r="853" spans="1:25" x14ac:dyDescent="0.25">
      <c r="A853" s="1">
        <v>45054</v>
      </c>
      <c r="B853" s="2">
        <v>0.55555555555555558</v>
      </c>
      <c r="C853" t="s">
        <v>23</v>
      </c>
      <c r="D853" t="s">
        <v>68</v>
      </c>
      <c r="E853" t="s">
        <v>25</v>
      </c>
      <c r="F853" t="s">
        <v>43</v>
      </c>
      <c r="G853">
        <v>11</v>
      </c>
      <c r="H853">
        <v>58</v>
      </c>
      <c r="I853">
        <v>100</v>
      </c>
      <c r="J853">
        <v>0</v>
      </c>
      <c r="K853" t="s">
        <v>54</v>
      </c>
      <c r="L853">
        <v>8</v>
      </c>
      <c r="M853">
        <v>100</v>
      </c>
      <c r="N853">
        <v>37</v>
      </c>
      <c r="O853" t="s">
        <v>72</v>
      </c>
      <c r="P853" t="s">
        <v>29</v>
      </c>
      <c r="Q853" t="s">
        <v>50</v>
      </c>
      <c r="R853" t="s">
        <v>50</v>
      </c>
      <c r="S853">
        <v>280</v>
      </c>
      <c r="T853">
        <v>4</v>
      </c>
      <c r="X853" t="str">
        <f t="shared" si="13"/>
        <v>AI11</v>
      </c>
      <c r="Y853">
        <f>VLOOKUP($X853,Salt_Elev!$Q$1:$R$128,2,FALSE)</f>
        <v>0.73899999999999999</v>
      </c>
    </row>
    <row r="854" spans="1:25" x14ac:dyDescent="0.25">
      <c r="A854" s="1">
        <v>45054</v>
      </c>
      <c r="B854" s="2">
        <v>0.55555555555555558</v>
      </c>
      <c r="C854" t="s">
        <v>23</v>
      </c>
      <c r="D854" t="s">
        <v>68</v>
      </c>
      <c r="E854" t="s">
        <v>25</v>
      </c>
      <c r="F854" t="s">
        <v>43</v>
      </c>
      <c r="G854">
        <v>11</v>
      </c>
      <c r="H854">
        <v>58</v>
      </c>
      <c r="I854">
        <v>100</v>
      </c>
      <c r="J854">
        <v>0</v>
      </c>
      <c r="K854" t="s">
        <v>54</v>
      </c>
      <c r="L854">
        <v>8</v>
      </c>
      <c r="M854">
        <v>100</v>
      </c>
      <c r="N854">
        <v>37</v>
      </c>
      <c r="O854" t="s">
        <v>72</v>
      </c>
      <c r="P854" t="s">
        <v>29</v>
      </c>
      <c r="Q854" t="s">
        <v>50</v>
      </c>
      <c r="R854" t="s">
        <v>50</v>
      </c>
      <c r="S854">
        <v>343</v>
      </c>
      <c r="T854">
        <v>4</v>
      </c>
      <c r="X854" t="str">
        <f t="shared" si="13"/>
        <v>AI11</v>
      </c>
      <c r="Y854">
        <f>VLOOKUP($X854,Salt_Elev!$Q$1:$R$128,2,FALSE)</f>
        <v>0.73899999999999999</v>
      </c>
    </row>
    <row r="855" spans="1:25" x14ac:dyDescent="0.25">
      <c r="A855" s="1">
        <v>45054</v>
      </c>
      <c r="B855" s="2">
        <v>0.55555555555555558</v>
      </c>
      <c r="C855" t="s">
        <v>23</v>
      </c>
      <c r="D855" t="s">
        <v>68</v>
      </c>
      <c r="E855" t="s">
        <v>25</v>
      </c>
      <c r="F855" t="s">
        <v>43</v>
      </c>
      <c r="G855">
        <v>11</v>
      </c>
      <c r="H855">
        <v>58</v>
      </c>
      <c r="I855">
        <v>100</v>
      </c>
      <c r="J855">
        <v>0</v>
      </c>
      <c r="K855" t="s">
        <v>54</v>
      </c>
      <c r="L855">
        <v>8</v>
      </c>
      <c r="M855">
        <v>100</v>
      </c>
      <c r="N855">
        <v>37</v>
      </c>
      <c r="O855" t="s">
        <v>72</v>
      </c>
      <c r="P855" t="s">
        <v>29</v>
      </c>
      <c r="Q855" t="s">
        <v>50</v>
      </c>
      <c r="R855" t="s">
        <v>50</v>
      </c>
      <c r="S855">
        <v>275</v>
      </c>
      <c r="T855">
        <v>3.1</v>
      </c>
      <c r="X855" t="str">
        <f t="shared" si="13"/>
        <v>AI11</v>
      </c>
      <c r="Y855">
        <f>VLOOKUP($X855,Salt_Elev!$Q$1:$R$128,2,FALSE)</f>
        <v>0.73899999999999999</v>
      </c>
    </row>
    <row r="856" spans="1:25" x14ac:dyDescent="0.25">
      <c r="A856" s="1">
        <v>45054</v>
      </c>
      <c r="B856" s="2">
        <v>0.55555555555555558</v>
      </c>
      <c r="C856" t="s">
        <v>23</v>
      </c>
      <c r="D856" t="s">
        <v>68</v>
      </c>
      <c r="E856" t="s">
        <v>25</v>
      </c>
      <c r="F856" t="s">
        <v>43</v>
      </c>
      <c r="G856">
        <v>11</v>
      </c>
      <c r="H856">
        <v>58</v>
      </c>
      <c r="I856">
        <v>100</v>
      </c>
      <c r="J856">
        <v>0</v>
      </c>
      <c r="K856" t="s">
        <v>54</v>
      </c>
      <c r="L856">
        <v>8</v>
      </c>
      <c r="M856">
        <v>100</v>
      </c>
      <c r="N856">
        <v>37</v>
      </c>
      <c r="O856" t="s">
        <v>72</v>
      </c>
      <c r="P856" t="s">
        <v>29</v>
      </c>
      <c r="Q856" t="s">
        <v>50</v>
      </c>
      <c r="R856" t="s">
        <v>50</v>
      </c>
      <c r="S856">
        <v>420</v>
      </c>
      <c r="T856">
        <v>3.1</v>
      </c>
      <c r="X856" t="str">
        <f t="shared" si="13"/>
        <v>AI11</v>
      </c>
      <c r="Y856">
        <f>VLOOKUP($X856,Salt_Elev!$Q$1:$R$128,2,FALSE)</f>
        <v>0.73899999999999999</v>
      </c>
    </row>
    <row r="857" spans="1:25" x14ac:dyDescent="0.25">
      <c r="A857" s="1">
        <v>45054</v>
      </c>
      <c r="B857" s="2">
        <v>0.55555555555555558</v>
      </c>
      <c r="C857" t="s">
        <v>23</v>
      </c>
      <c r="D857" t="s">
        <v>68</v>
      </c>
      <c r="E857" t="s">
        <v>25</v>
      </c>
      <c r="F857" t="s">
        <v>43</v>
      </c>
      <c r="G857">
        <v>11</v>
      </c>
      <c r="H857">
        <v>58</v>
      </c>
      <c r="I857">
        <v>100</v>
      </c>
      <c r="J857">
        <v>0</v>
      </c>
      <c r="K857" t="s">
        <v>54</v>
      </c>
      <c r="L857">
        <v>8</v>
      </c>
      <c r="M857">
        <v>100</v>
      </c>
      <c r="N857">
        <v>37</v>
      </c>
      <c r="O857" t="s">
        <v>72</v>
      </c>
      <c r="P857" t="s">
        <v>29</v>
      </c>
      <c r="Q857" t="s">
        <v>50</v>
      </c>
      <c r="R857" t="s">
        <v>50</v>
      </c>
      <c r="S857">
        <v>264</v>
      </c>
      <c r="T857">
        <v>3</v>
      </c>
      <c r="X857" t="str">
        <f t="shared" si="13"/>
        <v>AI11</v>
      </c>
      <c r="Y857">
        <f>VLOOKUP($X857,Salt_Elev!$Q$1:$R$128,2,FALSE)</f>
        <v>0.73899999999999999</v>
      </c>
    </row>
    <row r="858" spans="1:25" x14ac:dyDescent="0.25">
      <c r="A858" s="1">
        <v>45054</v>
      </c>
      <c r="B858" s="2">
        <v>0.55555555555555558</v>
      </c>
      <c r="C858" t="s">
        <v>23</v>
      </c>
      <c r="D858" t="s">
        <v>68</v>
      </c>
      <c r="E858" t="s">
        <v>25</v>
      </c>
      <c r="F858" t="s">
        <v>43</v>
      </c>
      <c r="G858">
        <v>11</v>
      </c>
      <c r="H858">
        <v>58</v>
      </c>
      <c r="I858">
        <v>100</v>
      </c>
      <c r="J858">
        <v>0</v>
      </c>
      <c r="K858" t="s">
        <v>27</v>
      </c>
      <c r="L858">
        <v>91</v>
      </c>
      <c r="M858">
        <v>20</v>
      </c>
      <c r="N858">
        <v>80</v>
      </c>
      <c r="O858" t="s">
        <v>39</v>
      </c>
      <c r="P858" t="s">
        <v>29</v>
      </c>
      <c r="Q858" t="s">
        <v>29</v>
      </c>
      <c r="R858" t="s">
        <v>40</v>
      </c>
      <c r="S858">
        <v>230</v>
      </c>
      <c r="T858">
        <v>2</v>
      </c>
      <c r="X858" t="str">
        <f t="shared" si="13"/>
        <v>AI11</v>
      </c>
      <c r="Y858">
        <f>VLOOKUP($X858,Salt_Elev!$Q$1:$R$128,2,FALSE)</f>
        <v>0.73899999999999999</v>
      </c>
    </row>
    <row r="859" spans="1:25" x14ac:dyDescent="0.25">
      <c r="A859" s="1">
        <v>45054</v>
      </c>
      <c r="B859" s="2">
        <v>0.55555555555555558</v>
      </c>
      <c r="C859" t="s">
        <v>23</v>
      </c>
      <c r="D859" t="s">
        <v>68</v>
      </c>
      <c r="E859" t="s">
        <v>25</v>
      </c>
      <c r="F859" t="s">
        <v>43</v>
      </c>
      <c r="G859">
        <v>11</v>
      </c>
      <c r="H859">
        <v>58</v>
      </c>
      <c r="I859">
        <v>100</v>
      </c>
      <c r="J859">
        <v>0</v>
      </c>
      <c r="K859" t="s">
        <v>27</v>
      </c>
      <c r="L859">
        <v>91</v>
      </c>
      <c r="M859">
        <v>20</v>
      </c>
      <c r="N859">
        <v>80</v>
      </c>
      <c r="O859" t="s">
        <v>39</v>
      </c>
      <c r="P859" t="s">
        <v>29</v>
      </c>
      <c r="Q859" t="s">
        <v>29</v>
      </c>
      <c r="R859" t="s">
        <v>40</v>
      </c>
      <c r="S859">
        <v>380</v>
      </c>
      <c r="T859">
        <v>1.5</v>
      </c>
      <c r="X859" t="str">
        <f t="shared" si="13"/>
        <v>AI11</v>
      </c>
      <c r="Y859">
        <f>VLOOKUP($X859,Salt_Elev!$Q$1:$R$128,2,FALSE)</f>
        <v>0.73899999999999999</v>
      </c>
    </row>
    <row r="860" spans="1:25" x14ac:dyDescent="0.25">
      <c r="A860" s="1">
        <v>45054</v>
      </c>
      <c r="B860" s="2">
        <v>0.55555555555555558</v>
      </c>
      <c r="C860" t="s">
        <v>23</v>
      </c>
      <c r="D860" t="s">
        <v>68</v>
      </c>
      <c r="E860" t="s">
        <v>25</v>
      </c>
      <c r="F860" t="s">
        <v>43</v>
      </c>
      <c r="G860">
        <v>11</v>
      </c>
      <c r="H860">
        <v>58</v>
      </c>
      <c r="I860">
        <v>100</v>
      </c>
      <c r="J860">
        <v>0</v>
      </c>
      <c r="K860" t="s">
        <v>27</v>
      </c>
      <c r="L860">
        <v>91</v>
      </c>
      <c r="M860">
        <v>20</v>
      </c>
      <c r="N860">
        <v>80</v>
      </c>
      <c r="O860" t="s">
        <v>39</v>
      </c>
      <c r="P860" t="s">
        <v>29</v>
      </c>
      <c r="Q860" t="s">
        <v>29</v>
      </c>
      <c r="R860" t="s">
        <v>40</v>
      </c>
      <c r="S860">
        <v>260</v>
      </c>
      <c r="T860">
        <v>1.5</v>
      </c>
      <c r="X860" t="str">
        <f t="shared" si="13"/>
        <v>AI11</v>
      </c>
      <c r="Y860">
        <f>VLOOKUP($X860,Salt_Elev!$Q$1:$R$128,2,FALSE)</f>
        <v>0.73899999999999999</v>
      </c>
    </row>
    <row r="861" spans="1:25" x14ac:dyDescent="0.25">
      <c r="A861" s="1">
        <v>45054</v>
      </c>
      <c r="B861" s="2">
        <v>0.55555555555555558</v>
      </c>
      <c r="C861" t="s">
        <v>23</v>
      </c>
      <c r="D861" t="s">
        <v>68</v>
      </c>
      <c r="E861" t="s">
        <v>25</v>
      </c>
      <c r="F861" t="s">
        <v>43</v>
      </c>
      <c r="G861">
        <v>11</v>
      </c>
      <c r="H861">
        <v>58</v>
      </c>
      <c r="I861">
        <v>100</v>
      </c>
      <c r="J861">
        <v>0</v>
      </c>
      <c r="K861" t="s">
        <v>27</v>
      </c>
      <c r="L861">
        <v>91</v>
      </c>
      <c r="M861">
        <v>20</v>
      </c>
      <c r="N861">
        <v>80</v>
      </c>
      <c r="O861" t="s">
        <v>39</v>
      </c>
      <c r="P861" t="s">
        <v>29</v>
      </c>
      <c r="Q861" t="s">
        <v>29</v>
      </c>
      <c r="R861" t="s">
        <v>40</v>
      </c>
      <c r="S861">
        <v>250</v>
      </c>
      <c r="T861">
        <v>1</v>
      </c>
      <c r="X861" t="str">
        <f t="shared" si="13"/>
        <v>AI11</v>
      </c>
      <c r="Y861">
        <f>VLOOKUP($X861,Salt_Elev!$Q$1:$R$128,2,FALSE)</f>
        <v>0.73899999999999999</v>
      </c>
    </row>
    <row r="862" spans="1:25" x14ac:dyDescent="0.25">
      <c r="A862" s="1">
        <v>45054</v>
      </c>
      <c r="B862" s="2">
        <v>0.55555555555555558</v>
      </c>
      <c r="C862" t="s">
        <v>23</v>
      </c>
      <c r="D862" t="s">
        <v>68</v>
      </c>
      <c r="E862" t="s">
        <v>25</v>
      </c>
      <c r="F862" t="s">
        <v>43</v>
      </c>
      <c r="G862">
        <v>11</v>
      </c>
      <c r="H862">
        <v>58</v>
      </c>
      <c r="I862">
        <v>100</v>
      </c>
      <c r="J862">
        <v>0</v>
      </c>
      <c r="K862" t="s">
        <v>27</v>
      </c>
      <c r="L862">
        <v>91</v>
      </c>
      <c r="M862">
        <v>20</v>
      </c>
      <c r="N862">
        <v>80</v>
      </c>
      <c r="O862" t="s">
        <v>39</v>
      </c>
      <c r="P862" t="s">
        <v>29</v>
      </c>
      <c r="Q862" t="s">
        <v>29</v>
      </c>
      <c r="R862" t="s">
        <v>40</v>
      </c>
      <c r="S862">
        <v>260</v>
      </c>
      <c r="T862">
        <v>1</v>
      </c>
      <c r="X862" t="str">
        <f t="shared" si="13"/>
        <v>AI11</v>
      </c>
      <c r="Y862">
        <f>VLOOKUP($X862,Salt_Elev!$Q$1:$R$128,2,FALSE)</f>
        <v>0.73899999999999999</v>
      </c>
    </row>
    <row r="863" spans="1:25" x14ac:dyDescent="0.25">
      <c r="A863" s="1">
        <v>45054</v>
      </c>
      <c r="B863" s="2">
        <v>0.55555555555555558</v>
      </c>
      <c r="C863" t="s">
        <v>23</v>
      </c>
      <c r="D863" t="s">
        <v>68</v>
      </c>
      <c r="E863" t="s">
        <v>25</v>
      </c>
      <c r="F863" t="s">
        <v>43</v>
      </c>
      <c r="G863">
        <v>11</v>
      </c>
      <c r="H863">
        <v>58</v>
      </c>
      <c r="I863">
        <v>100</v>
      </c>
      <c r="J863">
        <v>0</v>
      </c>
      <c r="K863" t="s">
        <v>27</v>
      </c>
      <c r="L863">
        <v>91</v>
      </c>
      <c r="M863">
        <v>20</v>
      </c>
      <c r="N863">
        <v>80</v>
      </c>
      <c r="O863" t="s">
        <v>39</v>
      </c>
      <c r="P863" t="s">
        <v>29</v>
      </c>
      <c r="Q863" t="s">
        <v>29</v>
      </c>
      <c r="R863" t="s">
        <v>40</v>
      </c>
      <c r="S863">
        <v>330</v>
      </c>
      <c r="T863">
        <v>1</v>
      </c>
      <c r="X863" t="str">
        <f t="shared" si="13"/>
        <v>AI11</v>
      </c>
      <c r="Y863">
        <f>VLOOKUP($X863,Salt_Elev!$Q$1:$R$128,2,FALSE)</f>
        <v>0.73899999999999999</v>
      </c>
    </row>
    <row r="864" spans="1:25" x14ac:dyDescent="0.25">
      <c r="A864" s="1">
        <v>45054</v>
      </c>
      <c r="B864" s="2">
        <v>0.55555555555555558</v>
      </c>
      <c r="C864" t="s">
        <v>23</v>
      </c>
      <c r="D864" t="s">
        <v>68</v>
      </c>
      <c r="E864" t="s">
        <v>25</v>
      </c>
      <c r="F864" t="s">
        <v>43</v>
      </c>
      <c r="G864">
        <v>11</v>
      </c>
      <c r="H864">
        <v>58</v>
      </c>
      <c r="I864">
        <v>100</v>
      </c>
      <c r="J864">
        <v>0</v>
      </c>
      <c r="K864" t="s">
        <v>27</v>
      </c>
      <c r="L864">
        <v>91</v>
      </c>
      <c r="M864">
        <v>20</v>
      </c>
      <c r="N864">
        <v>80</v>
      </c>
      <c r="O864" t="s">
        <v>39</v>
      </c>
      <c r="P864" t="s">
        <v>29</v>
      </c>
      <c r="Q864" t="s">
        <v>29</v>
      </c>
      <c r="R864" t="s">
        <v>40</v>
      </c>
      <c r="S864">
        <v>370</v>
      </c>
      <c r="T864">
        <v>1</v>
      </c>
      <c r="X864" t="str">
        <f t="shared" si="13"/>
        <v>AI11</v>
      </c>
      <c r="Y864">
        <f>VLOOKUP($X864,Salt_Elev!$Q$1:$R$128,2,FALSE)</f>
        <v>0.73899999999999999</v>
      </c>
    </row>
    <row r="865" spans="1:25" x14ac:dyDescent="0.25">
      <c r="A865" s="1">
        <v>45054</v>
      </c>
      <c r="B865" s="2">
        <v>0.55555555555555558</v>
      </c>
      <c r="C865" t="s">
        <v>23</v>
      </c>
      <c r="D865" t="s">
        <v>68</v>
      </c>
      <c r="E865" t="s">
        <v>25</v>
      </c>
      <c r="F865" t="s">
        <v>43</v>
      </c>
      <c r="G865">
        <v>11</v>
      </c>
      <c r="H865">
        <v>58</v>
      </c>
      <c r="I865">
        <v>100</v>
      </c>
      <c r="J865">
        <v>0</v>
      </c>
      <c r="K865" t="s">
        <v>27</v>
      </c>
      <c r="L865">
        <v>91</v>
      </c>
      <c r="M865">
        <v>20</v>
      </c>
      <c r="N865">
        <v>80</v>
      </c>
      <c r="O865" t="s">
        <v>39</v>
      </c>
      <c r="P865" t="s">
        <v>29</v>
      </c>
      <c r="Q865" t="s">
        <v>29</v>
      </c>
      <c r="R865" t="s">
        <v>40</v>
      </c>
      <c r="S865">
        <v>350</v>
      </c>
      <c r="T865">
        <v>1</v>
      </c>
      <c r="X865" t="str">
        <f t="shared" si="13"/>
        <v>AI11</v>
      </c>
      <c r="Y865">
        <f>VLOOKUP($X865,Salt_Elev!$Q$1:$R$128,2,FALSE)</f>
        <v>0.73899999999999999</v>
      </c>
    </row>
    <row r="866" spans="1:25" x14ac:dyDescent="0.25">
      <c r="A866" s="1">
        <v>45054</v>
      </c>
      <c r="B866" s="2">
        <v>0.55555555555555558</v>
      </c>
      <c r="C866" t="s">
        <v>23</v>
      </c>
      <c r="D866" t="s">
        <v>68</v>
      </c>
      <c r="E866" t="s">
        <v>25</v>
      </c>
      <c r="F866" t="s">
        <v>43</v>
      </c>
      <c r="G866">
        <v>11</v>
      </c>
      <c r="H866">
        <v>58</v>
      </c>
      <c r="I866">
        <v>100</v>
      </c>
      <c r="J866">
        <v>0</v>
      </c>
      <c r="K866" t="s">
        <v>27</v>
      </c>
      <c r="L866">
        <v>91</v>
      </c>
      <c r="M866">
        <v>20</v>
      </c>
      <c r="N866">
        <v>80</v>
      </c>
      <c r="O866" t="s">
        <v>39</v>
      </c>
      <c r="P866" t="s">
        <v>29</v>
      </c>
      <c r="Q866" t="s">
        <v>29</v>
      </c>
      <c r="R866" t="s">
        <v>40</v>
      </c>
      <c r="S866">
        <v>330</v>
      </c>
      <c r="T866">
        <v>1</v>
      </c>
      <c r="X866" t="str">
        <f t="shared" si="13"/>
        <v>AI11</v>
      </c>
      <c r="Y866">
        <f>VLOOKUP($X866,Salt_Elev!$Q$1:$R$128,2,FALSE)</f>
        <v>0.73899999999999999</v>
      </c>
    </row>
    <row r="867" spans="1:25" x14ac:dyDescent="0.25">
      <c r="A867" s="1">
        <v>45054</v>
      </c>
      <c r="B867" s="2">
        <v>0.55555555555555558</v>
      </c>
      <c r="C867" t="s">
        <v>23</v>
      </c>
      <c r="D867" t="s">
        <v>68</v>
      </c>
      <c r="E867" t="s">
        <v>25</v>
      </c>
      <c r="F867" t="s">
        <v>43</v>
      </c>
      <c r="G867">
        <v>11</v>
      </c>
      <c r="H867">
        <v>58</v>
      </c>
      <c r="I867">
        <v>100</v>
      </c>
      <c r="J867">
        <v>0</v>
      </c>
      <c r="K867" t="s">
        <v>27</v>
      </c>
      <c r="L867">
        <v>91</v>
      </c>
      <c r="M867">
        <v>20</v>
      </c>
      <c r="N867">
        <v>80</v>
      </c>
      <c r="O867" t="s">
        <v>39</v>
      </c>
      <c r="P867" t="s">
        <v>29</v>
      </c>
      <c r="Q867" t="s">
        <v>29</v>
      </c>
      <c r="R867" t="s">
        <v>40</v>
      </c>
      <c r="S867">
        <v>401</v>
      </c>
      <c r="T867">
        <v>0.5</v>
      </c>
      <c r="X867" t="str">
        <f t="shared" si="13"/>
        <v>AI11</v>
      </c>
      <c r="Y867">
        <f>VLOOKUP($X867,Salt_Elev!$Q$1:$R$128,2,FALSE)</f>
        <v>0.73899999999999999</v>
      </c>
    </row>
    <row r="868" spans="1:25" x14ac:dyDescent="0.25">
      <c r="A868" s="1">
        <v>45054</v>
      </c>
      <c r="B868" s="2">
        <v>0.55555555555555558</v>
      </c>
      <c r="C868" t="s">
        <v>23</v>
      </c>
      <c r="D868" t="s">
        <v>68</v>
      </c>
      <c r="E868" t="s">
        <v>25</v>
      </c>
      <c r="F868" t="s">
        <v>43</v>
      </c>
      <c r="G868">
        <v>11</v>
      </c>
      <c r="H868">
        <v>58</v>
      </c>
      <c r="I868">
        <v>100</v>
      </c>
      <c r="J868">
        <v>0</v>
      </c>
      <c r="K868" t="s">
        <v>44</v>
      </c>
      <c r="L868">
        <v>1</v>
      </c>
      <c r="M868">
        <v>100</v>
      </c>
      <c r="N868">
        <v>22</v>
      </c>
      <c r="O868" t="s">
        <v>17</v>
      </c>
      <c r="P868" t="s">
        <v>29</v>
      </c>
      <c r="Q868" t="s">
        <v>29</v>
      </c>
      <c r="R868" t="s">
        <v>50</v>
      </c>
      <c r="S868">
        <v>270</v>
      </c>
      <c r="T868">
        <v>2</v>
      </c>
      <c r="X868" t="str">
        <f t="shared" si="13"/>
        <v>AI11</v>
      </c>
      <c r="Y868">
        <f>VLOOKUP($X868,Salt_Elev!$Q$1:$R$128,2,FALSE)</f>
        <v>0.73899999999999999</v>
      </c>
    </row>
    <row r="869" spans="1:25" x14ac:dyDescent="0.25">
      <c r="A869" s="1">
        <v>45054</v>
      </c>
      <c r="B869" s="2">
        <v>0.55555555555555558</v>
      </c>
      <c r="C869" t="s">
        <v>23</v>
      </c>
      <c r="D869" t="s">
        <v>68</v>
      </c>
      <c r="E869" t="s">
        <v>25</v>
      </c>
      <c r="F869" t="s">
        <v>43</v>
      </c>
      <c r="G869">
        <v>11</v>
      </c>
      <c r="H869">
        <v>58</v>
      </c>
      <c r="I869">
        <v>100</v>
      </c>
      <c r="J869">
        <v>0</v>
      </c>
      <c r="K869" t="s">
        <v>44</v>
      </c>
      <c r="L869">
        <v>1</v>
      </c>
      <c r="M869">
        <v>100</v>
      </c>
      <c r="N869">
        <v>22</v>
      </c>
      <c r="O869" t="s">
        <v>17</v>
      </c>
      <c r="P869" t="s">
        <v>29</v>
      </c>
      <c r="Q869" t="s">
        <v>29</v>
      </c>
      <c r="R869" t="s">
        <v>50</v>
      </c>
      <c r="S869">
        <v>270</v>
      </c>
      <c r="T869">
        <v>1.5</v>
      </c>
      <c r="X869" t="str">
        <f t="shared" si="13"/>
        <v>AI11</v>
      </c>
      <c r="Y869">
        <f>VLOOKUP($X869,Salt_Elev!$Q$1:$R$128,2,FALSE)</f>
        <v>0.73899999999999999</v>
      </c>
    </row>
    <row r="870" spans="1:25" x14ac:dyDescent="0.25">
      <c r="A870" s="1">
        <v>45054</v>
      </c>
      <c r="B870" s="2">
        <v>0.55555555555555558</v>
      </c>
      <c r="C870" t="s">
        <v>23</v>
      </c>
      <c r="D870" t="s">
        <v>68</v>
      </c>
      <c r="E870" t="s">
        <v>25</v>
      </c>
      <c r="F870" t="s">
        <v>43</v>
      </c>
      <c r="G870">
        <v>11</v>
      </c>
      <c r="H870">
        <v>58</v>
      </c>
      <c r="I870">
        <v>100</v>
      </c>
      <c r="J870">
        <v>0</v>
      </c>
      <c r="K870" t="s">
        <v>44</v>
      </c>
      <c r="L870">
        <v>1</v>
      </c>
      <c r="M870">
        <v>100</v>
      </c>
      <c r="N870">
        <v>22</v>
      </c>
      <c r="O870" t="s">
        <v>17</v>
      </c>
      <c r="P870" t="s">
        <v>29</v>
      </c>
      <c r="Q870" t="s">
        <v>29</v>
      </c>
      <c r="R870" t="s">
        <v>50</v>
      </c>
      <c r="S870">
        <v>360</v>
      </c>
      <c r="T870">
        <v>1.5</v>
      </c>
      <c r="X870" t="str">
        <f t="shared" si="13"/>
        <v>AI11</v>
      </c>
      <c r="Y870">
        <f>VLOOKUP($X870,Salt_Elev!$Q$1:$R$128,2,FALSE)</f>
        <v>0.73899999999999999</v>
      </c>
    </row>
    <row r="871" spans="1:25" x14ac:dyDescent="0.25">
      <c r="A871" s="1">
        <v>45054</v>
      </c>
      <c r="B871" s="2">
        <v>0.55555555555555558</v>
      </c>
      <c r="C871" t="s">
        <v>23</v>
      </c>
      <c r="D871" t="s">
        <v>68</v>
      </c>
      <c r="E871" t="s">
        <v>25</v>
      </c>
      <c r="F871" t="s">
        <v>43</v>
      </c>
      <c r="G871">
        <v>11</v>
      </c>
      <c r="H871">
        <v>58</v>
      </c>
      <c r="I871">
        <v>100</v>
      </c>
      <c r="J871">
        <v>0</v>
      </c>
      <c r="K871" t="s">
        <v>44</v>
      </c>
      <c r="L871">
        <v>1</v>
      </c>
      <c r="M871">
        <v>100</v>
      </c>
      <c r="N871">
        <v>22</v>
      </c>
      <c r="O871" t="s">
        <v>17</v>
      </c>
      <c r="P871" t="s">
        <v>29</v>
      </c>
      <c r="Q871" t="s">
        <v>29</v>
      </c>
      <c r="R871" t="s">
        <v>50</v>
      </c>
      <c r="S871">
        <v>365</v>
      </c>
      <c r="T871">
        <v>1.5</v>
      </c>
      <c r="X871" t="str">
        <f t="shared" si="13"/>
        <v>AI11</v>
      </c>
      <c r="Y871">
        <f>VLOOKUP($X871,Salt_Elev!$Q$1:$R$128,2,FALSE)</f>
        <v>0.73899999999999999</v>
      </c>
    </row>
    <row r="872" spans="1:25" x14ac:dyDescent="0.25">
      <c r="A872" s="1">
        <v>45054</v>
      </c>
      <c r="B872" s="2">
        <v>0.55555555555555558</v>
      </c>
      <c r="C872" t="s">
        <v>23</v>
      </c>
      <c r="D872" t="s">
        <v>68</v>
      </c>
      <c r="E872" t="s">
        <v>25</v>
      </c>
      <c r="F872" t="s">
        <v>43</v>
      </c>
      <c r="G872">
        <v>11</v>
      </c>
      <c r="H872">
        <v>58</v>
      </c>
      <c r="I872">
        <v>100</v>
      </c>
      <c r="J872">
        <v>0</v>
      </c>
      <c r="K872" t="s">
        <v>44</v>
      </c>
      <c r="L872">
        <v>1</v>
      </c>
      <c r="M872">
        <v>100</v>
      </c>
      <c r="N872">
        <v>22</v>
      </c>
      <c r="O872" t="s">
        <v>17</v>
      </c>
      <c r="P872" t="s">
        <v>29</v>
      </c>
      <c r="Q872" t="s">
        <v>29</v>
      </c>
      <c r="R872" t="s">
        <v>50</v>
      </c>
      <c r="S872">
        <v>405</v>
      </c>
      <c r="T872">
        <v>1.2</v>
      </c>
      <c r="X872" t="str">
        <f t="shared" si="13"/>
        <v>AI11</v>
      </c>
      <c r="Y872">
        <f>VLOOKUP($X872,Salt_Elev!$Q$1:$R$128,2,FALSE)</f>
        <v>0.73899999999999999</v>
      </c>
    </row>
    <row r="873" spans="1:25" x14ac:dyDescent="0.25">
      <c r="A873" s="1">
        <v>45054</v>
      </c>
      <c r="B873" s="2">
        <v>0.55555555555555558</v>
      </c>
      <c r="C873" t="s">
        <v>23</v>
      </c>
      <c r="D873" t="s">
        <v>68</v>
      </c>
      <c r="E873" t="s">
        <v>25</v>
      </c>
      <c r="F873" t="s">
        <v>43</v>
      </c>
      <c r="G873">
        <v>11</v>
      </c>
      <c r="H873">
        <v>58</v>
      </c>
      <c r="I873">
        <v>100</v>
      </c>
      <c r="J873">
        <v>0</v>
      </c>
      <c r="K873" t="s">
        <v>44</v>
      </c>
      <c r="L873">
        <v>1</v>
      </c>
      <c r="M873">
        <v>100</v>
      </c>
      <c r="N873">
        <v>22</v>
      </c>
      <c r="O873" t="s">
        <v>17</v>
      </c>
      <c r="P873" t="s">
        <v>29</v>
      </c>
      <c r="Q873" t="s">
        <v>29</v>
      </c>
      <c r="R873" t="s">
        <v>50</v>
      </c>
      <c r="S873">
        <v>280</v>
      </c>
      <c r="T873">
        <v>1</v>
      </c>
      <c r="X873" t="str">
        <f t="shared" si="13"/>
        <v>AI11</v>
      </c>
      <c r="Y873">
        <f>VLOOKUP($X873,Salt_Elev!$Q$1:$R$128,2,FALSE)</f>
        <v>0.73899999999999999</v>
      </c>
    </row>
    <row r="874" spans="1:25" x14ac:dyDescent="0.25">
      <c r="A874" s="1">
        <v>45054</v>
      </c>
      <c r="B874" s="2">
        <v>0.55555555555555558</v>
      </c>
      <c r="C874" t="s">
        <v>23</v>
      </c>
      <c r="D874" t="s">
        <v>68</v>
      </c>
      <c r="E874" t="s">
        <v>25</v>
      </c>
      <c r="F874" t="s">
        <v>43</v>
      </c>
      <c r="G874">
        <v>11</v>
      </c>
      <c r="H874">
        <v>58</v>
      </c>
      <c r="I874">
        <v>100</v>
      </c>
      <c r="J874">
        <v>0</v>
      </c>
      <c r="K874" t="s">
        <v>44</v>
      </c>
      <c r="L874">
        <v>1</v>
      </c>
      <c r="M874">
        <v>100</v>
      </c>
      <c r="N874">
        <v>22</v>
      </c>
      <c r="O874" t="s">
        <v>17</v>
      </c>
      <c r="P874" t="s">
        <v>29</v>
      </c>
      <c r="Q874" t="s">
        <v>29</v>
      </c>
      <c r="R874" t="s">
        <v>50</v>
      </c>
      <c r="S874">
        <v>280</v>
      </c>
      <c r="T874">
        <v>1</v>
      </c>
      <c r="X874" t="str">
        <f t="shared" si="13"/>
        <v>AI11</v>
      </c>
      <c r="Y874">
        <f>VLOOKUP($X874,Salt_Elev!$Q$1:$R$128,2,FALSE)</f>
        <v>0.73899999999999999</v>
      </c>
    </row>
    <row r="875" spans="1:25" x14ac:dyDescent="0.25">
      <c r="A875" s="1">
        <v>45054</v>
      </c>
      <c r="B875" s="2">
        <v>0.55555555555555558</v>
      </c>
      <c r="C875" t="s">
        <v>23</v>
      </c>
      <c r="D875" t="s">
        <v>68</v>
      </c>
      <c r="E875" t="s">
        <v>25</v>
      </c>
      <c r="F875" t="s">
        <v>43</v>
      </c>
      <c r="G875">
        <v>11</v>
      </c>
      <c r="H875">
        <v>58</v>
      </c>
      <c r="I875">
        <v>100</v>
      </c>
      <c r="J875">
        <v>0</v>
      </c>
      <c r="K875" t="s">
        <v>44</v>
      </c>
      <c r="L875">
        <v>1</v>
      </c>
      <c r="M875">
        <v>100</v>
      </c>
      <c r="N875">
        <v>22</v>
      </c>
      <c r="O875" t="s">
        <v>17</v>
      </c>
      <c r="P875" t="s">
        <v>29</v>
      </c>
      <c r="Q875" t="s">
        <v>29</v>
      </c>
      <c r="R875" t="s">
        <v>50</v>
      </c>
      <c r="S875">
        <v>310</v>
      </c>
      <c r="T875">
        <v>1</v>
      </c>
      <c r="X875" t="str">
        <f t="shared" si="13"/>
        <v>AI11</v>
      </c>
      <c r="Y875">
        <f>VLOOKUP($X875,Salt_Elev!$Q$1:$R$128,2,FALSE)</f>
        <v>0.73899999999999999</v>
      </c>
    </row>
    <row r="876" spans="1:25" x14ac:dyDescent="0.25">
      <c r="A876" s="1">
        <v>45054</v>
      </c>
      <c r="B876" s="2">
        <v>0.55555555555555558</v>
      </c>
      <c r="C876" t="s">
        <v>23</v>
      </c>
      <c r="D876" t="s">
        <v>68</v>
      </c>
      <c r="E876" t="s">
        <v>25</v>
      </c>
      <c r="F876" t="s">
        <v>43</v>
      </c>
      <c r="G876">
        <v>11</v>
      </c>
      <c r="H876">
        <v>58</v>
      </c>
      <c r="I876">
        <v>100</v>
      </c>
      <c r="J876">
        <v>0</v>
      </c>
      <c r="K876" t="s">
        <v>44</v>
      </c>
      <c r="L876">
        <v>1</v>
      </c>
      <c r="M876">
        <v>100</v>
      </c>
      <c r="N876">
        <v>22</v>
      </c>
      <c r="O876" t="s">
        <v>17</v>
      </c>
      <c r="P876" t="s">
        <v>29</v>
      </c>
      <c r="Q876" t="s">
        <v>29</v>
      </c>
      <c r="R876" t="s">
        <v>50</v>
      </c>
      <c r="S876">
        <v>190</v>
      </c>
      <c r="T876">
        <v>1</v>
      </c>
      <c r="X876" t="str">
        <f t="shared" si="13"/>
        <v>AI11</v>
      </c>
      <c r="Y876">
        <f>VLOOKUP($X876,Salt_Elev!$Q$1:$R$128,2,FALSE)</f>
        <v>0.73899999999999999</v>
      </c>
    </row>
    <row r="877" spans="1:25" x14ac:dyDescent="0.25">
      <c r="A877" s="1">
        <v>45054</v>
      </c>
      <c r="B877" s="2">
        <v>0.55555555555555558</v>
      </c>
      <c r="C877" t="s">
        <v>23</v>
      </c>
      <c r="D877" t="s">
        <v>68</v>
      </c>
      <c r="E877" t="s">
        <v>25</v>
      </c>
      <c r="F877" t="s">
        <v>43</v>
      </c>
      <c r="G877">
        <v>11</v>
      </c>
      <c r="H877">
        <v>58</v>
      </c>
      <c r="I877">
        <v>100</v>
      </c>
      <c r="J877">
        <v>0</v>
      </c>
      <c r="K877" t="s">
        <v>44</v>
      </c>
      <c r="L877">
        <v>1</v>
      </c>
      <c r="M877">
        <v>100</v>
      </c>
      <c r="N877">
        <v>22</v>
      </c>
      <c r="O877" t="s">
        <v>17</v>
      </c>
      <c r="P877" t="s">
        <v>29</v>
      </c>
      <c r="Q877" t="s">
        <v>29</v>
      </c>
      <c r="R877" t="s">
        <v>50</v>
      </c>
      <c r="S877">
        <v>257</v>
      </c>
      <c r="T877">
        <v>1</v>
      </c>
      <c r="X877" t="str">
        <f t="shared" si="13"/>
        <v>AI11</v>
      </c>
      <c r="Y877">
        <f>VLOOKUP($X877,Salt_Elev!$Q$1:$R$128,2,FALSE)</f>
        <v>0.73899999999999999</v>
      </c>
    </row>
    <row r="878" spans="1:25" x14ac:dyDescent="0.25">
      <c r="A878" s="1">
        <v>45054</v>
      </c>
      <c r="B878" s="2">
        <v>0.59652777777777777</v>
      </c>
      <c r="C878" t="s">
        <v>41</v>
      </c>
      <c r="D878" t="s">
        <v>42</v>
      </c>
      <c r="E878" t="s">
        <v>25</v>
      </c>
      <c r="F878" t="s">
        <v>43</v>
      </c>
      <c r="G878">
        <v>12</v>
      </c>
      <c r="H878">
        <v>47.6</v>
      </c>
      <c r="I878">
        <v>89</v>
      </c>
      <c r="J878">
        <v>0</v>
      </c>
      <c r="K878" t="s">
        <v>36</v>
      </c>
      <c r="L878">
        <v>1</v>
      </c>
      <c r="M878">
        <v>100</v>
      </c>
      <c r="N878">
        <v>169</v>
      </c>
      <c r="O878" t="s">
        <v>37</v>
      </c>
      <c r="P878" t="s">
        <v>37</v>
      </c>
      <c r="Q878" t="s">
        <v>37</v>
      </c>
      <c r="R878" t="s">
        <v>37</v>
      </c>
      <c r="S878">
        <v>161</v>
      </c>
      <c r="T878">
        <v>9</v>
      </c>
      <c r="U878" t="s">
        <v>45</v>
      </c>
      <c r="X878" t="str">
        <f t="shared" si="13"/>
        <v>AI12</v>
      </c>
      <c r="Y878">
        <f>VLOOKUP($X878,Salt_Elev!$Q$1:$R$128,2,FALSE)</f>
        <v>0.753</v>
      </c>
    </row>
    <row r="879" spans="1:25" x14ac:dyDescent="0.25">
      <c r="A879" s="1">
        <v>45054</v>
      </c>
      <c r="B879" s="2">
        <v>0.59652777777777777</v>
      </c>
      <c r="C879" t="s">
        <v>41</v>
      </c>
      <c r="D879" t="s">
        <v>42</v>
      </c>
      <c r="E879" t="s">
        <v>25</v>
      </c>
      <c r="F879" t="s">
        <v>43</v>
      </c>
      <c r="G879">
        <v>12</v>
      </c>
      <c r="H879">
        <v>47.6</v>
      </c>
      <c r="I879">
        <v>89</v>
      </c>
      <c r="J879">
        <v>0</v>
      </c>
      <c r="K879" t="s">
        <v>36</v>
      </c>
      <c r="L879">
        <v>1</v>
      </c>
      <c r="M879">
        <v>100</v>
      </c>
      <c r="N879">
        <v>169</v>
      </c>
      <c r="O879" t="s">
        <v>37</v>
      </c>
      <c r="P879" t="s">
        <v>37</v>
      </c>
      <c r="Q879" t="s">
        <v>37</v>
      </c>
      <c r="R879" t="s">
        <v>37</v>
      </c>
      <c r="S879">
        <v>135</v>
      </c>
      <c r="T879">
        <v>9</v>
      </c>
      <c r="U879" t="s">
        <v>45</v>
      </c>
      <c r="X879" t="str">
        <f t="shared" si="13"/>
        <v>AI12</v>
      </c>
      <c r="Y879">
        <f>VLOOKUP($X879,Salt_Elev!$Q$1:$R$128,2,FALSE)</f>
        <v>0.753</v>
      </c>
    </row>
    <row r="880" spans="1:25" x14ac:dyDescent="0.25">
      <c r="A880" s="1">
        <v>45054</v>
      </c>
      <c r="B880" s="2">
        <v>0.59652777777777777</v>
      </c>
      <c r="C880" t="s">
        <v>41</v>
      </c>
      <c r="D880" t="s">
        <v>42</v>
      </c>
      <c r="E880" t="s">
        <v>25</v>
      </c>
      <c r="F880" t="s">
        <v>43</v>
      </c>
      <c r="G880">
        <v>12</v>
      </c>
      <c r="H880">
        <v>47.6</v>
      </c>
      <c r="I880">
        <v>89</v>
      </c>
      <c r="J880">
        <v>0</v>
      </c>
      <c r="K880" t="s">
        <v>36</v>
      </c>
      <c r="L880">
        <v>1</v>
      </c>
      <c r="M880">
        <v>100</v>
      </c>
      <c r="N880">
        <v>169</v>
      </c>
      <c r="O880" t="s">
        <v>37</v>
      </c>
      <c r="P880" t="s">
        <v>37</v>
      </c>
      <c r="Q880" t="s">
        <v>37</v>
      </c>
      <c r="R880" t="s">
        <v>37</v>
      </c>
      <c r="S880">
        <v>164</v>
      </c>
      <c r="T880">
        <v>9</v>
      </c>
      <c r="U880" t="s">
        <v>45</v>
      </c>
      <c r="X880" t="str">
        <f t="shared" si="13"/>
        <v>AI12</v>
      </c>
      <c r="Y880">
        <f>VLOOKUP($X880,Salt_Elev!$Q$1:$R$128,2,FALSE)</f>
        <v>0.753</v>
      </c>
    </row>
    <row r="881" spans="1:25" x14ac:dyDescent="0.25">
      <c r="A881" s="1">
        <v>45054</v>
      </c>
      <c r="B881" s="2">
        <v>0.59652777777777777</v>
      </c>
      <c r="C881" t="s">
        <v>41</v>
      </c>
      <c r="D881" t="s">
        <v>42</v>
      </c>
      <c r="E881" t="s">
        <v>25</v>
      </c>
      <c r="F881" t="s">
        <v>43</v>
      </c>
      <c r="G881">
        <v>12</v>
      </c>
      <c r="H881">
        <v>47.6</v>
      </c>
      <c r="I881">
        <v>89</v>
      </c>
      <c r="J881">
        <v>0</v>
      </c>
      <c r="K881" t="s">
        <v>36</v>
      </c>
      <c r="L881">
        <v>1</v>
      </c>
      <c r="M881">
        <v>100</v>
      </c>
      <c r="N881">
        <v>169</v>
      </c>
      <c r="O881" t="s">
        <v>37</v>
      </c>
      <c r="P881" t="s">
        <v>37</v>
      </c>
      <c r="Q881" t="s">
        <v>37</v>
      </c>
      <c r="R881" t="s">
        <v>37</v>
      </c>
      <c r="S881">
        <v>150</v>
      </c>
      <c r="T881">
        <v>8</v>
      </c>
      <c r="U881" t="s">
        <v>45</v>
      </c>
      <c r="X881" t="str">
        <f t="shared" si="13"/>
        <v>AI12</v>
      </c>
      <c r="Y881">
        <f>VLOOKUP($X881,Salt_Elev!$Q$1:$R$128,2,FALSE)</f>
        <v>0.753</v>
      </c>
    </row>
    <row r="882" spans="1:25" x14ac:dyDescent="0.25">
      <c r="A882" s="1">
        <v>45054</v>
      </c>
      <c r="B882" s="2">
        <v>0.59652777777777777</v>
      </c>
      <c r="C882" t="s">
        <v>41</v>
      </c>
      <c r="D882" t="s">
        <v>42</v>
      </c>
      <c r="E882" t="s">
        <v>25</v>
      </c>
      <c r="F882" t="s">
        <v>43</v>
      </c>
      <c r="G882">
        <v>12</v>
      </c>
      <c r="H882">
        <v>47.6</v>
      </c>
      <c r="I882">
        <v>89</v>
      </c>
      <c r="J882">
        <v>0</v>
      </c>
      <c r="K882" t="s">
        <v>36</v>
      </c>
      <c r="L882">
        <v>1</v>
      </c>
      <c r="M882">
        <v>100</v>
      </c>
      <c r="N882">
        <v>169</v>
      </c>
      <c r="O882" t="s">
        <v>37</v>
      </c>
      <c r="P882" t="s">
        <v>37</v>
      </c>
      <c r="Q882" t="s">
        <v>37</v>
      </c>
      <c r="R882" t="s">
        <v>37</v>
      </c>
      <c r="S882">
        <v>151</v>
      </c>
      <c r="T882">
        <v>7</v>
      </c>
      <c r="U882" t="s">
        <v>45</v>
      </c>
      <c r="X882" t="str">
        <f t="shared" si="13"/>
        <v>AI12</v>
      </c>
      <c r="Y882">
        <f>VLOOKUP($X882,Salt_Elev!$Q$1:$R$128,2,FALSE)</f>
        <v>0.753</v>
      </c>
    </row>
    <row r="883" spans="1:25" x14ac:dyDescent="0.25">
      <c r="A883" s="1">
        <v>45054</v>
      </c>
      <c r="B883" s="2">
        <v>0.59652777777777777</v>
      </c>
      <c r="C883" t="s">
        <v>41</v>
      </c>
      <c r="D883" t="s">
        <v>42</v>
      </c>
      <c r="E883" t="s">
        <v>25</v>
      </c>
      <c r="F883" t="s">
        <v>43</v>
      </c>
      <c r="G883">
        <v>12</v>
      </c>
      <c r="H883">
        <v>47.6</v>
      </c>
      <c r="I883">
        <v>89</v>
      </c>
      <c r="J883">
        <v>0</v>
      </c>
      <c r="K883" t="s">
        <v>36</v>
      </c>
      <c r="L883">
        <v>1</v>
      </c>
      <c r="M883">
        <v>100</v>
      </c>
      <c r="N883">
        <v>169</v>
      </c>
      <c r="O883" t="s">
        <v>37</v>
      </c>
      <c r="P883" t="s">
        <v>37</v>
      </c>
      <c r="Q883" t="s">
        <v>37</v>
      </c>
      <c r="R883" t="s">
        <v>37</v>
      </c>
      <c r="S883">
        <v>109</v>
      </c>
      <c r="T883">
        <v>6</v>
      </c>
      <c r="U883" t="s">
        <v>45</v>
      </c>
      <c r="X883" t="str">
        <f t="shared" si="13"/>
        <v>AI12</v>
      </c>
      <c r="Y883">
        <f>VLOOKUP($X883,Salt_Elev!$Q$1:$R$128,2,FALSE)</f>
        <v>0.753</v>
      </c>
    </row>
    <row r="884" spans="1:25" x14ac:dyDescent="0.25">
      <c r="A884" s="1">
        <v>45054</v>
      </c>
      <c r="B884" s="2">
        <v>0.59652777777777777</v>
      </c>
      <c r="C884" t="s">
        <v>41</v>
      </c>
      <c r="D884" t="s">
        <v>42</v>
      </c>
      <c r="E884" t="s">
        <v>25</v>
      </c>
      <c r="F884" t="s">
        <v>43</v>
      </c>
      <c r="G884">
        <v>12</v>
      </c>
      <c r="H884">
        <v>47.6</v>
      </c>
      <c r="I884">
        <v>89</v>
      </c>
      <c r="J884">
        <v>0</v>
      </c>
      <c r="K884" t="s">
        <v>36</v>
      </c>
      <c r="L884">
        <v>1</v>
      </c>
      <c r="M884">
        <v>100</v>
      </c>
      <c r="N884">
        <v>169</v>
      </c>
      <c r="O884" t="s">
        <v>37</v>
      </c>
      <c r="P884" t="s">
        <v>37</v>
      </c>
      <c r="Q884" t="s">
        <v>37</v>
      </c>
      <c r="R884" t="s">
        <v>37</v>
      </c>
      <c r="S884">
        <v>175</v>
      </c>
      <c r="T884">
        <v>6</v>
      </c>
      <c r="U884" t="s">
        <v>45</v>
      </c>
      <c r="X884" t="str">
        <f t="shared" si="13"/>
        <v>AI12</v>
      </c>
      <c r="Y884">
        <f>VLOOKUP($X884,Salt_Elev!$Q$1:$R$128,2,FALSE)</f>
        <v>0.753</v>
      </c>
    </row>
    <row r="885" spans="1:25" x14ac:dyDescent="0.25">
      <c r="A885" s="1">
        <v>45054</v>
      </c>
      <c r="B885" s="2">
        <v>0.59652777777777777</v>
      </c>
      <c r="C885" t="s">
        <v>41</v>
      </c>
      <c r="D885" t="s">
        <v>42</v>
      </c>
      <c r="E885" t="s">
        <v>25</v>
      </c>
      <c r="F885" t="s">
        <v>43</v>
      </c>
      <c r="G885">
        <v>12</v>
      </c>
      <c r="H885">
        <v>47.6</v>
      </c>
      <c r="I885">
        <v>89</v>
      </c>
      <c r="J885">
        <v>0</v>
      </c>
      <c r="K885" t="s">
        <v>36</v>
      </c>
      <c r="L885">
        <v>1</v>
      </c>
      <c r="M885">
        <v>100</v>
      </c>
      <c r="N885">
        <v>169</v>
      </c>
      <c r="O885" t="s">
        <v>37</v>
      </c>
      <c r="P885" t="s">
        <v>37</v>
      </c>
      <c r="Q885" t="s">
        <v>37</v>
      </c>
      <c r="R885" t="s">
        <v>37</v>
      </c>
      <c r="S885">
        <v>143</v>
      </c>
      <c r="T885">
        <v>5</v>
      </c>
      <c r="U885" t="s">
        <v>45</v>
      </c>
      <c r="X885" t="str">
        <f t="shared" si="13"/>
        <v>AI12</v>
      </c>
      <c r="Y885">
        <f>VLOOKUP($X885,Salt_Elev!$Q$1:$R$128,2,FALSE)</f>
        <v>0.753</v>
      </c>
    </row>
    <row r="886" spans="1:25" x14ac:dyDescent="0.25">
      <c r="A886" s="1">
        <v>45054</v>
      </c>
      <c r="B886" s="2">
        <v>0.59652777777777777</v>
      </c>
      <c r="C886" t="s">
        <v>41</v>
      </c>
      <c r="D886" t="s">
        <v>42</v>
      </c>
      <c r="E886" t="s">
        <v>25</v>
      </c>
      <c r="F886" t="s">
        <v>43</v>
      </c>
      <c r="G886">
        <v>12</v>
      </c>
      <c r="H886">
        <v>47.6</v>
      </c>
      <c r="I886">
        <v>89</v>
      </c>
      <c r="J886">
        <v>0</v>
      </c>
      <c r="K886" t="s">
        <v>36</v>
      </c>
      <c r="L886">
        <v>1</v>
      </c>
      <c r="M886">
        <v>100</v>
      </c>
      <c r="N886">
        <v>169</v>
      </c>
      <c r="O886" t="s">
        <v>37</v>
      </c>
      <c r="P886" t="s">
        <v>37</v>
      </c>
      <c r="Q886" t="s">
        <v>37</v>
      </c>
      <c r="R886" t="s">
        <v>37</v>
      </c>
      <c r="S886">
        <v>151</v>
      </c>
      <c r="T886">
        <v>3</v>
      </c>
      <c r="U886" t="s">
        <v>45</v>
      </c>
      <c r="X886" t="str">
        <f t="shared" si="13"/>
        <v>AI12</v>
      </c>
      <c r="Y886">
        <f>VLOOKUP($X886,Salt_Elev!$Q$1:$R$128,2,FALSE)</f>
        <v>0.753</v>
      </c>
    </row>
    <row r="887" spans="1:25" x14ac:dyDescent="0.25">
      <c r="A887" s="1">
        <v>45054</v>
      </c>
      <c r="B887" s="2">
        <v>0.59652777777777777</v>
      </c>
      <c r="C887" t="s">
        <v>41</v>
      </c>
      <c r="D887" t="s">
        <v>42</v>
      </c>
      <c r="E887" t="s">
        <v>25</v>
      </c>
      <c r="F887" t="s">
        <v>43</v>
      </c>
      <c r="G887">
        <v>12</v>
      </c>
      <c r="H887">
        <v>47.6</v>
      </c>
      <c r="I887">
        <v>89</v>
      </c>
      <c r="J887">
        <v>0</v>
      </c>
      <c r="K887" t="s">
        <v>36</v>
      </c>
      <c r="L887">
        <v>1</v>
      </c>
      <c r="M887">
        <v>100</v>
      </c>
      <c r="N887">
        <v>169</v>
      </c>
      <c r="O887" t="s">
        <v>37</v>
      </c>
      <c r="P887" t="s">
        <v>37</v>
      </c>
      <c r="Q887" t="s">
        <v>37</v>
      </c>
      <c r="R887" t="s">
        <v>37</v>
      </c>
      <c r="S887">
        <v>111</v>
      </c>
      <c r="T887">
        <v>3</v>
      </c>
      <c r="U887" t="s">
        <v>45</v>
      </c>
      <c r="X887" t="str">
        <f t="shared" si="13"/>
        <v>AI12</v>
      </c>
      <c r="Y887">
        <f>VLOOKUP($X887,Salt_Elev!$Q$1:$R$128,2,FALSE)</f>
        <v>0.753</v>
      </c>
    </row>
    <row r="888" spans="1:25" x14ac:dyDescent="0.25">
      <c r="A888" s="1">
        <v>45054</v>
      </c>
      <c r="B888" s="2">
        <v>0.59652777777777777</v>
      </c>
      <c r="C888" t="s">
        <v>41</v>
      </c>
      <c r="D888" t="s">
        <v>42</v>
      </c>
      <c r="E888" t="s">
        <v>25</v>
      </c>
      <c r="F888" t="s">
        <v>43</v>
      </c>
      <c r="G888">
        <v>12</v>
      </c>
      <c r="H888">
        <v>47.6</v>
      </c>
      <c r="I888">
        <v>89</v>
      </c>
      <c r="J888">
        <v>0</v>
      </c>
      <c r="K888" t="s">
        <v>27</v>
      </c>
      <c r="L888">
        <v>87</v>
      </c>
      <c r="M888">
        <v>20</v>
      </c>
      <c r="N888">
        <v>122</v>
      </c>
      <c r="O888" t="s">
        <v>39</v>
      </c>
      <c r="P888" t="s">
        <v>29</v>
      </c>
      <c r="Q888" t="s">
        <v>29</v>
      </c>
      <c r="R888" t="s">
        <v>40</v>
      </c>
      <c r="S888">
        <v>248</v>
      </c>
      <c r="T888">
        <v>2</v>
      </c>
      <c r="U888" t="s">
        <v>45</v>
      </c>
      <c r="V888" t="s">
        <v>46</v>
      </c>
      <c r="X888" t="str">
        <f t="shared" si="13"/>
        <v>AI12</v>
      </c>
      <c r="Y888">
        <f>VLOOKUP($X888,Salt_Elev!$Q$1:$R$128,2,FALSE)</f>
        <v>0.753</v>
      </c>
    </row>
    <row r="889" spans="1:25" x14ac:dyDescent="0.25">
      <c r="A889" s="1">
        <v>45054</v>
      </c>
      <c r="B889" s="2">
        <v>0.59652777777777777</v>
      </c>
      <c r="C889" t="s">
        <v>41</v>
      </c>
      <c r="D889" t="s">
        <v>42</v>
      </c>
      <c r="E889" t="s">
        <v>25</v>
      </c>
      <c r="F889" t="s">
        <v>43</v>
      </c>
      <c r="G889">
        <v>12</v>
      </c>
      <c r="H889">
        <v>47.6</v>
      </c>
      <c r="I889">
        <v>89</v>
      </c>
      <c r="J889">
        <v>0</v>
      </c>
      <c r="K889" t="s">
        <v>27</v>
      </c>
      <c r="L889">
        <v>87</v>
      </c>
      <c r="M889">
        <v>20</v>
      </c>
      <c r="N889">
        <v>122</v>
      </c>
      <c r="O889" t="s">
        <v>39</v>
      </c>
      <c r="P889" t="s">
        <v>29</v>
      </c>
      <c r="Q889" t="s">
        <v>29</v>
      </c>
      <c r="R889" t="s">
        <v>40</v>
      </c>
      <c r="S889">
        <v>360</v>
      </c>
      <c r="T889">
        <v>1</v>
      </c>
      <c r="U889" t="s">
        <v>45</v>
      </c>
      <c r="V889" t="s">
        <v>46</v>
      </c>
      <c r="X889" t="str">
        <f t="shared" si="13"/>
        <v>AI12</v>
      </c>
      <c r="Y889">
        <f>VLOOKUP($X889,Salt_Elev!$Q$1:$R$128,2,FALSE)</f>
        <v>0.753</v>
      </c>
    </row>
    <row r="890" spans="1:25" x14ac:dyDescent="0.25">
      <c r="A890" s="1">
        <v>45054</v>
      </c>
      <c r="B890" s="2">
        <v>0.59652777777777777</v>
      </c>
      <c r="C890" t="s">
        <v>41</v>
      </c>
      <c r="D890" t="s">
        <v>42</v>
      </c>
      <c r="E890" t="s">
        <v>25</v>
      </c>
      <c r="F890" t="s">
        <v>43</v>
      </c>
      <c r="G890">
        <v>12</v>
      </c>
      <c r="H890">
        <v>47.6</v>
      </c>
      <c r="I890">
        <v>89</v>
      </c>
      <c r="J890">
        <v>0</v>
      </c>
      <c r="K890" t="s">
        <v>27</v>
      </c>
      <c r="L890">
        <v>87</v>
      </c>
      <c r="M890">
        <v>20</v>
      </c>
      <c r="N890">
        <v>122</v>
      </c>
      <c r="O890" t="s">
        <v>39</v>
      </c>
      <c r="P890" t="s">
        <v>29</v>
      </c>
      <c r="Q890" t="s">
        <v>29</v>
      </c>
      <c r="R890" t="s">
        <v>40</v>
      </c>
      <c r="S890">
        <v>326</v>
      </c>
      <c r="T890">
        <v>1</v>
      </c>
      <c r="U890" t="s">
        <v>45</v>
      </c>
      <c r="V890" t="s">
        <v>46</v>
      </c>
      <c r="X890" t="str">
        <f t="shared" si="13"/>
        <v>AI12</v>
      </c>
      <c r="Y890">
        <f>VLOOKUP($X890,Salt_Elev!$Q$1:$R$128,2,FALSE)</f>
        <v>0.753</v>
      </c>
    </row>
    <row r="891" spans="1:25" x14ac:dyDescent="0.25">
      <c r="A891" s="1">
        <v>45054</v>
      </c>
      <c r="B891" s="2">
        <v>0.59652777777777777</v>
      </c>
      <c r="C891" t="s">
        <v>41</v>
      </c>
      <c r="D891" t="s">
        <v>42</v>
      </c>
      <c r="E891" t="s">
        <v>25</v>
      </c>
      <c r="F891" t="s">
        <v>43</v>
      </c>
      <c r="G891">
        <v>12</v>
      </c>
      <c r="H891">
        <v>47.6</v>
      </c>
      <c r="I891">
        <v>89</v>
      </c>
      <c r="J891">
        <v>0</v>
      </c>
      <c r="K891" t="s">
        <v>27</v>
      </c>
      <c r="L891">
        <v>87</v>
      </c>
      <c r="M891">
        <v>20</v>
      </c>
      <c r="N891">
        <v>122</v>
      </c>
      <c r="O891" t="s">
        <v>39</v>
      </c>
      <c r="P891" t="s">
        <v>29</v>
      </c>
      <c r="Q891" t="s">
        <v>29</v>
      </c>
      <c r="R891" t="s">
        <v>40</v>
      </c>
      <c r="S891">
        <v>321</v>
      </c>
      <c r="T891">
        <v>1</v>
      </c>
      <c r="U891" t="s">
        <v>45</v>
      </c>
      <c r="V891" t="s">
        <v>46</v>
      </c>
      <c r="X891" t="str">
        <f t="shared" si="13"/>
        <v>AI12</v>
      </c>
      <c r="Y891">
        <f>VLOOKUP($X891,Salt_Elev!$Q$1:$R$128,2,FALSE)</f>
        <v>0.753</v>
      </c>
    </row>
    <row r="892" spans="1:25" x14ac:dyDescent="0.25">
      <c r="A892" s="1">
        <v>45054</v>
      </c>
      <c r="B892" s="2">
        <v>0.59652777777777777</v>
      </c>
      <c r="C892" t="s">
        <v>41</v>
      </c>
      <c r="D892" t="s">
        <v>42</v>
      </c>
      <c r="E892" t="s">
        <v>25</v>
      </c>
      <c r="F892" t="s">
        <v>43</v>
      </c>
      <c r="G892">
        <v>12</v>
      </c>
      <c r="H892">
        <v>47.6</v>
      </c>
      <c r="I892">
        <v>89</v>
      </c>
      <c r="J892">
        <v>0</v>
      </c>
      <c r="K892" t="s">
        <v>27</v>
      </c>
      <c r="L892">
        <v>87</v>
      </c>
      <c r="M892">
        <v>20</v>
      </c>
      <c r="N892">
        <v>122</v>
      </c>
      <c r="O892" t="s">
        <v>39</v>
      </c>
      <c r="P892" t="s">
        <v>29</v>
      </c>
      <c r="Q892" t="s">
        <v>29</v>
      </c>
      <c r="R892" t="s">
        <v>40</v>
      </c>
      <c r="S892">
        <v>366</v>
      </c>
      <c r="T892">
        <v>1</v>
      </c>
      <c r="U892" t="s">
        <v>45</v>
      </c>
      <c r="V892" t="s">
        <v>46</v>
      </c>
      <c r="X892" t="str">
        <f t="shared" si="13"/>
        <v>AI12</v>
      </c>
      <c r="Y892">
        <f>VLOOKUP($X892,Salt_Elev!$Q$1:$R$128,2,FALSE)</f>
        <v>0.753</v>
      </c>
    </row>
    <row r="893" spans="1:25" x14ac:dyDescent="0.25">
      <c r="A893" s="1">
        <v>45054</v>
      </c>
      <c r="B893" s="2">
        <v>0.59652777777777777</v>
      </c>
      <c r="C893" t="s">
        <v>41</v>
      </c>
      <c r="D893" t="s">
        <v>42</v>
      </c>
      <c r="E893" t="s">
        <v>25</v>
      </c>
      <c r="F893" t="s">
        <v>43</v>
      </c>
      <c r="G893">
        <v>12</v>
      </c>
      <c r="H893">
        <v>47.6</v>
      </c>
      <c r="I893">
        <v>89</v>
      </c>
      <c r="J893">
        <v>0</v>
      </c>
      <c r="K893" t="s">
        <v>27</v>
      </c>
      <c r="L893">
        <v>87</v>
      </c>
      <c r="M893">
        <v>20</v>
      </c>
      <c r="N893">
        <v>122</v>
      </c>
      <c r="O893" t="s">
        <v>39</v>
      </c>
      <c r="P893" t="s">
        <v>29</v>
      </c>
      <c r="Q893" t="s">
        <v>29</v>
      </c>
      <c r="R893" t="s">
        <v>40</v>
      </c>
      <c r="S893">
        <v>326</v>
      </c>
      <c r="T893">
        <v>1</v>
      </c>
      <c r="U893" t="s">
        <v>45</v>
      </c>
      <c r="V893" t="s">
        <v>46</v>
      </c>
      <c r="X893" t="str">
        <f t="shared" si="13"/>
        <v>AI12</v>
      </c>
      <c r="Y893">
        <f>VLOOKUP($X893,Salt_Elev!$Q$1:$R$128,2,FALSE)</f>
        <v>0.753</v>
      </c>
    </row>
    <row r="894" spans="1:25" x14ac:dyDescent="0.25">
      <c r="A894" s="1">
        <v>45054</v>
      </c>
      <c r="B894" s="2">
        <v>0.59652777777777777</v>
      </c>
      <c r="C894" t="s">
        <v>41</v>
      </c>
      <c r="D894" t="s">
        <v>42</v>
      </c>
      <c r="E894" t="s">
        <v>25</v>
      </c>
      <c r="F894" t="s">
        <v>43</v>
      </c>
      <c r="G894">
        <v>12</v>
      </c>
      <c r="H894">
        <v>47.6</v>
      </c>
      <c r="I894">
        <v>89</v>
      </c>
      <c r="J894">
        <v>0</v>
      </c>
      <c r="K894" t="s">
        <v>27</v>
      </c>
      <c r="L894">
        <v>87</v>
      </c>
      <c r="M894">
        <v>20</v>
      </c>
      <c r="N894">
        <v>122</v>
      </c>
      <c r="O894" t="s">
        <v>39</v>
      </c>
      <c r="P894" t="s">
        <v>29</v>
      </c>
      <c r="Q894" t="s">
        <v>29</v>
      </c>
      <c r="R894" t="s">
        <v>40</v>
      </c>
      <c r="S894">
        <v>377</v>
      </c>
      <c r="T894">
        <v>1</v>
      </c>
      <c r="U894" t="s">
        <v>45</v>
      </c>
      <c r="V894" t="s">
        <v>46</v>
      </c>
      <c r="X894" t="str">
        <f t="shared" si="13"/>
        <v>AI12</v>
      </c>
      <c r="Y894">
        <f>VLOOKUP($X894,Salt_Elev!$Q$1:$R$128,2,FALSE)</f>
        <v>0.753</v>
      </c>
    </row>
    <row r="895" spans="1:25" x14ac:dyDescent="0.25">
      <c r="A895" s="1">
        <v>45054</v>
      </c>
      <c r="B895" s="2">
        <v>0.59652777777777777</v>
      </c>
      <c r="C895" t="s">
        <v>41</v>
      </c>
      <c r="D895" t="s">
        <v>42</v>
      </c>
      <c r="E895" t="s">
        <v>25</v>
      </c>
      <c r="F895" t="s">
        <v>43</v>
      </c>
      <c r="G895">
        <v>12</v>
      </c>
      <c r="H895">
        <v>47.6</v>
      </c>
      <c r="I895">
        <v>89</v>
      </c>
      <c r="J895">
        <v>0</v>
      </c>
      <c r="K895" t="s">
        <v>27</v>
      </c>
      <c r="L895">
        <v>87</v>
      </c>
      <c r="M895">
        <v>20</v>
      </c>
      <c r="N895">
        <v>122</v>
      </c>
      <c r="O895" t="s">
        <v>39</v>
      </c>
      <c r="P895" t="s">
        <v>29</v>
      </c>
      <c r="Q895" t="s">
        <v>29</v>
      </c>
      <c r="R895" t="s">
        <v>40</v>
      </c>
      <c r="S895">
        <v>295</v>
      </c>
      <c r="T895">
        <v>0.5</v>
      </c>
      <c r="U895" t="s">
        <v>45</v>
      </c>
      <c r="V895" t="s">
        <v>46</v>
      </c>
      <c r="X895" t="str">
        <f t="shared" si="13"/>
        <v>AI12</v>
      </c>
      <c r="Y895">
        <f>VLOOKUP($X895,Salt_Elev!$Q$1:$R$128,2,FALSE)</f>
        <v>0.753</v>
      </c>
    </row>
    <row r="896" spans="1:25" x14ac:dyDescent="0.25">
      <c r="A896" s="1">
        <v>45054</v>
      </c>
      <c r="B896" s="2">
        <v>0.59652777777777777</v>
      </c>
      <c r="C896" t="s">
        <v>41</v>
      </c>
      <c r="D896" t="s">
        <v>42</v>
      </c>
      <c r="E896" t="s">
        <v>25</v>
      </c>
      <c r="F896" t="s">
        <v>43</v>
      </c>
      <c r="G896">
        <v>12</v>
      </c>
      <c r="H896">
        <v>47.6</v>
      </c>
      <c r="I896">
        <v>89</v>
      </c>
      <c r="J896">
        <v>0</v>
      </c>
      <c r="K896" t="s">
        <v>27</v>
      </c>
      <c r="L896">
        <v>87</v>
      </c>
      <c r="M896">
        <v>20</v>
      </c>
      <c r="N896">
        <v>122</v>
      </c>
      <c r="O896" t="s">
        <v>39</v>
      </c>
      <c r="P896" t="s">
        <v>29</v>
      </c>
      <c r="Q896" t="s">
        <v>29</v>
      </c>
      <c r="R896" t="s">
        <v>40</v>
      </c>
      <c r="S896">
        <v>290</v>
      </c>
      <c r="T896">
        <v>0.5</v>
      </c>
      <c r="U896" t="s">
        <v>45</v>
      </c>
      <c r="V896" t="s">
        <v>46</v>
      </c>
      <c r="X896" t="str">
        <f t="shared" si="13"/>
        <v>AI12</v>
      </c>
      <c r="Y896">
        <f>VLOOKUP($X896,Salt_Elev!$Q$1:$R$128,2,FALSE)</f>
        <v>0.753</v>
      </c>
    </row>
    <row r="897" spans="1:25" x14ac:dyDescent="0.25">
      <c r="A897" s="1">
        <v>45054</v>
      </c>
      <c r="B897" s="2">
        <v>0.59652777777777777</v>
      </c>
      <c r="C897" t="s">
        <v>41</v>
      </c>
      <c r="D897" t="s">
        <v>42</v>
      </c>
      <c r="E897" t="s">
        <v>25</v>
      </c>
      <c r="F897" t="s">
        <v>43</v>
      </c>
      <c r="G897">
        <v>12</v>
      </c>
      <c r="H897">
        <v>47.6</v>
      </c>
      <c r="I897">
        <v>89</v>
      </c>
      <c r="J897">
        <v>0</v>
      </c>
      <c r="K897" t="s">
        <v>27</v>
      </c>
      <c r="L897">
        <v>87</v>
      </c>
      <c r="M897">
        <v>20</v>
      </c>
      <c r="N897">
        <v>122</v>
      </c>
      <c r="O897" t="s">
        <v>39</v>
      </c>
      <c r="P897" t="s">
        <v>29</v>
      </c>
      <c r="Q897" t="s">
        <v>29</v>
      </c>
      <c r="R897" t="s">
        <v>40</v>
      </c>
      <c r="S897">
        <v>342</v>
      </c>
      <c r="T897">
        <v>0.5</v>
      </c>
      <c r="U897" t="s">
        <v>45</v>
      </c>
      <c r="V897" t="s">
        <v>46</v>
      </c>
      <c r="X897" t="str">
        <f t="shared" si="13"/>
        <v>AI12</v>
      </c>
      <c r="Y897">
        <f>VLOOKUP($X897,Salt_Elev!$Q$1:$R$128,2,FALSE)</f>
        <v>0.753</v>
      </c>
    </row>
    <row r="898" spans="1:25" x14ac:dyDescent="0.25">
      <c r="A898" s="1">
        <v>45054</v>
      </c>
      <c r="B898" s="2">
        <v>0.59652777777777777</v>
      </c>
      <c r="C898" t="s">
        <v>41</v>
      </c>
      <c r="D898" t="s">
        <v>42</v>
      </c>
      <c r="E898" t="s">
        <v>25</v>
      </c>
      <c r="F898" t="s">
        <v>43</v>
      </c>
      <c r="G898">
        <v>12</v>
      </c>
      <c r="H898">
        <v>47.6</v>
      </c>
      <c r="I898">
        <v>89</v>
      </c>
      <c r="J898">
        <v>0</v>
      </c>
      <c r="K898" t="s">
        <v>44</v>
      </c>
      <c r="L898">
        <v>1</v>
      </c>
      <c r="M898">
        <v>100</v>
      </c>
      <c r="N898">
        <v>38</v>
      </c>
      <c r="O898" t="s">
        <v>29</v>
      </c>
      <c r="P898" t="s">
        <v>29</v>
      </c>
      <c r="Q898" t="s">
        <v>29</v>
      </c>
      <c r="R898" t="s">
        <v>29</v>
      </c>
      <c r="S898">
        <v>253</v>
      </c>
      <c r="T898">
        <v>2</v>
      </c>
      <c r="U898" t="s">
        <v>45</v>
      </c>
      <c r="X898" t="str">
        <f t="shared" ref="X898:X961" si="14">_xlfn.CONCAT(F898,G898)</f>
        <v>AI12</v>
      </c>
      <c r="Y898">
        <f>VLOOKUP($X898,Salt_Elev!$Q$1:$R$128,2,FALSE)</f>
        <v>0.753</v>
      </c>
    </row>
    <row r="899" spans="1:25" x14ac:dyDescent="0.25">
      <c r="A899" s="1">
        <v>45054</v>
      </c>
      <c r="B899" s="2">
        <v>0.59652777777777777</v>
      </c>
      <c r="C899" t="s">
        <v>41</v>
      </c>
      <c r="D899" t="s">
        <v>42</v>
      </c>
      <c r="E899" t="s">
        <v>25</v>
      </c>
      <c r="F899" t="s">
        <v>43</v>
      </c>
      <c r="G899">
        <v>12</v>
      </c>
      <c r="H899">
        <v>47.6</v>
      </c>
      <c r="I899">
        <v>89</v>
      </c>
      <c r="J899">
        <v>0</v>
      </c>
      <c r="K899" t="s">
        <v>44</v>
      </c>
      <c r="L899">
        <v>1</v>
      </c>
      <c r="M899">
        <v>100</v>
      </c>
      <c r="N899">
        <v>38</v>
      </c>
      <c r="O899" t="s">
        <v>29</v>
      </c>
      <c r="P899" t="s">
        <v>29</v>
      </c>
      <c r="Q899" t="s">
        <v>29</v>
      </c>
      <c r="R899" t="s">
        <v>29</v>
      </c>
      <c r="S899">
        <v>349</v>
      </c>
      <c r="T899">
        <v>1.5</v>
      </c>
      <c r="U899" t="s">
        <v>45</v>
      </c>
      <c r="X899" t="str">
        <f t="shared" si="14"/>
        <v>AI12</v>
      </c>
      <c r="Y899">
        <f>VLOOKUP($X899,Salt_Elev!$Q$1:$R$128,2,FALSE)</f>
        <v>0.753</v>
      </c>
    </row>
    <row r="900" spans="1:25" x14ac:dyDescent="0.25">
      <c r="A900" s="1">
        <v>45054</v>
      </c>
      <c r="B900" s="2">
        <v>0.59652777777777777</v>
      </c>
      <c r="C900" t="s">
        <v>41</v>
      </c>
      <c r="D900" t="s">
        <v>42</v>
      </c>
      <c r="E900" t="s">
        <v>25</v>
      </c>
      <c r="F900" t="s">
        <v>43</v>
      </c>
      <c r="G900">
        <v>12</v>
      </c>
      <c r="H900">
        <v>47.6</v>
      </c>
      <c r="I900">
        <v>89</v>
      </c>
      <c r="J900">
        <v>0</v>
      </c>
      <c r="K900" t="s">
        <v>44</v>
      </c>
      <c r="L900">
        <v>1</v>
      </c>
      <c r="M900">
        <v>100</v>
      </c>
      <c r="N900">
        <v>38</v>
      </c>
      <c r="O900" t="s">
        <v>29</v>
      </c>
      <c r="P900" t="s">
        <v>29</v>
      </c>
      <c r="Q900" t="s">
        <v>29</v>
      </c>
      <c r="R900" t="s">
        <v>29</v>
      </c>
      <c r="S900">
        <v>421</v>
      </c>
      <c r="T900">
        <v>1</v>
      </c>
      <c r="U900" t="s">
        <v>45</v>
      </c>
      <c r="X900" t="str">
        <f t="shared" si="14"/>
        <v>AI12</v>
      </c>
      <c r="Y900">
        <f>VLOOKUP($X900,Salt_Elev!$Q$1:$R$128,2,FALSE)</f>
        <v>0.753</v>
      </c>
    </row>
    <row r="901" spans="1:25" x14ac:dyDescent="0.25">
      <c r="A901" s="1">
        <v>45054</v>
      </c>
      <c r="B901" s="2">
        <v>0.59652777777777777</v>
      </c>
      <c r="C901" t="s">
        <v>41</v>
      </c>
      <c r="D901" t="s">
        <v>42</v>
      </c>
      <c r="E901" t="s">
        <v>25</v>
      </c>
      <c r="F901" t="s">
        <v>43</v>
      </c>
      <c r="G901">
        <v>12</v>
      </c>
      <c r="H901">
        <v>47.6</v>
      </c>
      <c r="I901">
        <v>89</v>
      </c>
      <c r="J901">
        <v>0</v>
      </c>
      <c r="K901" t="s">
        <v>44</v>
      </c>
      <c r="L901">
        <v>1</v>
      </c>
      <c r="M901">
        <v>100</v>
      </c>
      <c r="N901">
        <v>38</v>
      </c>
      <c r="O901" t="s">
        <v>29</v>
      </c>
      <c r="P901" t="s">
        <v>29</v>
      </c>
      <c r="Q901" t="s">
        <v>29</v>
      </c>
      <c r="R901" t="s">
        <v>29</v>
      </c>
      <c r="S901">
        <v>310</v>
      </c>
      <c r="T901">
        <v>1</v>
      </c>
      <c r="U901" t="s">
        <v>45</v>
      </c>
      <c r="X901" t="str">
        <f t="shared" si="14"/>
        <v>AI12</v>
      </c>
      <c r="Y901">
        <f>VLOOKUP($X901,Salt_Elev!$Q$1:$R$128,2,FALSE)</f>
        <v>0.753</v>
      </c>
    </row>
    <row r="902" spans="1:25" x14ac:dyDescent="0.25">
      <c r="A902" s="1">
        <v>45054</v>
      </c>
      <c r="B902" s="2">
        <v>0.59652777777777777</v>
      </c>
      <c r="C902" t="s">
        <v>41</v>
      </c>
      <c r="D902" t="s">
        <v>42</v>
      </c>
      <c r="E902" t="s">
        <v>25</v>
      </c>
      <c r="F902" t="s">
        <v>43</v>
      </c>
      <c r="G902">
        <v>12</v>
      </c>
      <c r="H902">
        <v>47.6</v>
      </c>
      <c r="I902">
        <v>89</v>
      </c>
      <c r="J902">
        <v>0</v>
      </c>
      <c r="K902" t="s">
        <v>44</v>
      </c>
      <c r="L902">
        <v>1</v>
      </c>
      <c r="M902">
        <v>100</v>
      </c>
      <c r="N902">
        <v>38</v>
      </c>
      <c r="O902" t="s">
        <v>29</v>
      </c>
      <c r="P902" t="s">
        <v>29</v>
      </c>
      <c r="Q902" t="s">
        <v>29</v>
      </c>
      <c r="R902" t="s">
        <v>29</v>
      </c>
      <c r="S902">
        <v>280</v>
      </c>
      <c r="T902">
        <v>1</v>
      </c>
      <c r="U902" t="s">
        <v>45</v>
      </c>
      <c r="X902" t="str">
        <f t="shared" si="14"/>
        <v>AI12</v>
      </c>
      <c r="Y902">
        <f>VLOOKUP($X902,Salt_Elev!$Q$1:$R$128,2,FALSE)</f>
        <v>0.753</v>
      </c>
    </row>
    <row r="903" spans="1:25" x14ac:dyDescent="0.25">
      <c r="A903" s="1">
        <v>45054</v>
      </c>
      <c r="B903" s="2">
        <v>0.59652777777777777</v>
      </c>
      <c r="C903" t="s">
        <v>41</v>
      </c>
      <c r="D903" t="s">
        <v>42</v>
      </c>
      <c r="E903" t="s">
        <v>25</v>
      </c>
      <c r="F903" t="s">
        <v>43</v>
      </c>
      <c r="G903">
        <v>12</v>
      </c>
      <c r="H903">
        <v>47.6</v>
      </c>
      <c r="I903">
        <v>89</v>
      </c>
      <c r="J903">
        <v>0</v>
      </c>
      <c r="K903" t="s">
        <v>44</v>
      </c>
      <c r="L903">
        <v>1</v>
      </c>
      <c r="M903">
        <v>100</v>
      </c>
      <c r="N903">
        <v>38</v>
      </c>
      <c r="O903" t="s">
        <v>29</v>
      </c>
      <c r="P903" t="s">
        <v>29</v>
      </c>
      <c r="Q903" t="s">
        <v>29</v>
      </c>
      <c r="R903" t="s">
        <v>29</v>
      </c>
      <c r="S903">
        <v>445</v>
      </c>
      <c r="T903">
        <v>1</v>
      </c>
      <c r="U903" t="s">
        <v>45</v>
      </c>
      <c r="X903" t="str">
        <f t="shared" si="14"/>
        <v>AI12</v>
      </c>
      <c r="Y903">
        <f>VLOOKUP($X903,Salt_Elev!$Q$1:$R$128,2,FALSE)</f>
        <v>0.753</v>
      </c>
    </row>
    <row r="904" spans="1:25" x14ac:dyDescent="0.25">
      <c r="A904" s="1">
        <v>45054</v>
      </c>
      <c r="B904" s="2">
        <v>0.59652777777777777</v>
      </c>
      <c r="C904" t="s">
        <v>41</v>
      </c>
      <c r="D904" t="s">
        <v>42</v>
      </c>
      <c r="E904" t="s">
        <v>25</v>
      </c>
      <c r="F904" t="s">
        <v>43</v>
      </c>
      <c r="G904">
        <v>12</v>
      </c>
      <c r="H904">
        <v>47.6</v>
      </c>
      <c r="I904">
        <v>89</v>
      </c>
      <c r="J904">
        <v>0</v>
      </c>
      <c r="K904" t="s">
        <v>44</v>
      </c>
      <c r="L904">
        <v>1</v>
      </c>
      <c r="M904">
        <v>100</v>
      </c>
      <c r="N904">
        <v>38</v>
      </c>
      <c r="O904" t="s">
        <v>29</v>
      </c>
      <c r="P904" t="s">
        <v>29</v>
      </c>
      <c r="Q904" t="s">
        <v>29</v>
      </c>
      <c r="R904" t="s">
        <v>29</v>
      </c>
      <c r="S904">
        <v>262</v>
      </c>
      <c r="T904">
        <v>1</v>
      </c>
      <c r="U904" t="s">
        <v>45</v>
      </c>
      <c r="X904" t="str">
        <f t="shared" si="14"/>
        <v>AI12</v>
      </c>
      <c r="Y904">
        <f>VLOOKUP($X904,Salt_Elev!$Q$1:$R$128,2,FALSE)</f>
        <v>0.753</v>
      </c>
    </row>
    <row r="905" spans="1:25" x14ac:dyDescent="0.25">
      <c r="A905" s="1">
        <v>45054</v>
      </c>
      <c r="B905" s="2">
        <v>0.59652777777777777</v>
      </c>
      <c r="C905" t="s">
        <v>41</v>
      </c>
      <c r="D905" t="s">
        <v>42</v>
      </c>
      <c r="E905" t="s">
        <v>25</v>
      </c>
      <c r="F905" t="s">
        <v>43</v>
      </c>
      <c r="G905">
        <v>12</v>
      </c>
      <c r="H905">
        <v>47.6</v>
      </c>
      <c r="I905">
        <v>89</v>
      </c>
      <c r="J905">
        <v>0</v>
      </c>
      <c r="K905" t="s">
        <v>44</v>
      </c>
      <c r="L905">
        <v>1</v>
      </c>
      <c r="M905">
        <v>100</v>
      </c>
      <c r="N905">
        <v>38</v>
      </c>
      <c r="O905" t="s">
        <v>29</v>
      </c>
      <c r="P905" t="s">
        <v>29</v>
      </c>
      <c r="Q905" t="s">
        <v>29</v>
      </c>
      <c r="R905" t="s">
        <v>29</v>
      </c>
      <c r="S905">
        <v>311</v>
      </c>
      <c r="T905">
        <v>1</v>
      </c>
      <c r="U905" t="s">
        <v>45</v>
      </c>
      <c r="X905" t="str">
        <f t="shared" si="14"/>
        <v>AI12</v>
      </c>
      <c r="Y905">
        <f>VLOOKUP($X905,Salt_Elev!$Q$1:$R$128,2,FALSE)</f>
        <v>0.753</v>
      </c>
    </row>
    <row r="906" spans="1:25" x14ac:dyDescent="0.25">
      <c r="A906" s="1">
        <v>45054</v>
      </c>
      <c r="B906" s="2">
        <v>0.59652777777777777</v>
      </c>
      <c r="C906" t="s">
        <v>41</v>
      </c>
      <c r="D906" t="s">
        <v>42</v>
      </c>
      <c r="E906" t="s">
        <v>25</v>
      </c>
      <c r="F906" t="s">
        <v>43</v>
      </c>
      <c r="G906">
        <v>12</v>
      </c>
      <c r="H906">
        <v>47.6</v>
      </c>
      <c r="I906">
        <v>89</v>
      </c>
      <c r="J906">
        <v>0</v>
      </c>
      <c r="K906" t="s">
        <v>44</v>
      </c>
      <c r="L906">
        <v>1</v>
      </c>
      <c r="M906">
        <v>100</v>
      </c>
      <c r="N906">
        <v>38</v>
      </c>
      <c r="O906" t="s">
        <v>29</v>
      </c>
      <c r="P906" t="s">
        <v>29</v>
      </c>
      <c r="Q906" t="s">
        <v>29</v>
      </c>
      <c r="R906" t="s">
        <v>29</v>
      </c>
      <c r="S906">
        <v>270</v>
      </c>
      <c r="T906">
        <v>1</v>
      </c>
      <c r="U906" t="s">
        <v>45</v>
      </c>
      <c r="X906" t="str">
        <f t="shared" si="14"/>
        <v>AI12</v>
      </c>
      <c r="Y906">
        <f>VLOOKUP($X906,Salt_Elev!$Q$1:$R$128,2,FALSE)</f>
        <v>0.753</v>
      </c>
    </row>
    <row r="907" spans="1:25" x14ac:dyDescent="0.25">
      <c r="A907" s="1">
        <v>45054</v>
      </c>
      <c r="B907" s="2">
        <v>0.59652777777777777</v>
      </c>
      <c r="C907" t="s">
        <v>41</v>
      </c>
      <c r="D907" t="s">
        <v>42</v>
      </c>
      <c r="E907" t="s">
        <v>25</v>
      </c>
      <c r="F907" t="s">
        <v>43</v>
      </c>
      <c r="G907">
        <v>12</v>
      </c>
      <c r="H907">
        <v>47.6</v>
      </c>
      <c r="I907">
        <v>89</v>
      </c>
      <c r="J907">
        <v>0</v>
      </c>
      <c r="K907" t="s">
        <v>44</v>
      </c>
      <c r="L907">
        <v>1</v>
      </c>
      <c r="M907">
        <v>100</v>
      </c>
      <c r="N907">
        <v>38</v>
      </c>
      <c r="O907" t="s">
        <v>29</v>
      </c>
      <c r="P907" t="s">
        <v>29</v>
      </c>
      <c r="Q907" t="s">
        <v>29</v>
      </c>
      <c r="R907" t="s">
        <v>29</v>
      </c>
      <c r="S907">
        <v>263</v>
      </c>
      <c r="T907">
        <v>0.9</v>
      </c>
      <c r="U907" t="s">
        <v>45</v>
      </c>
      <c r="X907" t="str">
        <f t="shared" si="14"/>
        <v>AI12</v>
      </c>
      <c r="Y907">
        <f>VLOOKUP($X907,Salt_Elev!$Q$1:$R$128,2,FALSE)</f>
        <v>0.753</v>
      </c>
    </row>
    <row r="908" spans="1:25" x14ac:dyDescent="0.25">
      <c r="A908" s="1">
        <v>45054</v>
      </c>
      <c r="B908" s="2">
        <v>0.60972222222222217</v>
      </c>
      <c r="C908" t="s">
        <v>47</v>
      </c>
      <c r="D908" t="s">
        <v>48</v>
      </c>
      <c r="E908" t="s">
        <v>25</v>
      </c>
      <c r="F908" t="s">
        <v>43</v>
      </c>
      <c r="G908">
        <v>13</v>
      </c>
      <c r="H908">
        <v>84.5</v>
      </c>
      <c r="I908">
        <v>98</v>
      </c>
      <c r="J908">
        <v>0</v>
      </c>
      <c r="K908" t="s">
        <v>49</v>
      </c>
      <c r="L908">
        <v>98</v>
      </c>
      <c r="M908">
        <v>50</v>
      </c>
      <c r="N908">
        <v>116</v>
      </c>
      <c r="O908" t="s">
        <v>17</v>
      </c>
      <c r="P908" t="s">
        <v>29</v>
      </c>
      <c r="Q908" t="s">
        <v>29</v>
      </c>
      <c r="R908" t="s">
        <v>50</v>
      </c>
      <c r="S908">
        <v>915</v>
      </c>
      <c r="T908">
        <v>2</v>
      </c>
      <c r="U908" t="s">
        <v>51</v>
      </c>
      <c r="X908" t="str">
        <f t="shared" si="14"/>
        <v>AI13</v>
      </c>
      <c r="Y908">
        <f>VLOOKUP($X908,Salt_Elev!$Q$1:$R$128,2,FALSE)</f>
        <v>0.67900000000000005</v>
      </c>
    </row>
    <row r="909" spans="1:25" x14ac:dyDescent="0.25">
      <c r="A909" s="1">
        <v>45054</v>
      </c>
      <c r="B909" s="2">
        <v>0.60972222222222217</v>
      </c>
      <c r="C909" t="s">
        <v>47</v>
      </c>
      <c r="D909" t="s">
        <v>48</v>
      </c>
      <c r="E909" t="s">
        <v>25</v>
      </c>
      <c r="F909" t="s">
        <v>43</v>
      </c>
      <c r="G909">
        <v>13</v>
      </c>
      <c r="H909">
        <v>84.5</v>
      </c>
      <c r="I909">
        <v>98</v>
      </c>
      <c r="J909">
        <v>0</v>
      </c>
      <c r="K909" t="s">
        <v>49</v>
      </c>
      <c r="L909">
        <v>98</v>
      </c>
      <c r="M909">
        <v>50</v>
      </c>
      <c r="N909">
        <v>116</v>
      </c>
      <c r="O909" t="s">
        <v>17</v>
      </c>
      <c r="P909" t="s">
        <v>29</v>
      </c>
      <c r="Q909" t="s">
        <v>29</v>
      </c>
      <c r="R909" t="s">
        <v>50</v>
      </c>
      <c r="S909">
        <v>650</v>
      </c>
      <c r="T909">
        <v>2</v>
      </c>
      <c r="U909" t="s">
        <v>51</v>
      </c>
      <c r="X909" t="str">
        <f t="shared" si="14"/>
        <v>AI13</v>
      </c>
      <c r="Y909">
        <f>VLOOKUP($X909,Salt_Elev!$Q$1:$R$128,2,FALSE)</f>
        <v>0.67900000000000005</v>
      </c>
    </row>
    <row r="910" spans="1:25" x14ac:dyDescent="0.25">
      <c r="A910" s="1">
        <v>45054</v>
      </c>
      <c r="B910" s="2">
        <v>0.60972222222222217</v>
      </c>
      <c r="C910" t="s">
        <v>47</v>
      </c>
      <c r="D910" t="s">
        <v>48</v>
      </c>
      <c r="E910" t="s">
        <v>25</v>
      </c>
      <c r="F910" t="s">
        <v>43</v>
      </c>
      <c r="G910">
        <v>13</v>
      </c>
      <c r="H910">
        <v>84.5</v>
      </c>
      <c r="I910">
        <v>98</v>
      </c>
      <c r="J910">
        <v>0</v>
      </c>
      <c r="K910" t="s">
        <v>49</v>
      </c>
      <c r="L910">
        <v>98</v>
      </c>
      <c r="M910">
        <v>50</v>
      </c>
      <c r="N910">
        <v>116</v>
      </c>
      <c r="O910" t="s">
        <v>17</v>
      </c>
      <c r="P910" t="s">
        <v>29</v>
      </c>
      <c r="Q910" t="s">
        <v>29</v>
      </c>
      <c r="R910" t="s">
        <v>50</v>
      </c>
      <c r="S910">
        <v>801</v>
      </c>
      <c r="T910">
        <v>1</v>
      </c>
      <c r="U910" t="s">
        <v>51</v>
      </c>
      <c r="X910" t="str">
        <f t="shared" si="14"/>
        <v>AI13</v>
      </c>
      <c r="Y910">
        <f>VLOOKUP($X910,Salt_Elev!$Q$1:$R$128,2,FALSE)</f>
        <v>0.67900000000000005</v>
      </c>
    </row>
    <row r="911" spans="1:25" x14ac:dyDescent="0.25">
      <c r="A911" s="1">
        <v>45054</v>
      </c>
      <c r="B911" s="2">
        <v>0.60972222222222217</v>
      </c>
      <c r="C911" t="s">
        <v>47</v>
      </c>
      <c r="D911" t="s">
        <v>48</v>
      </c>
      <c r="E911" t="s">
        <v>25</v>
      </c>
      <c r="F911" t="s">
        <v>43</v>
      </c>
      <c r="G911">
        <v>13</v>
      </c>
      <c r="H911">
        <v>84.5</v>
      </c>
      <c r="I911">
        <v>98</v>
      </c>
      <c r="J911">
        <v>0</v>
      </c>
      <c r="K911" t="s">
        <v>49</v>
      </c>
      <c r="L911">
        <v>98</v>
      </c>
      <c r="M911">
        <v>50</v>
      </c>
      <c r="N911">
        <v>116</v>
      </c>
      <c r="O911" t="s">
        <v>17</v>
      </c>
      <c r="P911" t="s">
        <v>29</v>
      </c>
      <c r="Q911" t="s">
        <v>29</v>
      </c>
      <c r="R911" t="s">
        <v>50</v>
      </c>
      <c r="S911">
        <v>955</v>
      </c>
      <c r="T911">
        <v>1</v>
      </c>
      <c r="U911" t="s">
        <v>51</v>
      </c>
      <c r="X911" t="str">
        <f t="shared" si="14"/>
        <v>AI13</v>
      </c>
      <c r="Y911">
        <f>VLOOKUP($X911,Salt_Elev!$Q$1:$R$128,2,FALSE)</f>
        <v>0.67900000000000005</v>
      </c>
    </row>
    <row r="912" spans="1:25" x14ac:dyDescent="0.25">
      <c r="A912" s="1">
        <v>45054</v>
      </c>
      <c r="B912" s="2">
        <v>0.60972222222222217</v>
      </c>
      <c r="C912" t="s">
        <v>47</v>
      </c>
      <c r="D912" t="s">
        <v>48</v>
      </c>
      <c r="E912" t="s">
        <v>25</v>
      </c>
      <c r="F912" t="s">
        <v>43</v>
      </c>
      <c r="G912">
        <v>13</v>
      </c>
      <c r="H912">
        <v>84.5</v>
      </c>
      <c r="I912">
        <v>98</v>
      </c>
      <c r="J912">
        <v>0</v>
      </c>
      <c r="K912" t="s">
        <v>49</v>
      </c>
      <c r="L912">
        <v>98</v>
      </c>
      <c r="M912">
        <v>50</v>
      </c>
      <c r="N912">
        <v>116</v>
      </c>
      <c r="O912" t="s">
        <v>17</v>
      </c>
      <c r="P912" t="s">
        <v>29</v>
      </c>
      <c r="Q912" t="s">
        <v>29</v>
      </c>
      <c r="R912" t="s">
        <v>50</v>
      </c>
      <c r="S912">
        <v>880</v>
      </c>
      <c r="T912">
        <v>1</v>
      </c>
      <c r="U912" t="s">
        <v>51</v>
      </c>
      <c r="X912" t="str">
        <f t="shared" si="14"/>
        <v>AI13</v>
      </c>
      <c r="Y912">
        <f>VLOOKUP($X912,Salt_Elev!$Q$1:$R$128,2,FALSE)</f>
        <v>0.67900000000000005</v>
      </c>
    </row>
    <row r="913" spans="1:25" x14ac:dyDescent="0.25">
      <c r="A913" s="1">
        <v>45054</v>
      </c>
      <c r="B913" s="2">
        <v>0.60972222222222217</v>
      </c>
      <c r="C913" t="s">
        <v>47</v>
      </c>
      <c r="D913" t="s">
        <v>48</v>
      </c>
      <c r="E913" t="s">
        <v>25</v>
      </c>
      <c r="F913" t="s">
        <v>43</v>
      </c>
      <c r="G913">
        <v>13</v>
      </c>
      <c r="H913">
        <v>84.5</v>
      </c>
      <c r="I913">
        <v>98</v>
      </c>
      <c r="J913">
        <v>0</v>
      </c>
      <c r="K913" t="s">
        <v>49</v>
      </c>
      <c r="L913">
        <v>98</v>
      </c>
      <c r="M913">
        <v>50</v>
      </c>
      <c r="N913">
        <v>116</v>
      </c>
      <c r="O913" t="s">
        <v>17</v>
      </c>
      <c r="P913" t="s">
        <v>29</v>
      </c>
      <c r="Q913" t="s">
        <v>29</v>
      </c>
      <c r="R913" t="s">
        <v>50</v>
      </c>
      <c r="S913">
        <v>725</v>
      </c>
      <c r="T913">
        <v>1</v>
      </c>
      <c r="U913" t="s">
        <v>51</v>
      </c>
      <c r="X913" t="str">
        <f t="shared" si="14"/>
        <v>AI13</v>
      </c>
      <c r="Y913">
        <f>VLOOKUP($X913,Salt_Elev!$Q$1:$R$128,2,FALSE)</f>
        <v>0.67900000000000005</v>
      </c>
    </row>
    <row r="914" spans="1:25" x14ac:dyDescent="0.25">
      <c r="A914" s="1">
        <v>45054</v>
      </c>
      <c r="B914" s="2">
        <v>0.60972222222222217</v>
      </c>
      <c r="C914" t="s">
        <v>47</v>
      </c>
      <c r="D914" t="s">
        <v>48</v>
      </c>
      <c r="E914" t="s">
        <v>25</v>
      </c>
      <c r="F914" t="s">
        <v>43</v>
      </c>
      <c r="G914">
        <v>13</v>
      </c>
      <c r="H914">
        <v>84.5</v>
      </c>
      <c r="I914">
        <v>98</v>
      </c>
      <c r="J914">
        <v>0</v>
      </c>
      <c r="K914" t="s">
        <v>49</v>
      </c>
      <c r="L914">
        <v>98</v>
      </c>
      <c r="M914">
        <v>50</v>
      </c>
      <c r="N914">
        <v>116</v>
      </c>
      <c r="O914" t="s">
        <v>17</v>
      </c>
      <c r="P914" t="s">
        <v>29</v>
      </c>
      <c r="Q914" t="s">
        <v>29</v>
      </c>
      <c r="R914" t="s">
        <v>50</v>
      </c>
      <c r="S914">
        <v>1120</v>
      </c>
      <c r="T914">
        <v>1</v>
      </c>
      <c r="U914" t="s">
        <v>51</v>
      </c>
      <c r="X914" t="str">
        <f t="shared" si="14"/>
        <v>AI13</v>
      </c>
      <c r="Y914">
        <f>VLOOKUP($X914,Salt_Elev!$Q$1:$R$128,2,FALSE)</f>
        <v>0.67900000000000005</v>
      </c>
    </row>
    <row r="915" spans="1:25" x14ac:dyDescent="0.25">
      <c r="A915" s="1">
        <v>45054</v>
      </c>
      <c r="B915" s="2">
        <v>0.60972222222222217</v>
      </c>
      <c r="C915" t="s">
        <v>47</v>
      </c>
      <c r="D915" t="s">
        <v>48</v>
      </c>
      <c r="E915" t="s">
        <v>25</v>
      </c>
      <c r="F915" t="s">
        <v>43</v>
      </c>
      <c r="G915">
        <v>13</v>
      </c>
      <c r="H915">
        <v>84.5</v>
      </c>
      <c r="I915">
        <v>98</v>
      </c>
      <c r="J915">
        <v>0</v>
      </c>
      <c r="K915" t="s">
        <v>49</v>
      </c>
      <c r="L915">
        <v>98</v>
      </c>
      <c r="M915">
        <v>50</v>
      </c>
      <c r="N915">
        <v>116</v>
      </c>
      <c r="O915" t="s">
        <v>17</v>
      </c>
      <c r="P915" t="s">
        <v>29</v>
      </c>
      <c r="Q915" t="s">
        <v>29</v>
      </c>
      <c r="R915" t="s">
        <v>50</v>
      </c>
      <c r="S915">
        <v>395</v>
      </c>
      <c r="T915">
        <v>1</v>
      </c>
      <c r="U915" t="s">
        <v>51</v>
      </c>
      <c r="X915" t="str">
        <f t="shared" si="14"/>
        <v>AI13</v>
      </c>
      <c r="Y915">
        <f>VLOOKUP($X915,Salt_Elev!$Q$1:$R$128,2,FALSE)</f>
        <v>0.67900000000000005</v>
      </c>
    </row>
    <row r="916" spans="1:25" x14ac:dyDescent="0.25">
      <c r="A916" s="1">
        <v>45054</v>
      </c>
      <c r="B916" s="2">
        <v>0.60972222222222217</v>
      </c>
      <c r="C916" t="s">
        <v>47</v>
      </c>
      <c r="D916" t="s">
        <v>48</v>
      </c>
      <c r="E916" t="s">
        <v>25</v>
      </c>
      <c r="F916" t="s">
        <v>43</v>
      </c>
      <c r="G916">
        <v>13</v>
      </c>
      <c r="H916">
        <v>84.5</v>
      </c>
      <c r="I916">
        <v>98</v>
      </c>
      <c r="J916">
        <v>0</v>
      </c>
      <c r="K916" t="s">
        <v>49</v>
      </c>
      <c r="L916">
        <v>98</v>
      </c>
      <c r="M916">
        <v>50</v>
      </c>
      <c r="N916">
        <v>116</v>
      </c>
      <c r="O916" t="s">
        <v>17</v>
      </c>
      <c r="P916" t="s">
        <v>29</v>
      </c>
      <c r="Q916" t="s">
        <v>29</v>
      </c>
      <c r="R916" t="s">
        <v>50</v>
      </c>
      <c r="S916">
        <v>600</v>
      </c>
      <c r="T916">
        <v>1</v>
      </c>
      <c r="U916" t="s">
        <v>51</v>
      </c>
      <c r="X916" t="str">
        <f t="shared" si="14"/>
        <v>AI13</v>
      </c>
      <c r="Y916">
        <f>VLOOKUP($X916,Salt_Elev!$Q$1:$R$128,2,FALSE)</f>
        <v>0.67900000000000005</v>
      </c>
    </row>
    <row r="917" spans="1:25" x14ac:dyDescent="0.25">
      <c r="A917" s="1">
        <v>45054</v>
      </c>
      <c r="B917" s="2">
        <v>0.60972222222222217</v>
      </c>
      <c r="C917" t="s">
        <v>47</v>
      </c>
      <c r="D917" t="s">
        <v>48</v>
      </c>
      <c r="E917" t="s">
        <v>25</v>
      </c>
      <c r="F917" t="s">
        <v>43</v>
      </c>
      <c r="G917">
        <v>13</v>
      </c>
      <c r="H917">
        <v>84.5</v>
      </c>
      <c r="I917">
        <v>98</v>
      </c>
      <c r="J917">
        <v>0</v>
      </c>
      <c r="K917" t="s">
        <v>49</v>
      </c>
      <c r="L917">
        <v>98</v>
      </c>
      <c r="M917">
        <v>50</v>
      </c>
      <c r="N917">
        <v>116</v>
      </c>
      <c r="O917" t="s">
        <v>17</v>
      </c>
      <c r="P917" t="s">
        <v>29</v>
      </c>
      <c r="Q917" t="s">
        <v>29</v>
      </c>
      <c r="R917" t="s">
        <v>50</v>
      </c>
      <c r="S917">
        <v>735</v>
      </c>
      <c r="T917">
        <v>1</v>
      </c>
      <c r="U917" t="s">
        <v>51</v>
      </c>
      <c r="X917" t="str">
        <f t="shared" si="14"/>
        <v>AI13</v>
      </c>
      <c r="Y917">
        <f>VLOOKUP($X917,Salt_Elev!$Q$1:$R$128,2,FALSE)</f>
        <v>0.67900000000000005</v>
      </c>
    </row>
    <row r="918" spans="1:25" x14ac:dyDescent="0.25">
      <c r="A918" s="1">
        <v>45054</v>
      </c>
      <c r="B918" s="2">
        <v>0.60972222222222217</v>
      </c>
      <c r="C918" t="s">
        <v>47</v>
      </c>
      <c r="D918" t="s">
        <v>48</v>
      </c>
      <c r="E918" t="s">
        <v>25</v>
      </c>
      <c r="F918" t="s">
        <v>43</v>
      </c>
      <c r="G918">
        <v>13</v>
      </c>
      <c r="H918">
        <v>84.5</v>
      </c>
      <c r="I918">
        <v>98</v>
      </c>
      <c r="J918">
        <v>0</v>
      </c>
      <c r="K918" t="s">
        <v>52</v>
      </c>
      <c r="L918">
        <v>0</v>
      </c>
      <c r="M918">
        <v>100</v>
      </c>
      <c r="N918">
        <v>1</v>
      </c>
      <c r="O918" t="s">
        <v>37</v>
      </c>
      <c r="P918" t="s">
        <v>37</v>
      </c>
      <c r="Q918" t="s">
        <v>37</v>
      </c>
      <c r="R918" t="s">
        <v>37</v>
      </c>
      <c r="S918">
        <v>248</v>
      </c>
      <c r="T918">
        <v>2</v>
      </c>
      <c r="U918" t="s">
        <v>51</v>
      </c>
      <c r="X918" t="str">
        <f t="shared" si="14"/>
        <v>AI13</v>
      </c>
      <c r="Y918">
        <f>VLOOKUP($X918,Salt_Elev!$Q$1:$R$128,2,FALSE)</f>
        <v>0.67900000000000005</v>
      </c>
    </row>
    <row r="919" spans="1:25" x14ac:dyDescent="0.25">
      <c r="A919" s="1">
        <v>45054</v>
      </c>
      <c r="B919" s="2">
        <v>0.60972222222222217</v>
      </c>
      <c r="C919" t="s">
        <v>47</v>
      </c>
      <c r="D919" t="s">
        <v>48</v>
      </c>
      <c r="E919" t="s">
        <v>25</v>
      </c>
      <c r="F919" t="s">
        <v>43</v>
      </c>
      <c r="G919">
        <v>13</v>
      </c>
      <c r="H919">
        <v>84.5</v>
      </c>
      <c r="I919">
        <v>98</v>
      </c>
      <c r="J919">
        <v>0</v>
      </c>
      <c r="K919" t="s">
        <v>36</v>
      </c>
      <c r="L919">
        <v>0</v>
      </c>
      <c r="M919">
        <v>50</v>
      </c>
      <c r="N919">
        <v>32</v>
      </c>
      <c r="O919" t="s">
        <v>37</v>
      </c>
      <c r="P919" t="s">
        <v>37</v>
      </c>
      <c r="Q919" t="s">
        <v>37</v>
      </c>
      <c r="R919" t="s">
        <v>37</v>
      </c>
      <c r="S919">
        <v>125</v>
      </c>
      <c r="T919">
        <v>9</v>
      </c>
      <c r="U919" t="s">
        <v>51</v>
      </c>
      <c r="X919" t="str">
        <f t="shared" si="14"/>
        <v>AI13</v>
      </c>
      <c r="Y919">
        <f>VLOOKUP($X919,Salt_Elev!$Q$1:$R$128,2,FALSE)</f>
        <v>0.67900000000000005</v>
      </c>
    </row>
    <row r="920" spans="1:25" x14ac:dyDescent="0.25">
      <c r="A920" s="1">
        <v>45054</v>
      </c>
      <c r="B920" s="2">
        <v>0.60972222222222217</v>
      </c>
      <c r="C920" t="s">
        <v>47</v>
      </c>
      <c r="D920" t="s">
        <v>48</v>
      </c>
      <c r="E920" t="s">
        <v>25</v>
      </c>
      <c r="F920" t="s">
        <v>43</v>
      </c>
      <c r="G920">
        <v>13</v>
      </c>
      <c r="H920">
        <v>84.5</v>
      </c>
      <c r="I920">
        <v>98</v>
      </c>
      <c r="J920">
        <v>0</v>
      </c>
      <c r="K920" t="s">
        <v>36</v>
      </c>
      <c r="L920">
        <v>0</v>
      </c>
      <c r="M920">
        <v>50</v>
      </c>
      <c r="N920">
        <v>32</v>
      </c>
      <c r="O920" t="s">
        <v>37</v>
      </c>
      <c r="P920" t="s">
        <v>37</v>
      </c>
      <c r="Q920" t="s">
        <v>37</v>
      </c>
      <c r="R920" t="s">
        <v>37</v>
      </c>
      <c r="S920">
        <v>112</v>
      </c>
      <c r="T920">
        <v>7</v>
      </c>
      <c r="U920" t="s">
        <v>51</v>
      </c>
      <c r="X920" t="str">
        <f t="shared" si="14"/>
        <v>AI13</v>
      </c>
      <c r="Y920">
        <f>VLOOKUP($X920,Salt_Elev!$Q$1:$R$128,2,FALSE)</f>
        <v>0.67900000000000005</v>
      </c>
    </row>
    <row r="921" spans="1:25" x14ac:dyDescent="0.25">
      <c r="A921" s="1">
        <v>45054</v>
      </c>
      <c r="B921" s="2">
        <v>0.60972222222222217</v>
      </c>
      <c r="C921" t="s">
        <v>47</v>
      </c>
      <c r="D921" t="s">
        <v>48</v>
      </c>
      <c r="E921" t="s">
        <v>25</v>
      </c>
      <c r="F921" t="s">
        <v>43</v>
      </c>
      <c r="G921">
        <v>13</v>
      </c>
      <c r="H921">
        <v>84.5</v>
      </c>
      <c r="I921">
        <v>98</v>
      </c>
      <c r="J921">
        <v>0</v>
      </c>
      <c r="K921" t="s">
        <v>36</v>
      </c>
      <c r="L921">
        <v>0</v>
      </c>
      <c r="M921">
        <v>50</v>
      </c>
      <c r="N921">
        <v>32</v>
      </c>
      <c r="O921" t="s">
        <v>37</v>
      </c>
      <c r="P921" t="s">
        <v>37</v>
      </c>
      <c r="Q921" t="s">
        <v>37</v>
      </c>
      <c r="R921" t="s">
        <v>37</v>
      </c>
      <c r="S921">
        <v>200</v>
      </c>
      <c r="T921">
        <v>7</v>
      </c>
      <c r="U921" t="s">
        <v>51</v>
      </c>
      <c r="X921" t="str">
        <f t="shared" si="14"/>
        <v>AI13</v>
      </c>
      <c r="Y921">
        <f>VLOOKUP($X921,Salt_Elev!$Q$1:$R$128,2,FALSE)</f>
        <v>0.67900000000000005</v>
      </c>
    </row>
    <row r="922" spans="1:25" x14ac:dyDescent="0.25">
      <c r="A922" s="1">
        <v>45054</v>
      </c>
      <c r="B922" s="2">
        <v>0.60972222222222217</v>
      </c>
      <c r="C922" t="s">
        <v>47</v>
      </c>
      <c r="D922" t="s">
        <v>48</v>
      </c>
      <c r="E922" t="s">
        <v>25</v>
      </c>
      <c r="F922" t="s">
        <v>43</v>
      </c>
      <c r="G922">
        <v>13</v>
      </c>
      <c r="H922">
        <v>84.5</v>
      </c>
      <c r="I922">
        <v>98</v>
      </c>
      <c r="J922">
        <v>0</v>
      </c>
      <c r="K922" t="s">
        <v>36</v>
      </c>
      <c r="L922">
        <v>0</v>
      </c>
      <c r="M922">
        <v>50</v>
      </c>
      <c r="N922">
        <v>32</v>
      </c>
      <c r="O922" t="s">
        <v>37</v>
      </c>
      <c r="P922" t="s">
        <v>37</v>
      </c>
      <c r="Q922" t="s">
        <v>37</v>
      </c>
      <c r="R922" t="s">
        <v>37</v>
      </c>
      <c r="S922">
        <v>150</v>
      </c>
      <c r="T922">
        <v>6</v>
      </c>
      <c r="U922" t="s">
        <v>51</v>
      </c>
      <c r="X922" t="str">
        <f t="shared" si="14"/>
        <v>AI13</v>
      </c>
      <c r="Y922">
        <f>VLOOKUP($X922,Salt_Elev!$Q$1:$R$128,2,FALSE)</f>
        <v>0.67900000000000005</v>
      </c>
    </row>
    <row r="923" spans="1:25" x14ac:dyDescent="0.25">
      <c r="A923" s="1">
        <v>45054</v>
      </c>
      <c r="B923" s="2">
        <v>0.60972222222222217</v>
      </c>
      <c r="C923" t="s">
        <v>47</v>
      </c>
      <c r="D923" t="s">
        <v>48</v>
      </c>
      <c r="E923" t="s">
        <v>25</v>
      </c>
      <c r="F923" t="s">
        <v>43</v>
      </c>
      <c r="G923">
        <v>13</v>
      </c>
      <c r="H923">
        <v>84.5</v>
      </c>
      <c r="I923">
        <v>98</v>
      </c>
      <c r="J923">
        <v>0</v>
      </c>
      <c r="K923" t="s">
        <v>36</v>
      </c>
      <c r="L923">
        <v>0</v>
      </c>
      <c r="M923">
        <v>50</v>
      </c>
      <c r="N923">
        <v>32</v>
      </c>
      <c r="O923" t="s">
        <v>37</v>
      </c>
      <c r="P923" t="s">
        <v>37</v>
      </c>
      <c r="Q923" t="s">
        <v>37</v>
      </c>
      <c r="R923" t="s">
        <v>37</v>
      </c>
      <c r="S923">
        <v>120</v>
      </c>
      <c r="T923">
        <v>6</v>
      </c>
      <c r="U923" t="s">
        <v>51</v>
      </c>
      <c r="X923" t="str">
        <f t="shared" si="14"/>
        <v>AI13</v>
      </c>
      <c r="Y923">
        <f>VLOOKUP($X923,Salt_Elev!$Q$1:$R$128,2,FALSE)</f>
        <v>0.67900000000000005</v>
      </c>
    </row>
    <row r="924" spans="1:25" x14ac:dyDescent="0.25">
      <c r="A924" s="1">
        <v>45054</v>
      </c>
      <c r="B924" s="2">
        <v>0.60972222222222217</v>
      </c>
      <c r="C924" t="s">
        <v>47</v>
      </c>
      <c r="D924" t="s">
        <v>48</v>
      </c>
      <c r="E924" t="s">
        <v>25</v>
      </c>
      <c r="F924" t="s">
        <v>43</v>
      </c>
      <c r="G924">
        <v>13</v>
      </c>
      <c r="H924">
        <v>84.5</v>
      </c>
      <c r="I924">
        <v>98</v>
      </c>
      <c r="J924">
        <v>0</v>
      </c>
      <c r="K924" t="s">
        <v>36</v>
      </c>
      <c r="L924">
        <v>0</v>
      </c>
      <c r="M924">
        <v>50</v>
      </c>
      <c r="N924">
        <v>32</v>
      </c>
      <c r="O924" t="s">
        <v>37</v>
      </c>
      <c r="P924" t="s">
        <v>37</v>
      </c>
      <c r="Q924" t="s">
        <v>37</v>
      </c>
      <c r="R924" t="s">
        <v>37</v>
      </c>
      <c r="S924">
        <v>124</v>
      </c>
      <c r="T924">
        <v>6</v>
      </c>
      <c r="U924" t="s">
        <v>51</v>
      </c>
      <c r="X924" t="str">
        <f t="shared" si="14"/>
        <v>AI13</v>
      </c>
      <c r="Y924">
        <f>VLOOKUP($X924,Salt_Elev!$Q$1:$R$128,2,FALSE)</f>
        <v>0.67900000000000005</v>
      </c>
    </row>
    <row r="925" spans="1:25" x14ac:dyDescent="0.25">
      <c r="A925" s="1">
        <v>45054</v>
      </c>
      <c r="B925" s="2">
        <v>0.60972222222222217</v>
      </c>
      <c r="C925" t="s">
        <v>47</v>
      </c>
      <c r="D925" t="s">
        <v>48</v>
      </c>
      <c r="E925" t="s">
        <v>25</v>
      </c>
      <c r="F925" t="s">
        <v>43</v>
      </c>
      <c r="G925">
        <v>13</v>
      </c>
      <c r="H925">
        <v>84.5</v>
      </c>
      <c r="I925">
        <v>98</v>
      </c>
      <c r="J925">
        <v>0</v>
      </c>
      <c r="K925" t="s">
        <v>36</v>
      </c>
      <c r="L925">
        <v>0</v>
      </c>
      <c r="M925">
        <v>50</v>
      </c>
      <c r="N925">
        <v>32</v>
      </c>
      <c r="O925" t="s">
        <v>37</v>
      </c>
      <c r="P925" t="s">
        <v>37</v>
      </c>
      <c r="Q925" t="s">
        <v>37</v>
      </c>
      <c r="R925" t="s">
        <v>37</v>
      </c>
      <c r="S925">
        <v>144</v>
      </c>
      <c r="T925">
        <v>6</v>
      </c>
      <c r="U925" t="s">
        <v>51</v>
      </c>
      <c r="X925" t="str">
        <f t="shared" si="14"/>
        <v>AI13</v>
      </c>
      <c r="Y925">
        <f>VLOOKUP($X925,Salt_Elev!$Q$1:$R$128,2,FALSE)</f>
        <v>0.67900000000000005</v>
      </c>
    </row>
    <row r="926" spans="1:25" x14ac:dyDescent="0.25">
      <c r="A926" s="1">
        <v>45054</v>
      </c>
      <c r="B926" s="2">
        <v>0.60972222222222217</v>
      </c>
      <c r="C926" t="s">
        <v>47</v>
      </c>
      <c r="D926" t="s">
        <v>48</v>
      </c>
      <c r="E926" t="s">
        <v>25</v>
      </c>
      <c r="F926" t="s">
        <v>43</v>
      </c>
      <c r="G926">
        <v>13</v>
      </c>
      <c r="H926">
        <v>84.5</v>
      </c>
      <c r="I926">
        <v>98</v>
      </c>
      <c r="J926">
        <v>0</v>
      </c>
      <c r="K926" t="s">
        <v>36</v>
      </c>
      <c r="L926">
        <v>0</v>
      </c>
      <c r="M926">
        <v>50</v>
      </c>
      <c r="N926">
        <v>32</v>
      </c>
      <c r="O926" t="s">
        <v>37</v>
      </c>
      <c r="P926" t="s">
        <v>37</v>
      </c>
      <c r="Q926" t="s">
        <v>37</v>
      </c>
      <c r="R926" t="s">
        <v>37</v>
      </c>
      <c r="S926">
        <v>120</v>
      </c>
      <c r="T926">
        <v>6</v>
      </c>
      <c r="U926" t="s">
        <v>51</v>
      </c>
      <c r="X926" t="str">
        <f t="shared" si="14"/>
        <v>AI13</v>
      </c>
      <c r="Y926">
        <f>VLOOKUP($X926,Salt_Elev!$Q$1:$R$128,2,FALSE)</f>
        <v>0.67900000000000005</v>
      </c>
    </row>
    <row r="927" spans="1:25" x14ac:dyDescent="0.25">
      <c r="A927" s="1">
        <v>45054</v>
      </c>
      <c r="B927" s="2">
        <v>0.60972222222222217</v>
      </c>
      <c r="C927" t="s">
        <v>47</v>
      </c>
      <c r="D927" t="s">
        <v>48</v>
      </c>
      <c r="E927" t="s">
        <v>25</v>
      </c>
      <c r="F927" t="s">
        <v>43</v>
      </c>
      <c r="G927">
        <v>13</v>
      </c>
      <c r="H927">
        <v>84.5</v>
      </c>
      <c r="I927">
        <v>98</v>
      </c>
      <c r="J927">
        <v>0</v>
      </c>
      <c r="K927" t="s">
        <v>36</v>
      </c>
      <c r="L927">
        <v>0</v>
      </c>
      <c r="M927">
        <v>50</v>
      </c>
      <c r="N927">
        <v>32</v>
      </c>
      <c r="O927" t="s">
        <v>37</v>
      </c>
      <c r="P927" t="s">
        <v>37</v>
      </c>
      <c r="Q927" t="s">
        <v>37</v>
      </c>
      <c r="R927" t="s">
        <v>37</v>
      </c>
      <c r="S927">
        <v>133</v>
      </c>
      <c r="T927">
        <v>5.5</v>
      </c>
      <c r="U927" t="s">
        <v>51</v>
      </c>
      <c r="X927" t="str">
        <f t="shared" si="14"/>
        <v>AI13</v>
      </c>
      <c r="Y927">
        <f>VLOOKUP($X927,Salt_Elev!$Q$1:$R$128,2,FALSE)</f>
        <v>0.67900000000000005</v>
      </c>
    </row>
    <row r="928" spans="1:25" x14ac:dyDescent="0.25">
      <c r="A928" s="1">
        <v>45054</v>
      </c>
      <c r="B928" s="2">
        <v>0.60972222222222217</v>
      </c>
      <c r="C928" t="s">
        <v>47</v>
      </c>
      <c r="D928" t="s">
        <v>48</v>
      </c>
      <c r="E928" t="s">
        <v>25</v>
      </c>
      <c r="F928" t="s">
        <v>43</v>
      </c>
      <c r="G928">
        <v>13</v>
      </c>
      <c r="H928">
        <v>84.5</v>
      </c>
      <c r="I928">
        <v>98</v>
      </c>
      <c r="J928">
        <v>0</v>
      </c>
      <c r="K928" t="s">
        <v>36</v>
      </c>
      <c r="L928">
        <v>0</v>
      </c>
      <c r="M928">
        <v>50</v>
      </c>
      <c r="N928">
        <v>32</v>
      </c>
      <c r="O928" t="s">
        <v>37</v>
      </c>
      <c r="P928" t="s">
        <v>37</v>
      </c>
      <c r="Q928" t="s">
        <v>37</v>
      </c>
      <c r="R928" t="s">
        <v>37</v>
      </c>
      <c r="S928">
        <v>160</v>
      </c>
      <c r="T928">
        <v>4</v>
      </c>
      <c r="U928" t="s">
        <v>51</v>
      </c>
      <c r="X928" t="str">
        <f t="shared" si="14"/>
        <v>AI13</v>
      </c>
      <c r="Y928">
        <f>VLOOKUP($X928,Salt_Elev!$Q$1:$R$128,2,FALSE)</f>
        <v>0.67900000000000005</v>
      </c>
    </row>
    <row r="929" spans="1:25" x14ac:dyDescent="0.25">
      <c r="A929" s="1">
        <v>45054</v>
      </c>
      <c r="B929" s="2">
        <v>0.625</v>
      </c>
      <c r="C929" t="s">
        <v>23</v>
      </c>
      <c r="D929" t="s">
        <v>53</v>
      </c>
      <c r="E929" t="s">
        <v>25</v>
      </c>
      <c r="F929" t="s">
        <v>43</v>
      </c>
      <c r="G929">
        <v>14</v>
      </c>
      <c r="H929">
        <v>48.5</v>
      </c>
      <c r="I929">
        <v>81</v>
      </c>
      <c r="J929">
        <v>0</v>
      </c>
      <c r="K929" t="s">
        <v>54</v>
      </c>
      <c r="L929">
        <v>1</v>
      </c>
      <c r="M929">
        <v>100</v>
      </c>
      <c r="N929">
        <v>11</v>
      </c>
      <c r="O929" t="s">
        <v>17</v>
      </c>
      <c r="P929" t="s">
        <v>29</v>
      </c>
      <c r="Q929" t="s">
        <v>29</v>
      </c>
      <c r="R929" t="s">
        <v>50</v>
      </c>
      <c r="S929">
        <v>305</v>
      </c>
      <c r="T929">
        <v>4</v>
      </c>
      <c r="U929" t="s">
        <v>45</v>
      </c>
      <c r="X929" t="str">
        <f t="shared" si="14"/>
        <v>AI14</v>
      </c>
      <c r="Y929">
        <f>VLOOKUP($X929,Salt_Elev!$Q$1:$R$128,2,FALSE)</f>
        <v>0.753</v>
      </c>
    </row>
    <row r="930" spans="1:25" x14ac:dyDescent="0.25">
      <c r="A930" s="1">
        <v>45054</v>
      </c>
      <c r="B930" s="2">
        <v>0.625</v>
      </c>
      <c r="C930" t="s">
        <v>23</v>
      </c>
      <c r="D930" t="s">
        <v>53</v>
      </c>
      <c r="E930" t="s">
        <v>25</v>
      </c>
      <c r="F930" t="s">
        <v>43</v>
      </c>
      <c r="G930">
        <v>14</v>
      </c>
      <c r="H930">
        <v>48.5</v>
      </c>
      <c r="I930">
        <v>81</v>
      </c>
      <c r="J930">
        <v>0</v>
      </c>
      <c r="K930" t="s">
        <v>54</v>
      </c>
      <c r="L930">
        <v>1</v>
      </c>
      <c r="M930">
        <v>100</v>
      </c>
      <c r="N930">
        <v>11</v>
      </c>
      <c r="O930" t="s">
        <v>17</v>
      </c>
      <c r="P930" t="s">
        <v>29</v>
      </c>
      <c r="Q930" t="s">
        <v>29</v>
      </c>
      <c r="R930" t="s">
        <v>50</v>
      </c>
      <c r="S930">
        <v>240</v>
      </c>
      <c r="T930">
        <v>4</v>
      </c>
      <c r="U930" t="s">
        <v>45</v>
      </c>
      <c r="X930" t="str">
        <f t="shared" si="14"/>
        <v>AI14</v>
      </c>
      <c r="Y930">
        <f>VLOOKUP($X930,Salt_Elev!$Q$1:$R$128,2,FALSE)</f>
        <v>0.753</v>
      </c>
    </row>
    <row r="931" spans="1:25" x14ac:dyDescent="0.25">
      <c r="A931" s="1">
        <v>45054</v>
      </c>
      <c r="B931" s="2">
        <v>0.625</v>
      </c>
      <c r="C931" t="s">
        <v>23</v>
      </c>
      <c r="D931" t="s">
        <v>53</v>
      </c>
      <c r="E931" t="s">
        <v>25</v>
      </c>
      <c r="F931" t="s">
        <v>43</v>
      </c>
      <c r="G931">
        <v>14</v>
      </c>
      <c r="H931">
        <v>48.5</v>
      </c>
      <c r="I931">
        <v>81</v>
      </c>
      <c r="J931">
        <v>0</v>
      </c>
      <c r="K931" t="s">
        <v>54</v>
      </c>
      <c r="L931">
        <v>1</v>
      </c>
      <c r="M931">
        <v>100</v>
      </c>
      <c r="N931">
        <v>11</v>
      </c>
      <c r="O931" t="s">
        <v>17</v>
      </c>
      <c r="P931" t="s">
        <v>29</v>
      </c>
      <c r="Q931" t="s">
        <v>29</v>
      </c>
      <c r="R931" t="s">
        <v>50</v>
      </c>
      <c r="S931">
        <v>277</v>
      </c>
      <c r="T931">
        <v>3</v>
      </c>
      <c r="U931" t="s">
        <v>45</v>
      </c>
      <c r="X931" t="str">
        <f t="shared" si="14"/>
        <v>AI14</v>
      </c>
      <c r="Y931">
        <f>VLOOKUP($X931,Salt_Elev!$Q$1:$R$128,2,FALSE)</f>
        <v>0.753</v>
      </c>
    </row>
    <row r="932" spans="1:25" x14ac:dyDescent="0.25">
      <c r="A932" s="1">
        <v>45054</v>
      </c>
      <c r="B932" s="2">
        <v>0.625</v>
      </c>
      <c r="C932" t="s">
        <v>23</v>
      </c>
      <c r="D932" t="s">
        <v>53</v>
      </c>
      <c r="E932" t="s">
        <v>25</v>
      </c>
      <c r="F932" t="s">
        <v>43</v>
      </c>
      <c r="G932">
        <v>14</v>
      </c>
      <c r="H932">
        <v>48.5</v>
      </c>
      <c r="I932">
        <v>81</v>
      </c>
      <c r="J932">
        <v>0</v>
      </c>
      <c r="K932" t="s">
        <v>54</v>
      </c>
      <c r="L932">
        <v>1</v>
      </c>
      <c r="M932">
        <v>100</v>
      </c>
      <c r="N932">
        <v>11</v>
      </c>
      <c r="O932" t="s">
        <v>17</v>
      </c>
      <c r="P932" t="s">
        <v>29</v>
      </c>
      <c r="Q932" t="s">
        <v>29</v>
      </c>
      <c r="R932" t="s">
        <v>50</v>
      </c>
      <c r="S932">
        <v>339</v>
      </c>
      <c r="T932">
        <v>3</v>
      </c>
      <c r="U932" t="s">
        <v>45</v>
      </c>
      <c r="X932" t="str">
        <f t="shared" si="14"/>
        <v>AI14</v>
      </c>
      <c r="Y932">
        <f>VLOOKUP($X932,Salt_Elev!$Q$1:$R$128,2,FALSE)</f>
        <v>0.753</v>
      </c>
    </row>
    <row r="933" spans="1:25" x14ac:dyDescent="0.25">
      <c r="A933" s="1">
        <v>45054</v>
      </c>
      <c r="B933" s="2">
        <v>0.625</v>
      </c>
      <c r="C933" t="s">
        <v>23</v>
      </c>
      <c r="D933" t="s">
        <v>53</v>
      </c>
      <c r="E933" t="s">
        <v>25</v>
      </c>
      <c r="F933" t="s">
        <v>43</v>
      </c>
      <c r="G933">
        <v>14</v>
      </c>
      <c r="H933">
        <v>48.5</v>
      </c>
      <c r="I933">
        <v>81</v>
      </c>
      <c r="J933">
        <v>0</v>
      </c>
      <c r="K933" t="s">
        <v>54</v>
      </c>
      <c r="L933">
        <v>1</v>
      </c>
      <c r="M933">
        <v>100</v>
      </c>
      <c r="N933">
        <v>11</v>
      </c>
      <c r="O933" t="s">
        <v>17</v>
      </c>
      <c r="P933" t="s">
        <v>29</v>
      </c>
      <c r="Q933" t="s">
        <v>29</v>
      </c>
      <c r="R933" t="s">
        <v>50</v>
      </c>
      <c r="S933">
        <v>330</v>
      </c>
      <c r="T933">
        <v>3</v>
      </c>
      <c r="U933" t="s">
        <v>45</v>
      </c>
      <c r="X933" t="str">
        <f t="shared" si="14"/>
        <v>AI14</v>
      </c>
      <c r="Y933">
        <f>VLOOKUP($X933,Salt_Elev!$Q$1:$R$128,2,FALSE)</f>
        <v>0.753</v>
      </c>
    </row>
    <row r="934" spans="1:25" x14ac:dyDescent="0.25">
      <c r="A934" s="1">
        <v>45054</v>
      </c>
      <c r="B934" s="2">
        <v>0.625</v>
      </c>
      <c r="C934" t="s">
        <v>23</v>
      </c>
      <c r="D934" t="s">
        <v>53</v>
      </c>
      <c r="E934" t="s">
        <v>25</v>
      </c>
      <c r="F934" t="s">
        <v>43</v>
      </c>
      <c r="G934">
        <v>14</v>
      </c>
      <c r="H934">
        <v>48.5</v>
      </c>
      <c r="I934">
        <v>81</v>
      </c>
      <c r="J934">
        <v>0</v>
      </c>
      <c r="K934" t="s">
        <v>54</v>
      </c>
      <c r="L934">
        <v>1</v>
      </c>
      <c r="M934">
        <v>100</v>
      </c>
      <c r="N934">
        <v>11</v>
      </c>
      <c r="O934" t="s">
        <v>17</v>
      </c>
      <c r="P934" t="s">
        <v>29</v>
      </c>
      <c r="Q934" t="s">
        <v>29</v>
      </c>
      <c r="R934" t="s">
        <v>50</v>
      </c>
      <c r="S934">
        <v>170</v>
      </c>
      <c r="T934">
        <v>3</v>
      </c>
      <c r="U934" t="s">
        <v>45</v>
      </c>
      <c r="X934" t="str">
        <f t="shared" si="14"/>
        <v>AI14</v>
      </c>
      <c r="Y934">
        <f>VLOOKUP($X934,Salt_Elev!$Q$1:$R$128,2,FALSE)</f>
        <v>0.753</v>
      </c>
    </row>
    <row r="935" spans="1:25" x14ac:dyDescent="0.25">
      <c r="A935" s="1">
        <v>45054</v>
      </c>
      <c r="B935" s="2">
        <v>0.625</v>
      </c>
      <c r="C935" t="s">
        <v>23</v>
      </c>
      <c r="D935" t="s">
        <v>53</v>
      </c>
      <c r="E935" t="s">
        <v>25</v>
      </c>
      <c r="F935" t="s">
        <v>43</v>
      </c>
      <c r="G935">
        <v>14</v>
      </c>
      <c r="H935">
        <v>48.5</v>
      </c>
      <c r="I935">
        <v>81</v>
      </c>
      <c r="J935">
        <v>0</v>
      </c>
      <c r="K935" t="s">
        <v>54</v>
      </c>
      <c r="L935">
        <v>1</v>
      </c>
      <c r="M935">
        <v>100</v>
      </c>
      <c r="N935">
        <v>11</v>
      </c>
      <c r="O935" t="s">
        <v>17</v>
      </c>
      <c r="P935" t="s">
        <v>29</v>
      </c>
      <c r="Q935" t="s">
        <v>29</v>
      </c>
      <c r="R935" t="s">
        <v>50</v>
      </c>
      <c r="S935">
        <v>232</v>
      </c>
      <c r="T935">
        <v>2.9</v>
      </c>
      <c r="U935" t="s">
        <v>45</v>
      </c>
      <c r="X935" t="str">
        <f t="shared" si="14"/>
        <v>AI14</v>
      </c>
      <c r="Y935">
        <f>VLOOKUP($X935,Salt_Elev!$Q$1:$R$128,2,FALSE)</f>
        <v>0.753</v>
      </c>
    </row>
    <row r="936" spans="1:25" x14ac:dyDescent="0.25">
      <c r="A936" s="1">
        <v>45054</v>
      </c>
      <c r="B936" s="2">
        <v>0.625</v>
      </c>
      <c r="C936" t="s">
        <v>23</v>
      </c>
      <c r="D936" t="s">
        <v>53</v>
      </c>
      <c r="E936" t="s">
        <v>25</v>
      </c>
      <c r="F936" t="s">
        <v>43</v>
      </c>
      <c r="G936">
        <v>14</v>
      </c>
      <c r="H936">
        <v>48.5</v>
      </c>
      <c r="I936">
        <v>81</v>
      </c>
      <c r="J936">
        <v>0</v>
      </c>
      <c r="K936" t="s">
        <v>54</v>
      </c>
      <c r="L936">
        <v>1</v>
      </c>
      <c r="M936">
        <v>100</v>
      </c>
      <c r="N936">
        <v>11</v>
      </c>
      <c r="O936" t="s">
        <v>17</v>
      </c>
      <c r="P936" t="s">
        <v>29</v>
      </c>
      <c r="Q936" t="s">
        <v>29</v>
      </c>
      <c r="R936" t="s">
        <v>50</v>
      </c>
      <c r="S936">
        <v>299</v>
      </c>
      <c r="T936">
        <v>2</v>
      </c>
      <c r="U936" t="s">
        <v>45</v>
      </c>
      <c r="X936" t="str">
        <f t="shared" si="14"/>
        <v>AI14</v>
      </c>
      <c r="Y936">
        <f>VLOOKUP($X936,Salt_Elev!$Q$1:$R$128,2,FALSE)</f>
        <v>0.753</v>
      </c>
    </row>
    <row r="937" spans="1:25" x14ac:dyDescent="0.25">
      <c r="A937" s="1">
        <v>45054</v>
      </c>
      <c r="B937" s="2">
        <v>0.625</v>
      </c>
      <c r="C937" t="s">
        <v>23</v>
      </c>
      <c r="D937" t="s">
        <v>53</v>
      </c>
      <c r="E937" t="s">
        <v>25</v>
      </c>
      <c r="F937" t="s">
        <v>43</v>
      </c>
      <c r="G937">
        <v>14</v>
      </c>
      <c r="H937">
        <v>48.5</v>
      </c>
      <c r="I937">
        <v>81</v>
      </c>
      <c r="J937">
        <v>0</v>
      </c>
      <c r="K937" t="s">
        <v>54</v>
      </c>
      <c r="L937">
        <v>1</v>
      </c>
      <c r="M937">
        <v>100</v>
      </c>
      <c r="N937">
        <v>11</v>
      </c>
      <c r="O937" t="s">
        <v>17</v>
      </c>
      <c r="P937" t="s">
        <v>29</v>
      </c>
      <c r="Q937" t="s">
        <v>29</v>
      </c>
      <c r="R937" t="s">
        <v>50</v>
      </c>
      <c r="S937">
        <v>274</v>
      </c>
      <c r="T937">
        <v>2</v>
      </c>
      <c r="U937" t="s">
        <v>45</v>
      </c>
      <c r="X937" t="str">
        <f t="shared" si="14"/>
        <v>AI14</v>
      </c>
      <c r="Y937">
        <f>VLOOKUP($X937,Salt_Elev!$Q$1:$R$128,2,FALSE)</f>
        <v>0.753</v>
      </c>
    </row>
    <row r="938" spans="1:25" x14ac:dyDescent="0.25">
      <c r="A938" s="1">
        <v>45054</v>
      </c>
      <c r="B938" s="2">
        <v>0.625</v>
      </c>
      <c r="C938" t="s">
        <v>23</v>
      </c>
      <c r="D938" t="s">
        <v>53</v>
      </c>
      <c r="E938" t="s">
        <v>25</v>
      </c>
      <c r="F938" t="s">
        <v>43</v>
      </c>
      <c r="G938">
        <v>14</v>
      </c>
      <c r="H938">
        <v>48.5</v>
      </c>
      <c r="I938">
        <v>81</v>
      </c>
      <c r="J938">
        <v>0</v>
      </c>
      <c r="K938" t="s">
        <v>54</v>
      </c>
      <c r="L938">
        <v>1</v>
      </c>
      <c r="M938">
        <v>100</v>
      </c>
      <c r="N938">
        <v>11</v>
      </c>
      <c r="O938" t="s">
        <v>17</v>
      </c>
      <c r="P938" t="s">
        <v>29</v>
      </c>
      <c r="Q938" t="s">
        <v>29</v>
      </c>
      <c r="R938" t="s">
        <v>50</v>
      </c>
      <c r="S938">
        <v>155</v>
      </c>
      <c r="T938">
        <v>2</v>
      </c>
      <c r="U938" t="s">
        <v>45</v>
      </c>
      <c r="X938" t="str">
        <f t="shared" si="14"/>
        <v>AI14</v>
      </c>
      <c r="Y938">
        <f>VLOOKUP($X938,Salt_Elev!$Q$1:$R$128,2,FALSE)</f>
        <v>0.753</v>
      </c>
    </row>
    <row r="939" spans="1:25" x14ac:dyDescent="0.25">
      <c r="A939" s="1">
        <v>45054</v>
      </c>
      <c r="B939" s="2">
        <v>0.625</v>
      </c>
      <c r="C939" t="s">
        <v>23</v>
      </c>
      <c r="D939" t="s">
        <v>53</v>
      </c>
      <c r="E939" t="s">
        <v>25</v>
      </c>
      <c r="F939" t="s">
        <v>43</v>
      </c>
      <c r="G939">
        <v>14</v>
      </c>
      <c r="H939">
        <v>48.5</v>
      </c>
      <c r="I939">
        <v>81</v>
      </c>
      <c r="J939">
        <v>0</v>
      </c>
      <c r="K939" t="s">
        <v>27</v>
      </c>
      <c r="L939">
        <v>80</v>
      </c>
      <c r="M939">
        <v>30</v>
      </c>
      <c r="N939">
        <v>223</v>
      </c>
      <c r="O939" t="s">
        <v>28</v>
      </c>
      <c r="P939" t="s">
        <v>29</v>
      </c>
      <c r="Q939" t="s">
        <v>29</v>
      </c>
      <c r="R939" t="s">
        <v>30</v>
      </c>
      <c r="S939">
        <v>230</v>
      </c>
      <c r="T939">
        <v>1</v>
      </c>
      <c r="U939" t="s">
        <v>45</v>
      </c>
      <c r="X939" t="str">
        <f t="shared" si="14"/>
        <v>AI14</v>
      </c>
      <c r="Y939">
        <f>VLOOKUP($X939,Salt_Elev!$Q$1:$R$128,2,FALSE)</f>
        <v>0.753</v>
      </c>
    </row>
    <row r="940" spans="1:25" x14ac:dyDescent="0.25">
      <c r="A940" s="1">
        <v>45054</v>
      </c>
      <c r="B940" s="2">
        <v>0.625</v>
      </c>
      <c r="C940" t="s">
        <v>23</v>
      </c>
      <c r="D940" t="s">
        <v>53</v>
      </c>
      <c r="E940" t="s">
        <v>25</v>
      </c>
      <c r="F940" t="s">
        <v>43</v>
      </c>
      <c r="G940">
        <v>14</v>
      </c>
      <c r="H940">
        <v>48.5</v>
      </c>
      <c r="I940">
        <v>81</v>
      </c>
      <c r="J940">
        <v>0</v>
      </c>
      <c r="K940" t="s">
        <v>27</v>
      </c>
      <c r="L940">
        <v>80</v>
      </c>
      <c r="M940">
        <v>30</v>
      </c>
      <c r="N940">
        <v>223</v>
      </c>
      <c r="O940" t="s">
        <v>28</v>
      </c>
      <c r="P940" t="s">
        <v>29</v>
      </c>
      <c r="Q940" t="s">
        <v>29</v>
      </c>
      <c r="R940" t="s">
        <v>30</v>
      </c>
      <c r="S940">
        <v>275</v>
      </c>
      <c r="T940">
        <v>1</v>
      </c>
      <c r="U940" t="s">
        <v>45</v>
      </c>
      <c r="X940" t="str">
        <f t="shared" si="14"/>
        <v>AI14</v>
      </c>
      <c r="Y940">
        <f>VLOOKUP($X940,Salt_Elev!$Q$1:$R$128,2,FALSE)</f>
        <v>0.753</v>
      </c>
    </row>
    <row r="941" spans="1:25" x14ac:dyDescent="0.25">
      <c r="A941" s="1">
        <v>45054</v>
      </c>
      <c r="B941" s="2">
        <v>0.625</v>
      </c>
      <c r="C941" t="s">
        <v>23</v>
      </c>
      <c r="D941" t="s">
        <v>53</v>
      </c>
      <c r="E941" t="s">
        <v>25</v>
      </c>
      <c r="F941" t="s">
        <v>43</v>
      </c>
      <c r="G941">
        <v>14</v>
      </c>
      <c r="H941">
        <v>48.5</v>
      </c>
      <c r="I941">
        <v>81</v>
      </c>
      <c r="J941">
        <v>0</v>
      </c>
      <c r="K941" t="s">
        <v>27</v>
      </c>
      <c r="L941">
        <v>80</v>
      </c>
      <c r="M941">
        <v>30</v>
      </c>
      <c r="N941">
        <v>223</v>
      </c>
      <c r="O941" t="s">
        <v>28</v>
      </c>
      <c r="P941" t="s">
        <v>29</v>
      </c>
      <c r="Q941" t="s">
        <v>29</v>
      </c>
      <c r="R941" t="s">
        <v>30</v>
      </c>
      <c r="S941">
        <v>215</v>
      </c>
      <c r="T941">
        <v>1</v>
      </c>
      <c r="U941" t="s">
        <v>45</v>
      </c>
      <c r="X941" t="str">
        <f t="shared" si="14"/>
        <v>AI14</v>
      </c>
      <c r="Y941">
        <f>VLOOKUP($X941,Salt_Elev!$Q$1:$R$128,2,FALSE)</f>
        <v>0.753</v>
      </c>
    </row>
    <row r="942" spans="1:25" x14ac:dyDescent="0.25">
      <c r="A942" s="1">
        <v>45054</v>
      </c>
      <c r="B942" s="2">
        <v>0.625</v>
      </c>
      <c r="C942" t="s">
        <v>23</v>
      </c>
      <c r="D942" t="s">
        <v>53</v>
      </c>
      <c r="E942" t="s">
        <v>25</v>
      </c>
      <c r="F942" t="s">
        <v>43</v>
      </c>
      <c r="G942">
        <v>14</v>
      </c>
      <c r="H942">
        <v>48.5</v>
      </c>
      <c r="I942">
        <v>81</v>
      </c>
      <c r="J942">
        <v>0</v>
      </c>
      <c r="K942" t="s">
        <v>27</v>
      </c>
      <c r="L942">
        <v>80</v>
      </c>
      <c r="M942">
        <v>30</v>
      </c>
      <c r="N942">
        <v>223</v>
      </c>
      <c r="O942" t="s">
        <v>28</v>
      </c>
      <c r="P942" t="s">
        <v>29</v>
      </c>
      <c r="Q942" t="s">
        <v>29</v>
      </c>
      <c r="R942" t="s">
        <v>30</v>
      </c>
      <c r="S942">
        <v>220</v>
      </c>
      <c r="T942">
        <v>1</v>
      </c>
      <c r="U942" t="s">
        <v>45</v>
      </c>
      <c r="X942" t="str">
        <f t="shared" si="14"/>
        <v>AI14</v>
      </c>
      <c r="Y942">
        <f>VLOOKUP($X942,Salt_Elev!$Q$1:$R$128,2,FALSE)</f>
        <v>0.753</v>
      </c>
    </row>
    <row r="943" spans="1:25" x14ac:dyDescent="0.25">
      <c r="A943" s="1">
        <v>45054</v>
      </c>
      <c r="B943" s="2">
        <v>0.625</v>
      </c>
      <c r="C943" t="s">
        <v>23</v>
      </c>
      <c r="D943" t="s">
        <v>53</v>
      </c>
      <c r="E943" t="s">
        <v>25</v>
      </c>
      <c r="F943" t="s">
        <v>43</v>
      </c>
      <c r="G943">
        <v>14</v>
      </c>
      <c r="H943">
        <v>48.5</v>
      </c>
      <c r="I943">
        <v>81</v>
      </c>
      <c r="J943">
        <v>0</v>
      </c>
      <c r="K943" t="s">
        <v>27</v>
      </c>
      <c r="L943">
        <v>80</v>
      </c>
      <c r="M943">
        <v>30</v>
      </c>
      <c r="N943">
        <v>223</v>
      </c>
      <c r="O943" t="s">
        <v>28</v>
      </c>
      <c r="P943" t="s">
        <v>29</v>
      </c>
      <c r="Q943" t="s">
        <v>29</v>
      </c>
      <c r="R943" t="s">
        <v>30</v>
      </c>
      <c r="S943">
        <v>210</v>
      </c>
      <c r="T943">
        <v>1</v>
      </c>
      <c r="U943" t="s">
        <v>45</v>
      </c>
      <c r="X943" t="str">
        <f t="shared" si="14"/>
        <v>AI14</v>
      </c>
      <c r="Y943">
        <f>VLOOKUP($X943,Salt_Elev!$Q$1:$R$128,2,FALSE)</f>
        <v>0.753</v>
      </c>
    </row>
    <row r="944" spans="1:25" x14ac:dyDescent="0.25">
      <c r="A944" s="1">
        <v>45054</v>
      </c>
      <c r="B944" s="2">
        <v>0.625</v>
      </c>
      <c r="C944" t="s">
        <v>23</v>
      </c>
      <c r="D944" t="s">
        <v>53</v>
      </c>
      <c r="E944" t="s">
        <v>25</v>
      </c>
      <c r="F944" t="s">
        <v>43</v>
      </c>
      <c r="G944">
        <v>14</v>
      </c>
      <c r="H944">
        <v>48.5</v>
      </c>
      <c r="I944">
        <v>81</v>
      </c>
      <c r="J944">
        <v>0</v>
      </c>
      <c r="K944" t="s">
        <v>27</v>
      </c>
      <c r="L944">
        <v>80</v>
      </c>
      <c r="M944">
        <v>30</v>
      </c>
      <c r="N944">
        <v>223</v>
      </c>
      <c r="O944" t="s">
        <v>28</v>
      </c>
      <c r="P944" t="s">
        <v>29</v>
      </c>
      <c r="Q944" t="s">
        <v>29</v>
      </c>
      <c r="R944" t="s">
        <v>30</v>
      </c>
      <c r="S944">
        <v>240</v>
      </c>
      <c r="T944">
        <v>1</v>
      </c>
      <c r="U944" t="s">
        <v>45</v>
      </c>
      <c r="X944" t="str">
        <f t="shared" si="14"/>
        <v>AI14</v>
      </c>
      <c r="Y944">
        <f>VLOOKUP($X944,Salt_Elev!$Q$1:$R$128,2,FALSE)</f>
        <v>0.753</v>
      </c>
    </row>
    <row r="945" spans="1:25" x14ac:dyDescent="0.25">
      <c r="A945" s="1">
        <v>45054</v>
      </c>
      <c r="B945" s="2">
        <v>0.625</v>
      </c>
      <c r="C945" t="s">
        <v>23</v>
      </c>
      <c r="D945" t="s">
        <v>53</v>
      </c>
      <c r="E945" t="s">
        <v>25</v>
      </c>
      <c r="F945" t="s">
        <v>43</v>
      </c>
      <c r="G945">
        <v>14</v>
      </c>
      <c r="H945">
        <v>48.5</v>
      </c>
      <c r="I945">
        <v>81</v>
      </c>
      <c r="J945">
        <v>0</v>
      </c>
      <c r="K945" t="s">
        <v>27</v>
      </c>
      <c r="L945">
        <v>80</v>
      </c>
      <c r="M945">
        <v>30</v>
      </c>
      <c r="N945">
        <v>223</v>
      </c>
      <c r="O945" t="s">
        <v>28</v>
      </c>
      <c r="P945" t="s">
        <v>29</v>
      </c>
      <c r="Q945" t="s">
        <v>29</v>
      </c>
      <c r="R945" t="s">
        <v>30</v>
      </c>
      <c r="S945">
        <v>195</v>
      </c>
      <c r="T945">
        <v>1</v>
      </c>
      <c r="U945" t="s">
        <v>45</v>
      </c>
      <c r="X945" t="str">
        <f t="shared" si="14"/>
        <v>AI14</v>
      </c>
      <c r="Y945">
        <f>VLOOKUP($X945,Salt_Elev!$Q$1:$R$128,2,FALSE)</f>
        <v>0.753</v>
      </c>
    </row>
    <row r="946" spans="1:25" x14ac:dyDescent="0.25">
      <c r="A946" s="1">
        <v>45054</v>
      </c>
      <c r="B946" s="2">
        <v>0.625</v>
      </c>
      <c r="C946" t="s">
        <v>23</v>
      </c>
      <c r="D946" t="s">
        <v>53</v>
      </c>
      <c r="E946" t="s">
        <v>25</v>
      </c>
      <c r="F946" t="s">
        <v>43</v>
      </c>
      <c r="G946">
        <v>14</v>
      </c>
      <c r="H946">
        <v>48.5</v>
      </c>
      <c r="I946">
        <v>81</v>
      </c>
      <c r="J946">
        <v>0</v>
      </c>
      <c r="K946" t="s">
        <v>27</v>
      </c>
      <c r="L946">
        <v>80</v>
      </c>
      <c r="M946">
        <v>30</v>
      </c>
      <c r="N946">
        <v>223</v>
      </c>
      <c r="O946" t="s">
        <v>28</v>
      </c>
      <c r="P946" t="s">
        <v>29</v>
      </c>
      <c r="Q946" t="s">
        <v>29</v>
      </c>
      <c r="R946" t="s">
        <v>30</v>
      </c>
      <c r="S946">
        <v>290</v>
      </c>
      <c r="T946">
        <v>1</v>
      </c>
      <c r="U946" t="s">
        <v>45</v>
      </c>
      <c r="X946" t="str">
        <f t="shared" si="14"/>
        <v>AI14</v>
      </c>
      <c r="Y946">
        <f>VLOOKUP($X946,Salt_Elev!$Q$1:$R$128,2,FALSE)</f>
        <v>0.753</v>
      </c>
    </row>
    <row r="947" spans="1:25" x14ac:dyDescent="0.25">
      <c r="A947" s="1">
        <v>45054</v>
      </c>
      <c r="B947" s="2">
        <v>0.625</v>
      </c>
      <c r="C947" t="s">
        <v>23</v>
      </c>
      <c r="D947" t="s">
        <v>53</v>
      </c>
      <c r="E947" t="s">
        <v>25</v>
      </c>
      <c r="F947" t="s">
        <v>43</v>
      </c>
      <c r="G947">
        <v>14</v>
      </c>
      <c r="H947">
        <v>48.5</v>
      </c>
      <c r="I947">
        <v>81</v>
      </c>
      <c r="J947">
        <v>0</v>
      </c>
      <c r="K947" t="s">
        <v>27</v>
      </c>
      <c r="L947">
        <v>80</v>
      </c>
      <c r="M947">
        <v>30</v>
      </c>
      <c r="N947">
        <v>223</v>
      </c>
      <c r="O947" t="s">
        <v>28</v>
      </c>
      <c r="P947" t="s">
        <v>29</v>
      </c>
      <c r="Q947" t="s">
        <v>29</v>
      </c>
      <c r="R947" t="s">
        <v>30</v>
      </c>
      <c r="S947">
        <v>280</v>
      </c>
      <c r="T947">
        <v>1</v>
      </c>
      <c r="U947" t="s">
        <v>45</v>
      </c>
      <c r="X947" t="str">
        <f t="shared" si="14"/>
        <v>AI14</v>
      </c>
      <c r="Y947">
        <f>VLOOKUP($X947,Salt_Elev!$Q$1:$R$128,2,FALSE)</f>
        <v>0.753</v>
      </c>
    </row>
    <row r="948" spans="1:25" x14ac:dyDescent="0.25">
      <c r="A948" s="1">
        <v>45054</v>
      </c>
      <c r="B948" s="2">
        <v>0.625</v>
      </c>
      <c r="C948" t="s">
        <v>23</v>
      </c>
      <c r="D948" t="s">
        <v>53</v>
      </c>
      <c r="E948" t="s">
        <v>25</v>
      </c>
      <c r="F948" t="s">
        <v>43</v>
      </c>
      <c r="G948">
        <v>14</v>
      </c>
      <c r="H948">
        <v>48.5</v>
      </c>
      <c r="I948">
        <v>81</v>
      </c>
      <c r="J948">
        <v>0</v>
      </c>
      <c r="K948" t="s">
        <v>27</v>
      </c>
      <c r="L948">
        <v>80</v>
      </c>
      <c r="M948">
        <v>30</v>
      </c>
      <c r="N948">
        <v>223</v>
      </c>
      <c r="O948" t="s">
        <v>28</v>
      </c>
      <c r="P948" t="s">
        <v>29</v>
      </c>
      <c r="Q948" t="s">
        <v>29</v>
      </c>
      <c r="R948" t="s">
        <v>30</v>
      </c>
      <c r="S948">
        <v>230</v>
      </c>
      <c r="T948">
        <v>0.5</v>
      </c>
      <c r="U948" t="s">
        <v>45</v>
      </c>
      <c r="X948" t="str">
        <f t="shared" si="14"/>
        <v>AI14</v>
      </c>
      <c r="Y948">
        <f>VLOOKUP($X948,Salt_Elev!$Q$1:$R$128,2,FALSE)</f>
        <v>0.753</v>
      </c>
    </row>
    <row r="949" spans="1:25" x14ac:dyDescent="0.25">
      <c r="A949" s="1">
        <v>45047</v>
      </c>
      <c r="B949" s="2">
        <v>0.40625</v>
      </c>
      <c r="C949" t="s">
        <v>73</v>
      </c>
      <c r="D949" t="s">
        <v>74</v>
      </c>
      <c r="E949" t="s">
        <v>25</v>
      </c>
      <c r="F949" t="s">
        <v>64</v>
      </c>
      <c r="G949">
        <v>1</v>
      </c>
      <c r="H949">
        <v>56.5</v>
      </c>
      <c r="I949">
        <v>98</v>
      </c>
      <c r="J949">
        <v>0</v>
      </c>
      <c r="K949" t="s">
        <v>27</v>
      </c>
      <c r="L949">
        <v>98</v>
      </c>
      <c r="M949">
        <v>20</v>
      </c>
      <c r="N949">
        <v>235</v>
      </c>
      <c r="O949" t="s">
        <v>39</v>
      </c>
      <c r="P949" t="s">
        <v>29</v>
      </c>
      <c r="Q949" t="s">
        <v>29</v>
      </c>
      <c r="R949" t="s">
        <v>40</v>
      </c>
      <c r="S949">
        <v>366</v>
      </c>
      <c r="T949">
        <v>1.8</v>
      </c>
      <c r="U949" t="s">
        <v>75</v>
      </c>
      <c r="X949" t="str">
        <f t="shared" si="14"/>
        <v>CC1</v>
      </c>
      <c r="Y949">
        <f>VLOOKUP($X949,Salt_Elev!$Q$1:$R$128,2,FALSE)</f>
        <v>0.55100000000000005</v>
      </c>
    </row>
    <row r="950" spans="1:25" x14ac:dyDescent="0.25">
      <c r="A950" s="1">
        <v>45047</v>
      </c>
      <c r="B950" s="2">
        <v>0.40625</v>
      </c>
      <c r="C950" t="s">
        <v>73</v>
      </c>
      <c r="D950" t="s">
        <v>74</v>
      </c>
      <c r="E950" t="s">
        <v>25</v>
      </c>
      <c r="F950" t="s">
        <v>64</v>
      </c>
      <c r="G950">
        <v>1</v>
      </c>
      <c r="H950">
        <v>56.5</v>
      </c>
      <c r="I950">
        <v>98</v>
      </c>
      <c r="J950">
        <v>0</v>
      </c>
      <c r="K950" t="s">
        <v>27</v>
      </c>
      <c r="L950">
        <v>98</v>
      </c>
      <c r="M950">
        <v>20</v>
      </c>
      <c r="N950">
        <v>235</v>
      </c>
      <c r="O950" t="s">
        <v>39</v>
      </c>
      <c r="P950" t="s">
        <v>29</v>
      </c>
      <c r="Q950" t="s">
        <v>29</v>
      </c>
      <c r="R950" t="s">
        <v>40</v>
      </c>
      <c r="S950">
        <v>141</v>
      </c>
      <c r="T950">
        <v>1.2</v>
      </c>
      <c r="U950" t="s">
        <v>75</v>
      </c>
      <c r="X950" t="str">
        <f t="shared" si="14"/>
        <v>CC1</v>
      </c>
      <c r="Y950">
        <f>VLOOKUP($X950,Salt_Elev!$Q$1:$R$128,2,FALSE)</f>
        <v>0.55100000000000005</v>
      </c>
    </row>
    <row r="951" spans="1:25" x14ac:dyDescent="0.25">
      <c r="A951" s="1">
        <v>45047</v>
      </c>
      <c r="B951" s="2">
        <v>0.40625</v>
      </c>
      <c r="C951" t="s">
        <v>73</v>
      </c>
      <c r="D951" t="s">
        <v>74</v>
      </c>
      <c r="E951" t="s">
        <v>25</v>
      </c>
      <c r="F951" t="s">
        <v>64</v>
      </c>
      <c r="G951">
        <v>1</v>
      </c>
      <c r="H951">
        <v>56.5</v>
      </c>
      <c r="I951">
        <v>98</v>
      </c>
      <c r="J951">
        <v>0</v>
      </c>
      <c r="K951" t="s">
        <v>27</v>
      </c>
      <c r="L951">
        <v>98</v>
      </c>
      <c r="M951">
        <v>20</v>
      </c>
      <c r="N951">
        <v>235</v>
      </c>
      <c r="O951" t="s">
        <v>39</v>
      </c>
      <c r="P951" t="s">
        <v>29</v>
      </c>
      <c r="Q951" t="s">
        <v>29</v>
      </c>
      <c r="R951" t="s">
        <v>40</v>
      </c>
      <c r="S951">
        <v>245</v>
      </c>
      <c r="T951">
        <v>1.2</v>
      </c>
      <c r="U951" t="s">
        <v>75</v>
      </c>
      <c r="X951" t="str">
        <f t="shared" si="14"/>
        <v>CC1</v>
      </c>
      <c r="Y951">
        <f>VLOOKUP($X951,Salt_Elev!$Q$1:$R$128,2,FALSE)</f>
        <v>0.55100000000000005</v>
      </c>
    </row>
    <row r="952" spans="1:25" x14ac:dyDescent="0.25">
      <c r="A952" s="1">
        <v>45047</v>
      </c>
      <c r="B952" s="2">
        <v>0.40625</v>
      </c>
      <c r="C952" t="s">
        <v>73</v>
      </c>
      <c r="D952" t="s">
        <v>74</v>
      </c>
      <c r="E952" t="s">
        <v>25</v>
      </c>
      <c r="F952" t="s">
        <v>64</v>
      </c>
      <c r="G952">
        <v>1</v>
      </c>
      <c r="H952">
        <v>56.5</v>
      </c>
      <c r="I952">
        <v>98</v>
      </c>
      <c r="J952">
        <v>0</v>
      </c>
      <c r="K952" t="s">
        <v>27</v>
      </c>
      <c r="L952">
        <v>98</v>
      </c>
      <c r="M952">
        <v>20</v>
      </c>
      <c r="N952">
        <v>235</v>
      </c>
      <c r="O952" t="s">
        <v>39</v>
      </c>
      <c r="P952" t="s">
        <v>29</v>
      </c>
      <c r="Q952" t="s">
        <v>29</v>
      </c>
      <c r="R952" t="s">
        <v>40</v>
      </c>
      <c r="S952">
        <v>189</v>
      </c>
      <c r="T952">
        <v>1.1000000000000001</v>
      </c>
      <c r="U952" t="s">
        <v>75</v>
      </c>
      <c r="X952" t="str">
        <f t="shared" si="14"/>
        <v>CC1</v>
      </c>
      <c r="Y952">
        <f>VLOOKUP($X952,Salt_Elev!$Q$1:$R$128,2,FALSE)</f>
        <v>0.55100000000000005</v>
      </c>
    </row>
    <row r="953" spans="1:25" x14ac:dyDescent="0.25">
      <c r="A953" s="1">
        <v>45047</v>
      </c>
      <c r="B953" s="2">
        <v>0.40625</v>
      </c>
      <c r="C953" t="s">
        <v>73</v>
      </c>
      <c r="D953" t="s">
        <v>74</v>
      </c>
      <c r="E953" t="s">
        <v>25</v>
      </c>
      <c r="F953" t="s">
        <v>64</v>
      </c>
      <c r="G953">
        <v>1</v>
      </c>
      <c r="H953">
        <v>56.5</v>
      </c>
      <c r="I953">
        <v>98</v>
      </c>
      <c r="J953">
        <v>0</v>
      </c>
      <c r="K953" t="s">
        <v>27</v>
      </c>
      <c r="L953">
        <v>98</v>
      </c>
      <c r="M953">
        <v>20</v>
      </c>
      <c r="N953">
        <v>235</v>
      </c>
      <c r="O953" t="s">
        <v>39</v>
      </c>
      <c r="P953" t="s">
        <v>29</v>
      </c>
      <c r="Q953" t="s">
        <v>29</v>
      </c>
      <c r="R953" t="s">
        <v>40</v>
      </c>
      <c r="S953">
        <v>192</v>
      </c>
      <c r="T953">
        <v>1.1000000000000001</v>
      </c>
      <c r="U953" t="s">
        <v>75</v>
      </c>
      <c r="X953" t="str">
        <f t="shared" si="14"/>
        <v>CC1</v>
      </c>
      <c r="Y953">
        <f>VLOOKUP($X953,Salt_Elev!$Q$1:$R$128,2,FALSE)</f>
        <v>0.55100000000000005</v>
      </c>
    </row>
    <row r="954" spans="1:25" x14ac:dyDescent="0.25">
      <c r="A954" s="1">
        <v>45047</v>
      </c>
      <c r="B954" s="2">
        <v>0.40625</v>
      </c>
      <c r="C954" t="s">
        <v>73</v>
      </c>
      <c r="D954" t="s">
        <v>74</v>
      </c>
      <c r="E954" t="s">
        <v>25</v>
      </c>
      <c r="F954" t="s">
        <v>64</v>
      </c>
      <c r="G954">
        <v>1</v>
      </c>
      <c r="H954">
        <v>56.5</v>
      </c>
      <c r="I954">
        <v>98</v>
      </c>
      <c r="J954">
        <v>0</v>
      </c>
      <c r="K954" t="s">
        <v>27</v>
      </c>
      <c r="L954">
        <v>98</v>
      </c>
      <c r="M954">
        <v>20</v>
      </c>
      <c r="N954">
        <v>235</v>
      </c>
      <c r="O954" t="s">
        <v>39</v>
      </c>
      <c r="P954" t="s">
        <v>29</v>
      </c>
      <c r="Q954" t="s">
        <v>29</v>
      </c>
      <c r="R954" t="s">
        <v>40</v>
      </c>
      <c r="S954">
        <v>308</v>
      </c>
      <c r="T954">
        <v>1</v>
      </c>
      <c r="U954" t="s">
        <v>75</v>
      </c>
      <c r="X954" t="str">
        <f t="shared" si="14"/>
        <v>CC1</v>
      </c>
      <c r="Y954">
        <f>VLOOKUP($X954,Salt_Elev!$Q$1:$R$128,2,FALSE)</f>
        <v>0.55100000000000005</v>
      </c>
    </row>
    <row r="955" spans="1:25" x14ac:dyDescent="0.25">
      <c r="A955" s="1">
        <v>45047</v>
      </c>
      <c r="B955" s="2">
        <v>0.40625</v>
      </c>
      <c r="C955" t="s">
        <v>73</v>
      </c>
      <c r="D955" t="s">
        <v>74</v>
      </c>
      <c r="E955" t="s">
        <v>25</v>
      </c>
      <c r="F955" t="s">
        <v>64</v>
      </c>
      <c r="G955">
        <v>1</v>
      </c>
      <c r="H955">
        <v>56.5</v>
      </c>
      <c r="I955">
        <v>98</v>
      </c>
      <c r="J955">
        <v>0</v>
      </c>
      <c r="K955" t="s">
        <v>27</v>
      </c>
      <c r="L955">
        <v>98</v>
      </c>
      <c r="M955">
        <v>20</v>
      </c>
      <c r="N955">
        <v>235</v>
      </c>
      <c r="O955" t="s">
        <v>39</v>
      </c>
      <c r="P955" t="s">
        <v>29</v>
      </c>
      <c r="Q955" t="s">
        <v>29</v>
      </c>
      <c r="R955" t="s">
        <v>40</v>
      </c>
      <c r="S955">
        <v>249</v>
      </c>
      <c r="T955">
        <v>1</v>
      </c>
      <c r="U955" t="s">
        <v>75</v>
      </c>
      <c r="X955" t="str">
        <f t="shared" si="14"/>
        <v>CC1</v>
      </c>
      <c r="Y955">
        <f>VLOOKUP($X955,Salt_Elev!$Q$1:$R$128,2,FALSE)</f>
        <v>0.55100000000000005</v>
      </c>
    </row>
    <row r="956" spans="1:25" x14ac:dyDescent="0.25">
      <c r="A956" s="1">
        <v>45047</v>
      </c>
      <c r="B956" s="2">
        <v>0.40625</v>
      </c>
      <c r="C956" t="s">
        <v>73</v>
      </c>
      <c r="D956" t="s">
        <v>74</v>
      </c>
      <c r="E956" t="s">
        <v>25</v>
      </c>
      <c r="F956" t="s">
        <v>64</v>
      </c>
      <c r="G956">
        <v>1</v>
      </c>
      <c r="H956">
        <v>56.5</v>
      </c>
      <c r="I956">
        <v>98</v>
      </c>
      <c r="J956">
        <v>0</v>
      </c>
      <c r="K956" t="s">
        <v>27</v>
      </c>
      <c r="L956">
        <v>98</v>
      </c>
      <c r="M956">
        <v>20</v>
      </c>
      <c r="N956">
        <v>235</v>
      </c>
      <c r="O956" t="s">
        <v>39</v>
      </c>
      <c r="P956" t="s">
        <v>29</v>
      </c>
      <c r="Q956" t="s">
        <v>29</v>
      </c>
      <c r="R956" t="s">
        <v>40</v>
      </c>
      <c r="S956">
        <v>138</v>
      </c>
      <c r="T956">
        <v>0.8</v>
      </c>
      <c r="U956" t="s">
        <v>75</v>
      </c>
      <c r="X956" t="str">
        <f t="shared" si="14"/>
        <v>CC1</v>
      </c>
      <c r="Y956">
        <f>VLOOKUP($X956,Salt_Elev!$Q$1:$R$128,2,FALSE)</f>
        <v>0.55100000000000005</v>
      </c>
    </row>
    <row r="957" spans="1:25" x14ac:dyDescent="0.25">
      <c r="A957" s="1">
        <v>45047</v>
      </c>
      <c r="B957" s="2">
        <v>0.40625</v>
      </c>
      <c r="C957" t="s">
        <v>73</v>
      </c>
      <c r="D957" t="s">
        <v>74</v>
      </c>
      <c r="E957" t="s">
        <v>25</v>
      </c>
      <c r="F957" t="s">
        <v>64</v>
      </c>
      <c r="G957">
        <v>1</v>
      </c>
      <c r="H957">
        <v>56.5</v>
      </c>
      <c r="I957">
        <v>98</v>
      </c>
      <c r="J957">
        <v>0</v>
      </c>
      <c r="K957" t="s">
        <v>27</v>
      </c>
      <c r="L957">
        <v>98</v>
      </c>
      <c r="M957">
        <v>20</v>
      </c>
      <c r="N957">
        <v>235</v>
      </c>
      <c r="O957" t="s">
        <v>39</v>
      </c>
      <c r="P957" t="s">
        <v>29</v>
      </c>
      <c r="Q957" t="s">
        <v>29</v>
      </c>
      <c r="R957" t="s">
        <v>40</v>
      </c>
      <c r="S957">
        <v>270</v>
      </c>
      <c r="T957">
        <v>0.5</v>
      </c>
      <c r="U957" t="s">
        <v>75</v>
      </c>
      <c r="X957" t="str">
        <f t="shared" si="14"/>
        <v>CC1</v>
      </c>
      <c r="Y957">
        <f>VLOOKUP($X957,Salt_Elev!$Q$1:$R$128,2,FALSE)</f>
        <v>0.55100000000000005</v>
      </c>
    </row>
    <row r="958" spans="1:25" x14ac:dyDescent="0.25">
      <c r="A958" s="1">
        <v>45047</v>
      </c>
      <c r="B958" s="2">
        <v>0.40625</v>
      </c>
      <c r="C958" t="s">
        <v>73</v>
      </c>
      <c r="D958" t="s">
        <v>74</v>
      </c>
      <c r="E958" t="s">
        <v>25</v>
      </c>
      <c r="F958" t="s">
        <v>64</v>
      </c>
      <c r="G958">
        <v>1</v>
      </c>
      <c r="H958">
        <v>56.5</v>
      </c>
      <c r="I958">
        <v>98</v>
      </c>
      <c r="J958">
        <v>0</v>
      </c>
      <c r="K958" t="s">
        <v>27</v>
      </c>
      <c r="L958">
        <v>98</v>
      </c>
      <c r="M958">
        <v>20</v>
      </c>
      <c r="N958">
        <v>235</v>
      </c>
      <c r="O958" t="s">
        <v>39</v>
      </c>
      <c r="P958" t="s">
        <v>29</v>
      </c>
      <c r="Q958" t="s">
        <v>29</v>
      </c>
      <c r="R958" t="s">
        <v>40</v>
      </c>
      <c r="S958">
        <v>224</v>
      </c>
      <c r="T958">
        <v>0.5</v>
      </c>
      <c r="U958" t="s">
        <v>75</v>
      </c>
      <c r="X958" t="str">
        <f t="shared" si="14"/>
        <v>CC1</v>
      </c>
      <c r="Y958">
        <f>VLOOKUP($X958,Salt_Elev!$Q$1:$R$128,2,FALSE)</f>
        <v>0.55100000000000005</v>
      </c>
    </row>
    <row r="959" spans="1:25" x14ac:dyDescent="0.25">
      <c r="A959" s="1">
        <v>45047</v>
      </c>
      <c r="B959" s="2">
        <v>0.47222222222222227</v>
      </c>
      <c r="C959" t="s">
        <v>76</v>
      </c>
      <c r="D959" t="s">
        <v>77</v>
      </c>
      <c r="E959" t="s">
        <v>25</v>
      </c>
      <c r="F959" t="s">
        <v>64</v>
      </c>
      <c r="G959">
        <v>2</v>
      </c>
      <c r="H959">
        <v>55.5</v>
      </c>
      <c r="I959">
        <v>97</v>
      </c>
      <c r="J959">
        <v>0</v>
      </c>
      <c r="K959" t="s">
        <v>27</v>
      </c>
      <c r="L959">
        <v>97</v>
      </c>
      <c r="M959">
        <v>20</v>
      </c>
      <c r="N959">
        <v>226</v>
      </c>
      <c r="O959" t="s">
        <v>39</v>
      </c>
      <c r="P959" t="s">
        <v>29</v>
      </c>
      <c r="Q959" t="s">
        <v>29</v>
      </c>
      <c r="R959" t="s">
        <v>40</v>
      </c>
      <c r="S959">
        <v>423</v>
      </c>
      <c r="T959">
        <v>2</v>
      </c>
      <c r="X959" t="str">
        <f t="shared" si="14"/>
        <v>CC2</v>
      </c>
      <c r="Y959">
        <f>VLOOKUP($X959,Salt_Elev!$Q$1:$R$128,2,FALSE)</f>
        <v>0.439</v>
      </c>
    </row>
    <row r="960" spans="1:25" x14ac:dyDescent="0.25">
      <c r="A960" s="1">
        <v>45047</v>
      </c>
      <c r="B960" s="2">
        <v>0.47222222222222227</v>
      </c>
      <c r="C960" t="s">
        <v>76</v>
      </c>
      <c r="D960" t="s">
        <v>77</v>
      </c>
      <c r="E960" t="s">
        <v>25</v>
      </c>
      <c r="F960" t="s">
        <v>64</v>
      </c>
      <c r="G960">
        <v>2</v>
      </c>
      <c r="H960">
        <v>55.5</v>
      </c>
      <c r="I960">
        <v>97</v>
      </c>
      <c r="J960">
        <v>0</v>
      </c>
      <c r="K960" t="s">
        <v>27</v>
      </c>
      <c r="L960">
        <v>97</v>
      </c>
      <c r="M960">
        <v>20</v>
      </c>
      <c r="N960">
        <v>226</v>
      </c>
      <c r="O960" t="s">
        <v>39</v>
      </c>
      <c r="P960" t="s">
        <v>29</v>
      </c>
      <c r="Q960" t="s">
        <v>29</v>
      </c>
      <c r="R960" t="s">
        <v>40</v>
      </c>
      <c r="S960">
        <v>375</v>
      </c>
      <c r="T960">
        <v>2</v>
      </c>
      <c r="X960" t="str">
        <f t="shared" si="14"/>
        <v>CC2</v>
      </c>
      <c r="Y960">
        <f>VLOOKUP($X960,Salt_Elev!$Q$1:$R$128,2,FALSE)</f>
        <v>0.439</v>
      </c>
    </row>
    <row r="961" spans="1:25" x14ac:dyDescent="0.25">
      <c r="A961" s="1">
        <v>45047</v>
      </c>
      <c r="B961" s="2">
        <v>0.47222222222222227</v>
      </c>
      <c r="C961" t="s">
        <v>76</v>
      </c>
      <c r="D961" t="s">
        <v>77</v>
      </c>
      <c r="E961" t="s">
        <v>25</v>
      </c>
      <c r="F961" t="s">
        <v>64</v>
      </c>
      <c r="G961">
        <v>2</v>
      </c>
      <c r="H961">
        <v>55.5</v>
      </c>
      <c r="I961">
        <v>97</v>
      </c>
      <c r="J961">
        <v>0</v>
      </c>
      <c r="K961" t="s">
        <v>27</v>
      </c>
      <c r="L961">
        <v>97</v>
      </c>
      <c r="M961">
        <v>20</v>
      </c>
      <c r="N961">
        <v>226</v>
      </c>
      <c r="O961" t="s">
        <v>39</v>
      </c>
      <c r="P961" t="s">
        <v>29</v>
      </c>
      <c r="Q961" t="s">
        <v>29</v>
      </c>
      <c r="R961" t="s">
        <v>40</v>
      </c>
      <c r="S961">
        <v>322</v>
      </c>
      <c r="T961">
        <v>1</v>
      </c>
      <c r="X961" t="str">
        <f t="shared" si="14"/>
        <v>CC2</v>
      </c>
      <c r="Y961">
        <f>VLOOKUP($X961,Salt_Elev!$Q$1:$R$128,2,FALSE)</f>
        <v>0.439</v>
      </c>
    </row>
    <row r="962" spans="1:25" x14ac:dyDescent="0.25">
      <c r="A962" s="1">
        <v>45047</v>
      </c>
      <c r="B962" s="2">
        <v>0.47222222222222227</v>
      </c>
      <c r="C962" t="s">
        <v>76</v>
      </c>
      <c r="D962" t="s">
        <v>77</v>
      </c>
      <c r="E962" t="s">
        <v>25</v>
      </c>
      <c r="F962" t="s">
        <v>64</v>
      </c>
      <c r="G962">
        <v>2</v>
      </c>
      <c r="H962">
        <v>55.5</v>
      </c>
      <c r="I962">
        <v>97</v>
      </c>
      <c r="J962">
        <v>0</v>
      </c>
      <c r="K962" t="s">
        <v>27</v>
      </c>
      <c r="L962">
        <v>97</v>
      </c>
      <c r="M962">
        <v>20</v>
      </c>
      <c r="N962">
        <v>226</v>
      </c>
      <c r="O962" t="s">
        <v>39</v>
      </c>
      <c r="P962" t="s">
        <v>29</v>
      </c>
      <c r="Q962" t="s">
        <v>29</v>
      </c>
      <c r="R962" t="s">
        <v>40</v>
      </c>
      <c r="S962">
        <v>241</v>
      </c>
      <c r="T962">
        <v>1</v>
      </c>
      <c r="X962" t="str">
        <f t="shared" ref="X962:X1025" si="15">_xlfn.CONCAT(F962,G962)</f>
        <v>CC2</v>
      </c>
      <c r="Y962">
        <f>VLOOKUP($X962,Salt_Elev!$Q$1:$R$128,2,FALSE)</f>
        <v>0.439</v>
      </c>
    </row>
    <row r="963" spans="1:25" x14ac:dyDescent="0.25">
      <c r="A963" s="1">
        <v>45047</v>
      </c>
      <c r="B963" s="2">
        <v>0.47222222222222227</v>
      </c>
      <c r="C963" t="s">
        <v>76</v>
      </c>
      <c r="D963" t="s">
        <v>77</v>
      </c>
      <c r="E963" t="s">
        <v>25</v>
      </c>
      <c r="F963" t="s">
        <v>64</v>
      </c>
      <c r="G963">
        <v>2</v>
      </c>
      <c r="H963">
        <v>55.5</v>
      </c>
      <c r="I963">
        <v>97</v>
      </c>
      <c r="J963">
        <v>0</v>
      </c>
      <c r="K963" t="s">
        <v>27</v>
      </c>
      <c r="L963">
        <v>97</v>
      </c>
      <c r="M963">
        <v>20</v>
      </c>
      <c r="N963">
        <v>226</v>
      </c>
      <c r="O963" t="s">
        <v>39</v>
      </c>
      <c r="P963" t="s">
        <v>29</v>
      </c>
      <c r="Q963" t="s">
        <v>29</v>
      </c>
      <c r="R963" t="s">
        <v>40</v>
      </c>
      <c r="S963">
        <v>282</v>
      </c>
      <c r="T963">
        <v>1</v>
      </c>
      <c r="X963" t="str">
        <f t="shared" si="15"/>
        <v>CC2</v>
      </c>
      <c r="Y963">
        <f>VLOOKUP($X963,Salt_Elev!$Q$1:$R$128,2,FALSE)</f>
        <v>0.439</v>
      </c>
    </row>
    <row r="964" spans="1:25" x14ac:dyDescent="0.25">
      <c r="A964" s="1">
        <v>45047</v>
      </c>
      <c r="B964" s="2">
        <v>0.47222222222222227</v>
      </c>
      <c r="C964" t="s">
        <v>76</v>
      </c>
      <c r="D964" t="s">
        <v>77</v>
      </c>
      <c r="E964" t="s">
        <v>25</v>
      </c>
      <c r="F964" t="s">
        <v>64</v>
      </c>
      <c r="G964">
        <v>2</v>
      </c>
      <c r="H964">
        <v>55.5</v>
      </c>
      <c r="I964">
        <v>97</v>
      </c>
      <c r="J964">
        <v>0</v>
      </c>
      <c r="K964" t="s">
        <v>27</v>
      </c>
      <c r="L964">
        <v>97</v>
      </c>
      <c r="M964">
        <v>20</v>
      </c>
      <c r="N964">
        <v>226</v>
      </c>
      <c r="O964" t="s">
        <v>39</v>
      </c>
      <c r="P964" t="s">
        <v>29</v>
      </c>
      <c r="Q964" t="s">
        <v>29</v>
      </c>
      <c r="R964" t="s">
        <v>40</v>
      </c>
      <c r="S964">
        <v>256</v>
      </c>
      <c r="T964">
        <v>1</v>
      </c>
      <c r="X964" t="str">
        <f t="shared" si="15"/>
        <v>CC2</v>
      </c>
      <c r="Y964">
        <f>VLOOKUP($X964,Salt_Elev!$Q$1:$R$128,2,FALSE)</f>
        <v>0.439</v>
      </c>
    </row>
    <row r="965" spans="1:25" x14ac:dyDescent="0.25">
      <c r="A965" s="1">
        <v>45047</v>
      </c>
      <c r="B965" s="2">
        <v>0.47222222222222227</v>
      </c>
      <c r="C965" t="s">
        <v>76</v>
      </c>
      <c r="D965" t="s">
        <v>77</v>
      </c>
      <c r="E965" t="s">
        <v>25</v>
      </c>
      <c r="F965" t="s">
        <v>64</v>
      </c>
      <c r="G965">
        <v>2</v>
      </c>
      <c r="H965">
        <v>55.5</v>
      </c>
      <c r="I965">
        <v>97</v>
      </c>
      <c r="J965">
        <v>0</v>
      </c>
      <c r="K965" t="s">
        <v>27</v>
      </c>
      <c r="L965">
        <v>97</v>
      </c>
      <c r="M965">
        <v>20</v>
      </c>
      <c r="N965">
        <v>226</v>
      </c>
      <c r="O965" t="s">
        <v>39</v>
      </c>
      <c r="P965" t="s">
        <v>29</v>
      </c>
      <c r="Q965" t="s">
        <v>29</v>
      </c>
      <c r="R965" t="s">
        <v>40</v>
      </c>
      <c r="S965">
        <v>360</v>
      </c>
      <c r="T965">
        <v>1</v>
      </c>
      <c r="X965" t="str">
        <f t="shared" si="15"/>
        <v>CC2</v>
      </c>
      <c r="Y965">
        <f>VLOOKUP($X965,Salt_Elev!$Q$1:$R$128,2,FALSE)</f>
        <v>0.439</v>
      </c>
    </row>
    <row r="966" spans="1:25" x14ac:dyDescent="0.25">
      <c r="A966" s="1">
        <v>45047</v>
      </c>
      <c r="B966" s="2">
        <v>0.47222222222222227</v>
      </c>
      <c r="C966" t="s">
        <v>76</v>
      </c>
      <c r="D966" t="s">
        <v>77</v>
      </c>
      <c r="E966" t="s">
        <v>25</v>
      </c>
      <c r="F966" t="s">
        <v>64</v>
      </c>
      <c r="G966">
        <v>2</v>
      </c>
      <c r="H966">
        <v>55.5</v>
      </c>
      <c r="I966">
        <v>97</v>
      </c>
      <c r="J966">
        <v>0</v>
      </c>
      <c r="K966" t="s">
        <v>27</v>
      </c>
      <c r="L966">
        <v>97</v>
      </c>
      <c r="M966">
        <v>20</v>
      </c>
      <c r="N966">
        <v>226</v>
      </c>
      <c r="O966" t="s">
        <v>39</v>
      </c>
      <c r="P966" t="s">
        <v>29</v>
      </c>
      <c r="Q966" t="s">
        <v>29</v>
      </c>
      <c r="R966" t="s">
        <v>40</v>
      </c>
      <c r="S966">
        <v>370</v>
      </c>
      <c r="T966">
        <v>1</v>
      </c>
      <c r="X966" t="str">
        <f t="shared" si="15"/>
        <v>CC2</v>
      </c>
      <c r="Y966">
        <f>VLOOKUP($X966,Salt_Elev!$Q$1:$R$128,2,FALSE)</f>
        <v>0.439</v>
      </c>
    </row>
    <row r="967" spans="1:25" x14ac:dyDescent="0.25">
      <c r="A967" s="1">
        <v>45047</v>
      </c>
      <c r="B967" s="2">
        <v>0.47222222222222227</v>
      </c>
      <c r="C967" t="s">
        <v>76</v>
      </c>
      <c r="D967" t="s">
        <v>77</v>
      </c>
      <c r="E967" t="s">
        <v>25</v>
      </c>
      <c r="F967" t="s">
        <v>64</v>
      </c>
      <c r="G967">
        <v>2</v>
      </c>
      <c r="H967">
        <v>55.5</v>
      </c>
      <c r="I967">
        <v>97</v>
      </c>
      <c r="J967">
        <v>0</v>
      </c>
      <c r="K967" t="s">
        <v>27</v>
      </c>
      <c r="L967">
        <v>97</v>
      </c>
      <c r="M967">
        <v>20</v>
      </c>
      <c r="N967">
        <v>226</v>
      </c>
      <c r="O967" t="s">
        <v>39</v>
      </c>
      <c r="P967" t="s">
        <v>29</v>
      </c>
      <c r="Q967" t="s">
        <v>29</v>
      </c>
      <c r="R967" t="s">
        <v>40</v>
      </c>
      <c r="S967">
        <v>355</v>
      </c>
      <c r="T967">
        <v>1</v>
      </c>
      <c r="X967" t="str">
        <f t="shared" si="15"/>
        <v>CC2</v>
      </c>
      <c r="Y967">
        <f>VLOOKUP($X967,Salt_Elev!$Q$1:$R$128,2,FALSE)</f>
        <v>0.439</v>
      </c>
    </row>
    <row r="968" spans="1:25" x14ac:dyDescent="0.25">
      <c r="A968" s="1">
        <v>45047</v>
      </c>
      <c r="B968" s="2">
        <v>0.47222222222222227</v>
      </c>
      <c r="C968" t="s">
        <v>76</v>
      </c>
      <c r="D968" t="s">
        <v>77</v>
      </c>
      <c r="E968" t="s">
        <v>25</v>
      </c>
      <c r="F968" t="s">
        <v>64</v>
      </c>
      <c r="G968">
        <v>2</v>
      </c>
      <c r="H968">
        <v>55.5</v>
      </c>
      <c r="I968">
        <v>97</v>
      </c>
      <c r="J968">
        <v>0</v>
      </c>
      <c r="K968" t="s">
        <v>27</v>
      </c>
      <c r="L968">
        <v>97</v>
      </c>
      <c r="M968">
        <v>20</v>
      </c>
      <c r="N968">
        <v>226</v>
      </c>
      <c r="O968" t="s">
        <v>39</v>
      </c>
      <c r="P968" t="s">
        <v>29</v>
      </c>
      <c r="Q968" t="s">
        <v>29</v>
      </c>
      <c r="R968" t="s">
        <v>40</v>
      </c>
      <c r="S968">
        <v>300</v>
      </c>
      <c r="T968">
        <v>1</v>
      </c>
      <c r="X968" t="str">
        <f t="shared" si="15"/>
        <v>CC2</v>
      </c>
      <c r="Y968">
        <f>VLOOKUP($X968,Salt_Elev!$Q$1:$R$128,2,FALSE)</f>
        <v>0.439</v>
      </c>
    </row>
    <row r="969" spans="1:25" x14ac:dyDescent="0.25">
      <c r="A969" s="1">
        <v>45047</v>
      </c>
      <c r="B969" s="2">
        <v>0.60555555555555551</v>
      </c>
      <c r="C969" t="s">
        <v>73</v>
      </c>
      <c r="D969" t="s">
        <v>74</v>
      </c>
      <c r="E969" t="s">
        <v>25</v>
      </c>
      <c r="F969" t="s">
        <v>64</v>
      </c>
      <c r="G969">
        <v>4</v>
      </c>
      <c r="H969">
        <v>42.5</v>
      </c>
      <c r="I969">
        <v>97.1</v>
      </c>
      <c r="J969">
        <v>1</v>
      </c>
      <c r="K969" t="s">
        <v>81</v>
      </c>
      <c r="L969">
        <v>0.1</v>
      </c>
      <c r="M969">
        <v>100</v>
      </c>
      <c r="N969">
        <v>2</v>
      </c>
      <c r="O969" t="s">
        <v>29</v>
      </c>
      <c r="P969" t="s">
        <v>29</v>
      </c>
      <c r="Q969" t="s">
        <v>29</v>
      </c>
      <c r="R969" t="s">
        <v>29</v>
      </c>
      <c r="S969">
        <v>665</v>
      </c>
      <c r="T969">
        <v>3</v>
      </c>
      <c r="U969" t="s">
        <v>80</v>
      </c>
      <c r="X969" t="str">
        <f t="shared" si="15"/>
        <v>CC4</v>
      </c>
      <c r="Y969">
        <f>VLOOKUP($X969,Salt_Elev!$Q$1:$R$128,2,FALSE)</f>
        <v>0.67500000000000004</v>
      </c>
    </row>
    <row r="970" spans="1:25" x14ac:dyDescent="0.25">
      <c r="A970" s="1">
        <v>45047</v>
      </c>
      <c r="B970" s="2">
        <v>0.60555555555555551</v>
      </c>
      <c r="C970" t="s">
        <v>73</v>
      </c>
      <c r="D970" t="s">
        <v>74</v>
      </c>
      <c r="E970" t="s">
        <v>25</v>
      </c>
      <c r="F970" t="s">
        <v>64</v>
      </c>
      <c r="G970">
        <v>4</v>
      </c>
      <c r="H970">
        <v>42.5</v>
      </c>
      <c r="I970">
        <v>97.1</v>
      </c>
      <c r="J970">
        <v>1</v>
      </c>
      <c r="K970" t="s">
        <v>81</v>
      </c>
      <c r="L970">
        <v>0.1</v>
      </c>
      <c r="M970">
        <v>100</v>
      </c>
      <c r="N970">
        <v>2</v>
      </c>
      <c r="O970" t="s">
        <v>29</v>
      </c>
      <c r="P970" t="s">
        <v>29</v>
      </c>
      <c r="Q970" t="s">
        <v>29</v>
      </c>
      <c r="R970" t="s">
        <v>29</v>
      </c>
      <c r="S970">
        <v>336</v>
      </c>
      <c r="T970">
        <v>2.5</v>
      </c>
      <c r="U970" t="s">
        <v>80</v>
      </c>
      <c r="X970" t="str">
        <f t="shared" si="15"/>
        <v>CC4</v>
      </c>
      <c r="Y970">
        <f>VLOOKUP($X970,Salt_Elev!$Q$1:$R$128,2,FALSE)</f>
        <v>0.67500000000000004</v>
      </c>
    </row>
    <row r="971" spans="1:25" x14ac:dyDescent="0.25">
      <c r="A971" s="1">
        <v>45047</v>
      </c>
      <c r="B971" s="2">
        <v>0.60555555555555551</v>
      </c>
      <c r="C971" t="s">
        <v>73</v>
      </c>
      <c r="D971" t="s">
        <v>74</v>
      </c>
      <c r="E971" t="s">
        <v>25</v>
      </c>
      <c r="F971" t="s">
        <v>64</v>
      </c>
      <c r="G971">
        <v>4</v>
      </c>
      <c r="H971">
        <v>42.5</v>
      </c>
      <c r="I971">
        <v>97.1</v>
      </c>
      <c r="J971">
        <v>1</v>
      </c>
      <c r="K971" t="s">
        <v>54</v>
      </c>
      <c r="L971">
        <v>15</v>
      </c>
      <c r="M971">
        <v>100</v>
      </c>
      <c r="N971">
        <v>39</v>
      </c>
      <c r="O971" t="s">
        <v>79</v>
      </c>
      <c r="P971" t="s">
        <v>29</v>
      </c>
      <c r="Q971" t="s">
        <v>50</v>
      </c>
      <c r="R971" t="s">
        <v>50</v>
      </c>
      <c r="S971">
        <v>229</v>
      </c>
      <c r="T971">
        <v>5</v>
      </c>
      <c r="U971" t="s">
        <v>80</v>
      </c>
      <c r="X971" t="str">
        <f t="shared" si="15"/>
        <v>CC4</v>
      </c>
      <c r="Y971">
        <f>VLOOKUP($X971,Salt_Elev!$Q$1:$R$128,2,FALSE)</f>
        <v>0.67500000000000004</v>
      </c>
    </row>
    <row r="972" spans="1:25" x14ac:dyDescent="0.25">
      <c r="A972" s="1">
        <v>45047</v>
      </c>
      <c r="B972" s="2">
        <v>0.60555555555555551</v>
      </c>
      <c r="C972" t="s">
        <v>73</v>
      </c>
      <c r="D972" t="s">
        <v>74</v>
      </c>
      <c r="E972" t="s">
        <v>25</v>
      </c>
      <c r="F972" t="s">
        <v>64</v>
      </c>
      <c r="G972">
        <v>4</v>
      </c>
      <c r="H972">
        <v>42.5</v>
      </c>
      <c r="I972">
        <v>97.1</v>
      </c>
      <c r="J972">
        <v>1</v>
      </c>
      <c r="K972" t="s">
        <v>54</v>
      </c>
      <c r="L972">
        <v>15</v>
      </c>
      <c r="M972">
        <v>100</v>
      </c>
      <c r="N972">
        <v>39</v>
      </c>
      <c r="O972" t="s">
        <v>79</v>
      </c>
      <c r="P972" t="s">
        <v>29</v>
      </c>
      <c r="Q972" t="s">
        <v>50</v>
      </c>
      <c r="R972" t="s">
        <v>50</v>
      </c>
      <c r="S972">
        <v>242</v>
      </c>
      <c r="T972">
        <v>4.5</v>
      </c>
      <c r="U972" t="s">
        <v>80</v>
      </c>
      <c r="X972" t="str">
        <f t="shared" si="15"/>
        <v>CC4</v>
      </c>
      <c r="Y972">
        <f>VLOOKUP($X972,Salt_Elev!$Q$1:$R$128,2,FALSE)</f>
        <v>0.67500000000000004</v>
      </c>
    </row>
    <row r="973" spans="1:25" x14ac:dyDescent="0.25">
      <c r="A973" s="1">
        <v>45047</v>
      </c>
      <c r="B973" s="2">
        <v>0.60555555555555551</v>
      </c>
      <c r="C973" t="s">
        <v>73</v>
      </c>
      <c r="D973" t="s">
        <v>74</v>
      </c>
      <c r="E973" t="s">
        <v>25</v>
      </c>
      <c r="F973" t="s">
        <v>64</v>
      </c>
      <c r="G973">
        <v>4</v>
      </c>
      <c r="H973">
        <v>42.5</v>
      </c>
      <c r="I973">
        <v>97.1</v>
      </c>
      <c r="J973">
        <v>1</v>
      </c>
      <c r="K973" t="s">
        <v>54</v>
      </c>
      <c r="L973">
        <v>15</v>
      </c>
      <c r="M973">
        <v>100</v>
      </c>
      <c r="N973">
        <v>39</v>
      </c>
      <c r="O973" t="s">
        <v>79</v>
      </c>
      <c r="P973" t="s">
        <v>29</v>
      </c>
      <c r="Q973" t="s">
        <v>50</v>
      </c>
      <c r="R973" t="s">
        <v>50</v>
      </c>
      <c r="S973">
        <v>220</v>
      </c>
      <c r="T973">
        <v>4</v>
      </c>
      <c r="U973" t="s">
        <v>80</v>
      </c>
      <c r="X973" t="str">
        <f t="shared" si="15"/>
        <v>CC4</v>
      </c>
      <c r="Y973">
        <f>VLOOKUP($X973,Salt_Elev!$Q$1:$R$128,2,FALSE)</f>
        <v>0.67500000000000004</v>
      </c>
    </row>
    <row r="974" spans="1:25" x14ac:dyDescent="0.25">
      <c r="A974" s="1">
        <v>45047</v>
      </c>
      <c r="B974" s="2">
        <v>0.60555555555555551</v>
      </c>
      <c r="C974" t="s">
        <v>73</v>
      </c>
      <c r="D974" t="s">
        <v>74</v>
      </c>
      <c r="E974" t="s">
        <v>25</v>
      </c>
      <c r="F974" t="s">
        <v>64</v>
      </c>
      <c r="G974">
        <v>4</v>
      </c>
      <c r="H974">
        <v>42.5</v>
      </c>
      <c r="I974">
        <v>97.1</v>
      </c>
      <c r="J974">
        <v>1</v>
      </c>
      <c r="K974" t="s">
        <v>54</v>
      </c>
      <c r="L974">
        <v>15</v>
      </c>
      <c r="M974">
        <v>100</v>
      </c>
      <c r="N974">
        <v>39</v>
      </c>
      <c r="O974" t="s">
        <v>79</v>
      </c>
      <c r="P974" t="s">
        <v>29</v>
      </c>
      <c r="Q974" t="s">
        <v>50</v>
      </c>
      <c r="R974" t="s">
        <v>50</v>
      </c>
      <c r="S974">
        <v>184</v>
      </c>
      <c r="T974">
        <v>3.5</v>
      </c>
      <c r="U974" t="s">
        <v>80</v>
      </c>
      <c r="X974" t="str">
        <f t="shared" si="15"/>
        <v>CC4</v>
      </c>
      <c r="Y974">
        <f>VLOOKUP($X974,Salt_Elev!$Q$1:$R$128,2,FALSE)</f>
        <v>0.67500000000000004</v>
      </c>
    </row>
    <row r="975" spans="1:25" x14ac:dyDescent="0.25">
      <c r="A975" s="1">
        <v>45047</v>
      </c>
      <c r="B975" s="2">
        <v>0.60555555555555551</v>
      </c>
      <c r="C975" t="s">
        <v>73</v>
      </c>
      <c r="D975" t="s">
        <v>74</v>
      </c>
      <c r="E975" t="s">
        <v>25</v>
      </c>
      <c r="F975" t="s">
        <v>64</v>
      </c>
      <c r="G975">
        <v>4</v>
      </c>
      <c r="H975">
        <v>42.5</v>
      </c>
      <c r="I975">
        <v>97.1</v>
      </c>
      <c r="J975">
        <v>1</v>
      </c>
      <c r="K975" t="s">
        <v>54</v>
      </c>
      <c r="L975">
        <v>15</v>
      </c>
      <c r="M975">
        <v>100</v>
      </c>
      <c r="N975">
        <v>39</v>
      </c>
      <c r="O975" t="s">
        <v>79</v>
      </c>
      <c r="P975" t="s">
        <v>29</v>
      </c>
      <c r="Q975" t="s">
        <v>50</v>
      </c>
      <c r="R975" t="s">
        <v>50</v>
      </c>
      <c r="S975">
        <v>197</v>
      </c>
      <c r="T975">
        <v>3.5</v>
      </c>
      <c r="U975" t="s">
        <v>80</v>
      </c>
      <c r="X975" t="str">
        <f t="shared" si="15"/>
        <v>CC4</v>
      </c>
      <c r="Y975">
        <f>VLOOKUP($X975,Salt_Elev!$Q$1:$R$128,2,FALSE)</f>
        <v>0.67500000000000004</v>
      </c>
    </row>
    <row r="976" spans="1:25" x14ac:dyDescent="0.25">
      <c r="A976" s="1">
        <v>45047</v>
      </c>
      <c r="B976" s="2">
        <v>0.60555555555555551</v>
      </c>
      <c r="C976" t="s">
        <v>73</v>
      </c>
      <c r="D976" t="s">
        <v>74</v>
      </c>
      <c r="E976" t="s">
        <v>25</v>
      </c>
      <c r="F976" t="s">
        <v>64</v>
      </c>
      <c r="G976">
        <v>4</v>
      </c>
      <c r="H976">
        <v>42.5</v>
      </c>
      <c r="I976">
        <v>97.1</v>
      </c>
      <c r="J976">
        <v>1</v>
      </c>
      <c r="K976" t="s">
        <v>54</v>
      </c>
      <c r="L976">
        <v>15</v>
      </c>
      <c r="M976">
        <v>100</v>
      </c>
      <c r="N976">
        <v>39</v>
      </c>
      <c r="O976" t="s">
        <v>79</v>
      </c>
      <c r="P976" t="s">
        <v>29</v>
      </c>
      <c r="Q976" t="s">
        <v>50</v>
      </c>
      <c r="R976" t="s">
        <v>50</v>
      </c>
      <c r="S976">
        <v>124</v>
      </c>
      <c r="T976">
        <v>3</v>
      </c>
      <c r="U976" t="s">
        <v>80</v>
      </c>
      <c r="X976" t="str">
        <f t="shared" si="15"/>
        <v>CC4</v>
      </c>
      <c r="Y976">
        <f>VLOOKUP($X976,Salt_Elev!$Q$1:$R$128,2,FALSE)</f>
        <v>0.67500000000000004</v>
      </c>
    </row>
    <row r="977" spans="1:25" x14ac:dyDescent="0.25">
      <c r="A977" s="1">
        <v>45047</v>
      </c>
      <c r="B977" s="2">
        <v>0.60555555555555551</v>
      </c>
      <c r="C977" t="s">
        <v>73</v>
      </c>
      <c r="D977" t="s">
        <v>74</v>
      </c>
      <c r="E977" t="s">
        <v>25</v>
      </c>
      <c r="F977" t="s">
        <v>64</v>
      </c>
      <c r="G977">
        <v>4</v>
      </c>
      <c r="H977">
        <v>42.5</v>
      </c>
      <c r="I977">
        <v>97.1</v>
      </c>
      <c r="J977">
        <v>1</v>
      </c>
      <c r="K977" t="s">
        <v>54</v>
      </c>
      <c r="L977">
        <v>15</v>
      </c>
      <c r="M977">
        <v>100</v>
      </c>
      <c r="N977">
        <v>39</v>
      </c>
      <c r="O977" t="s">
        <v>79</v>
      </c>
      <c r="P977" t="s">
        <v>29</v>
      </c>
      <c r="Q977" t="s">
        <v>50</v>
      </c>
      <c r="R977" t="s">
        <v>50</v>
      </c>
      <c r="S977">
        <v>169</v>
      </c>
      <c r="T977">
        <v>3</v>
      </c>
      <c r="U977" t="s">
        <v>80</v>
      </c>
      <c r="X977" t="str">
        <f t="shared" si="15"/>
        <v>CC4</v>
      </c>
      <c r="Y977">
        <f>VLOOKUP($X977,Salt_Elev!$Q$1:$R$128,2,FALSE)</f>
        <v>0.67500000000000004</v>
      </c>
    </row>
    <row r="978" spans="1:25" x14ac:dyDescent="0.25">
      <c r="A978" s="1">
        <v>45047</v>
      </c>
      <c r="B978" s="2">
        <v>0.60555555555555551</v>
      </c>
      <c r="C978" t="s">
        <v>73</v>
      </c>
      <c r="D978" t="s">
        <v>74</v>
      </c>
      <c r="E978" t="s">
        <v>25</v>
      </c>
      <c r="F978" t="s">
        <v>64</v>
      </c>
      <c r="G978">
        <v>4</v>
      </c>
      <c r="H978">
        <v>42.5</v>
      </c>
      <c r="I978">
        <v>97.1</v>
      </c>
      <c r="J978">
        <v>1</v>
      </c>
      <c r="K978" t="s">
        <v>54</v>
      </c>
      <c r="L978">
        <v>15</v>
      </c>
      <c r="M978">
        <v>100</v>
      </c>
      <c r="N978">
        <v>39</v>
      </c>
      <c r="O978" t="s">
        <v>79</v>
      </c>
      <c r="P978" t="s">
        <v>29</v>
      </c>
      <c r="Q978" t="s">
        <v>50</v>
      </c>
      <c r="R978" t="s">
        <v>50</v>
      </c>
      <c r="S978">
        <v>189</v>
      </c>
      <c r="T978">
        <v>3</v>
      </c>
      <c r="U978" t="s">
        <v>80</v>
      </c>
      <c r="X978" t="str">
        <f t="shared" si="15"/>
        <v>CC4</v>
      </c>
      <c r="Y978">
        <f>VLOOKUP($X978,Salt_Elev!$Q$1:$R$128,2,FALSE)</f>
        <v>0.67500000000000004</v>
      </c>
    </row>
    <row r="979" spans="1:25" x14ac:dyDescent="0.25">
      <c r="A979" s="1">
        <v>45047</v>
      </c>
      <c r="B979" s="2">
        <v>0.60555555555555551</v>
      </c>
      <c r="C979" t="s">
        <v>73</v>
      </c>
      <c r="D979" t="s">
        <v>74</v>
      </c>
      <c r="E979" t="s">
        <v>25</v>
      </c>
      <c r="F979" t="s">
        <v>64</v>
      </c>
      <c r="G979">
        <v>4</v>
      </c>
      <c r="H979">
        <v>42.5</v>
      </c>
      <c r="I979">
        <v>97.1</v>
      </c>
      <c r="J979">
        <v>1</v>
      </c>
      <c r="K979" t="s">
        <v>54</v>
      </c>
      <c r="L979">
        <v>15</v>
      </c>
      <c r="M979">
        <v>100</v>
      </c>
      <c r="N979">
        <v>39</v>
      </c>
      <c r="O979" t="s">
        <v>79</v>
      </c>
      <c r="P979" t="s">
        <v>29</v>
      </c>
      <c r="Q979" t="s">
        <v>50</v>
      </c>
      <c r="R979" t="s">
        <v>50</v>
      </c>
      <c r="S979">
        <v>145</v>
      </c>
      <c r="T979">
        <v>2.5</v>
      </c>
      <c r="U979" t="s">
        <v>80</v>
      </c>
      <c r="X979" t="str">
        <f t="shared" si="15"/>
        <v>CC4</v>
      </c>
      <c r="Y979">
        <f>VLOOKUP($X979,Salt_Elev!$Q$1:$R$128,2,FALSE)</f>
        <v>0.67500000000000004</v>
      </c>
    </row>
    <row r="980" spans="1:25" x14ac:dyDescent="0.25">
      <c r="A980" s="1">
        <v>45047</v>
      </c>
      <c r="B980" s="2">
        <v>0.60555555555555551</v>
      </c>
      <c r="C980" t="s">
        <v>73</v>
      </c>
      <c r="D980" t="s">
        <v>74</v>
      </c>
      <c r="E980" t="s">
        <v>25</v>
      </c>
      <c r="F980" t="s">
        <v>64</v>
      </c>
      <c r="G980">
        <v>4</v>
      </c>
      <c r="H980">
        <v>42.5</v>
      </c>
      <c r="I980">
        <v>97.1</v>
      </c>
      <c r="J980">
        <v>1</v>
      </c>
      <c r="K980" t="s">
        <v>54</v>
      </c>
      <c r="L980">
        <v>15</v>
      </c>
      <c r="M980">
        <v>100</v>
      </c>
      <c r="N980">
        <v>39</v>
      </c>
      <c r="O980" t="s">
        <v>79</v>
      </c>
      <c r="P980" t="s">
        <v>29</v>
      </c>
      <c r="Q980" t="s">
        <v>50</v>
      </c>
      <c r="R980" t="s">
        <v>50</v>
      </c>
      <c r="S980">
        <v>165</v>
      </c>
      <c r="T980">
        <v>2.5</v>
      </c>
      <c r="U980" t="s">
        <v>80</v>
      </c>
      <c r="X980" t="str">
        <f t="shared" si="15"/>
        <v>CC4</v>
      </c>
      <c r="Y980">
        <f>VLOOKUP($X980,Salt_Elev!$Q$1:$R$128,2,FALSE)</f>
        <v>0.67500000000000004</v>
      </c>
    </row>
    <row r="981" spans="1:25" x14ac:dyDescent="0.25">
      <c r="A981" s="1">
        <v>45047</v>
      </c>
      <c r="B981" s="2">
        <v>0.60555555555555551</v>
      </c>
      <c r="C981" t="s">
        <v>73</v>
      </c>
      <c r="D981" t="s">
        <v>74</v>
      </c>
      <c r="E981" t="s">
        <v>25</v>
      </c>
      <c r="F981" t="s">
        <v>64</v>
      </c>
      <c r="G981">
        <v>4</v>
      </c>
      <c r="H981">
        <v>42.5</v>
      </c>
      <c r="I981">
        <v>97.1</v>
      </c>
      <c r="J981">
        <v>1</v>
      </c>
      <c r="K981" t="s">
        <v>27</v>
      </c>
      <c r="L981">
        <v>82</v>
      </c>
      <c r="M981">
        <v>20</v>
      </c>
      <c r="N981">
        <v>131</v>
      </c>
      <c r="O981" t="s">
        <v>39</v>
      </c>
      <c r="P981" t="s">
        <v>29</v>
      </c>
      <c r="Q981" t="s">
        <v>29</v>
      </c>
      <c r="R981" t="s">
        <v>40</v>
      </c>
      <c r="S981">
        <v>251</v>
      </c>
      <c r="T981">
        <v>1</v>
      </c>
      <c r="U981" t="s">
        <v>80</v>
      </c>
      <c r="X981" t="str">
        <f t="shared" si="15"/>
        <v>CC4</v>
      </c>
      <c r="Y981">
        <f>VLOOKUP($X981,Salt_Elev!$Q$1:$R$128,2,FALSE)</f>
        <v>0.67500000000000004</v>
      </c>
    </row>
    <row r="982" spans="1:25" x14ac:dyDescent="0.25">
      <c r="A982" s="1">
        <v>45047</v>
      </c>
      <c r="B982" s="2">
        <v>0.60555555555555551</v>
      </c>
      <c r="C982" t="s">
        <v>73</v>
      </c>
      <c r="D982" t="s">
        <v>74</v>
      </c>
      <c r="E982" t="s">
        <v>25</v>
      </c>
      <c r="F982" t="s">
        <v>64</v>
      </c>
      <c r="G982">
        <v>4</v>
      </c>
      <c r="H982">
        <v>42.5</v>
      </c>
      <c r="I982">
        <v>97.1</v>
      </c>
      <c r="J982">
        <v>1</v>
      </c>
      <c r="K982" t="s">
        <v>27</v>
      </c>
      <c r="L982">
        <v>82</v>
      </c>
      <c r="M982">
        <v>20</v>
      </c>
      <c r="N982">
        <v>131</v>
      </c>
      <c r="O982" t="s">
        <v>39</v>
      </c>
      <c r="P982" t="s">
        <v>29</v>
      </c>
      <c r="Q982" t="s">
        <v>29</v>
      </c>
      <c r="R982" t="s">
        <v>40</v>
      </c>
      <c r="S982">
        <v>250</v>
      </c>
      <c r="T982">
        <v>1</v>
      </c>
      <c r="U982" t="s">
        <v>80</v>
      </c>
      <c r="X982" t="str">
        <f t="shared" si="15"/>
        <v>CC4</v>
      </c>
      <c r="Y982">
        <f>VLOOKUP($X982,Salt_Elev!$Q$1:$R$128,2,FALSE)</f>
        <v>0.67500000000000004</v>
      </c>
    </row>
    <row r="983" spans="1:25" x14ac:dyDescent="0.25">
      <c r="A983" s="1">
        <v>45047</v>
      </c>
      <c r="B983" s="2">
        <v>0.60555555555555551</v>
      </c>
      <c r="C983" t="s">
        <v>73</v>
      </c>
      <c r="D983" t="s">
        <v>74</v>
      </c>
      <c r="E983" t="s">
        <v>25</v>
      </c>
      <c r="F983" t="s">
        <v>64</v>
      </c>
      <c r="G983">
        <v>4</v>
      </c>
      <c r="H983">
        <v>42.5</v>
      </c>
      <c r="I983">
        <v>97.1</v>
      </c>
      <c r="J983">
        <v>1</v>
      </c>
      <c r="K983" t="s">
        <v>27</v>
      </c>
      <c r="L983">
        <v>82</v>
      </c>
      <c r="M983">
        <v>20</v>
      </c>
      <c r="N983">
        <v>131</v>
      </c>
      <c r="O983" t="s">
        <v>39</v>
      </c>
      <c r="P983" t="s">
        <v>29</v>
      </c>
      <c r="Q983" t="s">
        <v>29</v>
      </c>
      <c r="R983" t="s">
        <v>40</v>
      </c>
      <c r="S983">
        <v>189</v>
      </c>
      <c r="T983">
        <v>1</v>
      </c>
      <c r="U983" t="s">
        <v>80</v>
      </c>
      <c r="X983" t="str">
        <f t="shared" si="15"/>
        <v>CC4</v>
      </c>
      <c r="Y983">
        <f>VLOOKUP($X983,Salt_Elev!$Q$1:$R$128,2,FALSE)</f>
        <v>0.67500000000000004</v>
      </c>
    </row>
    <row r="984" spans="1:25" x14ac:dyDescent="0.25">
      <c r="A984" s="1">
        <v>45047</v>
      </c>
      <c r="B984" s="2">
        <v>0.60555555555555551</v>
      </c>
      <c r="C984" t="s">
        <v>73</v>
      </c>
      <c r="D984" t="s">
        <v>74</v>
      </c>
      <c r="E984" t="s">
        <v>25</v>
      </c>
      <c r="F984" t="s">
        <v>64</v>
      </c>
      <c r="G984">
        <v>4</v>
      </c>
      <c r="H984">
        <v>42.5</v>
      </c>
      <c r="I984">
        <v>97.1</v>
      </c>
      <c r="J984">
        <v>1</v>
      </c>
      <c r="K984" t="s">
        <v>27</v>
      </c>
      <c r="L984">
        <v>82</v>
      </c>
      <c r="M984">
        <v>20</v>
      </c>
      <c r="N984">
        <v>131</v>
      </c>
      <c r="O984" t="s">
        <v>39</v>
      </c>
      <c r="P984" t="s">
        <v>29</v>
      </c>
      <c r="Q984" t="s">
        <v>29</v>
      </c>
      <c r="R984" t="s">
        <v>40</v>
      </c>
      <c r="S984">
        <v>258</v>
      </c>
      <c r="T984">
        <v>1</v>
      </c>
      <c r="U984" t="s">
        <v>80</v>
      </c>
      <c r="X984" t="str">
        <f t="shared" si="15"/>
        <v>CC4</v>
      </c>
      <c r="Y984">
        <f>VLOOKUP($X984,Salt_Elev!$Q$1:$R$128,2,FALSE)</f>
        <v>0.67500000000000004</v>
      </c>
    </row>
    <row r="985" spans="1:25" x14ac:dyDescent="0.25">
      <c r="A985" s="1">
        <v>45047</v>
      </c>
      <c r="B985" s="2">
        <v>0.60555555555555551</v>
      </c>
      <c r="C985" t="s">
        <v>73</v>
      </c>
      <c r="D985" t="s">
        <v>74</v>
      </c>
      <c r="E985" t="s">
        <v>25</v>
      </c>
      <c r="F985" t="s">
        <v>64</v>
      </c>
      <c r="G985">
        <v>4</v>
      </c>
      <c r="H985">
        <v>42.5</v>
      </c>
      <c r="I985">
        <v>97.1</v>
      </c>
      <c r="J985">
        <v>1</v>
      </c>
      <c r="K985" t="s">
        <v>27</v>
      </c>
      <c r="L985">
        <v>82</v>
      </c>
      <c r="M985">
        <v>20</v>
      </c>
      <c r="N985">
        <v>131</v>
      </c>
      <c r="O985" t="s">
        <v>39</v>
      </c>
      <c r="P985" t="s">
        <v>29</v>
      </c>
      <c r="Q985" t="s">
        <v>29</v>
      </c>
      <c r="R985" t="s">
        <v>40</v>
      </c>
      <c r="S985">
        <v>240</v>
      </c>
      <c r="T985">
        <v>1</v>
      </c>
      <c r="U985" t="s">
        <v>80</v>
      </c>
      <c r="X985" t="str">
        <f t="shared" si="15"/>
        <v>CC4</v>
      </c>
      <c r="Y985">
        <f>VLOOKUP($X985,Salt_Elev!$Q$1:$R$128,2,FALSE)</f>
        <v>0.67500000000000004</v>
      </c>
    </row>
    <row r="986" spans="1:25" x14ac:dyDescent="0.25">
      <c r="A986" s="1">
        <v>45047</v>
      </c>
      <c r="B986" s="2">
        <v>0.60555555555555551</v>
      </c>
      <c r="C986" t="s">
        <v>73</v>
      </c>
      <c r="D986" t="s">
        <v>74</v>
      </c>
      <c r="E986" t="s">
        <v>25</v>
      </c>
      <c r="F986" t="s">
        <v>64</v>
      </c>
      <c r="G986">
        <v>4</v>
      </c>
      <c r="H986">
        <v>42.5</v>
      </c>
      <c r="I986">
        <v>97.1</v>
      </c>
      <c r="J986">
        <v>1</v>
      </c>
      <c r="K986" t="s">
        <v>27</v>
      </c>
      <c r="L986">
        <v>82</v>
      </c>
      <c r="M986">
        <v>20</v>
      </c>
      <c r="N986">
        <v>131</v>
      </c>
      <c r="O986" t="s">
        <v>39</v>
      </c>
      <c r="P986" t="s">
        <v>29</v>
      </c>
      <c r="Q986" t="s">
        <v>29</v>
      </c>
      <c r="R986" t="s">
        <v>40</v>
      </c>
      <c r="S986">
        <v>167</v>
      </c>
      <c r="T986">
        <v>1</v>
      </c>
      <c r="U986" t="s">
        <v>80</v>
      </c>
      <c r="X986" t="str">
        <f t="shared" si="15"/>
        <v>CC4</v>
      </c>
      <c r="Y986">
        <f>VLOOKUP($X986,Salt_Elev!$Q$1:$R$128,2,FALSE)</f>
        <v>0.67500000000000004</v>
      </c>
    </row>
    <row r="987" spans="1:25" x14ac:dyDescent="0.25">
      <c r="A987" s="1">
        <v>45047</v>
      </c>
      <c r="B987" s="2">
        <v>0.60555555555555551</v>
      </c>
      <c r="C987" t="s">
        <v>73</v>
      </c>
      <c r="D987" t="s">
        <v>74</v>
      </c>
      <c r="E987" t="s">
        <v>25</v>
      </c>
      <c r="F987" t="s">
        <v>64</v>
      </c>
      <c r="G987">
        <v>4</v>
      </c>
      <c r="H987">
        <v>42.5</v>
      </c>
      <c r="I987">
        <v>97.1</v>
      </c>
      <c r="J987">
        <v>1</v>
      </c>
      <c r="K987" t="s">
        <v>27</v>
      </c>
      <c r="L987">
        <v>82</v>
      </c>
      <c r="M987">
        <v>20</v>
      </c>
      <c r="N987">
        <v>131</v>
      </c>
      <c r="O987" t="s">
        <v>39</v>
      </c>
      <c r="P987" t="s">
        <v>29</v>
      </c>
      <c r="Q987" t="s">
        <v>29</v>
      </c>
      <c r="R987" t="s">
        <v>40</v>
      </c>
      <c r="S987">
        <v>196</v>
      </c>
      <c r="T987">
        <v>1</v>
      </c>
      <c r="U987" t="s">
        <v>80</v>
      </c>
      <c r="X987" t="str">
        <f t="shared" si="15"/>
        <v>CC4</v>
      </c>
      <c r="Y987">
        <f>VLOOKUP($X987,Salt_Elev!$Q$1:$R$128,2,FALSE)</f>
        <v>0.67500000000000004</v>
      </c>
    </row>
    <row r="988" spans="1:25" x14ac:dyDescent="0.25">
      <c r="A988" s="1">
        <v>45047</v>
      </c>
      <c r="B988" s="2">
        <v>0.60555555555555551</v>
      </c>
      <c r="C988" t="s">
        <v>73</v>
      </c>
      <c r="D988" t="s">
        <v>74</v>
      </c>
      <c r="E988" t="s">
        <v>25</v>
      </c>
      <c r="F988" t="s">
        <v>64</v>
      </c>
      <c r="G988">
        <v>4</v>
      </c>
      <c r="H988">
        <v>42.5</v>
      </c>
      <c r="I988">
        <v>97.1</v>
      </c>
      <c r="J988">
        <v>1</v>
      </c>
      <c r="K988" t="s">
        <v>27</v>
      </c>
      <c r="L988">
        <v>82</v>
      </c>
      <c r="M988">
        <v>20</v>
      </c>
      <c r="N988">
        <v>131</v>
      </c>
      <c r="O988" t="s">
        <v>39</v>
      </c>
      <c r="P988" t="s">
        <v>29</v>
      </c>
      <c r="Q988" t="s">
        <v>29</v>
      </c>
      <c r="R988" t="s">
        <v>40</v>
      </c>
      <c r="S988">
        <v>175</v>
      </c>
      <c r="T988">
        <v>0.5</v>
      </c>
      <c r="U988" t="s">
        <v>80</v>
      </c>
      <c r="X988" t="str">
        <f t="shared" si="15"/>
        <v>CC4</v>
      </c>
      <c r="Y988">
        <f>VLOOKUP($X988,Salt_Elev!$Q$1:$R$128,2,FALSE)</f>
        <v>0.67500000000000004</v>
      </c>
    </row>
    <row r="989" spans="1:25" x14ac:dyDescent="0.25">
      <c r="A989" s="1">
        <v>45047</v>
      </c>
      <c r="B989" s="2">
        <v>0.60555555555555551</v>
      </c>
      <c r="C989" t="s">
        <v>73</v>
      </c>
      <c r="D989" t="s">
        <v>74</v>
      </c>
      <c r="E989" t="s">
        <v>25</v>
      </c>
      <c r="F989" t="s">
        <v>64</v>
      </c>
      <c r="G989">
        <v>4</v>
      </c>
      <c r="H989">
        <v>42.5</v>
      </c>
      <c r="I989">
        <v>97.1</v>
      </c>
      <c r="J989">
        <v>1</v>
      </c>
      <c r="K989" t="s">
        <v>27</v>
      </c>
      <c r="L989">
        <v>82</v>
      </c>
      <c r="M989">
        <v>20</v>
      </c>
      <c r="N989">
        <v>131</v>
      </c>
      <c r="O989" t="s">
        <v>39</v>
      </c>
      <c r="P989" t="s">
        <v>29</v>
      </c>
      <c r="Q989" t="s">
        <v>29</v>
      </c>
      <c r="R989" t="s">
        <v>40</v>
      </c>
      <c r="S989">
        <v>160</v>
      </c>
      <c r="T989">
        <v>0.5</v>
      </c>
      <c r="U989" t="s">
        <v>80</v>
      </c>
      <c r="X989" t="str">
        <f t="shared" si="15"/>
        <v>CC4</v>
      </c>
      <c r="Y989">
        <f>VLOOKUP($X989,Salt_Elev!$Q$1:$R$128,2,FALSE)</f>
        <v>0.67500000000000004</v>
      </c>
    </row>
    <row r="990" spans="1:25" x14ac:dyDescent="0.25">
      <c r="A990" s="1">
        <v>45047</v>
      </c>
      <c r="B990" s="2">
        <v>0.60555555555555551</v>
      </c>
      <c r="C990" t="s">
        <v>73</v>
      </c>
      <c r="D990" t="s">
        <v>74</v>
      </c>
      <c r="E990" t="s">
        <v>25</v>
      </c>
      <c r="F990" t="s">
        <v>64</v>
      </c>
      <c r="G990">
        <v>4</v>
      </c>
      <c r="H990">
        <v>42.5</v>
      </c>
      <c r="I990">
        <v>97.1</v>
      </c>
      <c r="J990">
        <v>1</v>
      </c>
      <c r="K990" t="s">
        <v>27</v>
      </c>
      <c r="L990">
        <v>82</v>
      </c>
      <c r="M990">
        <v>20</v>
      </c>
      <c r="N990">
        <v>131</v>
      </c>
      <c r="O990" t="s">
        <v>39</v>
      </c>
      <c r="P990" t="s">
        <v>29</v>
      </c>
      <c r="Q990" t="s">
        <v>29</v>
      </c>
      <c r="R990" t="s">
        <v>40</v>
      </c>
      <c r="S990">
        <v>189</v>
      </c>
      <c r="T990">
        <v>0.5</v>
      </c>
      <c r="U990" t="s">
        <v>80</v>
      </c>
      <c r="X990" t="str">
        <f t="shared" si="15"/>
        <v>CC4</v>
      </c>
      <c r="Y990">
        <f>VLOOKUP($X990,Salt_Elev!$Q$1:$R$128,2,FALSE)</f>
        <v>0.67500000000000004</v>
      </c>
    </row>
    <row r="991" spans="1:25" x14ac:dyDescent="0.25">
      <c r="A991" s="1">
        <v>45047</v>
      </c>
      <c r="B991" s="2">
        <v>0.61736111111111114</v>
      </c>
      <c r="C991" t="s">
        <v>73</v>
      </c>
      <c r="D991" t="s">
        <v>74</v>
      </c>
      <c r="E991" t="s">
        <v>25</v>
      </c>
      <c r="F991" t="s">
        <v>64</v>
      </c>
      <c r="G991">
        <v>5</v>
      </c>
      <c r="H991">
        <v>51.2</v>
      </c>
      <c r="I991">
        <v>99</v>
      </c>
      <c r="J991">
        <v>2</v>
      </c>
      <c r="K991" t="s">
        <v>54</v>
      </c>
      <c r="L991">
        <v>10</v>
      </c>
      <c r="M991">
        <v>100</v>
      </c>
      <c r="N991">
        <v>21</v>
      </c>
      <c r="O991" t="s">
        <v>79</v>
      </c>
      <c r="P991" t="s">
        <v>29</v>
      </c>
      <c r="Q991" t="s">
        <v>50</v>
      </c>
      <c r="R991" t="s">
        <v>50</v>
      </c>
      <c r="S991">
        <v>346</v>
      </c>
      <c r="T991">
        <v>5</v>
      </c>
      <c r="X991" t="str">
        <f t="shared" si="15"/>
        <v>CC5</v>
      </c>
      <c r="Y991">
        <f>VLOOKUP($X991,Salt_Elev!$Q$1:$R$128,2,FALSE)</f>
        <v>0.63900000000000001</v>
      </c>
    </row>
    <row r="992" spans="1:25" x14ac:dyDescent="0.25">
      <c r="A992" s="1">
        <v>45047</v>
      </c>
      <c r="B992" s="2">
        <v>0.61736111111111114</v>
      </c>
      <c r="C992" t="s">
        <v>73</v>
      </c>
      <c r="D992" t="s">
        <v>74</v>
      </c>
      <c r="E992" t="s">
        <v>25</v>
      </c>
      <c r="F992" t="s">
        <v>64</v>
      </c>
      <c r="G992">
        <v>5</v>
      </c>
      <c r="H992">
        <v>51.2</v>
      </c>
      <c r="I992">
        <v>99</v>
      </c>
      <c r="J992">
        <v>2</v>
      </c>
      <c r="K992" t="s">
        <v>54</v>
      </c>
      <c r="L992">
        <v>10</v>
      </c>
      <c r="M992">
        <v>100</v>
      </c>
      <c r="N992">
        <v>21</v>
      </c>
      <c r="O992" t="s">
        <v>79</v>
      </c>
      <c r="P992" t="s">
        <v>29</v>
      </c>
      <c r="Q992" t="s">
        <v>50</v>
      </c>
      <c r="R992" t="s">
        <v>50</v>
      </c>
      <c r="S992">
        <v>242</v>
      </c>
      <c r="T992">
        <v>4.5</v>
      </c>
      <c r="X992" t="str">
        <f t="shared" si="15"/>
        <v>CC5</v>
      </c>
      <c r="Y992">
        <f>VLOOKUP($X992,Salt_Elev!$Q$1:$R$128,2,FALSE)</f>
        <v>0.63900000000000001</v>
      </c>
    </row>
    <row r="993" spans="1:25" x14ac:dyDescent="0.25">
      <c r="A993" s="1">
        <v>45047</v>
      </c>
      <c r="B993" s="2">
        <v>0.61736111111111114</v>
      </c>
      <c r="C993" t="s">
        <v>73</v>
      </c>
      <c r="D993" t="s">
        <v>74</v>
      </c>
      <c r="E993" t="s">
        <v>25</v>
      </c>
      <c r="F993" t="s">
        <v>64</v>
      </c>
      <c r="G993">
        <v>5</v>
      </c>
      <c r="H993">
        <v>51.2</v>
      </c>
      <c r="I993">
        <v>99</v>
      </c>
      <c r="J993">
        <v>2</v>
      </c>
      <c r="K993" t="s">
        <v>54</v>
      </c>
      <c r="L993">
        <v>10</v>
      </c>
      <c r="M993">
        <v>100</v>
      </c>
      <c r="N993">
        <v>21</v>
      </c>
      <c r="O993" t="s">
        <v>79</v>
      </c>
      <c r="P993" t="s">
        <v>29</v>
      </c>
      <c r="Q993" t="s">
        <v>50</v>
      </c>
      <c r="R993" t="s">
        <v>50</v>
      </c>
      <c r="S993">
        <v>260</v>
      </c>
      <c r="T993">
        <v>4</v>
      </c>
      <c r="X993" t="str">
        <f t="shared" si="15"/>
        <v>CC5</v>
      </c>
      <c r="Y993">
        <f>VLOOKUP($X993,Salt_Elev!$Q$1:$R$128,2,FALSE)</f>
        <v>0.63900000000000001</v>
      </c>
    </row>
    <row r="994" spans="1:25" x14ac:dyDescent="0.25">
      <c r="A994" s="1">
        <v>45047</v>
      </c>
      <c r="B994" s="2">
        <v>0.61736111111111114</v>
      </c>
      <c r="C994" t="s">
        <v>73</v>
      </c>
      <c r="D994" t="s">
        <v>74</v>
      </c>
      <c r="E994" t="s">
        <v>25</v>
      </c>
      <c r="F994" t="s">
        <v>64</v>
      </c>
      <c r="G994">
        <v>5</v>
      </c>
      <c r="H994">
        <v>51.2</v>
      </c>
      <c r="I994">
        <v>99</v>
      </c>
      <c r="J994">
        <v>2</v>
      </c>
      <c r="K994" t="s">
        <v>54</v>
      </c>
      <c r="L994">
        <v>10</v>
      </c>
      <c r="M994">
        <v>100</v>
      </c>
      <c r="N994">
        <v>21</v>
      </c>
      <c r="O994" t="s">
        <v>79</v>
      </c>
      <c r="P994" t="s">
        <v>29</v>
      </c>
      <c r="Q994" t="s">
        <v>50</v>
      </c>
      <c r="R994" t="s">
        <v>50</v>
      </c>
      <c r="S994">
        <v>245</v>
      </c>
      <c r="T994">
        <v>4</v>
      </c>
      <c r="X994" t="str">
        <f t="shared" si="15"/>
        <v>CC5</v>
      </c>
      <c r="Y994">
        <f>VLOOKUP($X994,Salt_Elev!$Q$1:$R$128,2,FALSE)</f>
        <v>0.63900000000000001</v>
      </c>
    </row>
    <row r="995" spans="1:25" x14ac:dyDescent="0.25">
      <c r="A995" s="1">
        <v>45047</v>
      </c>
      <c r="B995" s="2">
        <v>0.61736111111111114</v>
      </c>
      <c r="C995" t="s">
        <v>73</v>
      </c>
      <c r="D995" t="s">
        <v>74</v>
      </c>
      <c r="E995" t="s">
        <v>25</v>
      </c>
      <c r="F995" t="s">
        <v>64</v>
      </c>
      <c r="G995">
        <v>5</v>
      </c>
      <c r="H995">
        <v>51.2</v>
      </c>
      <c r="I995">
        <v>99</v>
      </c>
      <c r="J995">
        <v>2</v>
      </c>
      <c r="K995" t="s">
        <v>54</v>
      </c>
      <c r="L995">
        <v>10</v>
      </c>
      <c r="M995">
        <v>100</v>
      </c>
      <c r="N995">
        <v>21</v>
      </c>
      <c r="O995" t="s">
        <v>79</v>
      </c>
      <c r="P995" t="s">
        <v>29</v>
      </c>
      <c r="Q995" t="s">
        <v>50</v>
      </c>
      <c r="R995" t="s">
        <v>50</v>
      </c>
      <c r="S995">
        <v>289</v>
      </c>
      <c r="T995">
        <v>4</v>
      </c>
      <c r="X995" t="str">
        <f t="shared" si="15"/>
        <v>CC5</v>
      </c>
      <c r="Y995">
        <f>VLOOKUP($X995,Salt_Elev!$Q$1:$R$128,2,FALSE)</f>
        <v>0.63900000000000001</v>
      </c>
    </row>
    <row r="996" spans="1:25" x14ac:dyDescent="0.25">
      <c r="A996" s="1">
        <v>45047</v>
      </c>
      <c r="B996" s="2">
        <v>0.61736111111111114</v>
      </c>
      <c r="C996" t="s">
        <v>73</v>
      </c>
      <c r="D996" t="s">
        <v>74</v>
      </c>
      <c r="E996" t="s">
        <v>25</v>
      </c>
      <c r="F996" t="s">
        <v>64</v>
      </c>
      <c r="G996">
        <v>5</v>
      </c>
      <c r="H996">
        <v>51.2</v>
      </c>
      <c r="I996">
        <v>99</v>
      </c>
      <c r="J996">
        <v>2</v>
      </c>
      <c r="K996" t="s">
        <v>54</v>
      </c>
      <c r="L996">
        <v>10</v>
      </c>
      <c r="M996">
        <v>100</v>
      </c>
      <c r="N996">
        <v>21</v>
      </c>
      <c r="O996" t="s">
        <v>79</v>
      </c>
      <c r="P996" t="s">
        <v>29</v>
      </c>
      <c r="Q996" t="s">
        <v>50</v>
      </c>
      <c r="R996" t="s">
        <v>50</v>
      </c>
      <c r="S996">
        <v>255</v>
      </c>
      <c r="T996">
        <v>4</v>
      </c>
      <c r="X996" t="str">
        <f t="shared" si="15"/>
        <v>CC5</v>
      </c>
      <c r="Y996">
        <f>VLOOKUP($X996,Salt_Elev!$Q$1:$R$128,2,FALSE)</f>
        <v>0.63900000000000001</v>
      </c>
    </row>
    <row r="997" spans="1:25" x14ac:dyDescent="0.25">
      <c r="A997" s="1">
        <v>45047</v>
      </c>
      <c r="B997" s="2">
        <v>0.61736111111111114</v>
      </c>
      <c r="C997" t="s">
        <v>73</v>
      </c>
      <c r="D997" t="s">
        <v>74</v>
      </c>
      <c r="E997" t="s">
        <v>25</v>
      </c>
      <c r="F997" t="s">
        <v>64</v>
      </c>
      <c r="G997">
        <v>5</v>
      </c>
      <c r="H997">
        <v>51.2</v>
      </c>
      <c r="I997">
        <v>99</v>
      </c>
      <c r="J997">
        <v>2</v>
      </c>
      <c r="K997" t="s">
        <v>54</v>
      </c>
      <c r="L997">
        <v>10</v>
      </c>
      <c r="M997">
        <v>100</v>
      </c>
      <c r="N997">
        <v>21</v>
      </c>
      <c r="O997" t="s">
        <v>79</v>
      </c>
      <c r="P997" t="s">
        <v>29</v>
      </c>
      <c r="Q997" t="s">
        <v>50</v>
      </c>
      <c r="R997" t="s">
        <v>50</v>
      </c>
      <c r="S997">
        <v>248</v>
      </c>
      <c r="T997">
        <v>4</v>
      </c>
      <c r="X997" t="str">
        <f t="shared" si="15"/>
        <v>CC5</v>
      </c>
      <c r="Y997">
        <f>VLOOKUP($X997,Salt_Elev!$Q$1:$R$128,2,FALSE)</f>
        <v>0.63900000000000001</v>
      </c>
    </row>
    <row r="998" spans="1:25" x14ac:dyDescent="0.25">
      <c r="A998" s="1">
        <v>45047</v>
      </c>
      <c r="B998" s="2">
        <v>0.61736111111111114</v>
      </c>
      <c r="C998" t="s">
        <v>73</v>
      </c>
      <c r="D998" t="s">
        <v>74</v>
      </c>
      <c r="E998" t="s">
        <v>25</v>
      </c>
      <c r="F998" t="s">
        <v>64</v>
      </c>
      <c r="G998">
        <v>5</v>
      </c>
      <c r="H998">
        <v>51.2</v>
      </c>
      <c r="I998">
        <v>99</v>
      </c>
      <c r="J998">
        <v>2</v>
      </c>
      <c r="K998" t="s">
        <v>54</v>
      </c>
      <c r="L998">
        <v>10</v>
      </c>
      <c r="M998">
        <v>100</v>
      </c>
      <c r="N998">
        <v>21</v>
      </c>
      <c r="O998" t="s">
        <v>79</v>
      </c>
      <c r="P998" t="s">
        <v>29</v>
      </c>
      <c r="Q998" t="s">
        <v>50</v>
      </c>
      <c r="R998" t="s">
        <v>50</v>
      </c>
      <c r="S998">
        <v>237</v>
      </c>
      <c r="T998">
        <v>3.5</v>
      </c>
      <c r="X998" t="str">
        <f t="shared" si="15"/>
        <v>CC5</v>
      </c>
      <c r="Y998">
        <f>VLOOKUP($X998,Salt_Elev!$Q$1:$R$128,2,FALSE)</f>
        <v>0.63900000000000001</v>
      </c>
    </row>
    <row r="999" spans="1:25" x14ac:dyDescent="0.25">
      <c r="A999" s="1">
        <v>45047</v>
      </c>
      <c r="B999" s="2">
        <v>0.61736111111111114</v>
      </c>
      <c r="C999" t="s">
        <v>73</v>
      </c>
      <c r="D999" t="s">
        <v>74</v>
      </c>
      <c r="E999" t="s">
        <v>25</v>
      </c>
      <c r="F999" t="s">
        <v>64</v>
      </c>
      <c r="G999">
        <v>5</v>
      </c>
      <c r="H999">
        <v>51.2</v>
      </c>
      <c r="I999">
        <v>99</v>
      </c>
      <c r="J999">
        <v>2</v>
      </c>
      <c r="K999" t="s">
        <v>54</v>
      </c>
      <c r="L999">
        <v>10</v>
      </c>
      <c r="M999">
        <v>100</v>
      </c>
      <c r="N999">
        <v>21</v>
      </c>
      <c r="O999" t="s">
        <v>79</v>
      </c>
      <c r="P999" t="s">
        <v>29</v>
      </c>
      <c r="Q999" t="s">
        <v>50</v>
      </c>
      <c r="R999" t="s">
        <v>50</v>
      </c>
      <c r="S999">
        <v>265</v>
      </c>
      <c r="T999">
        <v>3</v>
      </c>
      <c r="X999" t="str">
        <f t="shared" si="15"/>
        <v>CC5</v>
      </c>
      <c r="Y999">
        <f>VLOOKUP($X999,Salt_Elev!$Q$1:$R$128,2,FALSE)</f>
        <v>0.63900000000000001</v>
      </c>
    </row>
    <row r="1000" spans="1:25" x14ac:dyDescent="0.25">
      <c r="A1000" s="1">
        <v>45047</v>
      </c>
      <c r="B1000" s="2">
        <v>0.61736111111111114</v>
      </c>
      <c r="C1000" t="s">
        <v>73</v>
      </c>
      <c r="D1000" t="s">
        <v>74</v>
      </c>
      <c r="E1000" t="s">
        <v>25</v>
      </c>
      <c r="F1000" t="s">
        <v>64</v>
      </c>
      <c r="G1000">
        <v>5</v>
      </c>
      <c r="H1000">
        <v>51.2</v>
      </c>
      <c r="I1000">
        <v>99</v>
      </c>
      <c r="J1000">
        <v>2</v>
      </c>
      <c r="K1000" t="s">
        <v>54</v>
      </c>
      <c r="L1000">
        <v>10</v>
      </c>
      <c r="M1000">
        <v>100</v>
      </c>
      <c r="N1000">
        <v>21</v>
      </c>
      <c r="O1000" t="s">
        <v>79</v>
      </c>
      <c r="P1000" t="s">
        <v>29</v>
      </c>
      <c r="Q1000" t="s">
        <v>50</v>
      </c>
      <c r="R1000" t="s">
        <v>50</v>
      </c>
      <c r="S1000">
        <v>260</v>
      </c>
      <c r="T1000">
        <v>3</v>
      </c>
      <c r="X1000" t="str">
        <f t="shared" si="15"/>
        <v>CC5</v>
      </c>
      <c r="Y1000">
        <f>VLOOKUP($X1000,Salt_Elev!$Q$1:$R$128,2,FALSE)</f>
        <v>0.63900000000000001</v>
      </c>
    </row>
    <row r="1001" spans="1:25" x14ac:dyDescent="0.25">
      <c r="A1001" s="1">
        <v>45047</v>
      </c>
      <c r="B1001" s="2">
        <v>0.61736111111111114</v>
      </c>
      <c r="C1001" t="s">
        <v>73</v>
      </c>
      <c r="D1001" t="s">
        <v>74</v>
      </c>
      <c r="E1001" t="s">
        <v>25</v>
      </c>
      <c r="F1001" t="s">
        <v>64</v>
      </c>
      <c r="G1001">
        <v>5</v>
      </c>
      <c r="H1001">
        <v>51.2</v>
      </c>
      <c r="I1001">
        <v>99</v>
      </c>
      <c r="J1001">
        <v>2</v>
      </c>
      <c r="K1001" t="s">
        <v>27</v>
      </c>
      <c r="L1001">
        <v>89</v>
      </c>
      <c r="M1001">
        <v>20</v>
      </c>
      <c r="N1001">
        <v>235</v>
      </c>
      <c r="O1001" t="s">
        <v>39</v>
      </c>
      <c r="P1001" t="s">
        <v>29</v>
      </c>
      <c r="Q1001" t="s">
        <v>29</v>
      </c>
      <c r="R1001" t="s">
        <v>40</v>
      </c>
      <c r="S1001">
        <v>222</v>
      </c>
      <c r="T1001">
        <v>1.5</v>
      </c>
      <c r="X1001" t="str">
        <f t="shared" si="15"/>
        <v>CC5</v>
      </c>
      <c r="Y1001">
        <f>VLOOKUP($X1001,Salt_Elev!$Q$1:$R$128,2,FALSE)</f>
        <v>0.63900000000000001</v>
      </c>
    </row>
    <row r="1002" spans="1:25" x14ac:dyDescent="0.25">
      <c r="A1002" s="1">
        <v>45047</v>
      </c>
      <c r="B1002" s="2">
        <v>0.61736111111111114</v>
      </c>
      <c r="C1002" t="s">
        <v>73</v>
      </c>
      <c r="D1002" t="s">
        <v>74</v>
      </c>
      <c r="E1002" t="s">
        <v>25</v>
      </c>
      <c r="F1002" t="s">
        <v>64</v>
      </c>
      <c r="G1002">
        <v>5</v>
      </c>
      <c r="H1002">
        <v>51.2</v>
      </c>
      <c r="I1002">
        <v>99</v>
      </c>
      <c r="J1002">
        <v>2</v>
      </c>
      <c r="K1002" t="s">
        <v>27</v>
      </c>
      <c r="L1002">
        <v>89</v>
      </c>
      <c r="M1002">
        <v>20</v>
      </c>
      <c r="N1002">
        <v>235</v>
      </c>
      <c r="O1002" t="s">
        <v>39</v>
      </c>
      <c r="P1002" t="s">
        <v>29</v>
      </c>
      <c r="Q1002" t="s">
        <v>29</v>
      </c>
      <c r="R1002" t="s">
        <v>40</v>
      </c>
      <c r="S1002">
        <v>159</v>
      </c>
      <c r="T1002">
        <v>1</v>
      </c>
      <c r="X1002" t="str">
        <f t="shared" si="15"/>
        <v>CC5</v>
      </c>
      <c r="Y1002">
        <f>VLOOKUP($X1002,Salt_Elev!$Q$1:$R$128,2,FALSE)</f>
        <v>0.63900000000000001</v>
      </c>
    </row>
    <row r="1003" spans="1:25" x14ac:dyDescent="0.25">
      <c r="A1003" s="1">
        <v>45047</v>
      </c>
      <c r="B1003" s="2">
        <v>0.61736111111111114</v>
      </c>
      <c r="C1003" t="s">
        <v>73</v>
      </c>
      <c r="D1003" t="s">
        <v>74</v>
      </c>
      <c r="E1003" t="s">
        <v>25</v>
      </c>
      <c r="F1003" t="s">
        <v>64</v>
      </c>
      <c r="G1003">
        <v>5</v>
      </c>
      <c r="H1003">
        <v>51.2</v>
      </c>
      <c r="I1003">
        <v>99</v>
      </c>
      <c r="J1003">
        <v>2</v>
      </c>
      <c r="K1003" t="s">
        <v>27</v>
      </c>
      <c r="L1003">
        <v>89</v>
      </c>
      <c r="M1003">
        <v>20</v>
      </c>
      <c r="N1003">
        <v>235</v>
      </c>
      <c r="O1003" t="s">
        <v>39</v>
      </c>
      <c r="P1003" t="s">
        <v>29</v>
      </c>
      <c r="Q1003" t="s">
        <v>29</v>
      </c>
      <c r="R1003" t="s">
        <v>40</v>
      </c>
      <c r="S1003">
        <v>142</v>
      </c>
      <c r="T1003">
        <v>1</v>
      </c>
      <c r="X1003" t="str">
        <f t="shared" si="15"/>
        <v>CC5</v>
      </c>
      <c r="Y1003">
        <f>VLOOKUP($X1003,Salt_Elev!$Q$1:$R$128,2,FALSE)</f>
        <v>0.63900000000000001</v>
      </c>
    </row>
    <row r="1004" spans="1:25" x14ac:dyDescent="0.25">
      <c r="A1004" s="1">
        <v>45047</v>
      </c>
      <c r="B1004" s="2">
        <v>0.61736111111111114</v>
      </c>
      <c r="C1004" t="s">
        <v>73</v>
      </c>
      <c r="D1004" t="s">
        <v>74</v>
      </c>
      <c r="E1004" t="s">
        <v>25</v>
      </c>
      <c r="F1004" t="s">
        <v>64</v>
      </c>
      <c r="G1004">
        <v>5</v>
      </c>
      <c r="H1004">
        <v>51.2</v>
      </c>
      <c r="I1004">
        <v>99</v>
      </c>
      <c r="J1004">
        <v>2</v>
      </c>
      <c r="K1004" t="s">
        <v>27</v>
      </c>
      <c r="L1004">
        <v>89</v>
      </c>
      <c r="M1004">
        <v>20</v>
      </c>
      <c r="N1004">
        <v>235</v>
      </c>
      <c r="O1004" t="s">
        <v>39</v>
      </c>
      <c r="P1004" t="s">
        <v>29</v>
      </c>
      <c r="Q1004" t="s">
        <v>29</v>
      </c>
      <c r="R1004" t="s">
        <v>40</v>
      </c>
      <c r="S1004">
        <v>201</v>
      </c>
      <c r="T1004">
        <v>1</v>
      </c>
      <c r="X1004" t="str">
        <f t="shared" si="15"/>
        <v>CC5</v>
      </c>
      <c r="Y1004">
        <f>VLOOKUP($X1004,Salt_Elev!$Q$1:$R$128,2,FALSE)</f>
        <v>0.63900000000000001</v>
      </c>
    </row>
    <row r="1005" spans="1:25" x14ac:dyDescent="0.25">
      <c r="A1005" s="1">
        <v>45047</v>
      </c>
      <c r="B1005" s="2">
        <v>0.61736111111111114</v>
      </c>
      <c r="C1005" t="s">
        <v>73</v>
      </c>
      <c r="D1005" t="s">
        <v>74</v>
      </c>
      <c r="E1005" t="s">
        <v>25</v>
      </c>
      <c r="F1005" t="s">
        <v>64</v>
      </c>
      <c r="G1005">
        <v>5</v>
      </c>
      <c r="H1005">
        <v>51.2</v>
      </c>
      <c r="I1005">
        <v>99</v>
      </c>
      <c r="J1005">
        <v>2</v>
      </c>
      <c r="K1005" t="s">
        <v>27</v>
      </c>
      <c r="L1005">
        <v>89</v>
      </c>
      <c r="M1005">
        <v>20</v>
      </c>
      <c r="N1005">
        <v>235</v>
      </c>
      <c r="O1005" t="s">
        <v>39</v>
      </c>
      <c r="P1005" t="s">
        <v>29</v>
      </c>
      <c r="Q1005" t="s">
        <v>29</v>
      </c>
      <c r="R1005" t="s">
        <v>40</v>
      </c>
      <c r="S1005">
        <v>123</v>
      </c>
      <c r="T1005">
        <v>1</v>
      </c>
      <c r="X1005" t="str">
        <f t="shared" si="15"/>
        <v>CC5</v>
      </c>
      <c r="Y1005">
        <f>VLOOKUP($X1005,Salt_Elev!$Q$1:$R$128,2,FALSE)</f>
        <v>0.63900000000000001</v>
      </c>
    </row>
    <row r="1006" spans="1:25" x14ac:dyDescent="0.25">
      <c r="A1006" s="1">
        <v>45047</v>
      </c>
      <c r="B1006" s="2">
        <v>0.61736111111111114</v>
      </c>
      <c r="C1006" t="s">
        <v>73</v>
      </c>
      <c r="D1006" t="s">
        <v>74</v>
      </c>
      <c r="E1006" t="s">
        <v>25</v>
      </c>
      <c r="F1006" t="s">
        <v>64</v>
      </c>
      <c r="G1006">
        <v>5</v>
      </c>
      <c r="H1006">
        <v>51.2</v>
      </c>
      <c r="I1006">
        <v>99</v>
      </c>
      <c r="J1006">
        <v>2</v>
      </c>
      <c r="K1006" t="s">
        <v>27</v>
      </c>
      <c r="L1006">
        <v>89</v>
      </c>
      <c r="M1006">
        <v>20</v>
      </c>
      <c r="N1006">
        <v>235</v>
      </c>
      <c r="O1006" t="s">
        <v>39</v>
      </c>
      <c r="P1006" t="s">
        <v>29</v>
      </c>
      <c r="Q1006" t="s">
        <v>29</v>
      </c>
      <c r="R1006" t="s">
        <v>40</v>
      </c>
      <c r="S1006">
        <v>250</v>
      </c>
      <c r="T1006">
        <v>0.5</v>
      </c>
      <c r="X1006" t="str">
        <f t="shared" si="15"/>
        <v>CC5</v>
      </c>
      <c r="Y1006">
        <f>VLOOKUP($X1006,Salt_Elev!$Q$1:$R$128,2,FALSE)</f>
        <v>0.63900000000000001</v>
      </c>
    </row>
    <row r="1007" spans="1:25" x14ac:dyDescent="0.25">
      <c r="A1007" s="1">
        <v>45047</v>
      </c>
      <c r="B1007" s="2">
        <v>0.61736111111111114</v>
      </c>
      <c r="C1007" t="s">
        <v>73</v>
      </c>
      <c r="D1007" t="s">
        <v>74</v>
      </c>
      <c r="E1007" t="s">
        <v>25</v>
      </c>
      <c r="F1007" t="s">
        <v>64</v>
      </c>
      <c r="G1007">
        <v>5</v>
      </c>
      <c r="H1007">
        <v>51.2</v>
      </c>
      <c r="I1007">
        <v>99</v>
      </c>
      <c r="J1007">
        <v>2</v>
      </c>
      <c r="K1007" t="s">
        <v>27</v>
      </c>
      <c r="L1007">
        <v>89</v>
      </c>
      <c r="M1007">
        <v>20</v>
      </c>
      <c r="N1007">
        <v>235</v>
      </c>
      <c r="O1007" t="s">
        <v>39</v>
      </c>
      <c r="P1007" t="s">
        <v>29</v>
      </c>
      <c r="Q1007" t="s">
        <v>29</v>
      </c>
      <c r="R1007" t="s">
        <v>40</v>
      </c>
      <c r="S1007">
        <v>177</v>
      </c>
      <c r="T1007">
        <v>0.5</v>
      </c>
      <c r="X1007" t="str">
        <f t="shared" si="15"/>
        <v>CC5</v>
      </c>
      <c r="Y1007">
        <f>VLOOKUP($X1007,Salt_Elev!$Q$1:$R$128,2,FALSE)</f>
        <v>0.63900000000000001</v>
      </c>
    </row>
    <row r="1008" spans="1:25" x14ac:dyDescent="0.25">
      <c r="A1008" s="1">
        <v>45047</v>
      </c>
      <c r="B1008" s="2">
        <v>0.61736111111111114</v>
      </c>
      <c r="C1008" t="s">
        <v>73</v>
      </c>
      <c r="D1008" t="s">
        <v>74</v>
      </c>
      <c r="E1008" t="s">
        <v>25</v>
      </c>
      <c r="F1008" t="s">
        <v>64</v>
      </c>
      <c r="G1008">
        <v>5</v>
      </c>
      <c r="H1008">
        <v>51.2</v>
      </c>
      <c r="I1008">
        <v>99</v>
      </c>
      <c r="J1008">
        <v>2</v>
      </c>
      <c r="K1008" t="s">
        <v>27</v>
      </c>
      <c r="L1008">
        <v>89</v>
      </c>
      <c r="M1008">
        <v>20</v>
      </c>
      <c r="N1008">
        <v>235</v>
      </c>
      <c r="O1008" t="s">
        <v>39</v>
      </c>
      <c r="P1008" t="s">
        <v>29</v>
      </c>
      <c r="Q1008" t="s">
        <v>29</v>
      </c>
      <c r="R1008" t="s">
        <v>40</v>
      </c>
      <c r="S1008">
        <v>225</v>
      </c>
      <c r="T1008">
        <v>0.5</v>
      </c>
      <c r="X1008" t="str">
        <f t="shared" si="15"/>
        <v>CC5</v>
      </c>
      <c r="Y1008">
        <f>VLOOKUP($X1008,Salt_Elev!$Q$1:$R$128,2,FALSE)</f>
        <v>0.63900000000000001</v>
      </c>
    </row>
    <row r="1009" spans="1:25" x14ac:dyDescent="0.25">
      <c r="A1009" s="1">
        <v>45047</v>
      </c>
      <c r="B1009" s="2">
        <v>0.61736111111111114</v>
      </c>
      <c r="C1009" t="s">
        <v>73</v>
      </c>
      <c r="D1009" t="s">
        <v>74</v>
      </c>
      <c r="E1009" t="s">
        <v>25</v>
      </c>
      <c r="F1009" t="s">
        <v>64</v>
      </c>
      <c r="G1009">
        <v>5</v>
      </c>
      <c r="H1009">
        <v>51.2</v>
      </c>
      <c r="I1009">
        <v>99</v>
      </c>
      <c r="J1009">
        <v>2</v>
      </c>
      <c r="K1009" t="s">
        <v>27</v>
      </c>
      <c r="L1009">
        <v>89</v>
      </c>
      <c r="M1009">
        <v>20</v>
      </c>
      <c r="N1009">
        <v>235</v>
      </c>
      <c r="O1009" t="s">
        <v>39</v>
      </c>
      <c r="P1009" t="s">
        <v>29</v>
      </c>
      <c r="Q1009" t="s">
        <v>29</v>
      </c>
      <c r="R1009" t="s">
        <v>40</v>
      </c>
      <c r="S1009">
        <v>178</v>
      </c>
      <c r="T1009">
        <v>0.5</v>
      </c>
      <c r="X1009" t="str">
        <f t="shared" si="15"/>
        <v>CC5</v>
      </c>
      <c r="Y1009">
        <f>VLOOKUP($X1009,Salt_Elev!$Q$1:$R$128,2,FALSE)</f>
        <v>0.63900000000000001</v>
      </c>
    </row>
    <row r="1010" spans="1:25" x14ac:dyDescent="0.25">
      <c r="A1010" s="1">
        <v>45047</v>
      </c>
      <c r="B1010" s="2">
        <v>0.61736111111111114</v>
      </c>
      <c r="C1010" t="s">
        <v>73</v>
      </c>
      <c r="D1010" t="s">
        <v>74</v>
      </c>
      <c r="E1010" t="s">
        <v>25</v>
      </c>
      <c r="F1010" t="s">
        <v>64</v>
      </c>
      <c r="G1010">
        <v>5</v>
      </c>
      <c r="H1010">
        <v>51.2</v>
      </c>
      <c r="I1010">
        <v>99</v>
      </c>
      <c r="J1010">
        <v>2</v>
      </c>
      <c r="K1010" t="s">
        <v>27</v>
      </c>
      <c r="L1010">
        <v>89</v>
      </c>
      <c r="M1010">
        <v>20</v>
      </c>
      <c r="N1010">
        <v>235</v>
      </c>
      <c r="O1010" t="s">
        <v>39</v>
      </c>
      <c r="P1010" t="s">
        <v>29</v>
      </c>
      <c r="Q1010" t="s">
        <v>29</v>
      </c>
      <c r="R1010" t="s">
        <v>40</v>
      </c>
      <c r="S1010">
        <v>192</v>
      </c>
      <c r="T1010">
        <v>0.5</v>
      </c>
      <c r="X1010" t="str">
        <f t="shared" si="15"/>
        <v>CC5</v>
      </c>
      <c r="Y1010">
        <f>VLOOKUP($X1010,Salt_Elev!$Q$1:$R$128,2,FALSE)</f>
        <v>0.63900000000000001</v>
      </c>
    </row>
    <row r="1011" spans="1:25" x14ac:dyDescent="0.25">
      <c r="A1011" s="1">
        <v>45047</v>
      </c>
      <c r="B1011" s="2">
        <v>0.63124999999999998</v>
      </c>
      <c r="C1011" t="s">
        <v>76</v>
      </c>
      <c r="D1011" t="s">
        <v>77</v>
      </c>
      <c r="E1011" t="s">
        <v>25</v>
      </c>
      <c r="F1011" t="s">
        <v>64</v>
      </c>
      <c r="G1011">
        <v>6</v>
      </c>
      <c r="H1011">
        <v>54.5</v>
      </c>
      <c r="I1011">
        <v>96.2</v>
      </c>
      <c r="J1011">
        <v>0</v>
      </c>
      <c r="K1011" t="s">
        <v>54</v>
      </c>
      <c r="L1011">
        <v>0.2</v>
      </c>
      <c r="M1011">
        <v>100</v>
      </c>
      <c r="N1011">
        <v>1</v>
      </c>
      <c r="O1011" t="s">
        <v>17</v>
      </c>
      <c r="P1011" t="s">
        <v>29</v>
      </c>
      <c r="Q1011" t="s">
        <v>29</v>
      </c>
      <c r="R1011" t="s">
        <v>50</v>
      </c>
      <c r="S1011">
        <v>360</v>
      </c>
      <c r="T1011">
        <v>3</v>
      </c>
      <c r="X1011" t="str">
        <f t="shared" si="15"/>
        <v>CC6</v>
      </c>
      <c r="Y1011">
        <f>VLOOKUP($X1011,Salt_Elev!$Q$1:$R$128,2,FALSE)</f>
        <v>0.496</v>
      </c>
    </row>
    <row r="1012" spans="1:25" x14ac:dyDescent="0.25">
      <c r="A1012" s="1">
        <v>45047</v>
      </c>
      <c r="B1012" s="2">
        <v>0.63124999999999998</v>
      </c>
      <c r="C1012" t="s">
        <v>76</v>
      </c>
      <c r="D1012" t="s">
        <v>77</v>
      </c>
      <c r="E1012" t="s">
        <v>25</v>
      </c>
      <c r="F1012" t="s">
        <v>64</v>
      </c>
      <c r="G1012">
        <v>6</v>
      </c>
      <c r="H1012">
        <v>54.5</v>
      </c>
      <c r="I1012">
        <v>96.2</v>
      </c>
      <c r="J1012">
        <v>0</v>
      </c>
      <c r="K1012" t="s">
        <v>27</v>
      </c>
      <c r="L1012">
        <v>96</v>
      </c>
      <c r="M1012">
        <v>20</v>
      </c>
      <c r="N1012">
        <v>300</v>
      </c>
      <c r="O1012" t="s">
        <v>39</v>
      </c>
      <c r="P1012" t="s">
        <v>29</v>
      </c>
      <c r="Q1012" t="s">
        <v>29</v>
      </c>
      <c r="R1012" t="s">
        <v>40</v>
      </c>
      <c r="S1012">
        <v>390</v>
      </c>
      <c r="T1012">
        <v>1.5</v>
      </c>
      <c r="X1012" t="str">
        <f t="shared" si="15"/>
        <v>CC6</v>
      </c>
      <c r="Y1012">
        <f>VLOOKUP($X1012,Salt_Elev!$Q$1:$R$128,2,FALSE)</f>
        <v>0.496</v>
      </c>
    </row>
    <row r="1013" spans="1:25" x14ac:dyDescent="0.25">
      <c r="A1013" s="1">
        <v>45047</v>
      </c>
      <c r="B1013" s="2">
        <v>0.63124999999999998</v>
      </c>
      <c r="C1013" t="s">
        <v>76</v>
      </c>
      <c r="D1013" t="s">
        <v>77</v>
      </c>
      <c r="E1013" t="s">
        <v>25</v>
      </c>
      <c r="F1013" t="s">
        <v>64</v>
      </c>
      <c r="G1013">
        <v>6</v>
      </c>
      <c r="H1013">
        <v>54.5</v>
      </c>
      <c r="I1013">
        <v>96.2</v>
      </c>
      <c r="J1013">
        <v>0</v>
      </c>
      <c r="K1013" t="s">
        <v>27</v>
      </c>
      <c r="L1013">
        <v>96</v>
      </c>
      <c r="M1013">
        <v>20</v>
      </c>
      <c r="N1013">
        <v>300</v>
      </c>
      <c r="O1013" t="s">
        <v>39</v>
      </c>
      <c r="P1013" t="s">
        <v>29</v>
      </c>
      <c r="Q1013" t="s">
        <v>29</v>
      </c>
      <c r="R1013" t="s">
        <v>40</v>
      </c>
      <c r="S1013">
        <v>310</v>
      </c>
      <c r="T1013">
        <v>1.5</v>
      </c>
      <c r="X1013" t="str">
        <f t="shared" si="15"/>
        <v>CC6</v>
      </c>
      <c r="Y1013">
        <f>VLOOKUP($X1013,Salt_Elev!$Q$1:$R$128,2,FALSE)</f>
        <v>0.496</v>
      </c>
    </row>
    <row r="1014" spans="1:25" x14ac:dyDescent="0.25">
      <c r="A1014" s="1">
        <v>45047</v>
      </c>
      <c r="B1014" s="2">
        <v>0.63124999999999998</v>
      </c>
      <c r="C1014" t="s">
        <v>76</v>
      </c>
      <c r="D1014" t="s">
        <v>77</v>
      </c>
      <c r="E1014" t="s">
        <v>25</v>
      </c>
      <c r="F1014" t="s">
        <v>64</v>
      </c>
      <c r="G1014">
        <v>6</v>
      </c>
      <c r="H1014">
        <v>54.5</v>
      </c>
      <c r="I1014">
        <v>96.2</v>
      </c>
      <c r="J1014">
        <v>0</v>
      </c>
      <c r="K1014" t="s">
        <v>27</v>
      </c>
      <c r="L1014">
        <v>96</v>
      </c>
      <c r="M1014">
        <v>20</v>
      </c>
      <c r="N1014">
        <v>300</v>
      </c>
      <c r="O1014" t="s">
        <v>39</v>
      </c>
      <c r="P1014" t="s">
        <v>29</v>
      </c>
      <c r="Q1014" t="s">
        <v>29</v>
      </c>
      <c r="R1014" t="s">
        <v>40</v>
      </c>
      <c r="S1014">
        <v>290</v>
      </c>
      <c r="T1014">
        <v>1.5</v>
      </c>
      <c r="X1014" t="str">
        <f t="shared" si="15"/>
        <v>CC6</v>
      </c>
      <c r="Y1014">
        <f>VLOOKUP($X1014,Salt_Elev!$Q$1:$R$128,2,FALSE)</f>
        <v>0.496</v>
      </c>
    </row>
    <row r="1015" spans="1:25" x14ac:dyDescent="0.25">
      <c r="A1015" s="1">
        <v>45047</v>
      </c>
      <c r="B1015" s="2">
        <v>0.63124999999999998</v>
      </c>
      <c r="C1015" t="s">
        <v>76</v>
      </c>
      <c r="D1015" t="s">
        <v>77</v>
      </c>
      <c r="E1015" t="s">
        <v>25</v>
      </c>
      <c r="F1015" t="s">
        <v>64</v>
      </c>
      <c r="G1015">
        <v>6</v>
      </c>
      <c r="H1015">
        <v>54.5</v>
      </c>
      <c r="I1015">
        <v>96.2</v>
      </c>
      <c r="J1015">
        <v>0</v>
      </c>
      <c r="K1015" t="s">
        <v>27</v>
      </c>
      <c r="L1015">
        <v>96</v>
      </c>
      <c r="M1015">
        <v>20</v>
      </c>
      <c r="N1015">
        <v>300</v>
      </c>
      <c r="O1015" t="s">
        <v>39</v>
      </c>
      <c r="P1015" t="s">
        <v>29</v>
      </c>
      <c r="Q1015" t="s">
        <v>29</v>
      </c>
      <c r="R1015" t="s">
        <v>40</v>
      </c>
      <c r="S1015">
        <v>262</v>
      </c>
      <c r="T1015">
        <v>1.5</v>
      </c>
      <c r="X1015" t="str">
        <f t="shared" si="15"/>
        <v>CC6</v>
      </c>
      <c r="Y1015">
        <f>VLOOKUP($X1015,Salt_Elev!$Q$1:$R$128,2,FALSE)</f>
        <v>0.496</v>
      </c>
    </row>
    <row r="1016" spans="1:25" x14ac:dyDescent="0.25">
      <c r="A1016" s="1">
        <v>45047</v>
      </c>
      <c r="B1016" s="2">
        <v>0.63124999999999998</v>
      </c>
      <c r="C1016" t="s">
        <v>76</v>
      </c>
      <c r="D1016" t="s">
        <v>77</v>
      </c>
      <c r="E1016" t="s">
        <v>25</v>
      </c>
      <c r="F1016" t="s">
        <v>64</v>
      </c>
      <c r="G1016">
        <v>6</v>
      </c>
      <c r="H1016">
        <v>54.5</v>
      </c>
      <c r="I1016">
        <v>96.2</v>
      </c>
      <c r="J1016">
        <v>0</v>
      </c>
      <c r="K1016" t="s">
        <v>27</v>
      </c>
      <c r="L1016">
        <v>96</v>
      </c>
      <c r="M1016">
        <v>20</v>
      </c>
      <c r="N1016">
        <v>300</v>
      </c>
      <c r="O1016" t="s">
        <v>39</v>
      </c>
      <c r="P1016" t="s">
        <v>29</v>
      </c>
      <c r="Q1016" t="s">
        <v>29</v>
      </c>
      <c r="R1016" t="s">
        <v>40</v>
      </c>
      <c r="S1016">
        <v>320</v>
      </c>
      <c r="T1016">
        <v>1</v>
      </c>
      <c r="X1016" t="str">
        <f t="shared" si="15"/>
        <v>CC6</v>
      </c>
      <c r="Y1016">
        <f>VLOOKUP($X1016,Salt_Elev!$Q$1:$R$128,2,FALSE)</f>
        <v>0.496</v>
      </c>
    </row>
    <row r="1017" spans="1:25" x14ac:dyDescent="0.25">
      <c r="A1017" s="1">
        <v>45047</v>
      </c>
      <c r="B1017" s="2">
        <v>0.63124999999999998</v>
      </c>
      <c r="C1017" t="s">
        <v>76</v>
      </c>
      <c r="D1017" t="s">
        <v>77</v>
      </c>
      <c r="E1017" t="s">
        <v>25</v>
      </c>
      <c r="F1017" t="s">
        <v>64</v>
      </c>
      <c r="G1017">
        <v>6</v>
      </c>
      <c r="H1017">
        <v>54.5</v>
      </c>
      <c r="I1017">
        <v>96.2</v>
      </c>
      <c r="J1017">
        <v>0</v>
      </c>
      <c r="K1017" t="s">
        <v>27</v>
      </c>
      <c r="L1017">
        <v>96</v>
      </c>
      <c r="M1017">
        <v>20</v>
      </c>
      <c r="N1017">
        <v>300</v>
      </c>
      <c r="O1017" t="s">
        <v>39</v>
      </c>
      <c r="P1017" t="s">
        <v>29</v>
      </c>
      <c r="Q1017" t="s">
        <v>29</v>
      </c>
      <c r="R1017" t="s">
        <v>40</v>
      </c>
      <c r="S1017">
        <v>335</v>
      </c>
      <c r="T1017">
        <v>1</v>
      </c>
      <c r="X1017" t="str">
        <f t="shared" si="15"/>
        <v>CC6</v>
      </c>
      <c r="Y1017">
        <f>VLOOKUP($X1017,Salt_Elev!$Q$1:$R$128,2,FALSE)</f>
        <v>0.496</v>
      </c>
    </row>
    <row r="1018" spans="1:25" x14ac:dyDescent="0.25">
      <c r="A1018" s="1">
        <v>45047</v>
      </c>
      <c r="B1018" s="2">
        <v>0.63124999999999998</v>
      </c>
      <c r="C1018" t="s">
        <v>76</v>
      </c>
      <c r="D1018" t="s">
        <v>77</v>
      </c>
      <c r="E1018" t="s">
        <v>25</v>
      </c>
      <c r="F1018" t="s">
        <v>64</v>
      </c>
      <c r="G1018">
        <v>6</v>
      </c>
      <c r="H1018">
        <v>54.5</v>
      </c>
      <c r="I1018">
        <v>96.2</v>
      </c>
      <c r="J1018">
        <v>0</v>
      </c>
      <c r="K1018" t="s">
        <v>27</v>
      </c>
      <c r="L1018">
        <v>96</v>
      </c>
      <c r="M1018">
        <v>20</v>
      </c>
      <c r="N1018">
        <v>300</v>
      </c>
      <c r="O1018" t="s">
        <v>39</v>
      </c>
      <c r="P1018" t="s">
        <v>29</v>
      </c>
      <c r="Q1018" t="s">
        <v>29</v>
      </c>
      <c r="R1018" t="s">
        <v>40</v>
      </c>
      <c r="S1018">
        <v>190</v>
      </c>
      <c r="T1018">
        <v>1</v>
      </c>
      <c r="X1018" t="str">
        <f t="shared" si="15"/>
        <v>CC6</v>
      </c>
      <c r="Y1018">
        <f>VLOOKUP($X1018,Salt_Elev!$Q$1:$R$128,2,FALSE)</f>
        <v>0.496</v>
      </c>
    </row>
    <row r="1019" spans="1:25" x14ac:dyDescent="0.25">
      <c r="A1019" s="1">
        <v>45047</v>
      </c>
      <c r="B1019" s="2">
        <v>0.63124999999999998</v>
      </c>
      <c r="C1019" t="s">
        <v>76</v>
      </c>
      <c r="D1019" t="s">
        <v>77</v>
      </c>
      <c r="E1019" t="s">
        <v>25</v>
      </c>
      <c r="F1019" t="s">
        <v>64</v>
      </c>
      <c r="G1019">
        <v>6</v>
      </c>
      <c r="H1019">
        <v>54.5</v>
      </c>
      <c r="I1019">
        <v>96.2</v>
      </c>
      <c r="J1019">
        <v>0</v>
      </c>
      <c r="K1019" t="s">
        <v>27</v>
      </c>
      <c r="L1019">
        <v>96</v>
      </c>
      <c r="M1019">
        <v>20</v>
      </c>
      <c r="N1019">
        <v>300</v>
      </c>
      <c r="O1019" t="s">
        <v>39</v>
      </c>
      <c r="P1019" t="s">
        <v>29</v>
      </c>
      <c r="Q1019" t="s">
        <v>29</v>
      </c>
      <c r="R1019" t="s">
        <v>40</v>
      </c>
      <c r="S1019">
        <v>335</v>
      </c>
      <c r="T1019">
        <v>1</v>
      </c>
      <c r="X1019" t="str">
        <f t="shared" si="15"/>
        <v>CC6</v>
      </c>
      <c r="Y1019">
        <f>VLOOKUP($X1019,Salt_Elev!$Q$1:$R$128,2,FALSE)</f>
        <v>0.496</v>
      </c>
    </row>
    <row r="1020" spans="1:25" x14ac:dyDescent="0.25">
      <c r="A1020" s="1">
        <v>45047</v>
      </c>
      <c r="B1020" s="2">
        <v>0.63124999999999998</v>
      </c>
      <c r="C1020" t="s">
        <v>76</v>
      </c>
      <c r="D1020" t="s">
        <v>77</v>
      </c>
      <c r="E1020" t="s">
        <v>25</v>
      </c>
      <c r="F1020" t="s">
        <v>64</v>
      </c>
      <c r="G1020">
        <v>6</v>
      </c>
      <c r="H1020">
        <v>54.5</v>
      </c>
      <c r="I1020">
        <v>96.2</v>
      </c>
      <c r="J1020">
        <v>0</v>
      </c>
      <c r="K1020" t="s">
        <v>27</v>
      </c>
      <c r="L1020">
        <v>96</v>
      </c>
      <c r="M1020">
        <v>20</v>
      </c>
      <c r="N1020">
        <v>300</v>
      </c>
      <c r="O1020" t="s">
        <v>39</v>
      </c>
      <c r="P1020" t="s">
        <v>29</v>
      </c>
      <c r="Q1020" t="s">
        <v>29</v>
      </c>
      <c r="R1020" t="s">
        <v>40</v>
      </c>
      <c r="S1020">
        <v>285</v>
      </c>
      <c r="T1020">
        <v>0.5</v>
      </c>
      <c r="X1020" t="str">
        <f t="shared" si="15"/>
        <v>CC6</v>
      </c>
      <c r="Y1020">
        <f>VLOOKUP($X1020,Salt_Elev!$Q$1:$R$128,2,FALSE)</f>
        <v>0.496</v>
      </c>
    </row>
    <row r="1021" spans="1:25" x14ac:dyDescent="0.25">
      <c r="A1021" s="1">
        <v>45047</v>
      </c>
      <c r="B1021" s="2">
        <v>0.63124999999999998</v>
      </c>
      <c r="C1021" t="s">
        <v>76</v>
      </c>
      <c r="D1021" t="s">
        <v>77</v>
      </c>
      <c r="E1021" t="s">
        <v>25</v>
      </c>
      <c r="F1021" t="s">
        <v>64</v>
      </c>
      <c r="G1021">
        <v>6</v>
      </c>
      <c r="H1021">
        <v>54.5</v>
      </c>
      <c r="I1021">
        <v>96.2</v>
      </c>
      <c r="J1021">
        <v>0</v>
      </c>
      <c r="K1021" t="s">
        <v>27</v>
      </c>
      <c r="L1021">
        <v>96</v>
      </c>
      <c r="M1021">
        <v>20</v>
      </c>
      <c r="N1021">
        <v>300</v>
      </c>
      <c r="O1021" t="s">
        <v>39</v>
      </c>
      <c r="P1021" t="s">
        <v>29</v>
      </c>
      <c r="Q1021" t="s">
        <v>29</v>
      </c>
      <c r="R1021" t="s">
        <v>40</v>
      </c>
      <c r="S1021">
        <v>194</v>
      </c>
      <c r="T1021">
        <v>0.5</v>
      </c>
      <c r="X1021" t="str">
        <f t="shared" si="15"/>
        <v>CC6</v>
      </c>
      <c r="Y1021">
        <f>VLOOKUP($X1021,Salt_Elev!$Q$1:$R$128,2,FALSE)</f>
        <v>0.496</v>
      </c>
    </row>
    <row r="1022" spans="1:25" x14ac:dyDescent="0.25">
      <c r="A1022" s="1">
        <v>45047</v>
      </c>
      <c r="B1022" s="2">
        <v>0.65069444444444446</v>
      </c>
      <c r="C1022" t="s">
        <v>76</v>
      </c>
      <c r="D1022" t="s">
        <v>77</v>
      </c>
      <c r="E1022" t="s">
        <v>25</v>
      </c>
      <c r="F1022" t="s">
        <v>64</v>
      </c>
      <c r="G1022">
        <v>7</v>
      </c>
      <c r="H1022">
        <v>43</v>
      </c>
      <c r="I1022">
        <v>99</v>
      </c>
      <c r="J1022">
        <v>7</v>
      </c>
      <c r="K1022" t="s">
        <v>27</v>
      </c>
      <c r="L1022">
        <v>99</v>
      </c>
      <c r="M1022">
        <v>40</v>
      </c>
      <c r="N1022">
        <v>300</v>
      </c>
      <c r="O1022" t="s">
        <v>39</v>
      </c>
      <c r="P1022" t="s">
        <v>29</v>
      </c>
      <c r="Q1022" t="s">
        <v>29</v>
      </c>
      <c r="R1022" t="s">
        <v>40</v>
      </c>
      <c r="S1022">
        <v>215</v>
      </c>
      <c r="T1022">
        <v>2</v>
      </c>
      <c r="X1022" t="str">
        <f t="shared" si="15"/>
        <v>CC7</v>
      </c>
      <c r="Y1022">
        <f>VLOOKUP($X1022,Salt_Elev!$Q$1:$R$128,2,FALSE)</f>
        <v>0.53400000000000003</v>
      </c>
    </row>
    <row r="1023" spans="1:25" x14ac:dyDescent="0.25">
      <c r="A1023" s="1">
        <v>45047</v>
      </c>
      <c r="B1023" s="2">
        <v>0.65069444444444446</v>
      </c>
      <c r="C1023" t="s">
        <v>76</v>
      </c>
      <c r="D1023" t="s">
        <v>77</v>
      </c>
      <c r="E1023" t="s">
        <v>25</v>
      </c>
      <c r="F1023" t="s">
        <v>64</v>
      </c>
      <c r="G1023">
        <v>7</v>
      </c>
      <c r="H1023">
        <v>43</v>
      </c>
      <c r="I1023">
        <v>99</v>
      </c>
      <c r="J1023">
        <v>7</v>
      </c>
      <c r="K1023" t="s">
        <v>27</v>
      </c>
      <c r="L1023">
        <v>99</v>
      </c>
      <c r="M1023">
        <v>40</v>
      </c>
      <c r="N1023">
        <v>300</v>
      </c>
      <c r="O1023" t="s">
        <v>39</v>
      </c>
      <c r="P1023" t="s">
        <v>29</v>
      </c>
      <c r="Q1023" t="s">
        <v>29</v>
      </c>
      <c r="R1023" t="s">
        <v>40</v>
      </c>
      <c r="S1023">
        <v>115</v>
      </c>
      <c r="T1023">
        <v>1.5</v>
      </c>
      <c r="X1023" t="str">
        <f t="shared" si="15"/>
        <v>CC7</v>
      </c>
      <c r="Y1023">
        <f>VLOOKUP($X1023,Salt_Elev!$Q$1:$R$128,2,FALSE)</f>
        <v>0.53400000000000003</v>
      </c>
    </row>
    <row r="1024" spans="1:25" x14ac:dyDescent="0.25">
      <c r="A1024" s="1">
        <v>45047</v>
      </c>
      <c r="B1024" s="2">
        <v>0.65069444444444446</v>
      </c>
      <c r="C1024" t="s">
        <v>76</v>
      </c>
      <c r="D1024" t="s">
        <v>77</v>
      </c>
      <c r="E1024" t="s">
        <v>25</v>
      </c>
      <c r="F1024" t="s">
        <v>64</v>
      </c>
      <c r="G1024">
        <v>7</v>
      </c>
      <c r="H1024">
        <v>43</v>
      </c>
      <c r="I1024">
        <v>99</v>
      </c>
      <c r="J1024">
        <v>7</v>
      </c>
      <c r="K1024" t="s">
        <v>27</v>
      </c>
      <c r="L1024">
        <v>99</v>
      </c>
      <c r="M1024">
        <v>40</v>
      </c>
      <c r="N1024">
        <v>300</v>
      </c>
      <c r="O1024" t="s">
        <v>39</v>
      </c>
      <c r="P1024" t="s">
        <v>29</v>
      </c>
      <c r="Q1024" t="s">
        <v>29</v>
      </c>
      <c r="R1024" t="s">
        <v>40</v>
      </c>
      <c r="S1024">
        <v>273</v>
      </c>
      <c r="T1024">
        <v>1.5</v>
      </c>
      <c r="X1024" t="str">
        <f t="shared" si="15"/>
        <v>CC7</v>
      </c>
      <c r="Y1024">
        <f>VLOOKUP($X1024,Salt_Elev!$Q$1:$R$128,2,FALSE)</f>
        <v>0.53400000000000003</v>
      </c>
    </row>
    <row r="1025" spans="1:25" x14ac:dyDescent="0.25">
      <c r="A1025" s="1">
        <v>45047</v>
      </c>
      <c r="B1025" s="2">
        <v>0.65069444444444446</v>
      </c>
      <c r="C1025" t="s">
        <v>76</v>
      </c>
      <c r="D1025" t="s">
        <v>77</v>
      </c>
      <c r="E1025" t="s">
        <v>25</v>
      </c>
      <c r="F1025" t="s">
        <v>64</v>
      </c>
      <c r="G1025">
        <v>7</v>
      </c>
      <c r="H1025">
        <v>43</v>
      </c>
      <c r="I1025">
        <v>99</v>
      </c>
      <c r="J1025">
        <v>7</v>
      </c>
      <c r="K1025" t="s">
        <v>27</v>
      </c>
      <c r="L1025">
        <v>99</v>
      </c>
      <c r="M1025">
        <v>40</v>
      </c>
      <c r="N1025">
        <v>300</v>
      </c>
      <c r="O1025" t="s">
        <v>39</v>
      </c>
      <c r="P1025" t="s">
        <v>29</v>
      </c>
      <c r="Q1025" t="s">
        <v>29</v>
      </c>
      <c r="R1025" t="s">
        <v>40</v>
      </c>
      <c r="S1025">
        <v>191</v>
      </c>
      <c r="T1025">
        <v>1.5</v>
      </c>
      <c r="X1025" t="str">
        <f t="shared" si="15"/>
        <v>CC7</v>
      </c>
      <c r="Y1025">
        <f>VLOOKUP($X1025,Salt_Elev!$Q$1:$R$128,2,FALSE)</f>
        <v>0.53400000000000003</v>
      </c>
    </row>
    <row r="1026" spans="1:25" x14ac:dyDescent="0.25">
      <c r="A1026" s="1">
        <v>45047</v>
      </c>
      <c r="B1026" s="2">
        <v>0.65069444444444446</v>
      </c>
      <c r="C1026" t="s">
        <v>76</v>
      </c>
      <c r="D1026" t="s">
        <v>77</v>
      </c>
      <c r="E1026" t="s">
        <v>25</v>
      </c>
      <c r="F1026" t="s">
        <v>64</v>
      </c>
      <c r="G1026">
        <v>7</v>
      </c>
      <c r="H1026">
        <v>43</v>
      </c>
      <c r="I1026">
        <v>99</v>
      </c>
      <c r="J1026">
        <v>7</v>
      </c>
      <c r="K1026" t="s">
        <v>27</v>
      </c>
      <c r="L1026">
        <v>99</v>
      </c>
      <c r="M1026">
        <v>40</v>
      </c>
      <c r="N1026">
        <v>300</v>
      </c>
      <c r="O1026" t="s">
        <v>39</v>
      </c>
      <c r="P1026" t="s">
        <v>29</v>
      </c>
      <c r="Q1026" t="s">
        <v>29</v>
      </c>
      <c r="R1026" t="s">
        <v>40</v>
      </c>
      <c r="S1026">
        <v>240</v>
      </c>
      <c r="T1026">
        <v>1.5</v>
      </c>
      <c r="X1026" t="str">
        <f t="shared" ref="X1026:X1089" si="16">_xlfn.CONCAT(F1026,G1026)</f>
        <v>CC7</v>
      </c>
      <c r="Y1026">
        <f>VLOOKUP($X1026,Salt_Elev!$Q$1:$R$128,2,FALSE)</f>
        <v>0.53400000000000003</v>
      </c>
    </row>
    <row r="1027" spans="1:25" x14ac:dyDescent="0.25">
      <c r="A1027" s="1">
        <v>45047</v>
      </c>
      <c r="B1027" s="2">
        <v>0.65069444444444446</v>
      </c>
      <c r="C1027" t="s">
        <v>76</v>
      </c>
      <c r="D1027" t="s">
        <v>77</v>
      </c>
      <c r="E1027" t="s">
        <v>25</v>
      </c>
      <c r="F1027" t="s">
        <v>64</v>
      </c>
      <c r="G1027">
        <v>7</v>
      </c>
      <c r="H1027">
        <v>43</v>
      </c>
      <c r="I1027">
        <v>99</v>
      </c>
      <c r="J1027">
        <v>7</v>
      </c>
      <c r="K1027" t="s">
        <v>27</v>
      </c>
      <c r="L1027">
        <v>99</v>
      </c>
      <c r="M1027">
        <v>40</v>
      </c>
      <c r="N1027">
        <v>300</v>
      </c>
      <c r="O1027" t="s">
        <v>39</v>
      </c>
      <c r="P1027" t="s">
        <v>29</v>
      </c>
      <c r="Q1027" t="s">
        <v>29</v>
      </c>
      <c r="R1027" t="s">
        <v>40</v>
      </c>
      <c r="S1027">
        <v>240</v>
      </c>
      <c r="T1027">
        <v>1</v>
      </c>
      <c r="X1027" t="str">
        <f t="shared" si="16"/>
        <v>CC7</v>
      </c>
      <c r="Y1027">
        <f>VLOOKUP($X1027,Salt_Elev!$Q$1:$R$128,2,FALSE)</f>
        <v>0.53400000000000003</v>
      </c>
    </row>
    <row r="1028" spans="1:25" x14ac:dyDescent="0.25">
      <c r="A1028" s="1">
        <v>45047</v>
      </c>
      <c r="B1028" s="2">
        <v>0.65069444444444446</v>
      </c>
      <c r="C1028" t="s">
        <v>76</v>
      </c>
      <c r="D1028" t="s">
        <v>77</v>
      </c>
      <c r="E1028" t="s">
        <v>25</v>
      </c>
      <c r="F1028" t="s">
        <v>64</v>
      </c>
      <c r="G1028">
        <v>7</v>
      </c>
      <c r="H1028">
        <v>43</v>
      </c>
      <c r="I1028">
        <v>99</v>
      </c>
      <c r="J1028">
        <v>7</v>
      </c>
      <c r="K1028" t="s">
        <v>27</v>
      </c>
      <c r="L1028">
        <v>99</v>
      </c>
      <c r="M1028">
        <v>40</v>
      </c>
      <c r="N1028">
        <v>300</v>
      </c>
      <c r="O1028" t="s">
        <v>39</v>
      </c>
      <c r="P1028" t="s">
        <v>29</v>
      </c>
      <c r="Q1028" t="s">
        <v>29</v>
      </c>
      <c r="R1028" t="s">
        <v>40</v>
      </c>
      <c r="S1028">
        <v>230</v>
      </c>
      <c r="T1028">
        <v>1</v>
      </c>
      <c r="X1028" t="str">
        <f t="shared" si="16"/>
        <v>CC7</v>
      </c>
      <c r="Y1028">
        <f>VLOOKUP($X1028,Salt_Elev!$Q$1:$R$128,2,FALSE)</f>
        <v>0.53400000000000003</v>
      </c>
    </row>
    <row r="1029" spans="1:25" x14ac:dyDescent="0.25">
      <c r="A1029" s="1">
        <v>45047</v>
      </c>
      <c r="B1029" s="2">
        <v>0.65069444444444446</v>
      </c>
      <c r="C1029" t="s">
        <v>76</v>
      </c>
      <c r="D1029" t="s">
        <v>77</v>
      </c>
      <c r="E1029" t="s">
        <v>25</v>
      </c>
      <c r="F1029" t="s">
        <v>64</v>
      </c>
      <c r="G1029">
        <v>7</v>
      </c>
      <c r="H1029">
        <v>43</v>
      </c>
      <c r="I1029">
        <v>99</v>
      </c>
      <c r="J1029">
        <v>7</v>
      </c>
      <c r="K1029" t="s">
        <v>27</v>
      </c>
      <c r="L1029">
        <v>99</v>
      </c>
      <c r="M1029">
        <v>40</v>
      </c>
      <c r="N1029">
        <v>300</v>
      </c>
      <c r="O1029" t="s">
        <v>39</v>
      </c>
      <c r="P1029" t="s">
        <v>29</v>
      </c>
      <c r="Q1029" t="s">
        <v>29</v>
      </c>
      <c r="R1029" t="s">
        <v>40</v>
      </c>
      <c r="S1029">
        <v>235</v>
      </c>
      <c r="T1029">
        <v>1</v>
      </c>
      <c r="X1029" t="str">
        <f t="shared" si="16"/>
        <v>CC7</v>
      </c>
      <c r="Y1029">
        <f>VLOOKUP($X1029,Salt_Elev!$Q$1:$R$128,2,FALSE)</f>
        <v>0.53400000000000003</v>
      </c>
    </row>
    <row r="1030" spans="1:25" x14ac:dyDescent="0.25">
      <c r="A1030" s="1">
        <v>45047</v>
      </c>
      <c r="B1030" s="2">
        <v>0.65069444444444446</v>
      </c>
      <c r="C1030" t="s">
        <v>76</v>
      </c>
      <c r="D1030" t="s">
        <v>77</v>
      </c>
      <c r="E1030" t="s">
        <v>25</v>
      </c>
      <c r="F1030" t="s">
        <v>64</v>
      </c>
      <c r="G1030">
        <v>7</v>
      </c>
      <c r="H1030">
        <v>43</v>
      </c>
      <c r="I1030">
        <v>99</v>
      </c>
      <c r="J1030">
        <v>7</v>
      </c>
      <c r="K1030" t="s">
        <v>27</v>
      </c>
      <c r="L1030">
        <v>99</v>
      </c>
      <c r="M1030">
        <v>40</v>
      </c>
      <c r="N1030">
        <v>300</v>
      </c>
      <c r="O1030" t="s">
        <v>39</v>
      </c>
      <c r="P1030" t="s">
        <v>29</v>
      </c>
      <c r="Q1030" t="s">
        <v>29</v>
      </c>
      <c r="R1030" t="s">
        <v>40</v>
      </c>
      <c r="S1030">
        <v>239</v>
      </c>
      <c r="T1030">
        <v>1</v>
      </c>
      <c r="X1030" t="str">
        <f t="shared" si="16"/>
        <v>CC7</v>
      </c>
      <c r="Y1030">
        <f>VLOOKUP($X1030,Salt_Elev!$Q$1:$R$128,2,FALSE)</f>
        <v>0.53400000000000003</v>
      </c>
    </row>
    <row r="1031" spans="1:25" x14ac:dyDescent="0.25">
      <c r="A1031" s="1">
        <v>45047</v>
      </c>
      <c r="B1031" s="2">
        <v>0.65069444444444446</v>
      </c>
      <c r="C1031" t="s">
        <v>76</v>
      </c>
      <c r="D1031" t="s">
        <v>77</v>
      </c>
      <c r="E1031" t="s">
        <v>25</v>
      </c>
      <c r="F1031" t="s">
        <v>64</v>
      </c>
      <c r="G1031">
        <v>7</v>
      </c>
      <c r="H1031">
        <v>43</v>
      </c>
      <c r="I1031">
        <v>99</v>
      </c>
      <c r="J1031">
        <v>7</v>
      </c>
      <c r="K1031" t="s">
        <v>27</v>
      </c>
      <c r="L1031">
        <v>99</v>
      </c>
      <c r="M1031">
        <v>40</v>
      </c>
      <c r="N1031">
        <v>300</v>
      </c>
      <c r="O1031" t="s">
        <v>39</v>
      </c>
      <c r="P1031" t="s">
        <v>29</v>
      </c>
      <c r="Q1031" t="s">
        <v>29</v>
      </c>
      <c r="R1031" t="s">
        <v>40</v>
      </c>
      <c r="S1031">
        <v>240</v>
      </c>
      <c r="T1031">
        <v>1</v>
      </c>
      <c r="X1031" t="str">
        <f t="shared" si="16"/>
        <v>CC7</v>
      </c>
      <c r="Y1031">
        <f>VLOOKUP($X1031,Salt_Elev!$Q$1:$R$128,2,FALSE)</f>
        <v>0.53400000000000003</v>
      </c>
    </row>
    <row r="1032" spans="1:25" x14ac:dyDescent="0.25">
      <c r="A1032" s="1">
        <v>45047</v>
      </c>
      <c r="B1032" s="2">
        <v>0.71944444444444444</v>
      </c>
      <c r="C1032" t="s">
        <v>73</v>
      </c>
      <c r="D1032" t="s">
        <v>74</v>
      </c>
      <c r="E1032" t="s">
        <v>25</v>
      </c>
      <c r="F1032" t="s">
        <v>64</v>
      </c>
      <c r="G1032">
        <v>8</v>
      </c>
      <c r="H1032">
        <v>52.6</v>
      </c>
      <c r="I1032">
        <v>96</v>
      </c>
      <c r="J1032" t="s">
        <v>255</v>
      </c>
      <c r="K1032" t="s">
        <v>85</v>
      </c>
      <c r="L1032">
        <v>1</v>
      </c>
      <c r="M1032">
        <v>100</v>
      </c>
      <c r="N1032">
        <v>2</v>
      </c>
      <c r="O1032" t="s">
        <v>16</v>
      </c>
      <c r="P1032" t="s">
        <v>29</v>
      </c>
      <c r="Q1032" t="s">
        <v>50</v>
      </c>
      <c r="R1032" t="s">
        <v>29</v>
      </c>
      <c r="S1032">
        <v>506</v>
      </c>
      <c r="T1032">
        <v>6</v>
      </c>
      <c r="U1032" t="s">
        <v>82</v>
      </c>
      <c r="V1032" t="s">
        <v>84</v>
      </c>
      <c r="X1032" t="str">
        <f t="shared" si="16"/>
        <v>CC8</v>
      </c>
      <c r="Y1032">
        <f>VLOOKUP($X1032,Salt_Elev!$Q$1:$R$128,2,FALSE)</f>
        <v>0.624</v>
      </c>
    </row>
    <row r="1033" spans="1:25" x14ac:dyDescent="0.25">
      <c r="A1033" s="1">
        <v>45047</v>
      </c>
      <c r="B1033" s="2">
        <v>0.71944444444444444</v>
      </c>
      <c r="C1033" t="s">
        <v>73</v>
      </c>
      <c r="D1033" t="s">
        <v>74</v>
      </c>
      <c r="E1033" t="s">
        <v>25</v>
      </c>
      <c r="F1033" t="s">
        <v>64</v>
      </c>
      <c r="G1033">
        <v>8</v>
      </c>
      <c r="H1033">
        <v>52.6</v>
      </c>
      <c r="I1033">
        <v>96</v>
      </c>
      <c r="J1033" t="s">
        <v>255</v>
      </c>
      <c r="K1033" t="s">
        <v>85</v>
      </c>
      <c r="L1033">
        <v>1</v>
      </c>
      <c r="M1033">
        <v>100</v>
      </c>
      <c r="N1033">
        <v>2</v>
      </c>
      <c r="O1033" t="s">
        <v>16</v>
      </c>
      <c r="P1033" t="s">
        <v>29</v>
      </c>
      <c r="Q1033" t="s">
        <v>50</v>
      </c>
      <c r="R1033" t="s">
        <v>29</v>
      </c>
      <c r="S1033">
        <v>396</v>
      </c>
      <c r="T1033">
        <v>5</v>
      </c>
      <c r="U1033" t="s">
        <v>82</v>
      </c>
      <c r="V1033" t="s">
        <v>84</v>
      </c>
      <c r="X1033" t="str">
        <f t="shared" si="16"/>
        <v>CC8</v>
      </c>
      <c r="Y1033">
        <f>VLOOKUP($X1033,Salt_Elev!$Q$1:$R$128,2,FALSE)</f>
        <v>0.624</v>
      </c>
    </row>
    <row r="1034" spans="1:25" x14ac:dyDescent="0.25">
      <c r="A1034" s="1">
        <v>45047</v>
      </c>
      <c r="B1034" s="2">
        <v>0.71944444444444444</v>
      </c>
      <c r="C1034" t="s">
        <v>73</v>
      </c>
      <c r="D1034" t="s">
        <v>74</v>
      </c>
      <c r="E1034" t="s">
        <v>25</v>
      </c>
      <c r="F1034" t="s">
        <v>64</v>
      </c>
      <c r="G1034">
        <v>8</v>
      </c>
      <c r="H1034">
        <v>52.6</v>
      </c>
      <c r="I1034">
        <v>96</v>
      </c>
      <c r="J1034" t="s">
        <v>255</v>
      </c>
      <c r="K1034" t="s">
        <v>85</v>
      </c>
      <c r="L1034">
        <v>1</v>
      </c>
      <c r="M1034">
        <v>100</v>
      </c>
      <c r="N1034">
        <v>2</v>
      </c>
      <c r="O1034" t="s">
        <v>16</v>
      </c>
      <c r="P1034" t="s">
        <v>29</v>
      </c>
      <c r="Q1034" t="s">
        <v>50</v>
      </c>
      <c r="R1034" t="s">
        <v>29</v>
      </c>
      <c r="S1034">
        <v>442</v>
      </c>
      <c r="T1034">
        <v>5</v>
      </c>
      <c r="U1034" t="s">
        <v>82</v>
      </c>
      <c r="V1034" t="s">
        <v>84</v>
      </c>
      <c r="X1034" t="str">
        <f t="shared" si="16"/>
        <v>CC8</v>
      </c>
      <c r="Y1034">
        <f>VLOOKUP($X1034,Salt_Elev!$Q$1:$R$128,2,FALSE)</f>
        <v>0.624</v>
      </c>
    </row>
    <row r="1035" spans="1:25" x14ac:dyDescent="0.25">
      <c r="A1035" s="1">
        <v>45047</v>
      </c>
      <c r="B1035" s="2">
        <v>0.71944444444444444</v>
      </c>
      <c r="C1035" t="s">
        <v>73</v>
      </c>
      <c r="D1035" t="s">
        <v>74</v>
      </c>
      <c r="E1035" t="s">
        <v>25</v>
      </c>
      <c r="F1035" t="s">
        <v>64</v>
      </c>
      <c r="G1035">
        <v>8</v>
      </c>
      <c r="H1035">
        <v>52.6</v>
      </c>
      <c r="I1035">
        <v>96</v>
      </c>
      <c r="J1035" t="s">
        <v>255</v>
      </c>
      <c r="K1035" t="s">
        <v>54</v>
      </c>
      <c r="L1035">
        <v>35</v>
      </c>
      <c r="M1035">
        <v>100</v>
      </c>
      <c r="N1035">
        <v>33</v>
      </c>
      <c r="O1035" t="s">
        <v>70</v>
      </c>
      <c r="P1035" t="s">
        <v>70</v>
      </c>
      <c r="Q1035" t="s">
        <v>70</v>
      </c>
      <c r="R1035" t="s">
        <v>70</v>
      </c>
      <c r="S1035">
        <v>260</v>
      </c>
      <c r="T1035">
        <v>6</v>
      </c>
      <c r="U1035" t="s">
        <v>82</v>
      </c>
      <c r="V1035" t="s">
        <v>84</v>
      </c>
      <c r="X1035" t="str">
        <f t="shared" si="16"/>
        <v>CC8</v>
      </c>
      <c r="Y1035">
        <f>VLOOKUP($X1035,Salt_Elev!$Q$1:$R$128,2,FALSE)</f>
        <v>0.624</v>
      </c>
    </row>
    <row r="1036" spans="1:25" x14ac:dyDescent="0.25">
      <c r="A1036" s="1">
        <v>45047</v>
      </c>
      <c r="B1036" s="2">
        <v>0.71944444444444444</v>
      </c>
      <c r="C1036" t="s">
        <v>73</v>
      </c>
      <c r="D1036" t="s">
        <v>74</v>
      </c>
      <c r="E1036" t="s">
        <v>25</v>
      </c>
      <c r="F1036" t="s">
        <v>64</v>
      </c>
      <c r="G1036">
        <v>8</v>
      </c>
      <c r="H1036">
        <v>52.6</v>
      </c>
      <c r="I1036">
        <v>96</v>
      </c>
      <c r="J1036" t="s">
        <v>255</v>
      </c>
      <c r="K1036" t="s">
        <v>54</v>
      </c>
      <c r="L1036">
        <v>35</v>
      </c>
      <c r="M1036">
        <v>100</v>
      </c>
      <c r="N1036">
        <v>33</v>
      </c>
      <c r="O1036" t="s">
        <v>70</v>
      </c>
      <c r="P1036" t="s">
        <v>70</v>
      </c>
      <c r="Q1036" t="s">
        <v>70</v>
      </c>
      <c r="R1036" t="s">
        <v>70</v>
      </c>
      <c r="S1036">
        <v>239</v>
      </c>
      <c r="T1036">
        <v>5</v>
      </c>
      <c r="U1036" t="s">
        <v>82</v>
      </c>
      <c r="V1036" t="s">
        <v>84</v>
      </c>
      <c r="X1036" t="str">
        <f t="shared" si="16"/>
        <v>CC8</v>
      </c>
      <c r="Y1036">
        <f>VLOOKUP($X1036,Salt_Elev!$Q$1:$R$128,2,FALSE)</f>
        <v>0.624</v>
      </c>
    </row>
    <row r="1037" spans="1:25" x14ac:dyDescent="0.25">
      <c r="A1037" s="1">
        <v>45047</v>
      </c>
      <c r="B1037" s="2">
        <v>0.71944444444444444</v>
      </c>
      <c r="C1037" t="s">
        <v>73</v>
      </c>
      <c r="D1037" t="s">
        <v>74</v>
      </c>
      <c r="E1037" t="s">
        <v>25</v>
      </c>
      <c r="F1037" t="s">
        <v>64</v>
      </c>
      <c r="G1037">
        <v>8</v>
      </c>
      <c r="H1037">
        <v>52.6</v>
      </c>
      <c r="I1037">
        <v>96</v>
      </c>
      <c r="J1037" t="s">
        <v>255</v>
      </c>
      <c r="K1037" t="s">
        <v>54</v>
      </c>
      <c r="L1037">
        <v>35</v>
      </c>
      <c r="M1037">
        <v>100</v>
      </c>
      <c r="N1037">
        <v>33</v>
      </c>
      <c r="O1037" t="s">
        <v>70</v>
      </c>
      <c r="P1037" t="s">
        <v>70</v>
      </c>
      <c r="Q1037" t="s">
        <v>70</v>
      </c>
      <c r="R1037" t="s">
        <v>70</v>
      </c>
      <c r="S1037">
        <v>185</v>
      </c>
      <c r="T1037">
        <v>4.5</v>
      </c>
      <c r="U1037" t="s">
        <v>82</v>
      </c>
      <c r="V1037" t="s">
        <v>84</v>
      </c>
      <c r="X1037" t="str">
        <f t="shared" si="16"/>
        <v>CC8</v>
      </c>
      <c r="Y1037">
        <f>VLOOKUP($X1037,Salt_Elev!$Q$1:$R$128,2,FALSE)</f>
        <v>0.624</v>
      </c>
    </row>
    <row r="1038" spans="1:25" x14ac:dyDescent="0.25">
      <c r="A1038" s="1">
        <v>45047</v>
      </c>
      <c r="B1038" s="2">
        <v>0.71944444444444444</v>
      </c>
      <c r="C1038" t="s">
        <v>73</v>
      </c>
      <c r="D1038" t="s">
        <v>74</v>
      </c>
      <c r="E1038" t="s">
        <v>25</v>
      </c>
      <c r="F1038" t="s">
        <v>64</v>
      </c>
      <c r="G1038">
        <v>8</v>
      </c>
      <c r="H1038">
        <v>52.6</v>
      </c>
      <c r="I1038">
        <v>96</v>
      </c>
      <c r="J1038" t="s">
        <v>255</v>
      </c>
      <c r="K1038" t="s">
        <v>54</v>
      </c>
      <c r="L1038">
        <v>35</v>
      </c>
      <c r="M1038">
        <v>100</v>
      </c>
      <c r="N1038">
        <v>33</v>
      </c>
      <c r="O1038" t="s">
        <v>70</v>
      </c>
      <c r="P1038" t="s">
        <v>70</v>
      </c>
      <c r="Q1038" t="s">
        <v>70</v>
      </c>
      <c r="R1038" t="s">
        <v>70</v>
      </c>
      <c r="S1038">
        <v>304</v>
      </c>
      <c r="T1038">
        <v>4</v>
      </c>
      <c r="U1038" t="s">
        <v>82</v>
      </c>
      <c r="V1038" t="s">
        <v>84</v>
      </c>
      <c r="X1038" t="str">
        <f t="shared" si="16"/>
        <v>CC8</v>
      </c>
      <c r="Y1038">
        <f>VLOOKUP($X1038,Salt_Elev!$Q$1:$R$128,2,FALSE)</f>
        <v>0.624</v>
      </c>
    </row>
    <row r="1039" spans="1:25" x14ac:dyDescent="0.25">
      <c r="A1039" s="1">
        <v>45047</v>
      </c>
      <c r="B1039" s="2">
        <v>0.71944444444444444</v>
      </c>
      <c r="C1039" t="s">
        <v>73</v>
      </c>
      <c r="D1039" t="s">
        <v>74</v>
      </c>
      <c r="E1039" t="s">
        <v>25</v>
      </c>
      <c r="F1039" t="s">
        <v>64</v>
      </c>
      <c r="G1039">
        <v>8</v>
      </c>
      <c r="H1039">
        <v>52.6</v>
      </c>
      <c r="I1039">
        <v>96</v>
      </c>
      <c r="J1039" t="s">
        <v>255</v>
      </c>
      <c r="K1039" t="s">
        <v>54</v>
      </c>
      <c r="L1039">
        <v>35</v>
      </c>
      <c r="M1039">
        <v>100</v>
      </c>
      <c r="N1039">
        <v>33</v>
      </c>
      <c r="O1039" t="s">
        <v>70</v>
      </c>
      <c r="P1039" t="s">
        <v>70</v>
      </c>
      <c r="Q1039" t="s">
        <v>70</v>
      </c>
      <c r="R1039" t="s">
        <v>70</v>
      </c>
      <c r="S1039">
        <v>213</v>
      </c>
      <c r="T1039">
        <v>4</v>
      </c>
      <c r="U1039" t="s">
        <v>82</v>
      </c>
      <c r="V1039" t="s">
        <v>84</v>
      </c>
      <c r="X1039" t="str">
        <f t="shared" si="16"/>
        <v>CC8</v>
      </c>
      <c r="Y1039">
        <f>VLOOKUP($X1039,Salt_Elev!$Q$1:$R$128,2,FALSE)</f>
        <v>0.624</v>
      </c>
    </row>
    <row r="1040" spans="1:25" x14ac:dyDescent="0.25">
      <c r="A1040" s="1">
        <v>45047</v>
      </c>
      <c r="B1040" s="2">
        <v>0.71944444444444444</v>
      </c>
      <c r="C1040" t="s">
        <v>73</v>
      </c>
      <c r="D1040" t="s">
        <v>74</v>
      </c>
      <c r="E1040" t="s">
        <v>25</v>
      </c>
      <c r="F1040" t="s">
        <v>64</v>
      </c>
      <c r="G1040">
        <v>8</v>
      </c>
      <c r="H1040">
        <v>52.6</v>
      </c>
      <c r="I1040">
        <v>96</v>
      </c>
      <c r="J1040" t="s">
        <v>255</v>
      </c>
      <c r="K1040" t="s">
        <v>54</v>
      </c>
      <c r="L1040">
        <v>35</v>
      </c>
      <c r="M1040">
        <v>100</v>
      </c>
      <c r="N1040">
        <v>33</v>
      </c>
      <c r="O1040" t="s">
        <v>70</v>
      </c>
      <c r="P1040" t="s">
        <v>70</v>
      </c>
      <c r="Q1040" t="s">
        <v>70</v>
      </c>
      <c r="R1040" t="s">
        <v>70</v>
      </c>
      <c r="S1040">
        <v>349</v>
      </c>
      <c r="T1040">
        <v>4</v>
      </c>
      <c r="U1040" t="s">
        <v>82</v>
      </c>
      <c r="V1040" t="s">
        <v>84</v>
      </c>
      <c r="X1040" t="str">
        <f t="shared" si="16"/>
        <v>CC8</v>
      </c>
      <c r="Y1040">
        <f>VLOOKUP($X1040,Salt_Elev!$Q$1:$R$128,2,FALSE)</f>
        <v>0.624</v>
      </c>
    </row>
    <row r="1041" spans="1:25" x14ac:dyDescent="0.25">
      <c r="A1041" s="1">
        <v>45047</v>
      </c>
      <c r="B1041" s="2">
        <v>0.71944444444444444</v>
      </c>
      <c r="C1041" t="s">
        <v>73</v>
      </c>
      <c r="D1041" t="s">
        <v>74</v>
      </c>
      <c r="E1041" t="s">
        <v>25</v>
      </c>
      <c r="F1041" t="s">
        <v>64</v>
      </c>
      <c r="G1041">
        <v>8</v>
      </c>
      <c r="H1041">
        <v>52.6</v>
      </c>
      <c r="I1041">
        <v>96</v>
      </c>
      <c r="J1041" t="s">
        <v>255</v>
      </c>
      <c r="K1041" t="s">
        <v>54</v>
      </c>
      <c r="L1041">
        <v>35</v>
      </c>
      <c r="M1041">
        <v>100</v>
      </c>
      <c r="N1041">
        <v>33</v>
      </c>
      <c r="O1041" t="s">
        <v>70</v>
      </c>
      <c r="P1041" t="s">
        <v>70</v>
      </c>
      <c r="Q1041" t="s">
        <v>70</v>
      </c>
      <c r="R1041" t="s">
        <v>70</v>
      </c>
      <c r="S1041">
        <v>336</v>
      </c>
      <c r="T1041">
        <v>4</v>
      </c>
      <c r="U1041" t="s">
        <v>82</v>
      </c>
      <c r="V1041" t="s">
        <v>84</v>
      </c>
      <c r="X1041" t="str">
        <f t="shared" si="16"/>
        <v>CC8</v>
      </c>
      <c r="Y1041">
        <f>VLOOKUP($X1041,Salt_Elev!$Q$1:$R$128,2,FALSE)</f>
        <v>0.624</v>
      </c>
    </row>
    <row r="1042" spans="1:25" x14ac:dyDescent="0.25">
      <c r="A1042" s="1">
        <v>45047</v>
      </c>
      <c r="B1042" s="2">
        <v>0.71944444444444444</v>
      </c>
      <c r="C1042" t="s">
        <v>73</v>
      </c>
      <c r="D1042" t="s">
        <v>74</v>
      </c>
      <c r="E1042" t="s">
        <v>25</v>
      </c>
      <c r="F1042" t="s">
        <v>64</v>
      </c>
      <c r="G1042">
        <v>8</v>
      </c>
      <c r="H1042">
        <v>52.6</v>
      </c>
      <c r="I1042">
        <v>96</v>
      </c>
      <c r="J1042" t="s">
        <v>255</v>
      </c>
      <c r="K1042" t="s">
        <v>54</v>
      </c>
      <c r="L1042">
        <v>35</v>
      </c>
      <c r="M1042">
        <v>100</v>
      </c>
      <c r="N1042">
        <v>33</v>
      </c>
      <c r="O1042" t="s">
        <v>70</v>
      </c>
      <c r="P1042" t="s">
        <v>70</v>
      </c>
      <c r="Q1042" t="s">
        <v>70</v>
      </c>
      <c r="R1042" t="s">
        <v>70</v>
      </c>
      <c r="S1042">
        <v>260</v>
      </c>
      <c r="T1042">
        <v>4</v>
      </c>
      <c r="U1042" t="s">
        <v>82</v>
      </c>
      <c r="V1042" t="s">
        <v>84</v>
      </c>
      <c r="X1042" t="str">
        <f t="shared" si="16"/>
        <v>CC8</v>
      </c>
      <c r="Y1042">
        <f>VLOOKUP($X1042,Salt_Elev!$Q$1:$R$128,2,FALSE)</f>
        <v>0.624</v>
      </c>
    </row>
    <row r="1043" spans="1:25" x14ac:dyDescent="0.25">
      <c r="A1043" s="1">
        <v>45047</v>
      </c>
      <c r="B1043" s="2">
        <v>0.71944444444444444</v>
      </c>
      <c r="C1043" t="s">
        <v>73</v>
      </c>
      <c r="D1043" t="s">
        <v>74</v>
      </c>
      <c r="E1043" t="s">
        <v>25</v>
      </c>
      <c r="F1043" t="s">
        <v>64</v>
      </c>
      <c r="G1043">
        <v>8</v>
      </c>
      <c r="H1043">
        <v>52.6</v>
      </c>
      <c r="I1043">
        <v>96</v>
      </c>
      <c r="J1043" t="s">
        <v>255</v>
      </c>
      <c r="K1043" t="s">
        <v>54</v>
      </c>
      <c r="L1043">
        <v>35</v>
      </c>
      <c r="M1043">
        <v>100</v>
      </c>
      <c r="N1043">
        <v>33</v>
      </c>
      <c r="O1043" t="s">
        <v>70</v>
      </c>
      <c r="P1043" t="s">
        <v>70</v>
      </c>
      <c r="Q1043" t="s">
        <v>70</v>
      </c>
      <c r="R1043" t="s">
        <v>70</v>
      </c>
      <c r="S1043">
        <v>411</v>
      </c>
      <c r="T1043">
        <v>4</v>
      </c>
      <c r="U1043" t="s">
        <v>82</v>
      </c>
      <c r="V1043" t="s">
        <v>84</v>
      </c>
      <c r="X1043" t="str">
        <f t="shared" si="16"/>
        <v>CC8</v>
      </c>
      <c r="Y1043">
        <f>VLOOKUP($X1043,Salt_Elev!$Q$1:$R$128,2,FALSE)</f>
        <v>0.624</v>
      </c>
    </row>
    <row r="1044" spans="1:25" x14ac:dyDescent="0.25">
      <c r="A1044" s="1">
        <v>45047</v>
      </c>
      <c r="B1044" s="2">
        <v>0.71944444444444444</v>
      </c>
      <c r="C1044" t="s">
        <v>73</v>
      </c>
      <c r="D1044" t="s">
        <v>74</v>
      </c>
      <c r="E1044" t="s">
        <v>25</v>
      </c>
      <c r="F1044" t="s">
        <v>64</v>
      </c>
      <c r="G1044">
        <v>8</v>
      </c>
      <c r="H1044">
        <v>52.6</v>
      </c>
      <c r="I1044">
        <v>96</v>
      </c>
      <c r="J1044" t="s">
        <v>255</v>
      </c>
      <c r="K1044" t="s">
        <v>54</v>
      </c>
      <c r="L1044">
        <v>35</v>
      </c>
      <c r="M1044">
        <v>100</v>
      </c>
      <c r="N1044">
        <v>33</v>
      </c>
      <c r="O1044" t="s">
        <v>70</v>
      </c>
      <c r="P1044" t="s">
        <v>70</v>
      </c>
      <c r="Q1044" t="s">
        <v>70</v>
      </c>
      <c r="R1044" t="s">
        <v>70</v>
      </c>
      <c r="S1044">
        <v>126</v>
      </c>
      <c r="T1044">
        <v>3</v>
      </c>
      <c r="U1044" t="s">
        <v>82</v>
      </c>
      <c r="V1044" t="s">
        <v>84</v>
      </c>
      <c r="X1044" t="str">
        <f t="shared" si="16"/>
        <v>CC8</v>
      </c>
      <c r="Y1044">
        <f>VLOOKUP($X1044,Salt_Elev!$Q$1:$R$128,2,FALSE)</f>
        <v>0.624</v>
      </c>
    </row>
    <row r="1045" spans="1:25" x14ac:dyDescent="0.25">
      <c r="A1045" s="1">
        <v>45047</v>
      </c>
      <c r="B1045" s="2">
        <v>0.71944444444444444</v>
      </c>
      <c r="C1045" t="s">
        <v>73</v>
      </c>
      <c r="D1045" t="s">
        <v>74</v>
      </c>
      <c r="E1045" t="s">
        <v>25</v>
      </c>
      <c r="F1045" t="s">
        <v>64</v>
      </c>
      <c r="G1045">
        <v>8</v>
      </c>
      <c r="H1045">
        <v>52.6</v>
      </c>
      <c r="I1045">
        <v>96</v>
      </c>
      <c r="J1045" t="s">
        <v>255</v>
      </c>
      <c r="K1045" t="s">
        <v>27</v>
      </c>
      <c r="L1045">
        <v>60</v>
      </c>
      <c r="M1045">
        <v>30</v>
      </c>
      <c r="N1045">
        <v>148</v>
      </c>
      <c r="O1045" t="s">
        <v>39</v>
      </c>
      <c r="P1045" t="s">
        <v>29</v>
      </c>
      <c r="Q1045" t="s">
        <v>29</v>
      </c>
      <c r="R1045" t="s">
        <v>40</v>
      </c>
      <c r="S1045">
        <v>215</v>
      </c>
      <c r="T1045">
        <v>1</v>
      </c>
      <c r="U1045" t="s">
        <v>82</v>
      </c>
      <c r="V1045" t="s">
        <v>83</v>
      </c>
      <c r="X1045" t="str">
        <f t="shared" si="16"/>
        <v>CC8</v>
      </c>
      <c r="Y1045">
        <f>VLOOKUP($X1045,Salt_Elev!$Q$1:$R$128,2,FALSE)</f>
        <v>0.624</v>
      </c>
    </row>
    <row r="1046" spans="1:25" x14ac:dyDescent="0.25">
      <c r="A1046" s="1">
        <v>45047</v>
      </c>
      <c r="B1046" s="2">
        <v>0.71944444444444444</v>
      </c>
      <c r="C1046" t="s">
        <v>73</v>
      </c>
      <c r="D1046" t="s">
        <v>74</v>
      </c>
      <c r="E1046" t="s">
        <v>25</v>
      </c>
      <c r="F1046" t="s">
        <v>64</v>
      </c>
      <c r="G1046">
        <v>8</v>
      </c>
      <c r="H1046">
        <v>52.6</v>
      </c>
      <c r="I1046">
        <v>96</v>
      </c>
      <c r="J1046" t="s">
        <v>255</v>
      </c>
      <c r="K1046" t="s">
        <v>27</v>
      </c>
      <c r="L1046">
        <v>60</v>
      </c>
      <c r="M1046">
        <v>30</v>
      </c>
      <c r="N1046">
        <v>148</v>
      </c>
      <c r="O1046" t="s">
        <v>39</v>
      </c>
      <c r="P1046" t="s">
        <v>29</v>
      </c>
      <c r="Q1046" t="s">
        <v>29</v>
      </c>
      <c r="R1046" t="s">
        <v>40</v>
      </c>
      <c r="S1046">
        <v>214</v>
      </c>
      <c r="T1046">
        <v>1</v>
      </c>
      <c r="U1046" t="s">
        <v>82</v>
      </c>
      <c r="V1046" t="s">
        <v>83</v>
      </c>
      <c r="X1046" t="str">
        <f t="shared" si="16"/>
        <v>CC8</v>
      </c>
      <c r="Y1046">
        <f>VLOOKUP($X1046,Salt_Elev!$Q$1:$R$128,2,FALSE)</f>
        <v>0.624</v>
      </c>
    </row>
    <row r="1047" spans="1:25" x14ac:dyDescent="0.25">
      <c r="A1047" s="1">
        <v>45047</v>
      </c>
      <c r="B1047" s="2">
        <v>0.71944444444444444</v>
      </c>
      <c r="C1047" t="s">
        <v>73</v>
      </c>
      <c r="D1047" t="s">
        <v>74</v>
      </c>
      <c r="E1047" t="s">
        <v>25</v>
      </c>
      <c r="F1047" t="s">
        <v>64</v>
      </c>
      <c r="G1047">
        <v>8</v>
      </c>
      <c r="H1047">
        <v>52.6</v>
      </c>
      <c r="I1047">
        <v>96</v>
      </c>
      <c r="J1047" t="s">
        <v>255</v>
      </c>
      <c r="K1047" t="s">
        <v>27</v>
      </c>
      <c r="L1047">
        <v>60</v>
      </c>
      <c r="M1047">
        <v>30</v>
      </c>
      <c r="N1047">
        <v>148</v>
      </c>
      <c r="O1047" t="s">
        <v>39</v>
      </c>
      <c r="P1047" t="s">
        <v>29</v>
      </c>
      <c r="Q1047" t="s">
        <v>29</v>
      </c>
      <c r="R1047" t="s">
        <v>40</v>
      </c>
      <c r="S1047">
        <v>299</v>
      </c>
      <c r="T1047">
        <v>1</v>
      </c>
      <c r="U1047" t="s">
        <v>82</v>
      </c>
      <c r="V1047" t="s">
        <v>83</v>
      </c>
      <c r="X1047" t="str">
        <f t="shared" si="16"/>
        <v>CC8</v>
      </c>
      <c r="Y1047">
        <f>VLOOKUP($X1047,Salt_Elev!$Q$1:$R$128,2,FALSE)</f>
        <v>0.624</v>
      </c>
    </row>
    <row r="1048" spans="1:25" x14ac:dyDescent="0.25">
      <c r="A1048" s="1">
        <v>45047</v>
      </c>
      <c r="B1048" s="2">
        <v>0.71944444444444444</v>
      </c>
      <c r="C1048" t="s">
        <v>73</v>
      </c>
      <c r="D1048" t="s">
        <v>74</v>
      </c>
      <c r="E1048" t="s">
        <v>25</v>
      </c>
      <c r="F1048" t="s">
        <v>64</v>
      </c>
      <c r="G1048">
        <v>8</v>
      </c>
      <c r="H1048">
        <v>52.6</v>
      </c>
      <c r="I1048">
        <v>96</v>
      </c>
      <c r="J1048" t="s">
        <v>255</v>
      </c>
      <c r="K1048" t="s">
        <v>27</v>
      </c>
      <c r="L1048">
        <v>60</v>
      </c>
      <c r="M1048">
        <v>30</v>
      </c>
      <c r="N1048">
        <v>148</v>
      </c>
      <c r="O1048" t="s">
        <v>39</v>
      </c>
      <c r="P1048" t="s">
        <v>29</v>
      </c>
      <c r="Q1048" t="s">
        <v>29</v>
      </c>
      <c r="R1048" t="s">
        <v>40</v>
      </c>
      <c r="S1048">
        <v>285</v>
      </c>
      <c r="T1048">
        <v>1</v>
      </c>
      <c r="U1048" t="s">
        <v>82</v>
      </c>
      <c r="V1048" t="s">
        <v>83</v>
      </c>
      <c r="X1048" t="str">
        <f t="shared" si="16"/>
        <v>CC8</v>
      </c>
      <c r="Y1048">
        <f>VLOOKUP($X1048,Salt_Elev!$Q$1:$R$128,2,FALSE)</f>
        <v>0.624</v>
      </c>
    </row>
    <row r="1049" spans="1:25" x14ac:dyDescent="0.25">
      <c r="A1049" s="1">
        <v>45047</v>
      </c>
      <c r="B1049" s="2">
        <v>0.71944444444444444</v>
      </c>
      <c r="C1049" t="s">
        <v>73</v>
      </c>
      <c r="D1049" t="s">
        <v>74</v>
      </c>
      <c r="E1049" t="s">
        <v>25</v>
      </c>
      <c r="F1049" t="s">
        <v>64</v>
      </c>
      <c r="G1049">
        <v>8</v>
      </c>
      <c r="H1049">
        <v>52.6</v>
      </c>
      <c r="I1049">
        <v>96</v>
      </c>
      <c r="J1049" t="s">
        <v>255</v>
      </c>
      <c r="K1049" t="s">
        <v>27</v>
      </c>
      <c r="L1049">
        <v>60</v>
      </c>
      <c r="M1049">
        <v>30</v>
      </c>
      <c r="N1049">
        <v>148</v>
      </c>
      <c r="O1049" t="s">
        <v>39</v>
      </c>
      <c r="P1049" t="s">
        <v>29</v>
      </c>
      <c r="Q1049" t="s">
        <v>29</v>
      </c>
      <c r="R1049" t="s">
        <v>40</v>
      </c>
      <c r="S1049">
        <v>205</v>
      </c>
      <c r="T1049">
        <v>1</v>
      </c>
      <c r="U1049" t="s">
        <v>82</v>
      </c>
      <c r="V1049" t="s">
        <v>83</v>
      </c>
      <c r="X1049" t="str">
        <f t="shared" si="16"/>
        <v>CC8</v>
      </c>
      <c r="Y1049">
        <f>VLOOKUP($X1049,Salt_Elev!$Q$1:$R$128,2,FALSE)</f>
        <v>0.624</v>
      </c>
    </row>
    <row r="1050" spans="1:25" x14ac:dyDescent="0.25">
      <c r="A1050" s="1">
        <v>45047</v>
      </c>
      <c r="B1050" s="2">
        <v>0.71944444444444444</v>
      </c>
      <c r="C1050" t="s">
        <v>73</v>
      </c>
      <c r="D1050" t="s">
        <v>74</v>
      </c>
      <c r="E1050" t="s">
        <v>25</v>
      </c>
      <c r="F1050" t="s">
        <v>64</v>
      </c>
      <c r="G1050">
        <v>8</v>
      </c>
      <c r="H1050">
        <v>52.6</v>
      </c>
      <c r="I1050">
        <v>96</v>
      </c>
      <c r="J1050" t="s">
        <v>255</v>
      </c>
      <c r="K1050" t="s">
        <v>27</v>
      </c>
      <c r="L1050">
        <v>60</v>
      </c>
      <c r="M1050">
        <v>30</v>
      </c>
      <c r="N1050">
        <v>148</v>
      </c>
      <c r="O1050" t="s">
        <v>39</v>
      </c>
      <c r="P1050" t="s">
        <v>29</v>
      </c>
      <c r="Q1050" t="s">
        <v>29</v>
      </c>
      <c r="R1050" t="s">
        <v>40</v>
      </c>
      <c r="S1050">
        <v>273</v>
      </c>
      <c r="T1050">
        <v>1</v>
      </c>
      <c r="U1050" t="s">
        <v>82</v>
      </c>
      <c r="V1050" t="s">
        <v>83</v>
      </c>
      <c r="X1050" t="str">
        <f t="shared" si="16"/>
        <v>CC8</v>
      </c>
      <c r="Y1050">
        <f>VLOOKUP($X1050,Salt_Elev!$Q$1:$R$128,2,FALSE)</f>
        <v>0.624</v>
      </c>
    </row>
    <row r="1051" spans="1:25" x14ac:dyDescent="0.25">
      <c r="A1051" s="1">
        <v>45047</v>
      </c>
      <c r="B1051" s="2">
        <v>0.71944444444444444</v>
      </c>
      <c r="C1051" t="s">
        <v>73</v>
      </c>
      <c r="D1051" t="s">
        <v>74</v>
      </c>
      <c r="E1051" t="s">
        <v>25</v>
      </c>
      <c r="F1051" t="s">
        <v>64</v>
      </c>
      <c r="G1051">
        <v>8</v>
      </c>
      <c r="H1051">
        <v>52.6</v>
      </c>
      <c r="I1051">
        <v>96</v>
      </c>
      <c r="J1051" t="s">
        <v>255</v>
      </c>
      <c r="K1051" t="s">
        <v>27</v>
      </c>
      <c r="L1051">
        <v>60</v>
      </c>
      <c r="M1051">
        <v>30</v>
      </c>
      <c r="N1051">
        <v>148</v>
      </c>
      <c r="O1051" t="s">
        <v>39</v>
      </c>
      <c r="P1051" t="s">
        <v>29</v>
      </c>
      <c r="Q1051" t="s">
        <v>29</v>
      </c>
      <c r="R1051" t="s">
        <v>40</v>
      </c>
      <c r="S1051">
        <v>247</v>
      </c>
      <c r="T1051">
        <v>1</v>
      </c>
      <c r="U1051" t="s">
        <v>82</v>
      </c>
      <c r="V1051" t="s">
        <v>83</v>
      </c>
      <c r="X1051" t="str">
        <f t="shared" si="16"/>
        <v>CC8</v>
      </c>
      <c r="Y1051">
        <f>VLOOKUP($X1051,Salt_Elev!$Q$1:$R$128,2,FALSE)</f>
        <v>0.624</v>
      </c>
    </row>
    <row r="1052" spans="1:25" x14ac:dyDescent="0.25">
      <c r="A1052" s="1">
        <v>45047</v>
      </c>
      <c r="B1052" s="2">
        <v>0.71944444444444444</v>
      </c>
      <c r="C1052" t="s">
        <v>73</v>
      </c>
      <c r="D1052" t="s">
        <v>74</v>
      </c>
      <c r="E1052" t="s">
        <v>25</v>
      </c>
      <c r="F1052" t="s">
        <v>64</v>
      </c>
      <c r="G1052">
        <v>8</v>
      </c>
      <c r="H1052">
        <v>52.6</v>
      </c>
      <c r="I1052">
        <v>96</v>
      </c>
      <c r="J1052" t="s">
        <v>255</v>
      </c>
      <c r="K1052" t="s">
        <v>27</v>
      </c>
      <c r="L1052">
        <v>60</v>
      </c>
      <c r="M1052">
        <v>30</v>
      </c>
      <c r="N1052">
        <v>148</v>
      </c>
      <c r="O1052" t="s">
        <v>39</v>
      </c>
      <c r="P1052" t="s">
        <v>29</v>
      </c>
      <c r="Q1052" t="s">
        <v>29</v>
      </c>
      <c r="R1052" t="s">
        <v>40</v>
      </c>
      <c r="S1052">
        <v>293</v>
      </c>
      <c r="T1052">
        <v>0.5</v>
      </c>
      <c r="U1052" t="s">
        <v>82</v>
      </c>
      <c r="V1052" t="s">
        <v>83</v>
      </c>
      <c r="X1052" t="str">
        <f t="shared" si="16"/>
        <v>CC8</v>
      </c>
      <c r="Y1052">
        <f>VLOOKUP($X1052,Salt_Elev!$Q$1:$R$128,2,FALSE)</f>
        <v>0.624</v>
      </c>
    </row>
    <row r="1053" spans="1:25" x14ac:dyDescent="0.25">
      <c r="A1053" s="1">
        <v>45047</v>
      </c>
      <c r="B1053" s="2">
        <v>0.71944444444444444</v>
      </c>
      <c r="C1053" t="s">
        <v>73</v>
      </c>
      <c r="D1053" t="s">
        <v>74</v>
      </c>
      <c r="E1053" t="s">
        <v>25</v>
      </c>
      <c r="F1053" t="s">
        <v>64</v>
      </c>
      <c r="G1053">
        <v>8</v>
      </c>
      <c r="H1053">
        <v>52.6</v>
      </c>
      <c r="I1053">
        <v>96</v>
      </c>
      <c r="J1053" t="s">
        <v>255</v>
      </c>
      <c r="K1053" t="s">
        <v>27</v>
      </c>
      <c r="L1053">
        <v>60</v>
      </c>
      <c r="M1053">
        <v>30</v>
      </c>
      <c r="N1053">
        <v>148</v>
      </c>
      <c r="O1053" t="s">
        <v>39</v>
      </c>
      <c r="P1053" t="s">
        <v>29</v>
      </c>
      <c r="Q1053" t="s">
        <v>29</v>
      </c>
      <c r="R1053" t="s">
        <v>40</v>
      </c>
      <c r="S1053">
        <v>252</v>
      </c>
      <c r="T1053">
        <v>0.5</v>
      </c>
      <c r="U1053" t="s">
        <v>82</v>
      </c>
      <c r="V1053" t="s">
        <v>83</v>
      </c>
      <c r="X1053" t="str">
        <f t="shared" si="16"/>
        <v>CC8</v>
      </c>
      <c r="Y1053">
        <f>VLOOKUP($X1053,Salt_Elev!$Q$1:$R$128,2,FALSE)</f>
        <v>0.624</v>
      </c>
    </row>
    <row r="1054" spans="1:25" x14ac:dyDescent="0.25">
      <c r="A1054" s="1">
        <v>45047</v>
      </c>
      <c r="B1054" s="2">
        <v>0.71944444444444444</v>
      </c>
      <c r="C1054" t="s">
        <v>73</v>
      </c>
      <c r="D1054" t="s">
        <v>74</v>
      </c>
      <c r="E1054" t="s">
        <v>25</v>
      </c>
      <c r="F1054" t="s">
        <v>64</v>
      </c>
      <c r="G1054">
        <v>8</v>
      </c>
      <c r="H1054">
        <v>52.6</v>
      </c>
      <c r="I1054">
        <v>96</v>
      </c>
      <c r="J1054" t="s">
        <v>255</v>
      </c>
      <c r="K1054" t="s">
        <v>27</v>
      </c>
      <c r="L1054">
        <v>60</v>
      </c>
      <c r="M1054">
        <v>30</v>
      </c>
      <c r="N1054">
        <v>148</v>
      </c>
      <c r="O1054" t="s">
        <v>39</v>
      </c>
      <c r="P1054" t="s">
        <v>29</v>
      </c>
      <c r="Q1054" t="s">
        <v>29</v>
      </c>
      <c r="R1054" t="s">
        <v>40</v>
      </c>
      <c r="S1054">
        <v>264</v>
      </c>
      <c r="T1054">
        <v>0.5</v>
      </c>
      <c r="U1054" t="s">
        <v>82</v>
      </c>
      <c r="V1054" t="s">
        <v>83</v>
      </c>
      <c r="X1054" t="str">
        <f t="shared" si="16"/>
        <v>CC8</v>
      </c>
      <c r="Y1054">
        <f>VLOOKUP($X1054,Salt_Elev!$Q$1:$R$128,2,FALSE)</f>
        <v>0.624</v>
      </c>
    </row>
    <row r="1055" spans="1:25" x14ac:dyDescent="0.25">
      <c r="A1055" s="1">
        <v>45054</v>
      </c>
      <c r="B1055" s="2">
        <v>0.39583333333333331</v>
      </c>
      <c r="C1055" t="s">
        <v>41</v>
      </c>
      <c r="D1055" t="s">
        <v>63</v>
      </c>
      <c r="E1055" t="s">
        <v>25</v>
      </c>
      <c r="F1055" t="s">
        <v>64</v>
      </c>
      <c r="G1055">
        <v>9</v>
      </c>
      <c r="H1055">
        <v>39.5</v>
      </c>
      <c r="I1055">
        <v>96</v>
      </c>
      <c r="J1055">
        <v>16</v>
      </c>
      <c r="K1055" t="s">
        <v>54</v>
      </c>
      <c r="L1055">
        <v>2</v>
      </c>
      <c r="M1055">
        <v>100</v>
      </c>
      <c r="N1055">
        <v>24</v>
      </c>
      <c r="O1055" t="s">
        <v>66</v>
      </c>
      <c r="P1055" t="s">
        <v>29</v>
      </c>
      <c r="Q1055" t="s">
        <v>50</v>
      </c>
      <c r="R1055" t="s">
        <v>50</v>
      </c>
      <c r="S1055">
        <v>210</v>
      </c>
      <c r="T1055">
        <v>4.5</v>
      </c>
      <c r="X1055" t="str">
        <f t="shared" si="16"/>
        <v>CC9</v>
      </c>
      <c r="Y1055">
        <f>VLOOKUP($X1055,Salt_Elev!$Q$1:$R$128,2,FALSE)</f>
        <v>0.78</v>
      </c>
    </row>
    <row r="1056" spans="1:25" x14ac:dyDescent="0.25">
      <c r="A1056" s="1">
        <v>45054</v>
      </c>
      <c r="B1056" s="2">
        <v>0.39583333333333331</v>
      </c>
      <c r="C1056" t="s">
        <v>41</v>
      </c>
      <c r="D1056" t="s">
        <v>63</v>
      </c>
      <c r="E1056" t="s">
        <v>25</v>
      </c>
      <c r="F1056" t="s">
        <v>64</v>
      </c>
      <c r="G1056">
        <v>9</v>
      </c>
      <c r="H1056">
        <v>39.5</v>
      </c>
      <c r="I1056">
        <v>96</v>
      </c>
      <c r="J1056">
        <v>16</v>
      </c>
      <c r="K1056" t="s">
        <v>54</v>
      </c>
      <c r="L1056">
        <v>2</v>
      </c>
      <c r="M1056">
        <v>100</v>
      </c>
      <c r="N1056">
        <v>24</v>
      </c>
      <c r="O1056" t="s">
        <v>66</v>
      </c>
      <c r="P1056" t="s">
        <v>29</v>
      </c>
      <c r="Q1056" t="s">
        <v>50</v>
      </c>
      <c r="R1056" t="s">
        <v>50</v>
      </c>
      <c r="S1056">
        <v>186</v>
      </c>
      <c r="T1056">
        <v>4.5</v>
      </c>
      <c r="X1056" t="str">
        <f t="shared" si="16"/>
        <v>CC9</v>
      </c>
      <c r="Y1056">
        <f>VLOOKUP($X1056,Salt_Elev!$Q$1:$R$128,2,FALSE)</f>
        <v>0.78</v>
      </c>
    </row>
    <row r="1057" spans="1:25" x14ac:dyDescent="0.25">
      <c r="A1057" s="1">
        <v>45054</v>
      </c>
      <c r="B1057" s="2">
        <v>0.39583333333333331</v>
      </c>
      <c r="C1057" t="s">
        <v>41</v>
      </c>
      <c r="D1057" t="s">
        <v>63</v>
      </c>
      <c r="E1057" t="s">
        <v>25</v>
      </c>
      <c r="F1057" t="s">
        <v>64</v>
      </c>
      <c r="G1057">
        <v>9</v>
      </c>
      <c r="H1057">
        <v>39.5</v>
      </c>
      <c r="I1057">
        <v>96</v>
      </c>
      <c r="J1057">
        <v>16</v>
      </c>
      <c r="K1057" t="s">
        <v>54</v>
      </c>
      <c r="L1057">
        <v>2</v>
      </c>
      <c r="M1057">
        <v>100</v>
      </c>
      <c r="N1057">
        <v>24</v>
      </c>
      <c r="O1057" t="s">
        <v>66</v>
      </c>
      <c r="P1057" t="s">
        <v>29</v>
      </c>
      <c r="Q1057" t="s">
        <v>50</v>
      </c>
      <c r="R1057" t="s">
        <v>50</v>
      </c>
      <c r="S1057">
        <v>229</v>
      </c>
      <c r="T1057">
        <v>4.5</v>
      </c>
      <c r="X1057" t="str">
        <f t="shared" si="16"/>
        <v>CC9</v>
      </c>
      <c r="Y1057">
        <f>VLOOKUP($X1057,Salt_Elev!$Q$1:$R$128,2,FALSE)</f>
        <v>0.78</v>
      </c>
    </row>
    <row r="1058" spans="1:25" x14ac:dyDescent="0.25">
      <c r="A1058" s="1">
        <v>45054</v>
      </c>
      <c r="B1058" s="2">
        <v>0.39583333333333331</v>
      </c>
      <c r="C1058" t="s">
        <v>41</v>
      </c>
      <c r="D1058" t="s">
        <v>63</v>
      </c>
      <c r="E1058" t="s">
        <v>25</v>
      </c>
      <c r="F1058" t="s">
        <v>64</v>
      </c>
      <c r="G1058">
        <v>9</v>
      </c>
      <c r="H1058">
        <v>39.5</v>
      </c>
      <c r="I1058">
        <v>96</v>
      </c>
      <c r="J1058">
        <v>16</v>
      </c>
      <c r="K1058" t="s">
        <v>54</v>
      </c>
      <c r="L1058">
        <v>2</v>
      </c>
      <c r="M1058">
        <v>100</v>
      </c>
      <c r="N1058">
        <v>24</v>
      </c>
      <c r="O1058" t="s">
        <v>66</v>
      </c>
      <c r="P1058" t="s">
        <v>29</v>
      </c>
      <c r="Q1058" t="s">
        <v>50</v>
      </c>
      <c r="R1058" t="s">
        <v>50</v>
      </c>
      <c r="S1058">
        <v>191</v>
      </c>
      <c r="T1058">
        <v>4.5</v>
      </c>
      <c r="X1058" t="str">
        <f t="shared" si="16"/>
        <v>CC9</v>
      </c>
      <c r="Y1058">
        <f>VLOOKUP($X1058,Salt_Elev!$Q$1:$R$128,2,FALSE)</f>
        <v>0.78</v>
      </c>
    </row>
    <row r="1059" spans="1:25" x14ac:dyDescent="0.25">
      <c r="A1059" s="1">
        <v>45054</v>
      </c>
      <c r="B1059" s="2">
        <v>0.39583333333333331</v>
      </c>
      <c r="C1059" t="s">
        <v>41</v>
      </c>
      <c r="D1059" t="s">
        <v>63</v>
      </c>
      <c r="E1059" t="s">
        <v>25</v>
      </c>
      <c r="F1059" t="s">
        <v>64</v>
      </c>
      <c r="G1059">
        <v>9</v>
      </c>
      <c r="H1059">
        <v>39.5</v>
      </c>
      <c r="I1059">
        <v>96</v>
      </c>
      <c r="J1059">
        <v>16</v>
      </c>
      <c r="K1059" t="s">
        <v>54</v>
      </c>
      <c r="L1059">
        <v>2</v>
      </c>
      <c r="M1059">
        <v>100</v>
      </c>
      <c r="N1059">
        <v>24</v>
      </c>
      <c r="O1059" t="s">
        <v>66</v>
      </c>
      <c r="P1059" t="s">
        <v>29</v>
      </c>
      <c r="Q1059" t="s">
        <v>50</v>
      </c>
      <c r="R1059" t="s">
        <v>50</v>
      </c>
      <c r="S1059">
        <v>349</v>
      </c>
      <c r="T1059">
        <v>4.5</v>
      </c>
      <c r="X1059" t="str">
        <f t="shared" si="16"/>
        <v>CC9</v>
      </c>
      <c r="Y1059">
        <f>VLOOKUP($X1059,Salt_Elev!$Q$1:$R$128,2,FALSE)</f>
        <v>0.78</v>
      </c>
    </row>
    <row r="1060" spans="1:25" x14ac:dyDescent="0.25">
      <c r="A1060" s="1">
        <v>45054</v>
      </c>
      <c r="B1060" s="2">
        <v>0.39583333333333331</v>
      </c>
      <c r="C1060" t="s">
        <v>41</v>
      </c>
      <c r="D1060" t="s">
        <v>63</v>
      </c>
      <c r="E1060" t="s">
        <v>25</v>
      </c>
      <c r="F1060" t="s">
        <v>64</v>
      </c>
      <c r="G1060">
        <v>9</v>
      </c>
      <c r="H1060">
        <v>39.5</v>
      </c>
      <c r="I1060">
        <v>96</v>
      </c>
      <c r="J1060">
        <v>16</v>
      </c>
      <c r="K1060" t="s">
        <v>54</v>
      </c>
      <c r="L1060">
        <v>2</v>
      </c>
      <c r="M1060">
        <v>100</v>
      </c>
      <c r="N1060">
        <v>24</v>
      </c>
      <c r="O1060" t="s">
        <v>66</v>
      </c>
      <c r="P1060" t="s">
        <v>29</v>
      </c>
      <c r="Q1060" t="s">
        <v>50</v>
      </c>
      <c r="R1060" t="s">
        <v>50</v>
      </c>
      <c r="S1060">
        <v>242</v>
      </c>
      <c r="T1060">
        <v>4.5</v>
      </c>
      <c r="X1060" t="str">
        <f t="shared" si="16"/>
        <v>CC9</v>
      </c>
      <c r="Y1060">
        <f>VLOOKUP($X1060,Salt_Elev!$Q$1:$R$128,2,FALSE)</f>
        <v>0.78</v>
      </c>
    </row>
    <row r="1061" spans="1:25" x14ac:dyDescent="0.25">
      <c r="A1061" s="1">
        <v>45054</v>
      </c>
      <c r="B1061" s="2">
        <v>0.39583333333333331</v>
      </c>
      <c r="C1061" t="s">
        <v>41</v>
      </c>
      <c r="D1061" t="s">
        <v>63</v>
      </c>
      <c r="E1061" t="s">
        <v>25</v>
      </c>
      <c r="F1061" t="s">
        <v>64</v>
      </c>
      <c r="G1061">
        <v>9</v>
      </c>
      <c r="H1061">
        <v>39.5</v>
      </c>
      <c r="I1061">
        <v>96</v>
      </c>
      <c r="J1061">
        <v>16</v>
      </c>
      <c r="K1061" t="s">
        <v>54</v>
      </c>
      <c r="L1061">
        <v>2</v>
      </c>
      <c r="M1061">
        <v>100</v>
      </c>
      <c r="N1061">
        <v>24</v>
      </c>
      <c r="O1061" t="s">
        <v>66</v>
      </c>
      <c r="P1061" t="s">
        <v>29</v>
      </c>
      <c r="Q1061" t="s">
        <v>50</v>
      </c>
      <c r="R1061" t="s">
        <v>50</v>
      </c>
      <c r="S1061">
        <v>169</v>
      </c>
      <c r="T1061">
        <v>4.5</v>
      </c>
      <c r="X1061" t="str">
        <f t="shared" si="16"/>
        <v>CC9</v>
      </c>
      <c r="Y1061">
        <f>VLOOKUP($X1061,Salt_Elev!$Q$1:$R$128,2,FALSE)</f>
        <v>0.78</v>
      </c>
    </row>
    <row r="1062" spans="1:25" x14ac:dyDescent="0.25">
      <c r="A1062" s="1">
        <v>45054</v>
      </c>
      <c r="B1062" s="2">
        <v>0.39583333333333331</v>
      </c>
      <c r="C1062" t="s">
        <v>41</v>
      </c>
      <c r="D1062" t="s">
        <v>63</v>
      </c>
      <c r="E1062" t="s">
        <v>25</v>
      </c>
      <c r="F1062" t="s">
        <v>64</v>
      </c>
      <c r="G1062">
        <v>9</v>
      </c>
      <c r="H1062">
        <v>39.5</v>
      </c>
      <c r="I1062">
        <v>96</v>
      </c>
      <c r="J1062">
        <v>16</v>
      </c>
      <c r="K1062" t="s">
        <v>54</v>
      </c>
      <c r="L1062">
        <v>2</v>
      </c>
      <c r="M1062">
        <v>100</v>
      </c>
      <c r="N1062">
        <v>24</v>
      </c>
      <c r="O1062" t="s">
        <v>66</v>
      </c>
      <c r="P1062" t="s">
        <v>29</v>
      </c>
      <c r="Q1062" t="s">
        <v>50</v>
      </c>
      <c r="R1062" t="s">
        <v>50</v>
      </c>
      <c r="S1062">
        <v>397</v>
      </c>
      <c r="T1062">
        <v>3.5</v>
      </c>
      <c r="X1062" t="str">
        <f t="shared" si="16"/>
        <v>CC9</v>
      </c>
      <c r="Y1062">
        <f>VLOOKUP($X1062,Salt_Elev!$Q$1:$R$128,2,FALSE)</f>
        <v>0.78</v>
      </c>
    </row>
    <row r="1063" spans="1:25" x14ac:dyDescent="0.25">
      <c r="A1063" s="1">
        <v>45054</v>
      </c>
      <c r="B1063" s="2">
        <v>0.39583333333333331</v>
      </c>
      <c r="C1063" t="s">
        <v>41</v>
      </c>
      <c r="D1063" t="s">
        <v>63</v>
      </c>
      <c r="E1063" t="s">
        <v>25</v>
      </c>
      <c r="F1063" t="s">
        <v>64</v>
      </c>
      <c r="G1063">
        <v>9</v>
      </c>
      <c r="H1063">
        <v>39.5</v>
      </c>
      <c r="I1063">
        <v>96</v>
      </c>
      <c r="J1063">
        <v>16</v>
      </c>
      <c r="K1063" t="s">
        <v>54</v>
      </c>
      <c r="L1063">
        <v>2</v>
      </c>
      <c r="M1063">
        <v>100</v>
      </c>
      <c r="N1063">
        <v>24</v>
      </c>
      <c r="O1063" t="s">
        <v>66</v>
      </c>
      <c r="P1063" t="s">
        <v>29</v>
      </c>
      <c r="Q1063" t="s">
        <v>50</v>
      </c>
      <c r="R1063" t="s">
        <v>50</v>
      </c>
      <c r="S1063">
        <v>312</v>
      </c>
      <c r="T1063">
        <v>3.5</v>
      </c>
      <c r="X1063" t="str">
        <f t="shared" si="16"/>
        <v>CC9</v>
      </c>
      <c r="Y1063">
        <f>VLOOKUP($X1063,Salt_Elev!$Q$1:$R$128,2,FALSE)</f>
        <v>0.78</v>
      </c>
    </row>
    <row r="1064" spans="1:25" x14ac:dyDescent="0.25">
      <c r="A1064" s="1">
        <v>45054</v>
      </c>
      <c r="B1064" s="2">
        <v>0.39583333333333331</v>
      </c>
      <c r="C1064" t="s">
        <v>41</v>
      </c>
      <c r="D1064" t="s">
        <v>63</v>
      </c>
      <c r="E1064" t="s">
        <v>25</v>
      </c>
      <c r="F1064" t="s">
        <v>64</v>
      </c>
      <c r="G1064">
        <v>9</v>
      </c>
      <c r="H1064">
        <v>39.5</v>
      </c>
      <c r="I1064">
        <v>96</v>
      </c>
      <c r="J1064">
        <v>16</v>
      </c>
      <c r="K1064" t="s">
        <v>54</v>
      </c>
      <c r="L1064">
        <v>2</v>
      </c>
      <c r="M1064">
        <v>100</v>
      </c>
      <c r="N1064">
        <v>24</v>
      </c>
      <c r="O1064" t="s">
        <v>66</v>
      </c>
      <c r="P1064" t="s">
        <v>29</v>
      </c>
      <c r="Q1064" t="s">
        <v>50</v>
      </c>
      <c r="R1064" t="s">
        <v>50</v>
      </c>
      <c r="S1064">
        <v>262</v>
      </c>
      <c r="T1064">
        <v>2.5</v>
      </c>
      <c r="X1064" t="str">
        <f t="shared" si="16"/>
        <v>CC9</v>
      </c>
      <c r="Y1064">
        <f>VLOOKUP($X1064,Salt_Elev!$Q$1:$R$128,2,FALSE)</f>
        <v>0.78</v>
      </c>
    </row>
    <row r="1065" spans="1:25" x14ac:dyDescent="0.25">
      <c r="A1065" s="1">
        <v>45054</v>
      </c>
      <c r="B1065" s="2">
        <v>0.39583333333333331</v>
      </c>
      <c r="C1065" t="s">
        <v>41</v>
      </c>
      <c r="D1065" t="s">
        <v>63</v>
      </c>
      <c r="E1065" t="s">
        <v>25</v>
      </c>
      <c r="F1065" t="s">
        <v>64</v>
      </c>
      <c r="G1065">
        <v>9</v>
      </c>
      <c r="H1065">
        <v>39.5</v>
      </c>
      <c r="I1065">
        <v>96</v>
      </c>
      <c r="J1065">
        <v>16</v>
      </c>
      <c r="K1065" t="s">
        <v>27</v>
      </c>
      <c r="L1065">
        <v>94</v>
      </c>
      <c r="M1065">
        <v>20</v>
      </c>
      <c r="N1065">
        <v>155</v>
      </c>
      <c r="O1065" t="s">
        <v>65</v>
      </c>
      <c r="P1065" t="s">
        <v>29</v>
      </c>
      <c r="Q1065" t="s">
        <v>50</v>
      </c>
      <c r="R1065" t="s">
        <v>40</v>
      </c>
      <c r="S1065">
        <v>170</v>
      </c>
      <c r="T1065">
        <v>1.5</v>
      </c>
      <c r="V1065" t="s">
        <v>46</v>
      </c>
      <c r="X1065" t="str">
        <f t="shared" si="16"/>
        <v>CC9</v>
      </c>
      <c r="Y1065">
        <f>VLOOKUP($X1065,Salt_Elev!$Q$1:$R$128,2,FALSE)</f>
        <v>0.78</v>
      </c>
    </row>
    <row r="1066" spans="1:25" x14ac:dyDescent="0.25">
      <c r="A1066" s="1">
        <v>45054</v>
      </c>
      <c r="B1066" s="2">
        <v>0.39583333333333331</v>
      </c>
      <c r="C1066" t="s">
        <v>41</v>
      </c>
      <c r="D1066" t="s">
        <v>63</v>
      </c>
      <c r="E1066" t="s">
        <v>25</v>
      </c>
      <c r="F1066" t="s">
        <v>64</v>
      </c>
      <c r="G1066">
        <v>9</v>
      </c>
      <c r="H1066">
        <v>39.5</v>
      </c>
      <c r="I1066">
        <v>96</v>
      </c>
      <c r="J1066">
        <v>16</v>
      </c>
      <c r="K1066" t="s">
        <v>27</v>
      </c>
      <c r="L1066">
        <v>94</v>
      </c>
      <c r="M1066">
        <v>20</v>
      </c>
      <c r="N1066">
        <v>155</v>
      </c>
      <c r="O1066" t="s">
        <v>65</v>
      </c>
      <c r="P1066" t="s">
        <v>29</v>
      </c>
      <c r="Q1066" t="s">
        <v>50</v>
      </c>
      <c r="R1066" t="s">
        <v>40</v>
      </c>
      <c r="S1066">
        <v>157</v>
      </c>
      <c r="T1066">
        <v>1.3</v>
      </c>
      <c r="V1066" t="s">
        <v>46</v>
      </c>
      <c r="X1066" t="str">
        <f t="shared" si="16"/>
        <v>CC9</v>
      </c>
      <c r="Y1066">
        <f>VLOOKUP($X1066,Salt_Elev!$Q$1:$R$128,2,FALSE)</f>
        <v>0.78</v>
      </c>
    </row>
    <row r="1067" spans="1:25" x14ac:dyDescent="0.25">
      <c r="A1067" s="1">
        <v>45054</v>
      </c>
      <c r="B1067" s="2">
        <v>0.39583333333333331</v>
      </c>
      <c r="C1067" t="s">
        <v>41</v>
      </c>
      <c r="D1067" t="s">
        <v>63</v>
      </c>
      <c r="E1067" t="s">
        <v>25</v>
      </c>
      <c r="F1067" t="s">
        <v>64</v>
      </c>
      <c r="G1067">
        <v>9</v>
      </c>
      <c r="H1067">
        <v>39.5</v>
      </c>
      <c r="I1067">
        <v>96</v>
      </c>
      <c r="J1067">
        <v>16</v>
      </c>
      <c r="K1067" t="s">
        <v>27</v>
      </c>
      <c r="L1067">
        <v>94</v>
      </c>
      <c r="M1067">
        <v>20</v>
      </c>
      <c r="N1067">
        <v>155</v>
      </c>
      <c r="O1067" t="s">
        <v>65</v>
      </c>
      <c r="P1067" t="s">
        <v>29</v>
      </c>
      <c r="Q1067" t="s">
        <v>50</v>
      </c>
      <c r="R1067" t="s">
        <v>40</v>
      </c>
      <c r="S1067">
        <v>133</v>
      </c>
      <c r="T1067">
        <v>1.1000000000000001</v>
      </c>
      <c r="V1067" t="s">
        <v>46</v>
      </c>
      <c r="X1067" t="str">
        <f t="shared" si="16"/>
        <v>CC9</v>
      </c>
      <c r="Y1067">
        <f>VLOOKUP($X1067,Salt_Elev!$Q$1:$R$128,2,FALSE)</f>
        <v>0.78</v>
      </c>
    </row>
    <row r="1068" spans="1:25" x14ac:dyDescent="0.25">
      <c r="A1068" s="1">
        <v>45054</v>
      </c>
      <c r="B1068" s="2">
        <v>0.39583333333333331</v>
      </c>
      <c r="C1068" t="s">
        <v>41</v>
      </c>
      <c r="D1068" t="s">
        <v>63</v>
      </c>
      <c r="E1068" t="s">
        <v>25</v>
      </c>
      <c r="F1068" t="s">
        <v>64</v>
      </c>
      <c r="G1068">
        <v>9</v>
      </c>
      <c r="H1068">
        <v>39.5</v>
      </c>
      <c r="I1068">
        <v>96</v>
      </c>
      <c r="J1068">
        <v>16</v>
      </c>
      <c r="K1068" t="s">
        <v>27</v>
      </c>
      <c r="L1068">
        <v>94</v>
      </c>
      <c r="M1068">
        <v>20</v>
      </c>
      <c r="N1068">
        <v>155</v>
      </c>
      <c r="O1068" t="s">
        <v>65</v>
      </c>
      <c r="P1068" t="s">
        <v>29</v>
      </c>
      <c r="Q1068" t="s">
        <v>50</v>
      </c>
      <c r="R1068" t="s">
        <v>40</v>
      </c>
      <c r="S1068">
        <v>120</v>
      </c>
      <c r="T1068">
        <v>1.1000000000000001</v>
      </c>
      <c r="V1068" t="s">
        <v>46</v>
      </c>
      <c r="X1068" t="str">
        <f t="shared" si="16"/>
        <v>CC9</v>
      </c>
      <c r="Y1068">
        <f>VLOOKUP($X1068,Salt_Elev!$Q$1:$R$128,2,FALSE)</f>
        <v>0.78</v>
      </c>
    </row>
    <row r="1069" spans="1:25" x14ac:dyDescent="0.25">
      <c r="A1069" s="1">
        <v>45054</v>
      </c>
      <c r="B1069" s="2">
        <v>0.39583333333333331</v>
      </c>
      <c r="C1069" t="s">
        <v>41</v>
      </c>
      <c r="D1069" t="s">
        <v>63</v>
      </c>
      <c r="E1069" t="s">
        <v>25</v>
      </c>
      <c r="F1069" t="s">
        <v>64</v>
      </c>
      <c r="G1069">
        <v>9</v>
      </c>
      <c r="H1069">
        <v>39.5</v>
      </c>
      <c r="I1069">
        <v>96</v>
      </c>
      <c r="J1069">
        <v>16</v>
      </c>
      <c r="K1069" t="s">
        <v>27</v>
      </c>
      <c r="L1069">
        <v>94</v>
      </c>
      <c r="M1069">
        <v>20</v>
      </c>
      <c r="N1069">
        <v>155</v>
      </c>
      <c r="O1069" t="s">
        <v>65</v>
      </c>
      <c r="P1069" t="s">
        <v>29</v>
      </c>
      <c r="Q1069" t="s">
        <v>50</v>
      </c>
      <c r="R1069" t="s">
        <v>40</v>
      </c>
      <c r="S1069">
        <v>120</v>
      </c>
      <c r="T1069">
        <v>1.1000000000000001</v>
      </c>
      <c r="V1069" t="s">
        <v>46</v>
      </c>
      <c r="X1069" t="str">
        <f t="shared" si="16"/>
        <v>CC9</v>
      </c>
      <c r="Y1069">
        <f>VLOOKUP($X1069,Salt_Elev!$Q$1:$R$128,2,FALSE)</f>
        <v>0.78</v>
      </c>
    </row>
    <row r="1070" spans="1:25" x14ac:dyDescent="0.25">
      <c r="A1070" s="1">
        <v>45054</v>
      </c>
      <c r="B1070" s="2">
        <v>0.39583333333333331</v>
      </c>
      <c r="C1070" t="s">
        <v>41</v>
      </c>
      <c r="D1070" t="s">
        <v>63</v>
      </c>
      <c r="E1070" t="s">
        <v>25</v>
      </c>
      <c r="F1070" t="s">
        <v>64</v>
      </c>
      <c r="G1070">
        <v>9</v>
      </c>
      <c r="H1070">
        <v>39.5</v>
      </c>
      <c r="I1070">
        <v>96</v>
      </c>
      <c r="J1070">
        <v>16</v>
      </c>
      <c r="K1070" t="s">
        <v>27</v>
      </c>
      <c r="L1070">
        <v>94</v>
      </c>
      <c r="M1070">
        <v>20</v>
      </c>
      <c r="N1070">
        <v>155</v>
      </c>
      <c r="O1070" t="s">
        <v>65</v>
      </c>
      <c r="P1070" t="s">
        <v>29</v>
      </c>
      <c r="Q1070" t="s">
        <v>50</v>
      </c>
      <c r="R1070" t="s">
        <v>40</v>
      </c>
      <c r="S1070">
        <v>141</v>
      </c>
      <c r="T1070">
        <v>1</v>
      </c>
      <c r="V1070" t="s">
        <v>46</v>
      </c>
      <c r="X1070" t="str">
        <f t="shared" si="16"/>
        <v>CC9</v>
      </c>
      <c r="Y1070">
        <f>VLOOKUP($X1070,Salt_Elev!$Q$1:$R$128,2,FALSE)</f>
        <v>0.78</v>
      </c>
    </row>
    <row r="1071" spans="1:25" x14ac:dyDescent="0.25">
      <c r="A1071" s="1">
        <v>45054</v>
      </c>
      <c r="B1071" s="2">
        <v>0.39583333333333331</v>
      </c>
      <c r="C1071" t="s">
        <v>41</v>
      </c>
      <c r="D1071" t="s">
        <v>63</v>
      </c>
      <c r="E1071" t="s">
        <v>25</v>
      </c>
      <c r="F1071" t="s">
        <v>64</v>
      </c>
      <c r="G1071">
        <v>9</v>
      </c>
      <c r="H1071">
        <v>39.5</v>
      </c>
      <c r="I1071">
        <v>96</v>
      </c>
      <c r="J1071">
        <v>16</v>
      </c>
      <c r="K1071" t="s">
        <v>27</v>
      </c>
      <c r="L1071">
        <v>94</v>
      </c>
      <c r="M1071">
        <v>20</v>
      </c>
      <c r="N1071">
        <v>155</v>
      </c>
      <c r="O1071" t="s">
        <v>65</v>
      </c>
      <c r="P1071" t="s">
        <v>29</v>
      </c>
      <c r="Q1071" t="s">
        <v>50</v>
      </c>
      <c r="R1071" t="s">
        <v>40</v>
      </c>
      <c r="S1071">
        <v>182</v>
      </c>
      <c r="T1071">
        <v>1</v>
      </c>
      <c r="V1071" t="s">
        <v>46</v>
      </c>
      <c r="X1071" t="str">
        <f t="shared" si="16"/>
        <v>CC9</v>
      </c>
      <c r="Y1071">
        <f>VLOOKUP($X1071,Salt_Elev!$Q$1:$R$128,2,FALSE)</f>
        <v>0.78</v>
      </c>
    </row>
    <row r="1072" spans="1:25" x14ac:dyDescent="0.25">
      <c r="A1072" s="1">
        <v>45054</v>
      </c>
      <c r="B1072" s="2">
        <v>0.39583333333333331</v>
      </c>
      <c r="C1072" t="s">
        <v>41</v>
      </c>
      <c r="D1072" t="s">
        <v>63</v>
      </c>
      <c r="E1072" t="s">
        <v>25</v>
      </c>
      <c r="F1072" t="s">
        <v>64</v>
      </c>
      <c r="G1072">
        <v>9</v>
      </c>
      <c r="H1072">
        <v>39.5</v>
      </c>
      <c r="I1072">
        <v>96</v>
      </c>
      <c r="J1072">
        <v>16</v>
      </c>
      <c r="K1072" t="s">
        <v>27</v>
      </c>
      <c r="L1072">
        <v>94</v>
      </c>
      <c r="M1072">
        <v>20</v>
      </c>
      <c r="N1072">
        <v>155</v>
      </c>
      <c r="O1072" t="s">
        <v>65</v>
      </c>
      <c r="P1072" t="s">
        <v>29</v>
      </c>
      <c r="Q1072" t="s">
        <v>50</v>
      </c>
      <c r="R1072" t="s">
        <v>40</v>
      </c>
      <c r="S1072">
        <v>190</v>
      </c>
      <c r="T1072">
        <v>1</v>
      </c>
      <c r="V1072" t="s">
        <v>46</v>
      </c>
      <c r="X1072" t="str">
        <f t="shared" si="16"/>
        <v>CC9</v>
      </c>
      <c r="Y1072">
        <f>VLOOKUP($X1072,Salt_Elev!$Q$1:$R$128,2,FALSE)</f>
        <v>0.78</v>
      </c>
    </row>
    <row r="1073" spans="1:25" x14ac:dyDescent="0.25">
      <c r="A1073" s="1">
        <v>45054</v>
      </c>
      <c r="B1073" s="2">
        <v>0.39583333333333331</v>
      </c>
      <c r="C1073" t="s">
        <v>41</v>
      </c>
      <c r="D1073" t="s">
        <v>63</v>
      </c>
      <c r="E1073" t="s">
        <v>25</v>
      </c>
      <c r="F1073" t="s">
        <v>64</v>
      </c>
      <c r="G1073">
        <v>9</v>
      </c>
      <c r="H1073">
        <v>39.5</v>
      </c>
      <c r="I1073">
        <v>96</v>
      </c>
      <c r="J1073">
        <v>16</v>
      </c>
      <c r="K1073" t="s">
        <v>27</v>
      </c>
      <c r="L1073">
        <v>94</v>
      </c>
      <c r="M1073">
        <v>20</v>
      </c>
      <c r="N1073">
        <v>155</v>
      </c>
      <c r="O1073" t="s">
        <v>65</v>
      </c>
      <c r="P1073" t="s">
        <v>29</v>
      </c>
      <c r="Q1073" t="s">
        <v>50</v>
      </c>
      <c r="R1073" t="s">
        <v>40</v>
      </c>
      <c r="S1073">
        <v>232</v>
      </c>
      <c r="T1073">
        <v>1</v>
      </c>
      <c r="V1073" t="s">
        <v>46</v>
      </c>
      <c r="X1073" t="str">
        <f t="shared" si="16"/>
        <v>CC9</v>
      </c>
      <c r="Y1073">
        <f>VLOOKUP($X1073,Salt_Elev!$Q$1:$R$128,2,FALSE)</f>
        <v>0.78</v>
      </c>
    </row>
    <row r="1074" spans="1:25" x14ac:dyDescent="0.25">
      <c r="A1074" s="1">
        <v>45054</v>
      </c>
      <c r="B1074" s="2">
        <v>0.39583333333333331</v>
      </c>
      <c r="C1074" t="s">
        <v>41</v>
      </c>
      <c r="D1074" t="s">
        <v>63</v>
      </c>
      <c r="E1074" t="s">
        <v>25</v>
      </c>
      <c r="F1074" t="s">
        <v>64</v>
      </c>
      <c r="G1074">
        <v>9</v>
      </c>
      <c r="H1074">
        <v>39.5</v>
      </c>
      <c r="I1074">
        <v>96</v>
      </c>
      <c r="J1074">
        <v>16</v>
      </c>
      <c r="K1074" t="s">
        <v>27</v>
      </c>
      <c r="L1074">
        <v>94</v>
      </c>
      <c r="M1074">
        <v>20</v>
      </c>
      <c r="N1074">
        <v>155</v>
      </c>
      <c r="O1074" t="s">
        <v>65</v>
      </c>
      <c r="P1074" t="s">
        <v>29</v>
      </c>
      <c r="Q1074" t="s">
        <v>50</v>
      </c>
      <c r="R1074" t="s">
        <v>40</v>
      </c>
      <c r="S1074">
        <v>78</v>
      </c>
      <c r="T1074">
        <v>0.8</v>
      </c>
      <c r="V1074" t="s">
        <v>46</v>
      </c>
      <c r="X1074" t="str">
        <f t="shared" si="16"/>
        <v>CC9</v>
      </c>
      <c r="Y1074">
        <f>VLOOKUP($X1074,Salt_Elev!$Q$1:$R$128,2,FALSE)</f>
        <v>0.78</v>
      </c>
    </row>
    <row r="1075" spans="1:25" x14ac:dyDescent="0.25">
      <c r="A1075" s="1">
        <v>45054</v>
      </c>
      <c r="B1075" s="2">
        <v>0.44097222222222227</v>
      </c>
      <c r="C1075" t="s">
        <v>47</v>
      </c>
      <c r="D1075" t="s">
        <v>67</v>
      </c>
      <c r="E1075" t="s">
        <v>25</v>
      </c>
      <c r="F1075" t="s">
        <v>64</v>
      </c>
      <c r="G1075">
        <v>10</v>
      </c>
      <c r="H1075">
        <v>41</v>
      </c>
      <c r="I1075">
        <v>97</v>
      </c>
      <c r="J1075">
        <v>26</v>
      </c>
      <c r="K1075" t="s">
        <v>27</v>
      </c>
      <c r="L1075">
        <v>97</v>
      </c>
      <c r="M1075">
        <v>20</v>
      </c>
      <c r="N1075">
        <v>146</v>
      </c>
      <c r="O1075" t="s">
        <v>39</v>
      </c>
      <c r="P1075" t="s">
        <v>29</v>
      </c>
      <c r="Q1075" t="s">
        <v>29</v>
      </c>
      <c r="R1075" t="s">
        <v>40</v>
      </c>
      <c r="S1075">
        <v>195</v>
      </c>
      <c r="T1075">
        <v>1</v>
      </c>
      <c r="V1075" t="s">
        <v>46</v>
      </c>
      <c r="X1075" t="str">
        <f t="shared" si="16"/>
        <v>CC10</v>
      </c>
      <c r="Y1075">
        <f>VLOOKUP($X1075,Salt_Elev!$Q$1:$R$128,2,FALSE)</f>
        <v>0.67700000000000005</v>
      </c>
    </row>
    <row r="1076" spans="1:25" x14ac:dyDescent="0.25">
      <c r="A1076" s="1">
        <v>45054</v>
      </c>
      <c r="B1076" s="2">
        <v>0.44097222222222227</v>
      </c>
      <c r="C1076" t="s">
        <v>47</v>
      </c>
      <c r="D1076" t="s">
        <v>67</v>
      </c>
      <c r="E1076" t="s">
        <v>25</v>
      </c>
      <c r="F1076" t="s">
        <v>64</v>
      </c>
      <c r="G1076">
        <v>10</v>
      </c>
      <c r="H1076">
        <v>41</v>
      </c>
      <c r="I1076">
        <v>97</v>
      </c>
      <c r="J1076">
        <v>26</v>
      </c>
      <c r="K1076" t="s">
        <v>27</v>
      </c>
      <c r="L1076">
        <v>97</v>
      </c>
      <c r="M1076">
        <v>20</v>
      </c>
      <c r="N1076">
        <v>146</v>
      </c>
      <c r="O1076" t="s">
        <v>39</v>
      </c>
      <c r="P1076" t="s">
        <v>29</v>
      </c>
      <c r="Q1076" t="s">
        <v>29</v>
      </c>
      <c r="R1076" t="s">
        <v>40</v>
      </c>
      <c r="S1076">
        <v>263</v>
      </c>
      <c r="T1076">
        <v>1</v>
      </c>
      <c r="V1076" t="s">
        <v>46</v>
      </c>
      <c r="X1076" t="str">
        <f t="shared" si="16"/>
        <v>CC10</v>
      </c>
      <c r="Y1076">
        <f>VLOOKUP($X1076,Salt_Elev!$Q$1:$R$128,2,FALSE)</f>
        <v>0.67700000000000005</v>
      </c>
    </row>
    <row r="1077" spans="1:25" x14ac:dyDescent="0.25">
      <c r="A1077" s="1">
        <v>45054</v>
      </c>
      <c r="B1077" s="2">
        <v>0.44097222222222227</v>
      </c>
      <c r="C1077" t="s">
        <v>47</v>
      </c>
      <c r="D1077" t="s">
        <v>67</v>
      </c>
      <c r="E1077" t="s">
        <v>25</v>
      </c>
      <c r="F1077" t="s">
        <v>64</v>
      </c>
      <c r="G1077">
        <v>10</v>
      </c>
      <c r="H1077">
        <v>41</v>
      </c>
      <c r="I1077">
        <v>97</v>
      </c>
      <c r="J1077">
        <v>26</v>
      </c>
      <c r="K1077" t="s">
        <v>27</v>
      </c>
      <c r="L1077">
        <v>97</v>
      </c>
      <c r="M1077">
        <v>20</v>
      </c>
      <c r="N1077">
        <v>146</v>
      </c>
      <c r="O1077" t="s">
        <v>39</v>
      </c>
      <c r="P1077" t="s">
        <v>29</v>
      </c>
      <c r="Q1077" t="s">
        <v>29</v>
      </c>
      <c r="R1077" t="s">
        <v>40</v>
      </c>
      <c r="S1077">
        <v>246</v>
      </c>
      <c r="T1077">
        <v>1</v>
      </c>
      <c r="V1077" t="s">
        <v>46</v>
      </c>
      <c r="X1077" t="str">
        <f t="shared" si="16"/>
        <v>CC10</v>
      </c>
      <c r="Y1077">
        <f>VLOOKUP($X1077,Salt_Elev!$Q$1:$R$128,2,FALSE)</f>
        <v>0.67700000000000005</v>
      </c>
    </row>
    <row r="1078" spans="1:25" x14ac:dyDescent="0.25">
      <c r="A1078" s="1">
        <v>45054</v>
      </c>
      <c r="B1078" s="2">
        <v>0.44097222222222227</v>
      </c>
      <c r="C1078" t="s">
        <v>47</v>
      </c>
      <c r="D1078" t="s">
        <v>67</v>
      </c>
      <c r="E1078" t="s">
        <v>25</v>
      </c>
      <c r="F1078" t="s">
        <v>64</v>
      </c>
      <c r="G1078">
        <v>10</v>
      </c>
      <c r="H1078">
        <v>41</v>
      </c>
      <c r="I1078">
        <v>97</v>
      </c>
      <c r="J1078">
        <v>26</v>
      </c>
      <c r="K1078" t="s">
        <v>27</v>
      </c>
      <c r="L1078">
        <v>97</v>
      </c>
      <c r="M1078">
        <v>20</v>
      </c>
      <c r="N1078">
        <v>146</v>
      </c>
      <c r="O1078" t="s">
        <v>39</v>
      </c>
      <c r="P1078" t="s">
        <v>29</v>
      </c>
      <c r="Q1078" t="s">
        <v>29</v>
      </c>
      <c r="R1078" t="s">
        <v>40</v>
      </c>
      <c r="S1078">
        <v>195</v>
      </c>
      <c r="T1078">
        <v>1</v>
      </c>
      <c r="V1078" t="s">
        <v>46</v>
      </c>
      <c r="X1078" t="str">
        <f t="shared" si="16"/>
        <v>CC10</v>
      </c>
      <c r="Y1078">
        <f>VLOOKUP($X1078,Salt_Elev!$Q$1:$R$128,2,FALSE)</f>
        <v>0.67700000000000005</v>
      </c>
    </row>
    <row r="1079" spans="1:25" x14ac:dyDescent="0.25">
      <c r="A1079" s="1">
        <v>45054</v>
      </c>
      <c r="B1079" s="2">
        <v>0.44097222222222227</v>
      </c>
      <c r="C1079" t="s">
        <v>47</v>
      </c>
      <c r="D1079" t="s">
        <v>67</v>
      </c>
      <c r="E1079" t="s">
        <v>25</v>
      </c>
      <c r="F1079" t="s">
        <v>64</v>
      </c>
      <c r="G1079">
        <v>10</v>
      </c>
      <c r="H1079">
        <v>41</v>
      </c>
      <c r="I1079">
        <v>97</v>
      </c>
      <c r="J1079">
        <v>26</v>
      </c>
      <c r="K1079" t="s">
        <v>27</v>
      </c>
      <c r="L1079">
        <v>97</v>
      </c>
      <c r="M1079">
        <v>20</v>
      </c>
      <c r="N1079">
        <v>146</v>
      </c>
      <c r="O1079" t="s">
        <v>39</v>
      </c>
      <c r="P1079" t="s">
        <v>29</v>
      </c>
      <c r="Q1079" t="s">
        <v>29</v>
      </c>
      <c r="R1079" t="s">
        <v>40</v>
      </c>
      <c r="S1079">
        <v>170</v>
      </c>
      <c r="T1079">
        <v>1</v>
      </c>
      <c r="V1079" t="s">
        <v>46</v>
      </c>
      <c r="X1079" t="str">
        <f t="shared" si="16"/>
        <v>CC10</v>
      </c>
      <c r="Y1079">
        <f>VLOOKUP($X1079,Salt_Elev!$Q$1:$R$128,2,FALSE)</f>
        <v>0.67700000000000005</v>
      </c>
    </row>
    <row r="1080" spans="1:25" x14ac:dyDescent="0.25">
      <c r="A1080" s="1">
        <v>45054</v>
      </c>
      <c r="B1080" s="2">
        <v>0.44097222222222227</v>
      </c>
      <c r="C1080" t="s">
        <v>47</v>
      </c>
      <c r="D1080" t="s">
        <v>67</v>
      </c>
      <c r="E1080" t="s">
        <v>25</v>
      </c>
      <c r="F1080" t="s">
        <v>64</v>
      </c>
      <c r="G1080">
        <v>10</v>
      </c>
      <c r="H1080">
        <v>41</v>
      </c>
      <c r="I1080">
        <v>97</v>
      </c>
      <c r="J1080">
        <v>26</v>
      </c>
      <c r="K1080" t="s">
        <v>27</v>
      </c>
      <c r="L1080">
        <v>97</v>
      </c>
      <c r="M1080">
        <v>20</v>
      </c>
      <c r="N1080">
        <v>146</v>
      </c>
      <c r="O1080" t="s">
        <v>39</v>
      </c>
      <c r="P1080" t="s">
        <v>29</v>
      </c>
      <c r="Q1080" t="s">
        <v>29</v>
      </c>
      <c r="R1080" t="s">
        <v>40</v>
      </c>
      <c r="S1080">
        <v>488</v>
      </c>
      <c r="T1080">
        <v>1</v>
      </c>
      <c r="V1080" t="s">
        <v>46</v>
      </c>
      <c r="X1080" t="str">
        <f t="shared" si="16"/>
        <v>CC10</v>
      </c>
      <c r="Y1080">
        <f>VLOOKUP($X1080,Salt_Elev!$Q$1:$R$128,2,FALSE)</f>
        <v>0.67700000000000005</v>
      </c>
    </row>
    <row r="1081" spans="1:25" x14ac:dyDescent="0.25">
      <c r="A1081" s="1">
        <v>45054</v>
      </c>
      <c r="B1081" s="2">
        <v>0.44097222222222227</v>
      </c>
      <c r="C1081" t="s">
        <v>47</v>
      </c>
      <c r="D1081" t="s">
        <v>67</v>
      </c>
      <c r="E1081" t="s">
        <v>25</v>
      </c>
      <c r="F1081" t="s">
        <v>64</v>
      </c>
      <c r="G1081">
        <v>10</v>
      </c>
      <c r="H1081">
        <v>41</v>
      </c>
      <c r="I1081">
        <v>97</v>
      </c>
      <c r="J1081">
        <v>26</v>
      </c>
      <c r="K1081" t="s">
        <v>27</v>
      </c>
      <c r="L1081">
        <v>97</v>
      </c>
      <c r="M1081">
        <v>20</v>
      </c>
      <c r="N1081">
        <v>146</v>
      </c>
      <c r="O1081" t="s">
        <v>39</v>
      </c>
      <c r="P1081" t="s">
        <v>29</v>
      </c>
      <c r="Q1081" t="s">
        <v>29</v>
      </c>
      <c r="R1081" t="s">
        <v>40</v>
      </c>
      <c r="S1081">
        <v>210</v>
      </c>
      <c r="T1081">
        <v>1</v>
      </c>
      <c r="V1081" t="s">
        <v>46</v>
      </c>
      <c r="X1081" t="str">
        <f t="shared" si="16"/>
        <v>CC10</v>
      </c>
      <c r="Y1081">
        <f>VLOOKUP($X1081,Salt_Elev!$Q$1:$R$128,2,FALSE)</f>
        <v>0.67700000000000005</v>
      </c>
    </row>
    <row r="1082" spans="1:25" x14ac:dyDescent="0.25">
      <c r="A1082" s="1">
        <v>45054</v>
      </c>
      <c r="B1082" s="2">
        <v>0.44097222222222227</v>
      </c>
      <c r="C1082" t="s">
        <v>47</v>
      </c>
      <c r="D1082" t="s">
        <v>67</v>
      </c>
      <c r="E1082" t="s">
        <v>25</v>
      </c>
      <c r="F1082" t="s">
        <v>64</v>
      </c>
      <c r="G1082">
        <v>10</v>
      </c>
      <c r="H1082">
        <v>41</v>
      </c>
      <c r="I1082">
        <v>97</v>
      </c>
      <c r="J1082">
        <v>26</v>
      </c>
      <c r="K1082" t="s">
        <v>27</v>
      </c>
      <c r="L1082">
        <v>97</v>
      </c>
      <c r="M1082">
        <v>20</v>
      </c>
      <c r="N1082">
        <v>146</v>
      </c>
      <c r="O1082" t="s">
        <v>39</v>
      </c>
      <c r="P1082" t="s">
        <v>29</v>
      </c>
      <c r="Q1082" t="s">
        <v>29</v>
      </c>
      <c r="R1082" t="s">
        <v>40</v>
      </c>
      <c r="S1082">
        <v>232</v>
      </c>
      <c r="T1082">
        <v>1</v>
      </c>
      <c r="V1082" t="s">
        <v>46</v>
      </c>
      <c r="X1082" t="str">
        <f t="shared" si="16"/>
        <v>CC10</v>
      </c>
      <c r="Y1082">
        <f>VLOOKUP($X1082,Salt_Elev!$Q$1:$R$128,2,FALSE)</f>
        <v>0.67700000000000005</v>
      </c>
    </row>
    <row r="1083" spans="1:25" x14ac:dyDescent="0.25">
      <c r="A1083" s="1">
        <v>45054</v>
      </c>
      <c r="B1083" s="2">
        <v>0.44097222222222227</v>
      </c>
      <c r="C1083" t="s">
        <v>47</v>
      </c>
      <c r="D1083" t="s">
        <v>67</v>
      </c>
      <c r="E1083" t="s">
        <v>25</v>
      </c>
      <c r="F1083" t="s">
        <v>64</v>
      </c>
      <c r="G1083">
        <v>10</v>
      </c>
      <c r="H1083">
        <v>41</v>
      </c>
      <c r="I1083">
        <v>97</v>
      </c>
      <c r="J1083">
        <v>26</v>
      </c>
      <c r="K1083" t="s">
        <v>27</v>
      </c>
      <c r="L1083">
        <v>97</v>
      </c>
      <c r="M1083">
        <v>20</v>
      </c>
      <c r="N1083">
        <v>146</v>
      </c>
      <c r="O1083" t="s">
        <v>39</v>
      </c>
      <c r="P1083" t="s">
        <v>29</v>
      </c>
      <c r="Q1083" t="s">
        <v>29</v>
      </c>
      <c r="R1083" t="s">
        <v>40</v>
      </c>
      <c r="S1083">
        <v>159</v>
      </c>
      <c r="T1083">
        <v>1</v>
      </c>
      <c r="V1083" t="s">
        <v>46</v>
      </c>
      <c r="X1083" t="str">
        <f t="shared" si="16"/>
        <v>CC10</v>
      </c>
      <c r="Y1083">
        <f>VLOOKUP($X1083,Salt_Elev!$Q$1:$R$128,2,FALSE)</f>
        <v>0.67700000000000005</v>
      </c>
    </row>
    <row r="1084" spans="1:25" x14ac:dyDescent="0.25">
      <c r="A1084" s="1">
        <v>45054</v>
      </c>
      <c r="B1084" s="2">
        <v>0.44097222222222227</v>
      </c>
      <c r="C1084" t="s">
        <v>47</v>
      </c>
      <c r="D1084" t="s">
        <v>67</v>
      </c>
      <c r="E1084" t="s">
        <v>25</v>
      </c>
      <c r="F1084" t="s">
        <v>64</v>
      </c>
      <c r="G1084">
        <v>10</v>
      </c>
      <c r="H1084">
        <v>41</v>
      </c>
      <c r="I1084">
        <v>97</v>
      </c>
      <c r="J1084">
        <v>26</v>
      </c>
      <c r="K1084" t="s">
        <v>27</v>
      </c>
      <c r="L1084">
        <v>97</v>
      </c>
      <c r="M1084">
        <v>20</v>
      </c>
      <c r="N1084">
        <v>146</v>
      </c>
      <c r="O1084" t="s">
        <v>39</v>
      </c>
      <c r="P1084" t="s">
        <v>29</v>
      </c>
      <c r="Q1084" t="s">
        <v>29</v>
      </c>
      <c r="R1084" t="s">
        <v>40</v>
      </c>
      <c r="S1084">
        <v>249</v>
      </c>
      <c r="T1084">
        <v>0.5</v>
      </c>
      <c r="V1084" t="s">
        <v>46</v>
      </c>
      <c r="X1084" t="str">
        <f t="shared" si="16"/>
        <v>CC10</v>
      </c>
      <c r="Y1084">
        <f>VLOOKUP($X1084,Salt_Elev!$Q$1:$R$128,2,FALSE)</f>
        <v>0.67700000000000005</v>
      </c>
    </row>
    <row r="1085" spans="1:25" x14ac:dyDescent="0.25">
      <c r="A1085" s="1">
        <v>45054</v>
      </c>
      <c r="B1085" s="2">
        <v>0.4513888888888889</v>
      </c>
      <c r="C1085" t="s">
        <v>23</v>
      </c>
      <c r="D1085" t="s">
        <v>68</v>
      </c>
      <c r="E1085" t="s">
        <v>25</v>
      </c>
      <c r="F1085" t="s">
        <v>64</v>
      </c>
      <c r="G1085">
        <v>11</v>
      </c>
      <c r="H1085">
        <v>49.5</v>
      </c>
      <c r="I1085">
        <v>90</v>
      </c>
      <c r="J1085">
        <v>5</v>
      </c>
      <c r="K1085" t="s">
        <v>54</v>
      </c>
      <c r="L1085">
        <v>0.5</v>
      </c>
      <c r="M1085">
        <v>100</v>
      </c>
      <c r="N1085">
        <v>5</v>
      </c>
      <c r="O1085" t="s">
        <v>70</v>
      </c>
      <c r="P1085" t="s">
        <v>70</v>
      </c>
      <c r="Q1085" t="s">
        <v>70</v>
      </c>
      <c r="R1085" t="s">
        <v>70</v>
      </c>
      <c r="S1085">
        <v>240</v>
      </c>
      <c r="T1085">
        <v>4</v>
      </c>
      <c r="U1085" t="s">
        <v>51</v>
      </c>
      <c r="V1085" t="s">
        <v>71</v>
      </c>
      <c r="X1085" t="str">
        <f t="shared" si="16"/>
        <v>CC11</v>
      </c>
      <c r="Y1085">
        <f>VLOOKUP($X1085,Salt_Elev!$Q$1:$R$128,2,FALSE)</f>
        <v>0.77300000000000002</v>
      </c>
    </row>
    <row r="1086" spans="1:25" x14ac:dyDescent="0.25">
      <c r="A1086" s="1">
        <v>45054</v>
      </c>
      <c r="B1086" s="2">
        <v>0.4513888888888889</v>
      </c>
      <c r="C1086" t="s">
        <v>23</v>
      </c>
      <c r="D1086" t="s">
        <v>68</v>
      </c>
      <c r="E1086" t="s">
        <v>25</v>
      </c>
      <c r="F1086" t="s">
        <v>64</v>
      </c>
      <c r="G1086">
        <v>11</v>
      </c>
      <c r="H1086">
        <v>49.5</v>
      </c>
      <c r="I1086">
        <v>90</v>
      </c>
      <c r="J1086">
        <v>5</v>
      </c>
      <c r="K1086" t="s">
        <v>54</v>
      </c>
      <c r="L1086">
        <v>0.5</v>
      </c>
      <c r="M1086">
        <v>100</v>
      </c>
      <c r="N1086">
        <v>5</v>
      </c>
      <c r="O1086" t="s">
        <v>70</v>
      </c>
      <c r="P1086" t="s">
        <v>70</v>
      </c>
      <c r="Q1086" t="s">
        <v>70</v>
      </c>
      <c r="R1086" t="s">
        <v>70</v>
      </c>
      <c r="S1086">
        <v>280</v>
      </c>
      <c r="T1086">
        <v>4</v>
      </c>
      <c r="U1086" t="s">
        <v>51</v>
      </c>
      <c r="V1086" t="s">
        <v>71</v>
      </c>
      <c r="X1086" t="str">
        <f t="shared" si="16"/>
        <v>CC11</v>
      </c>
      <c r="Y1086">
        <f>VLOOKUP($X1086,Salt_Elev!$Q$1:$R$128,2,FALSE)</f>
        <v>0.77300000000000002</v>
      </c>
    </row>
    <row r="1087" spans="1:25" x14ac:dyDescent="0.25">
      <c r="A1087" s="1">
        <v>45054</v>
      </c>
      <c r="B1087" s="2">
        <v>0.4513888888888889</v>
      </c>
      <c r="C1087" t="s">
        <v>23</v>
      </c>
      <c r="D1087" t="s">
        <v>68</v>
      </c>
      <c r="E1087" t="s">
        <v>25</v>
      </c>
      <c r="F1087" t="s">
        <v>64</v>
      </c>
      <c r="G1087">
        <v>11</v>
      </c>
      <c r="H1087">
        <v>49.5</v>
      </c>
      <c r="I1087">
        <v>90</v>
      </c>
      <c r="J1087">
        <v>5</v>
      </c>
      <c r="K1087" t="s">
        <v>54</v>
      </c>
      <c r="L1087">
        <v>0.5</v>
      </c>
      <c r="M1087">
        <v>100</v>
      </c>
      <c r="N1087">
        <v>5</v>
      </c>
      <c r="O1087" t="s">
        <v>70</v>
      </c>
      <c r="P1087" t="s">
        <v>70</v>
      </c>
      <c r="Q1087" t="s">
        <v>70</v>
      </c>
      <c r="R1087" t="s">
        <v>70</v>
      </c>
      <c r="S1087">
        <v>330</v>
      </c>
      <c r="T1087">
        <v>3</v>
      </c>
      <c r="U1087" t="s">
        <v>51</v>
      </c>
      <c r="V1087" t="s">
        <v>71</v>
      </c>
      <c r="X1087" t="str">
        <f t="shared" si="16"/>
        <v>CC11</v>
      </c>
      <c r="Y1087">
        <f>VLOOKUP($X1087,Salt_Elev!$Q$1:$R$128,2,FALSE)</f>
        <v>0.77300000000000002</v>
      </c>
    </row>
    <row r="1088" spans="1:25" x14ac:dyDescent="0.25">
      <c r="A1088" s="1">
        <v>45054</v>
      </c>
      <c r="B1088" s="2">
        <v>0.4513888888888889</v>
      </c>
      <c r="C1088" t="s">
        <v>23</v>
      </c>
      <c r="D1088" t="s">
        <v>68</v>
      </c>
      <c r="E1088" t="s">
        <v>25</v>
      </c>
      <c r="F1088" t="s">
        <v>64</v>
      </c>
      <c r="G1088">
        <v>11</v>
      </c>
      <c r="H1088">
        <v>49.5</v>
      </c>
      <c r="I1088">
        <v>90</v>
      </c>
      <c r="J1088">
        <v>5</v>
      </c>
      <c r="K1088" t="s">
        <v>54</v>
      </c>
      <c r="L1088">
        <v>0.5</v>
      </c>
      <c r="M1088">
        <v>100</v>
      </c>
      <c r="N1088">
        <v>5</v>
      </c>
      <c r="O1088" t="s">
        <v>70</v>
      </c>
      <c r="P1088" t="s">
        <v>70</v>
      </c>
      <c r="Q1088" t="s">
        <v>70</v>
      </c>
      <c r="R1088" t="s">
        <v>70</v>
      </c>
      <c r="S1088">
        <v>320</v>
      </c>
      <c r="T1088">
        <v>3</v>
      </c>
      <c r="U1088" t="s">
        <v>51</v>
      </c>
      <c r="V1088" t="s">
        <v>71</v>
      </c>
      <c r="X1088" t="str">
        <f t="shared" si="16"/>
        <v>CC11</v>
      </c>
      <c r="Y1088">
        <f>VLOOKUP($X1088,Salt_Elev!$Q$1:$R$128,2,FALSE)</f>
        <v>0.77300000000000002</v>
      </c>
    </row>
    <row r="1089" spans="1:25" x14ac:dyDescent="0.25">
      <c r="A1089" s="1">
        <v>45054</v>
      </c>
      <c r="B1089" s="2">
        <v>0.4513888888888889</v>
      </c>
      <c r="C1089" t="s">
        <v>23</v>
      </c>
      <c r="D1089" t="s">
        <v>68</v>
      </c>
      <c r="E1089" t="s">
        <v>25</v>
      </c>
      <c r="F1089" t="s">
        <v>64</v>
      </c>
      <c r="G1089">
        <v>11</v>
      </c>
      <c r="H1089">
        <v>49.5</v>
      </c>
      <c r="I1089">
        <v>90</v>
      </c>
      <c r="J1089">
        <v>5</v>
      </c>
      <c r="K1089" t="s">
        <v>54</v>
      </c>
      <c r="L1089">
        <v>0.5</v>
      </c>
      <c r="M1089">
        <v>100</v>
      </c>
      <c r="N1089">
        <v>5</v>
      </c>
      <c r="O1089" t="s">
        <v>70</v>
      </c>
      <c r="P1089" t="s">
        <v>70</v>
      </c>
      <c r="Q1089" t="s">
        <v>70</v>
      </c>
      <c r="R1089" t="s">
        <v>70</v>
      </c>
      <c r="S1089">
        <v>370</v>
      </c>
      <c r="T1089">
        <v>2</v>
      </c>
      <c r="U1089" t="s">
        <v>51</v>
      </c>
      <c r="V1089" t="s">
        <v>71</v>
      </c>
      <c r="X1089" t="str">
        <f t="shared" si="16"/>
        <v>CC11</v>
      </c>
      <c r="Y1089">
        <f>VLOOKUP($X1089,Salt_Elev!$Q$1:$R$128,2,FALSE)</f>
        <v>0.77300000000000002</v>
      </c>
    </row>
    <row r="1090" spans="1:25" x14ac:dyDescent="0.25">
      <c r="A1090" s="1">
        <v>45054</v>
      </c>
      <c r="B1090" s="2">
        <v>0.4513888888888889</v>
      </c>
      <c r="C1090" t="s">
        <v>23</v>
      </c>
      <c r="D1090" t="s">
        <v>68</v>
      </c>
      <c r="E1090" t="s">
        <v>25</v>
      </c>
      <c r="F1090" t="s">
        <v>64</v>
      </c>
      <c r="G1090">
        <v>11</v>
      </c>
      <c r="H1090">
        <v>49.5</v>
      </c>
      <c r="I1090">
        <v>90</v>
      </c>
      <c r="J1090">
        <v>5</v>
      </c>
      <c r="K1090" t="s">
        <v>27</v>
      </c>
      <c r="L1090">
        <v>89.5</v>
      </c>
      <c r="M1090">
        <v>30</v>
      </c>
      <c r="N1090">
        <v>382</v>
      </c>
      <c r="O1090" t="s">
        <v>39</v>
      </c>
      <c r="P1090" t="s">
        <v>29</v>
      </c>
      <c r="Q1090" t="s">
        <v>29</v>
      </c>
      <c r="R1090" t="s">
        <v>40</v>
      </c>
      <c r="S1090">
        <v>115</v>
      </c>
      <c r="T1090">
        <v>1.3</v>
      </c>
      <c r="U1090" t="s">
        <v>51</v>
      </c>
      <c r="V1090" t="s">
        <v>69</v>
      </c>
      <c r="X1090" t="str">
        <f t="shared" ref="X1090:X1153" si="17">_xlfn.CONCAT(F1090,G1090)</f>
        <v>CC11</v>
      </c>
      <c r="Y1090">
        <f>VLOOKUP($X1090,Salt_Elev!$Q$1:$R$128,2,FALSE)</f>
        <v>0.77300000000000002</v>
      </c>
    </row>
    <row r="1091" spans="1:25" x14ac:dyDescent="0.25">
      <c r="A1091" s="1">
        <v>45054</v>
      </c>
      <c r="B1091" s="2">
        <v>0.4513888888888889</v>
      </c>
      <c r="C1091" t="s">
        <v>23</v>
      </c>
      <c r="D1091" t="s">
        <v>68</v>
      </c>
      <c r="E1091" t="s">
        <v>25</v>
      </c>
      <c r="F1091" t="s">
        <v>64</v>
      </c>
      <c r="G1091">
        <v>11</v>
      </c>
      <c r="H1091">
        <v>49.5</v>
      </c>
      <c r="I1091">
        <v>90</v>
      </c>
      <c r="J1091">
        <v>5</v>
      </c>
      <c r="K1091" t="s">
        <v>27</v>
      </c>
      <c r="L1091">
        <v>89.5</v>
      </c>
      <c r="M1091">
        <v>30</v>
      </c>
      <c r="N1091">
        <v>382</v>
      </c>
      <c r="O1091" t="s">
        <v>39</v>
      </c>
      <c r="P1091" t="s">
        <v>29</v>
      </c>
      <c r="Q1091" t="s">
        <v>29</v>
      </c>
      <c r="R1091" t="s">
        <v>40</v>
      </c>
      <c r="S1091">
        <v>290</v>
      </c>
      <c r="T1091">
        <v>1</v>
      </c>
      <c r="U1091" t="s">
        <v>51</v>
      </c>
      <c r="V1091" t="s">
        <v>69</v>
      </c>
      <c r="X1091" t="str">
        <f t="shared" si="17"/>
        <v>CC11</v>
      </c>
      <c r="Y1091">
        <f>VLOOKUP($X1091,Salt_Elev!$Q$1:$R$128,2,FALSE)</f>
        <v>0.77300000000000002</v>
      </c>
    </row>
    <row r="1092" spans="1:25" x14ac:dyDescent="0.25">
      <c r="A1092" s="1">
        <v>45054</v>
      </c>
      <c r="B1092" s="2">
        <v>0.4513888888888889</v>
      </c>
      <c r="C1092" t="s">
        <v>23</v>
      </c>
      <c r="D1092" t="s">
        <v>68</v>
      </c>
      <c r="E1092" t="s">
        <v>25</v>
      </c>
      <c r="F1092" t="s">
        <v>64</v>
      </c>
      <c r="G1092">
        <v>11</v>
      </c>
      <c r="H1092">
        <v>49.5</v>
      </c>
      <c r="I1092">
        <v>90</v>
      </c>
      <c r="J1092">
        <v>5</v>
      </c>
      <c r="K1092" t="s">
        <v>27</v>
      </c>
      <c r="L1092">
        <v>89.5</v>
      </c>
      <c r="M1092">
        <v>30</v>
      </c>
      <c r="N1092">
        <v>382</v>
      </c>
      <c r="O1092" t="s">
        <v>39</v>
      </c>
      <c r="P1092" t="s">
        <v>29</v>
      </c>
      <c r="Q1092" t="s">
        <v>29</v>
      </c>
      <c r="R1092" t="s">
        <v>40</v>
      </c>
      <c r="S1092">
        <v>123</v>
      </c>
      <c r="T1092">
        <v>1</v>
      </c>
      <c r="U1092" t="s">
        <v>51</v>
      </c>
      <c r="V1092" t="s">
        <v>69</v>
      </c>
      <c r="X1092" t="str">
        <f t="shared" si="17"/>
        <v>CC11</v>
      </c>
      <c r="Y1092">
        <f>VLOOKUP($X1092,Salt_Elev!$Q$1:$R$128,2,FALSE)</f>
        <v>0.77300000000000002</v>
      </c>
    </row>
    <row r="1093" spans="1:25" x14ac:dyDescent="0.25">
      <c r="A1093" s="1">
        <v>45054</v>
      </c>
      <c r="B1093" s="2">
        <v>0.4513888888888889</v>
      </c>
      <c r="C1093" t="s">
        <v>23</v>
      </c>
      <c r="D1093" t="s">
        <v>68</v>
      </c>
      <c r="E1093" t="s">
        <v>25</v>
      </c>
      <c r="F1093" t="s">
        <v>64</v>
      </c>
      <c r="G1093">
        <v>11</v>
      </c>
      <c r="H1093">
        <v>49.5</v>
      </c>
      <c r="I1093">
        <v>90</v>
      </c>
      <c r="J1093">
        <v>5</v>
      </c>
      <c r="K1093" t="s">
        <v>27</v>
      </c>
      <c r="L1093">
        <v>89.5</v>
      </c>
      <c r="M1093">
        <v>30</v>
      </c>
      <c r="N1093">
        <v>382</v>
      </c>
      <c r="O1093" t="s">
        <v>39</v>
      </c>
      <c r="P1093" t="s">
        <v>29</v>
      </c>
      <c r="Q1093" t="s">
        <v>29</v>
      </c>
      <c r="R1093" t="s">
        <v>40</v>
      </c>
      <c r="S1093">
        <v>295</v>
      </c>
      <c r="T1093">
        <v>1</v>
      </c>
      <c r="U1093" t="s">
        <v>51</v>
      </c>
      <c r="V1093" t="s">
        <v>69</v>
      </c>
      <c r="X1093" t="str">
        <f t="shared" si="17"/>
        <v>CC11</v>
      </c>
      <c r="Y1093">
        <f>VLOOKUP($X1093,Salt_Elev!$Q$1:$R$128,2,FALSE)</f>
        <v>0.77300000000000002</v>
      </c>
    </row>
    <row r="1094" spans="1:25" x14ac:dyDescent="0.25">
      <c r="A1094" s="1">
        <v>45054</v>
      </c>
      <c r="B1094" s="2">
        <v>0.4513888888888889</v>
      </c>
      <c r="C1094" t="s">
        <v>23</v>
      </c>
      <c r="D1094" t="s">
        <v>68</v>
      </c>
      <c r="E1094" t="s">
        <v>25</v>
      </c>
      <c r="F1094" t="s">
        <v>64</v>
      </c>
      <c r="G1094">
        <v>11</v>
      </c>
      <c r="H1094">
        <v>49.5</v>
      </c>
      <c r="I1094">
        <v>90</v>
      </c>
      <c r="J1094">
        <v>5</v>
      </c>
      <c r="K1094" t="s">
        <v>27</v>
      </c>
      <c r="L1094">
        <v>89.5</v>
      </c>
      <c r="M1094">
        <v>30</v>
      </c>
      <c r="N1094">
        <v>382</v>
      </c>
      <c r="O1094" t="s">
        <v>39</v>
      </c>
      <c r="P1094" t="s">
        <v>29</v>
      </c>
      <c r="Q1094" t="s">
        <v>29</v>
      </c>
      <c r="R1094" t="s">
        <v>40</v>
      </c>
      <c r="S1094">
        <v>225</v>
      </c>
      <c r="T1094">
        <v>1</v>
      </c>
      <c r="U1094" t="s">
        <v>51</v>
      </c>
      <c r="V1094" t="s">
        <v>69</v>
      </c>
      <c r="X1094" t="str">
        <f t="shared" si="17"/>
        <v>CC11</v>
      </c>
      <c r="Y1094">
        <f>VLOOKUP($X1094,Salt_Elev!$Q$1:$R$128,2,FALSE)</f>
        <v>0.77300000000000002</v>
      </c>
    </row>
    <row r="1095" spans="1:25" x14ac:dyDescent="0.25">
      <c r="A1095" s="1">
        <v>45054</v>
      </c>
      <c r="B1095" s="2">
        <v>0.4513888888888889</v>
      </c>
      <c r="C1095" t="s">
        <v>23</v>
      </c>
      <c r="D1095" t="s">
        <v>68</v>
      </c>
      <c r="E1095" t="s">
        <v>25</v>
      </c>
      <c r="F1095" t="s">
        <v>64</v>
      </c>
      <c r="G1095">
        <v>11</v>
      </c>
      <c r="H1095">
        <v>49.5</v>
      </c>
      <c r="I1095">
        <v>90</v>
      </c>
      <c r="J1095">
        <v>5</v>
      </c>
      <c r="K1095" t="s">
        <v>27</v>
      </c>
      <c r="L1095">
        <v>89.5</v>
      </c>
      <c r="M1095">
        <v>30</v>
      </c>
      <c r="N1095">
        <v>382</v>
      </c>
      <c r="O1095" t="s">
        <v>39</v>
      </c>
      <c r="P1095" t="s">
        <v>29</v>
      </c>
      <c r="Q1095" t="s">
        <v>29</v>
      </c>
      <c r="R1095" t="s">
        <v>40</v>
      </c>
      <c r="S1095">
        <v>125</v>
      </c>
      <c r="T1095">
        <v>1</v>
      </c>
      <c r="U1095" t="s">
        <v>51</v>
      </c>
      <c r="V1095" t="s">
        <v>69</v>
      </c>
      <c r="X1095" t="str">
        <f t="shared" si="17"/>
        <v>CC11</v>
      </c>
      <c r="Y1095">
        <f>VLOOKUP($X1095,Salt_Elev!$Q$1:$R$128,2,FALSE)</f>
        <v>0.77300000000000002</v>
      </c>
    </row>
    <row r="1096" spans="1:25" x14ac:dyDescent="0.25">
      <c r="A1096" s="1">
        <v>45054</v>
      </c>
      <c r="B1096" s="2">
        <v>0.4513888888888889</v>
      </c>
      <c r="C1096" t="s">
        <v>23</v>
      </c>
      <c r="D1096" t="s">
        <v>68</v>
      </c>
      <c r="E1096" t="s">
        <v>25</v>
      </c>
      <c r="F1096" t="s">
        <v>64</v>
      </c>
      <c r="G1096">
        <v>11</v>
      </c>
      <c r="H1096">
        <v>49.5</v>
      </c>
      <c r="I1096">
        <v>90</v>
      </c>
      <c r="J1096">
        <v>5</v>
      </c>
      <c r="K1096" t="s">
        <v>27</v>
      </c>
      <c r="L1096">
        <v>89.5</v>
      </c>
      <c r="M1096">
        <v>30</v>
      </c>
      <c r="N1096">
        <v>382</v>
      </c>
      <c r="O1096" t="s">
        <v>39</v>
      </c>
      <c r="P1096" t="s">
        <v>29</v>
      </c>
      <c r="Q1096" t="s">
        <v>29</v>
      </c>
      <c r="R1096" t="s">
        <v>40</v>
      </c>
      <c r="S1096">
        <v>180</v>
      </c>
      <c r="T1096">
        <v>1</v>
      </c>
      <c r="U1096" t="s">
        <v>51</v>
      </c>
      <c r="V1096" t="s">
        <v>69</v>
      </c>
      <c r="X1096" t="str">
        <f t="shared" si="17"/>
        <v>CC11</v>
      </c>
      <c r="Y1096">
        <f>VLOOKUP($X1096,Salt_Elev!$Q$1:$R$128,2,FALSE)</f>
        <v>0.77300000000000002</v>
      </c>
    </row>
    <row r="1097" spans="1:25" x14ac:dyDescent="0.25">
      <c r="A1097" s="1">
        <v>45054</v>
      </c>
      <c r="B1097" s="2">
        <v>0.4513888888888889</v>
      </c>
      <c r="C1097" t="s">
        <v>23</v>
      </c>
      <c r="D1097" t="s">
        <v>68</v>
      </c>
      <c r="E1097" t="s">
        <v>25</v>
      </c>
      <c r="F1097" t="s">
        <v>64</v>
      </c>
      <c r="G1097">
        <v>11</v>
      </c>
      <c r="H1097">
        <v>49.5</v>
      </c>
      <c r="I1097">
        <v>90</v>
      </c>
      <c r="J1097">
        <v>5</v>
      </c>
      <c r="K1097" t="s">
        <v>27</v>
      </c>
      <c r="L1097">
        <v>89.5</v>
      </c>
      <c r="M1097">
        <v>30</v>
      </c>
      <c r="N1097">
        <v>382</v>
      </c>
      <c r="O1097" t="s">
        <v>39</v>
      </c>
      <c r="P1097" t="s">
        <v>29</v>
      </c>
      <c r="Q1097" t="s">
        <v>29</v>
      </c>
      <c r="R1097" t="s">
        <v>40</v>
      </c>
      <c r="S1097">
        <v>222</v>
      </c>
      <c r="T1097">
        <v>0.9</v>
      </c>
      <c r="U1097" t="s">
        <v>51</v>
      </c>
      <c r="V1097" t="s">
        <v>69</v>
      </c>
      <c r="X1097" t="str">
        <f t="shared" si="17"/>
        <v>CC11</v>
      </c>
      <c r="Y1097">
        <f>VLOOKUP($X1097,Salt_Elev!$Q$1:$R$128,2,FALSE)</f>
        <v>0.77300000000000002</v>
      </c>
    </row>
    <row r="1098" spans="1:25" x14ac:dyDescent="0.25">
      <c r="A1098" s="1">
        <v>45054</v>
      </c>
      <c r="B1098" s="2">
        <v>0.4513888888888889</v>
      </c>
      <c r="C1098" t="s">
        <v>23</v>
      </c>
      <c r="D1098" t="s">
        <v>68</v>
      </c>
      <c r="E1098" t="s">
        <v>25</v>
      </c>
      <c r="F1098" t="s">
        <v>64</v>
      </c>
      <c r="G1098">
        <v>11</v>
      </c>
      <c r="H1098">
        <v>49.5</v>
      </c>
      <c r="I1098">
        <v>90</v>
      </c>
      <c r="J1098">
        <v>5</v>
      </c>
      <c r="K1098" t="s">
        <v>27</v>
      </c>
      <c r="L1098">
        <v>89.5</v>
      </c>
      <c r="M1098">
        <v>30</v>
      </c>
      <c r="N1098">
        <v>382</v>
      </c>
      <c r="O1098" t="s">
        <v>39</v>
      </c>
      <c r="P1098" t="s">
        <v>29</v>
      </c>
      <c r="Q1098" t="s">
        <v>29</v>
      </c>
      <c r="R1098" t="s">
        <v>40</v>
      </c>
      <c r="S1098">
        <v>210</v>
      </c>
      <c r="T1098">
        <v>0.9</v>
      </c>
      <c r="U1098" t="s">
        <v>51</v>
      </c>
      <c r="V1098" t="s">
        <v>69</v>
      </c>
      <c r="X1098" t="str">
        <f t="shared" si="17"/>
        <v>CC11</v>
      </c>
      <c r="Y1098">
        <f>VLOOKUP($X1098,Salt_Elev!$Q$1:$R$128,2,FALSE)</f>
        <v>0.77300000000000002</v>
      </c>
    </row>
    <row r="1099" spans="1:25" x14ac:dyDescent="0.25">
      <c r="A1099" s="1">
        <v>45054</v>
      </c>
      <c r="B1099" s="2">
        <v>0.4513888888888889</v>
      </c>
      <c r="C1099" t="s">
        <v>23</v>
      </c>
      <c r="D1099" t="s">
        <v>68</v>
      </c>
      <c r="E1099" t="s">
        <v>25</v>
      </c>
      <c r="F1099" t="s">
        <v>64</v>
      </c>
      <c r="G1099">
        <v>11</v>
      </c>
      <c r="H1099">
        <v>49.5</v>
      </c>
      <c r="I1099">
        <v>90</v>
      </c>
      <c r="J1099">
        <v>5</v>
      </c>
      <c r="K1099" t="s">
        <v>27</v>
      </c>
      <c r="L1099">
        <v>89.5</v>
      </c>
      <c r="M1099">
        <v>30</v>
      </c>
      <c r="N1099">
        <v>382</v>
      </c>
      <c r="O1099" t="s">
        <v>39</v>
      </c>
      <c r="P1099" t="s">
        <v>29</v>
      </c>
      <c r="Q1099" t="s">
        <v>29</v>
      </c>
      <c r="R1099" t="s">
        <v>40</v>
      </c>
      <c r="S1099">
        <v>220</v>
      </c>
      <c r="T1099">
        <v>0.8</v>
      </c>
      <c r="U1099" t="s">
        <v>51</v>
      </c>
      <c r="V1099" t="s">
        <v>69</v>
      </c>
      <c r="X1099" t="str">
        <f t="shared" si="17"/>
        <v>CC11</v>
      </c>
      <c r="Y1099">
        <f>VLOOKUP($X1099,Salt_Elev!$Q$1:$R$128,2,FALSE)</f>
        <v>0.77300000000000002</v>
      </c>
    </row>
    <row r="1100" spans="1:25" x14ac:dyDescent="0.25">
      <c r="A1100" s="1">
        <v>45054</v>
      </c>
      <c r="B1100" s="2">
        <v>0.46180555555555558</v>
      </c>
      <c r="C1100" t="s">
        <v>41</v>
      </c>
      <c r="D1100" t="s">
        <v>42</v>
      </c>
      <c r="E1100" t="s">
        <v>25</v>
      </c>
      <c r="F1100" t="s">
        <v>64</v>
      </c>
      <c r="G1100">
        <v>12</v>
      </c>
      <c r="H1100">
        <v>43.5</v>
      </c>
      <c r="I1100">
        <v>100</v>
      </c>
      <c r="J1100">
        <v>6</v>
      </c>
      <c r="K1100" t="s">
        <v>54</v>
      </c>
      <c r="L1100">
        <v>18</v>
      </c>
      <c r="M1100">
        <v>100</v>
      </c>
      <c r="N1100">
        <f t="shared" ref="N1100:N1109" si="18">5+13+7+9</f>
        <v>34</v>
      </c>
      <c r="O1100" t="s">
        <v>72</v>
      </c>
      <c r="P1100" t="s">
        <v>29</v>
      </c>
      <c r="Q1100" t="s">
        <v>50</v>
      </c>
      <c r="R1100" t="s">
        <v>50</v>
      </c>
      <c r="S1100">
        <v>225</v>
      </c>
      <c r="T1100">
        <v>3.2</v>
      </c>
      <c r="X1100" t="str">
        <f t="shared" si="17"/>
        <v>CC12</v>
      </c>
      <c r="Y1100">
        <f>VLOOKUP($X1100,Salt_Elev!$Q$1:$R$128,2,FALSE)</f>
        <v>0.90800000000000003</v>
      </c>
    </row>
    <row r="1101" spans="1:25" x14ac:dyDescent="0.25">
      <c r="A1101" s="1">
        <v>45054</v>
      </c>
      <c r="B1101" s="2">
        <v>0.46180555555555558</v>
      </c>
      <c r="C1101" t="s">
        <v>41</v>
      </c>
      <c r="D1101" t="s">
        <v>42</v>
      </c>
      <c r="E1101" t="s">
        <v>25</v>
      </c>
      <c r="F1101" t="s">
        <v>64</v>
      </c>
      <c r="G1101">
        <v>12</v>
      </c>
      <c r="H1101">
        <v>43.5</v>
      </c>
      <c r="I1101">
        <v>100</v>
      </c>
      <c r="J1101">
        <v>6</v>
      </c>
      <c r="K1101" t="s">
        <v>54</v>
      </c>
      <c r="L1101">
        <v>18</v>
      </c>
      <c r="M1101">
        <v>100</v>
      </c>
      <c r="N1101">
        <f t="shared" si="18"/>
        <v>34</v>
      </c>
      <c r="O1101" t="s">
        <v>72</v>
      </c>
      <c r="P1101" t="s">
        <v>29</v>
      </c>
      <c r="Q1101" t="s">
        <v>50</v>
      </c>
      <c r="R1101" t="s">
        <v>50</v>
      </c>
      <c r="S1101">
        <v>173</v>
      </c>
      <c r="T1101">
        <v>3</v>
      </c>
      <c r="X1101" t="str">
        <f t="shared" si="17"/>
        <v>CC12</v>
      </c>
      <c r="Y1101">
        <f>VLOOKUP($X1101,Salt_Elev!$Q$1:$R$128,2,FALSE)</f>
        <v>0.90800000000000003</v>
      </c>
    </row>
    <row r="1102" spans="1:25" x14ac:dyDescent="0.25">
      <c r="A1102" s="1">
        <v>45054</v>
      </c>
      <c r="B1102" s="2">
        <v>0.46180555555555558</v>
      </c>
      <c r="C1102" t="s">
        <v>41</v>
      </c>
      <c r="D1102" t="s">
        <v>42</v>
      </c>
      <c r="E1102" t="s">
        <v>25</v>
      </c>
      <c r="F1102" t="s">
        <v>64</v>
      </c>
      <c r="G1102">
        <v>12</v>
      </c>
      <c r="H1102">
        <v>43.5</v>
      </c>
      <c r="I1102">
        <v>100</v>
      </c>
      <c r="J1102">
        <v>6</v>
      </c>
      <c r="K1102" t="s">
        <v>54</v>
      </c>
      <c r="L1102">
        <v>18</v>
      </c>
      <c r="M1102">
        <v>100</v>
      </c>
      <c r="N1102">
        <f t="shared" si="18"/>
        <v>34</v>
      </c>
      <c r="O1102" t="s">
        <v>72</v>
      </c>
      <c r="P1102" t="s">
        <v>29</v>
      </c>
      <c r="Q1102" t="s">
        <v>50</v>
      </c>
      <c r="R1102" t="s">
        <v>50</v>
      </c>
      <c r="S1102">
        <v>60</v>
      </c>
      <c r="T1102">
        <v>3</v>
      </c>
      <c r="X1102" t="str">
        <f t="shared" si="17"/>
        <v>CC12</v>
      </c>
      <c r="Y1102">
        <f>VLOOKUP($X1102,Salt_Elev!$Q$1:$R$128,2,FALSE)</f>
        <v>0.90800000000000003</v>
      </c>
    </row>
    <row r="1103" spans="1:25" x14ac:dyDescent="0.25">
      <c r="A1103" s="1">
        <v>45054</v>
      </c>
      <c r="B1103" s="2">
        <v>0.46180555555555558</v>
      </c>
      <c r="C1103" t="s">
        <v>41</v>
      </c>
      <c r="D1103" t="s">
        <v>42</v>
      </c>
      <c r="E1103" t="s">
        <v>25</v>
      </c>
      <c r="F1103" t="s">
        <v>64</v>
      </c>
      <c r="G1103">
        <v>12</v>
      </c>
      <c r="H1103">
        <v>43.5</v>
      </c>
      <c r="I1103">
        <v>100</v>
      </c>
      <c r="J1103">
        <v>6</v>
      </c>
      <c r="K1103" t="s">
        <v>54</v>
      </c>
      <c r="L1103">
        <v>18</v>
      </c>
      <c r="M1103">
        <v>100</v>
      </c>
      <c r="N1103">
        <f t="shared" si="18"/>
        <v>34</v>
      </c>
      <c r="O1103" t="s">
        <v>72</v>
      </c>
      <c r="P1103" t="s">
        <v>29</v>
      </c>
      <c r="Q1103" t="s">
        <v>50</v>
      </c>
      <c r="R1103" t="s">
        <v>50</v>
      </c>
      <c r="S1103">
        <v>195</v>
      </c>
      <c r="T1103">
        <v>3</v>
      </c>
      <c r="X1103" t="str">
        <f t="shared" si="17"/>
        <v>CC12</v>
      </c>
      <c r="Y1103">
        <f>VLOOKUP($X1103,Salt_Elev!$Q$1:$R$128,2,FALSE)</f>
        <v>0.90800000000000003</v>
      </c>
    </row>
    <row r="1104" spans="1:25" x14ac:dyDescent="0.25">
      <c r="A1104" s="1">
        <v>45054</v>
      </c>
      <c r="B1104" s="2">
        <v>0.46180555555555558</v>
      </c>
      <c r="C1104" t="s">
        <v>41</v>
      </c>
      <c r="D1104" t="s">
        <v>42</v>
      </c>
      <c r="E1104" t="s">
        <v>25</v>
      </c>
      <c r="F1104" t="s">
        <v>64</v>
      </c>
      <c r="G1104">
        <v>12</v>
      </c>
      <c r="H1104">
        <v>43.5</v>
      </c>
      <c r="I1104">
        <v>100</v>
      </c>
      <c r="J1104">
        <v>6</v>
      </c>
      <c r="K1104" t="s">
        <v>54</v>
      </c>
      <c r="L1104">
        <v>18</v>
      </c>
      <c r="M1104">
        <v>100</v>
      </c>
      <c r="N1104">
        <f t="shared" si="18"/>
        <v>34</v>
      </c>
      <c r="O1104" t="s">
        <v>72</v>
      </c>
      <c r="P1104" t="s">
        <v>29</v>
      </c>
      <c r="Q1104" t="s">
        <v>50</v>
      </c>
      <c r="R1104" t="s">
        <v>50</v>
      </c>
      <c r="S1104">
        <v>285</v>
      </c>
      <c r="T1104">
        <v>3</v>
      </c>
      <c r="X1104" t="str">
        <f t="shared" si="17"/>
        <v>CC12</v>
      </c>
      <c r="Y1104">
        <f>VLOOKUP($X1104,Salt_Elev!$Q$1:$R$128,2,FALSE)</f>
        <v>0.90800000000000003</v>
      </c>
    </row>
    <row r="1105" spans="1:25" x14ac:dyDescent="0.25">
      <c r="A1105" s="1">
        <v>45054</v>
      </c>
      <c r="B1105" s="2">
        <v>0.46180555555555558</v>
      </c>
      <c r="C1105" t="s">
        <v>41</v>
      </c>
      <c r="D1105" t="s">
        <v>42</v>
      </c>
      <c r="E1105" t="s">
        <v>25</v>
      </c>
      <c r="F1105" t="s">
        <v>64</v>
      </c>
      <c r="G1105">
        <v>12</v>
      </c>
      <c r="H1105">
        <v>43.5</v>
      </c>
      <c r="I1105">
        <v>100</v>
      </c>
      <c r="J1105">
        <v>6</v>
      </c>
      <c r="K1105" t="s">
        <v>54</v>
      </c>
      <c r="L1105">
        <v>18</v>
      </c>
      <c r="M1105">
        <v>100</v>
      </c>
      <c r="N1105">
        <f t="shared" si="18"/>
        <v>34</v>
      </c>
      <c r="O1105" t="s">
        <v>72</v>
      </c>
      <c r="P1105" t="s">
        <v>29</v>
      </c>
      <c r="Q1105" t="s">
        <v>50</v>
      </c>
      <c r="R1105" t="s">
        <v>50</v>
      </c>
      <c r="S1105">
        <v>226</v>
      </c>
      <c r="T1105">
        <v>2.9</v>
      </c>
      <c r="X1105" t="str">
        <f t="shared" si="17"/>
        <v>CC12</v>
      </c>
      <c r="Y1105">
        <f>VLOOKUP($X1105,Salt_Elev!$Q$1:$R$128,2,FALSE)</f>
        <v>0.90800000000000003</v>
      </c>
    </row>
    <row r="1106" spans="1:25" x14ac:dyDescent="0.25">
      <c r="A1106" s="1">
        <v>45054</v>
      </c>
      <c r="B1106" s="2">
        <v>0.46180555555555558</v>
      </c>
      <c r="C1106" t="s">
        <v>41</v>
      </c>
      <c r="D1106" t="s">
        <v>42</v>
      </c>
      <c r="E1106" t="s">
        <v>25</v>
      </c>
      <c r="F1106" t="s">
        <v>64</v>
      </c>
      <c r="G1106">
        <v>12</v>
      </c>
      <c r="H1106">
        <v>43.5</v>
      </c>
      <c r="I1106">
        <v>100</v>
      </c>
      <c r="J1106">
        <v>6</v>
      </c>
      <c r="K1106" t="s">
        <v>54</v>
      </c>
      <c r="L1106">
        <v>18</v>
      </c>
      <c r="M1106">
        <v>100</v>
      </c>
      <c r="N1106">
        <f t="shared" si="18"/>
        <v>34</v>
      </c>
      <c r="O1106" t="s">
        <v>72</v>
      </c>
      <c r="P1106" t="s">
        <v>29</v>
      </c>
      <c r="Q1106" t="s">
        <v>50</v>
      </c>
      <c r="R1106" t="s">
        <v>50</v>
      </c>
      <c r="S1106">
        <v>65</v>
      </c>
      <c r="T1106">
        <v>2.9</v>
      </c>
      <c r="X1106" t="str">
        <f t="shared" si="17"/>
        <v>CC12</v>
      </c>
      <c r="Y1106">
        <f>VLOOKUP($X1106,Salt_Elev!$Q$1:$R$128,2,FALSE)</f>
        <v>0.90800000000000003</v>
      </c>
    </row>
    <row r="1107" spans="1:25" x14ac:dyDescent="0.25">
      <c r="A1107" s="1">
        <v>45054</v>
      </c>
      <c r="B1107" s="2">
        <v>0.46180555555555558</v>
      </c>
      <c r="C1107" t="s">
        <v>41</v>
      </c>
      <c r="D1107" t="s">
        <v>42</v>
      </c>
      <c r="E1107" t="s">
        <v>25</v>
      </c>
      <c r="F1107" t="s">
        <v>64</v>
      </c>
      <c r="G1107">
        <v>12</v>
      </c>
      <c r="H1107">
        <v>43.5</v>
      </c>
      <c r="I1107">
        <v>100</v>
      </c>
      <c r="J1107">
        <v>6</v>
      </c>
      <c r="K1107" t="s">
        <v>54</v>
      </c>
      <c r="L1107">
        <v>18</v>
      </c>
      <c r="M1107">
        <v>100</v>
      </c>
      <c r="N1107">
        <f t="shared" si="18"/>
        <v>34</v>
      </c>
      <c r="O1107" t="s">
        <v>72</v>
      </c>
      <c r="P1107" t="s">
        <v>29</v>
      </c>
      <c r="Q1107" t="s">
        <v>50</v>
      </c>
      <c r="R1107" t="s">
        <v>50</v>
      </c>
      <c r="S1107">
        <v>64</v>
      </c>
      <c r="T1107">
        <v>2.9</v>
      </c>
      <c r="X1107" t="str">
        <f t="shared" si="17"/>
        <v>CC12</v>
      </c>
      <c r="Y1107">
        <f>VLOOKUP($X1107,Salt_Elev!$Q$1:$R$128,2,FALSE)</f>
        <v>0.90800000000000003</v>
      </c>
    </row>
    <row r="1108" spans="1:25" x14ac:dyDescent="0.25">
      <c r="A1108" s="1">
        <v>45054</v>
      </c>
      <c r="B1108" s="2">
        <v>0.46180555555555558</v>
      </c>
      <c r="C1108" t="s">
        <v>41</v>
      </c>
      <c r="D1108" t="s">
        <v>42</v>
      </c>
      <c r="E1108" t="s">
        <v>25</v>
      </c>
      <c r="F1108" t="s">
        <v>64</v>
      </c>
      <c r="G1108">
        <v>12</v>
      </c>
      <c r="H1108">
        <v>43.5</v>
      </c>
      <c r="I1108">
        <v>100</v>
      </c>
      <c r="J1108">
        <v>6</v>
      </c>
      <c r="K1108" t="s">
        <v>54</v>
      </c>
      <c r="L1108">
        <v>18</v>
      </c>
      <c r="M1108">
        <v>100</v>
      </c>
      <c r="N1108">
        <f t="shared" si="18"/>
        <v>34</v>
      </c>
      <c r="O1108" t="s">
        <v>72</v>
      </c>
      <c r="P1108" t="s">
        <v>29</v>
      </c>
      <c r="Q1108" t="s">
        <v>50</v>
      </c>
      <c r="R1108" t="s">
        <v>50</v>
      </c>
      <c r="S1108">
        <v>252</v>
      </c>
      <c r="T1108">
        <v>2</v>
      </c>
      <c r="X1108" t="str">
        <f t="shared" si="17"/>
        <v>CC12</v>
      </c>
      <c r="Y1108">
        <f>VLOOKUP($X1108,Salt_Elev!$Q$1:$R$128,2,FALSE)</f>
        <v>0.90800000000000003</v>
      </c>
    </row>
    <row r="1109" spans="1:25" x14ac:dyDescent="0.25">
      <c r="A1109" s="1">
        <v>45054</v>
      </c>
      <c r="B1109" s="2">
        <v>0.46180555555555558</v>
      </c>
      <c r="C1109" t="s">
        <v>41</v>
      </c>
      <c r="D1109" t="s">
        <v>42</v>
      </c>
      <c r="E1109" t="s">
        <v>25</v>
      </c>
      <c r="F1109" t="s">
        <v>64</v>
      </c>
      <c r="G1109">
        <v>12</v>
      </c>
      <c r="H1109">
        <v>43.5</v>
      </c>
      <c r="I1109">
        <v>100</v>
      </c>
      <c r="J1109">
        <v>6</v>
      </c>
      <c r="K1109" t="s">
        <v>54</v>
      </c>
      <c r="L1109">
        <v>18</v>
      </c>
      <c r="M1109">
        <v>100</v>
      </c>
      <c r="N1109">
        <f t="shared" si="18"/>
        <v>34</v>
      </c>
      <c r="O1109" t="s">
        <v>72</v>
      </c>
      <c r="P1109" t="s">
        <v>29</v>
      </c>
      <c r="Q1109" t="s">
        <v>50</v>
      </c>
      <c r="R1109" t="s">
        <v>50</v>
      </c>
      <c r="S1109">
        <v>242</v>
      </c>
      <c r="T1109">
        <v>2</v>
      </c>
      <c r="X1109" t="str">
        <f t="shared" si="17"/>
        <v>CC12</v>
      </c>
      <c r="Y1109">
        <f>VLOOKUP($X1109,Salt_Elev!$Q$1:$R$128,2,FALSE)</f>
        <v>0.90800000000000003</v>
      </c>
    </row>
    <row r="1110" spans="1:25" x14ac:dyDescent="0.25">
      <c r="A1110" s="1">
        <v>45054</v>
      </c>
      <c r="B1110" s="2">
        <v>0.46180555555555558</v>
      </c>
      <c r="C1110" t="s">
        <v>41</v>
      </c>
      <c r="D1110" t="s">
        <v>42</v>
      </c>
      <c r="E1110" t="s">
        <v>25</v>
      </c>
      <c r="F1110" t="s">
        <v>64</v>
      </c>
      <c r="G1110">
        <v>12</v>
      </c>
      <c r="H1110">
        <v>43.5</v>
      </c>
      <c r="I1110">
        <v>100</v>
      </c>
      <c r="J1110">
        <v>6</v>
      </c>
      <c r="K1110" t="s">
        <v>27</v>
      </c>
      <c r="L1110">
        <v>82</v>
      </c>
      <c r="M1110">
        <v>30</v>
      </c>
      <c r="N1110">
        <v>168</v>
      </c>
      <c r="O1110" t="s">
        <v>39</v>
      </c>
      <c r="P1110" t="s">
        <v>29</v>
      </c>
      <c r="Q1110" t="s">
        <v>29</v>
      </c>
      <c r="R1110" t="s">
        <v>40</v>
      </c>
      <c r="S1110">
        <v>316</v>
      </c>
      <c r="T1110">
        <v>1</v>
      </c>
      <c r="X1110" t="str">
        <f t="shared" si="17"/>
        <v>CC12</v>
      </c>
      <c r="Y1110">
        <f>VLOOKUP($X1110,Salt_Elev!$Q$1:$R$128,2,FALSE)</f>
        <v>0.90800000000000003</v>
      </c>
    </row>
    <row r="1111" spans="1:25" x14ac:dyDescent="0.25">
      <c r="A1111" s="1">
        <v>45054</v>
      </c>
      <c r="B1111" s="2">
        <v>0.46180555555555558</v>
      </c>
      <c r="C1111" t="s">
        <v>41</v>
      </c>
      <c r="D1111" t="s">
        <v>42</v>
      </c>
      <c r="E1111" t="s">
        <v>25</v>
      </c>
      <c r="F1111" t="s">
        <v>64</v>
      </c>
      <c r="G1111">
        <v>12</v>
      </c>
      <c r="H1111">
        <v>43.5</v>
      </c>
      <c r="I1111">
        <v>100</v>
      </c>
      <c r="J1111">
        <v>6</v>
      </c>
      <c r="K1111" t="s">
        <v>27</v>
      </c>
      <c r="L1111">
        <v>82</v>
      </c>
      <c r="M1111">
        <v>30</v>
      </c>
      <c r="N1111">
        <v>168</v>
      </c>
      <c r="O1111" t="s">
        <v>39</v>
      </c>
      <c r="P1111" t="s">
        <v>29</v>
      </c>
      <c r="Q1111" t="s">
        <v>29</v>
      </c>
      <c r="R1111" t="s">
        <v>40</v>
      </c>
      <c r="S1111">
        <v>410</v>
      </c>
      <c r="T1111">
        <v>1</v>
      </c>
      <c r="X1111" t="str">
        <f t="shared" si="17"/>
        <v>CC12</v>
      </c>
      <c r="Y1111">
        <f>VLOOKUP($X1111,Salt_Elev!$Q$1:$R$128,2,FALSE)</f>
        <v>0.90800000000000003</v>
      </c>
    </row>
    <row r="1112" spans="1:25" x14ac:dyDescent="0.25">
      <c r="A1112" s="1">
        <v>45054</v>
      </c>
      <c r="B1112" s="2">
        <v>0.46180555555555558</v>
      </c>
      <c r="C1112" t="s">
        <v>41</v>
      </c>
      <c r="D1112" t="s">
        <v>42</v>
      </c>
      <c r="E1112" t="s">
        <v>25</v>
      </c>
      <c r="F1112" t="s">
        <v>64</v>
      </c>
      <c r="G1112">
        <v>12</v>
      </c>
      <c r="H1112">
        <v>43.5</v>
      </c>
      <c r="I1112">
        <v>100</v>
      </c>
      <c r="J1112">
        <v>6</v>
      </c>
      <c r="K1112" t="s">
        <v>27</v>
      </c>
      <c r="L1112">
        <v>82</v>
      </c>
      <c r="M1112">
        <v>30</v>
      </c>
      <c r="N1112">
        <v>168</v>
      </c>
      <c r="O1112" t="s">
        <v>39</v>
      </c>
      <c r="P1112" t="s">
        <v>29</v>
      </c>
      <c r="Q1112" t="s">
        <v>29</v>
      </c>
      <c r="R1112" t="s">
        <v>40</v>
      </c>
      <c r="S1112">
        <v>295</v>
      </c>
      <c r="T1112">
        <v>1</v>
      </c>
      <c r="X1112" t="str">
        <f t="shared" si="17"/>
        <v>CC12</v>
      </c>
      <c r="Y1112">
        <f>VLOOKUP($X1112,Salt_Elev!$Q$1:$R$128,2,FALSE)</f>
        <v>0.90800000000000003</v>
      </c>
    </row>
    <row r="1113" spans="1:25" x14ac:dyDescent="0.25">
      <c r="A1113" s="1">
        <v>45054</v>
      </c>
      <c r="B1113" s="2">
        <v>0.46180555555555558</v>
      </c>
      <c r="C1113" t="s">
        <v>41</v>
      </c>
      <c r="D1113" t="s">
        <v>42</v>
      </c>
      <c r="E1113" t="s">
        <v>25</v>
      </c>
      <c r="F1113" t="s">
        <v>64</v>
      </c>
      <c r="G1113">
        <v>12</v>
      </c>
      <c r="H1113">
        <v>43.5</v>
      </c>
      <c r="I1113">
        <v>100</v>
      </c>
      <c r="J1113">
        <v>6</v>
      </c>
      <c r="K1113" t="s">
        <v>27</v>
      </c>
      <c r="L1113">
        <v>82</v>
      </c>
      <c r="M1113">
        <v>30</v>
      </c>
      <c r="N1113">
        <v>168</v>
      </c>
      <c r="O1113" t="s">
        <v>39</v>
      </c>
      <c r="P1113" t="s">
        <v>29</v>
      </c>
      <c r="Q1113" t="s">
        <v>29</v>
      </c>
      <c r="R1113" t="s">
        <v>40</v>
      </c>
      <c r="S1113">
        <v>337</v>
      </c>
      <c r="T1113">
        <v>1</v>
      </c>
      <c r="X1113" t="str">
        <f t="shared" si="17"/>
        <v>CC12</v>
      </c>
      <c r="Y1113">
        <f>VLOOKUP($X1113,Salt_Elev!$Q$1:$R$128,2,FALSE)</f>
        <v>0.90800000000000003</v>
      </c>
    </row>
    <row r="1114" spans="1:25" x14ac:dyDescent="0.25">
      <c r="A1114" s="1">
        <v>45054</v>
      </c>
      <c r="B1114" s="2">
        <v>0.46180555555555558</v>
      </c>
      <c r="C1114" t="s">
        <v>41</v>
      </c>
      <c r="D1114" t="s">
        <v>42</v>
      </c>
      <c r="E1114" t="s">
        <v>25</v>
      </c>
      <c r="F1114" t="s">
        <v>64</v>
      </c>
      <c r="G1114">
        <v>12</v>
      </c>
      <c r="H1114">
        <v>43.5</v>
      </c>
      <c r="I1114">
        <v>100</v>
      </c>
      <c r="J1114">
        <v>6</v>
      </c>
      <c r="K1114" t="s">
        <v>27</v>
      </c>
      <c r="L1114">
        <v>82</v>
      </c>
      <c r="M1114">
        <v>30</v>
      </c>
      <c r="N1114">
        <v>168</v>
      </c>
      <c r="O1114" t="s">
        <v>39</v>
      </c>
      <c r="P1114" t="s">
        <v>29</v>
      </c>
      <c r="Q1114" t="s">
        <v>29</v>
      </c>
      <c r="R1114" t="s">
        <v>40</v>
      </c>
      <c r="S1114">
        <v>393</v>
      </c>
      <c r="T1114">
        <v>1</v>
      </c>
      <c r="X1114" t="str">
        <f t="shared" si="17"/>
        <v>CC12</v>
      </c>
      <c r="Y1114">
        <f>VLOOKUP($X1114,Salt_Elev!$Q$1:$R$128,2,FALSE)</f>
        <v>0.90800000000000003</v>
      </c>
    </row>
    <row r="1115" spans="1:25" x14ac:dyDescent="0.25">
      <c r="A1115" s="1">
        <v>45054</v>
      </c>
      <c r="B1115" s="2">
        <v>0.46180555555555558</v>
      </c>
      <c r="C1115" t="s">
        <v>41</v>
      </c>
      <c r="D1115" t="s">
        <v>42</v>
      </c>
      <c r="E1115" t="s">
        <v>25</v>
      </c>
      <c r="F1115" t="s">
        <v>64</v>
      </c>
      <c r="G1115">
        <v>12</v>
      </c>
      <c r="H1115">
        <v>43.5</v>
      </c>
      <c r="I1115">
        <v>100</v>
      </c>
      <c r="J1115">
        <v>6</v>
      </c>
      <c r="K1115" t="s">
        <v>27</v>
      </c>
      <c r="L1115">
        <v>82</v>
      </c>
      <c r="M1115">
        <v>30</v>
      </c>
      <c r="N1115">
        <v>168</v>
      </c>
      <c r="O1115" t="s">
        <v>39</v>
      </c>
      <c r="P1115" t="s">
        <v>29</v>
      </c>
      <c r="Q1115" t="s">
        <v>29</v>
      </c>
      <c r="R1115" t="s">
        <v>40</v>
      </c>
      <c r="S1115">
        <v>295</v>
      </c>
      <c r="T1115">
        <v>1</v>
      </c>
      <c r="X1115" t="str">
        <f t="shared" si="17"/>
        <v>CC12</v>
      </c>
      <c r="Y1115">
        <f>VLOOKUP($X1115,Salt_Elev!$Q$1:$R$128,2,FALSE)</f>
        <v>0.90800000000000003</v>
      </c>
    </row>
    <row r="1116" spans="1:25" x14ac:dyDescent="0.25">
      <c r="A1116" s="1">
        <v>45054</v>
      </c>
      <c r="B1116" s="2">
        <v>0.46180555555555558</v>
      </c>
      <c r="C1116" t="s">
        <v>41</v>
      </c>
      <c r="D1116" t="s">
        <v>42</v>
      </c>
      <c r="E1116" t="s">
        <v>25</v>
      </c>
      <c r="F1116" t="s">
        <v>64</v>
      </c>
      <c r="G1116">
        <v>12</v>
      </c>
      <c r="H1116">
        <v>43.5</v>
      </c>
      <c r="I1116">
        <v>100</v>
      </c>
      <c r="J1116">
        <v>6</v>
      </c>
      <c r="K1116" t="s">
        <v>27</v>
      </c>
      <c r="L1116">
        <v>82</v>
      </c>
      <c r="M1116">
        <v>30</v>
      </c>
      <c r="N1116">
        <v>168</v>
      </c>
      <c r="O1116" t="s">
        <v>39</v>
      </c>
      <c r="P1116" t="s">
        <v>29</v>
      </c>
      <c r="Q1116" t="s">
        <v>29</v>
      </c>
      <c r="R1116" t="s">
        <v>40</v>
      </c>
      <c r="S1116">
        <v>290</v>
      </c>
      <c r="T1116">
        <v>1</v>
      </c>
      <c r="X1116" t="str">
        <f t="shared" si="17"/>
        <v>CC12</v>
      </c>
      <c r="Y1116">
        <f>VLOOKUP($X1116,Salt_Elev!$Q$1:$R$128,2,FALSE)</f>
        <v>0.90800000000000003</v>
      </c>
    </row>
    <row r="1117" spans="1:25" x14ac:dyDescent="0.25">
      <c r="A1117" s="1">
        <v>45054</v>
      </c>
      <c r="B1117" s="2">
        <v>0.46180555555555558</v>
      </c>
      <c r="C1117" t="s">
        <v>41</v>
      </c>
      <c r="D1117" t="s">
        <v>42</v>
      </c>
      <c r="E1117" t="s">
        <v>25</v>
      </c>
      <c r="F1117" t="s">
        <v>64</v>
      </c>
      <c r="G1117">
        <v>12</v>
      </c>
      <c r="H1117">
        <v>43.5</v>
      </c>
      <c r="I1117">
        <v>100</v>
      </c>
      <c r="J1117">
        <v>6</v>
      </c>
      <c r="K1117" t="s">
        <v>27</v>
      </c>
      <c r="L1117">
        <v>82</v>
      </c>
      <c r="M1117">
        <v>30</v>
      </c>
      <c r="N1117">
        <v>168</v>
      </c>
      <c r="O1117" t="s">
        <v>39</v>
      </c>
      <c r="P1117" t="s">
        <v>29</v>
      </c>
      <c r="Q1117" t="s">
        <v>29</v>
      </c>
      <c r="R1117" t="s">
        <v>40</v>
      </c>
      <c r="S1117">
        <v>241</v>
      </c>
      <c r="T1117">
        <v>0.5</v>
      </c>
      <c r="X1117" t="str">
        <f t="shared" si="17"/>
        <v>CC12</v>
      </c>
      <c r="Y1117">
        <f>VLOOKUP($X1117,Salt_Elev!$Q$1:$R$128,2,FALSE)</f>
        <v>0.90800000000000003</v>
      </c>
    </row>
    <row r="1118" spans="1:25" x14ac:dyDescent="0.25">
      <c r="A1118" s="1">
        <v>45054</v>
      </c>
      <c r="B1118" s="2">
        <v>0.46180555555555558</v>
      </c>
      <c r="C1118" t="s">
        <v>41</v>
      </c>
      <c r="D1118" t="s">
        <v>42</v>
      </c>
      <c r="E1118" t="s">
        <v>25</v>
      </c>
      <c r="F1118" t="s">
        <v>64</v>
      </c>
      <c r="G1118">
        <v>12</v>
      </c>
      <c r="H1118">
        <v>43.5</v>
      </c>
      <c r="I1118">
        <v>100</v>
      </c>
      <c r="J1118">
        <v>6</v>
      </c>
      <c r="K1118" t="s">
        <v>27</v>
      </c>
      <c r="L1118">
        <v>82</v>
      </c>
      <c r="M1118">
        <v>30</v>
      </c>
      <c r="N1118">
        <v>168</v>
      </c>
      <c r="O1118" t="s">
        <v>39</v>
      </c>
      <c r="P1118" t="s">
        <v>29</v>
      </c>
      <c r="Q1118" t="s">
        <v>29</v>
      </c>
      <c r="R1118" t="s">
        <v>40</v>
      </c>
      <c r="S1118">
        <v>240</v>
      </c>
      <c r="T1118">
        <v>0.5</v>
      </c>
      <c r="X1118" t="str">
        <f t="shared" si="17"/>
        <v>CC12</v>
      </c>
      <c r="Y1118">
        <f>VLOOKUP($X1118,Salt_Elev!$Q$1:$R$128,2,FALSE)</f>
        <v>0.90800000000000003</v>
      </c>
    </row>
    <row r="1119" spans="1:25" x14ac:dyDescent="0.25">
      <c r="A1119" s="1">
        <v>45054</v>
      </c>
      <c r="B1119" s="2">
        <v>0.46180555555555558</v>
      </c>
      <c r="C1119" t="s">
        <v>41</v>
      </c>
      <c r="D1119" t="s">
        <v>42</v>
      </c>
      <c r="E1119" t="s">
        <v>25</v>
      </c>
      <c r="F1119" t="s">
        <v>64</v>
      </c>
      <c r="G1119">
        <v>12</v>
      </c>
      <c r="H1119">
        <v>43.5</v>
      </c>
      <c r="I1119">
        <v>100</v>
      </c>
      <c r="J1119">
        <v>6</v>
      </c>
      <c r="K1119" t="s">
        <v>27</v>
      </c>
      <c r="L1119">
        <v>82</v>
      </c>
      <c r="M1119">
        <v>30</v>
      </c>
      <c r="N1119">
        <v>168</v>
      </c>
      <c r="O1119" t="s">
        <v>39</v>
      </c>
      <c r="P1119" t="s">
        <v>29</v>
      </c>
      <c r="Q1119" t="s">
        <v>29</v>
      </c>
      <c r="R1119" t="s">
        <v>40</v>
      </c>
      <c r="S1119">
        <v>285</v>
      </c>
      <c r="T1119">
        <v>0.5</v>
      </c>
      <c r="X1119" t="str">
        <f t="shared" si="17"/>
        <v>CC12</v>
      </c>
      <c r="Y1119">
        <f>VLOOKUP($X1119,Salt_Elev!$Q$1:$R$128,2,FALSE)</f>
        <v>0.90800000000000003</v>
      </c>
    </row>
    <row r="1120" spans="1:25" x14ac:dyDescent="0.25">
      <c r="A1120" s="1">
        <v>45033</v>
      </c>
      <c r="B1120" s="2">
        <v>0.46597222222222223</v>
      </c>
      <c r="C1120" t="s">
        <v>186</v>
      </c>
      <c r="D1120" t="s">
        <v>97</v>
      </c>
      <c r="E1120" t="s">
        <v>25</v>
      </c>
      <c r="F1120" t="s">
        <v>181</v>
      </c>
      <c r="G1120">
        <v>1</v>
      </c>
      <c r="H1120">
        <v>47</v>
      </c>
      <c r="I1120">
        <v>94</v>
      </c>
      <c r="J1120">
        <v>0</v>
      </c>
      <c r="K1120" t="s">
        <v>54</v>
      </c>
      <c r="L1120">
        <v>5</v>
      </c>
      <c r="M1120">
        <v>50</v>
      </c>
      <c r="N1120">
        <v>20</v>
      </c>
      <c r="O1120" t="s">
        <v>134</v>
      </c>
      <c r="P1120" t="s">
        <v>29</v>
      </c>
      <c r="Q1120" t="s">
        <v>50</v>
      </c>
      <c r="R1120" t="s">
        <v>29</v>
      </c>
      <c r="S1120">
        <v>158</v>
      </c>
      <c r="T1120">
        <v>4</v>
      </c>
      <c r="V1120" t="s">
        <v>196</v>
      </c>
      <c r="X1120" t="str">
        <f t="shared" si="17"/>
        <v>CF1</v>
      </c>
      <c r="Y1120">
        <f>VLOOKUP($X1120,Salt_Elev!$Q$1:$R$128,2,FALSE)</f>
        <v>0.46400000000000002</v>
      </c>
    </row>
    <row r="1121" spans="1:25" x14ac:dyDescent="0.25">
      <c r="A1121" s="1">
        <v>45033</v>
      </c>
      <c r="B1121" s="2">
        <v>0.46597222222222223</v>
      </c>
      <c r="C1121" t="s">
        <v>186</v>
      </c>
      <c r="D1121" t="s">
        <v>97</v>
      </c>
      <c r="E1121" t="s">
        <v>25</v>
      </c>
      <c r="F1121" t="s">
        <v>181</v>
      </c>
      <c r="G1121">
        <v>1</v>
      </c>
      <c r="H1121">
        <v>47</v>
      </c>
      <c r="I1121">
        <v>94</v>
      </c>
      <c r="J1121">
        <v>0</v>
      </c>
      <c r="K1121" t="s">
        <v>54</v>
      </c>
      <c r="L1121">
        <v>5</v>
      </c>
      <c r="M1121">
        <v>50</v>
      </c>
      <c r="N1121">
        <v>20</v>
      </c>
      <c r="O1121" t="s">
        <v>134</v>
      </c>
      <c r="P1121" t="s">
        <v>29</v>
      </c>
      <c r="Q1121" t="s">
        <v>50</v>
      </c>
      <c r="R1121" t="s">
        <v>29</v>
      </c>
      <c r="S1121">
        <v>250</v>
      </c>
      <c r="T1121">
        <v>4</v>
      </c>
      <c r="V1121" t="s">
        <v>196</v>
      </c>
      <c r="X1121" t="str">
        <f t="shared" si="17"/>
        <v>CF1</v>
      </c>
      <c r="Y1121">
        <f>VLOOKUP($X1121,Salt_Elev!$Q$1:$R$128,2,FALSE)</f>
        <v>0.46400000000000002</v>
      </c>
    </row>
    <row r="1122" spans="1:25" x14ac:dyDescent="0.25">
      <c r="A1122" s="1">
        <v>45033</v>
      </c>
      <c r="B1122" s="2">
        <v>0.46597222222222223</v>
      </c>
      <c r="C1122" t="s">
        <v>186</v>
      </c>
      <c r="D1122" t="s">
        <v>97</v>
      </c>
      <c r="E1122" t="s">
        <v>25</v>
      </c>
      <c r="F1122" t="s">
        <v>181</v>
      </c>
      <c r="G1122">
        <v>1</v>
      </c>
      <c r="H1122">
        <v>47</v>
      </c>
      <c r="I1122">
        <v>94</v>
      </c>
      <c r="J1122">
        <v>0</v>
      </c>
      <c r="K1122" t="s">
        <v>54</v>
      </c>
      <c r="L1122">
        <v>5</v>
      </c>
      <c r="M1122">
        <v>50</v>
      </c>
      <c r="N1122">
        <v>20</v>
      </c>
      <c r="O1122" t="s">
        <v>134</v>
      </c>
      <c r="P1122" t="s">
        <v>29</v>
      </c>
      <c r="Q1122" t="s">
        <v>50</v>
      </c>
      <c r="R1122" t="s">
        <v>29</v>
      </c>
      <c r="S1122">
        <v>317</v>
      </c>
      <c r="T1122">
        <v>4</v>
      </c>
      <c r="V1122" t="s">
        <v>196</v>
      </c>
      <c r="X1122" t="str">
        <f t="shared" si="17"/>
        <v>CF1</v>
      </c>
      <c r="Y1122">
        <f>VLOOKUP($X1122,Salt_Elev!$Q$1:$R$128,2,FALSE)</f>
        <v>0.46400000000000002</v>
      </c>
    </row>
    <row r="1123" spans="1:25" x14ac:dyDescent="0.25">
      <c r="A1123" s="1">
        <v>45033</v>
      </c>
      <c r="B1123" s="2">
        <v>0.46597222222222223</v>
      </c>
      <c r="C1123" t="s">
        <v>186</v>
      </c>
      <c r="D1123" t="s">
        <v>97</v>
      </c>
      <c r="E1123" t="s">
        <v>25</v>
      </c>
      <c r="F1123" t="s">
        <v>181</v>
      </c>
      <c r="G1123">
        <v>1</v>
      </c>
      <c r="H1123">
        <v>47</v>
      </c>
      <c r="I1123">
        <v>94</v>
      </c>
      <c r="J1123">
        <v>0</v>
      </c>
      <c r="K1123" t="s">
        <v>54</v>
      </c>
      <c r="L1123">
        <v>5</v>
      </c>
      <c r="M1123">
        <v>50</v>
      </c>
      <c r="N1123">
        <v>20</v>
      </c>
      <c r="O1123" t="s">
        <v>134</v>
      </c>
      <c r="P1123" t="s">
        <v>29</v>
      </c>
      <c r="Q1123" t="s">
        <v>50</v>
      </c>
      <c r="R1123" t="s">
        <v>29</v>
      </c>
      <c r="S1123">
        <v>330</v>
      </c>
      <c r="T1123">
        <v>4</v>
      </c>
      <c r="V1123" t="s">
        <v>196</v>
      </c>
      <c r="X1123" t="str">
        <f t="shared" si="17"/>
        <v>CF1</v>
      </c>
      <c r="Y1123">
        <f>VLOOKUP($X1123,Salt_Elev!$Q$1:$R$128,2,FALSE)</f>
        <v>0.46400000000000002</v>
      </c>
    </row>
    <row r="1124" spans="1:25" x14ac:dyDescent="0.25">
      <c r="A1124" s="1">
        <v>45033</v>
      </c>
      <c r="B1124" s="2">
        <v>0.46597222222222223</v>
      </c>
      <c r="C1124" t="s">
        <v>186</v>
      </c>
      <c r="D1124" t="s">
        <v>97</v>
      </c>
      <c r="E1124" t="s">
        <v>25</v>
      </c>
      <c r="F1124" t="s">
        <v>181</v>
      </c>
      <c r="G1124">
        <v>1</v>
      </c>
      <c r="H1124">
        <v>47</v>
      </c>
      <c r="I1124">
        <v>94</v>
      </c>
      <c r="J1124">
        <v>0</v>
      </c>
      <c r="K1124" t="s">
        <v>54</v>
      </c>
      <c r="L1124">
        <v>5</v>
      </c>
      <c r="M1124">
        <v>50</v>
      </c>
      <c r="N1124">
        <v>20</v>
      </c>
      <c r="O1124" t="s">
        <v>134</v>
      </c>
      <c r="P1124" t="s">
        <v>29</v>
      </c>
      <c r="Q1124" t="s">
        <v>50</v>
      </c>
      <c r="R1124" t="s">
        <v>29</v>
      </c>
      <c r="S1124">
        <v>337</v>
      </c>
      <c r="T1124">
        <v>3.5</v>
      </c>
      <c r="V1124" t="s">
        <v>196</v>
      </c>
      <c r="X1124" t="str">
        <f t="shared" si="17"/>
        <v>CF1</v>
      </c>
      <c r="Y1124">
        <f>VLOOKUP($X1124,Salt_Elev!$Q$1:$R$128,2,FALSE)</f>
        <v>0.46400000000000002</v>
      </c>
    </row>
    <row r="1125" spans="1:25" x14ac:dyDescent="0.25">
      <c r="A1125" s="1">
        <v>45033</v>
      </c>
      <c r="B1125" s="2">
        <v>0.46597222222222223</v>
      </c>
      <c r="C1125" t="s">
        <v>186</v>
      </c>
      <c r="D1125" t="s">
        <v>97</v>
      </c>
      <c r="E1125" t="s">
        <v>25</v>
      </c>
      <c r="F1125" t="s">
        <v>181</v>
      </c>
      <c r="G1125">
        <v>1</v>
      </c>
      <c r="H1125">
        <v>47</v>
      </c>
      <c r="I1125">
        <v>94</v>
      </c>
      <c r="J1125">
        <v>0</v>
      </c>
      <c r="K1125" t="s">
        <v>54</v>
      </c>
      <c r="L1125">
        <v>5</v>
      </c>
      <c r="M1125">
        <v>50</v>
      </c>
      <c r="N1125">
        <v>20</v>
      </c>
      <c r="O1125" t="s">
        <v>134</v>
      </c>
      <c r="P1125" t="s">
        <v>29</v>
      </c>
      <c r="Q1125" t="s">
        <v>50</v>
      </c>
      <c r="R1125" t="s">
        <v>29</v>
      </c>
      <c r="S1125">
        <v>338</v>
      </c>
      <c r="T1125">
        <v>3.5</v>
      </c>
      <c r="V1125" t="s">
        <v>196</v>
      </c>
      <c r="X1125" t="str">
        <f t="shared" si="17"/>
        <v>CF1</v>
      </c>
      <c r="Y1125">
        <f>VLOOKUP($X1125,Salt_Elev!$Q$1:$R$128,2,FALSE)</f>
        <v>0.46400000000000002</v>
      </c>
    </row>
    <row r="1126" spans="1:25" x14ac:dyDescent="0.25">
      <c r="A1126" s="1">
        <v>45033</v>
      </c>
      <c r="B1126" s="2">
        <v>0.46597222222222223</v>
      </c>
      <c r="C1126" t="s">
        <v>186</v>
      </c>
      <c r="D1126" t="s">
        <v>97</v>
      </c>
      <c r="E1126" t="s">
        <v>25</v>
      </c>
      <c r="F1126" t="s">
        <v>181</v>
      </c>
      <c r="G1126">
        <v>1</v>
      </c>
      <c r="H1126">
        <v>47</v>
      </c>
      <c r="I1126">
        <v>94</v>
      </c>
      <c r="J1126">
        <v>0</v>
      </c>
      <c r="K1126" t="s">
        <v>54</v>
      </c>
      <c r="L1126">
        <v>5</v>
      </c>
      <c r="M1126">
        <v>50</v>
      </c>
      <c r="N1126">
        <v>20</v>
      </c>
      <c r="O1126" t="s">
        <v>134</v>
      </c>
      <c r="P1126" t="s">
        <v>29</v>
      </c>
      <c r="Q1126" t="s">
        <v>50</v>
      </c>
      <c r="R1126" t="s">
        <v>29</v>
      </c>
      <c r="S1126">
        <v>322</v>
      </c>
      <c r="T1126">
        <v>3.5</v>
      </c>
      <c r="V1126" t="s">
        <v>196</v>
      </c>
      <c r="X1126" t="str">
        <f t="shared" si="17"/>
        <v>CF1</v>
      </c>
      <c r="Y1126">
        <f>VLOOKUP($X1126,Salt_Elev!$Q$1:$R$128,2,FALSE)</f>
        <v>0.46400000000000002</v>
      </c>
    </row>
    <row r="1127" spans="1:25" x14ac:dyDescent="0.25">
      <c r="A1127" s="1">
        <v>45033</v>
      </c>
      <c r="B1127" s="2">
        <v>0.46597222222222223</v>
      </c>
      <c r="C1127" t="s">
        <v>186</v>
      </c>
      <c r="D1127" t="s">
        <v>97</v>
      </c>
      <c r="E1127" t="s">
        <v>25</v>
      </c>
      <c r="F1127" t="s">
        <v>181</v>
      </c>
      <c r="G1127">
        <v>1</v>
      </c>
      <c r="H1127">
        <v>47</v>
      </c>
      <c r="I1127">
        <v>94</v>
      </c>
      <c r="J1127">
        <v>0</v>
      </c>
      <c r="K1127" t="s">
        <v>54</v>
      </c>
      <c r="L1127">
        <v>5</v>
      </c>
      <c r="M1127">
        <v>50</v>
      </c>
      <c r="N1127">
        <v>20</v>
      </c>
      <c r="O1127" t="s">
        <v>134</v>
      </c>
      <c r="P1127" t="s">
        <v>29</v>
      </c>
      <c r="Q1127" t="s">
        <v>50</v>
      </c>
      <c r="R1127" t="s">
        <v>29</v>
      </c>
      <c r="S1127">
        <v>215</v>
      </c>
      <c r="T1127">
        <v>3.5</v>
      </c>
      <c r="V1127" t="s">
        <v>196</v>
      </c>
      <c r="X1127" t="str">
        <f t="shared" si="17"/>
        <v>CF1</v>
      </c>
      <c r="Y1127">
        <f>VLOOKUP($X1127,Salt_Elev!$Q$1:$R$128,2,FALSE)</f>
        <v>0.46400000000000002</v>
      </c>
    </row>
    <row r="1128" spans="1:25" x14ac:dyDescent="0.25">
      <c r="A1128" s="1">
        <v>45033</v>
      </c>
      <c r="B1128" s="2">
        <v>0.46597222222222223</v>
      </c>
      <c r="C1128" t="s">
        <v>186</v>
      </c>
      <c r="D1128" t="s">
        <v>97</v>
      </c>
      <c r="E1128" t="s">
        <v>25</v>
      </c>
      <c r="F1128" t="s">
        <v>181</v>
      </c>
      <c r="G1128">
        <v>1</v>
      </c>
      <c r="H1128">
        <v>47</v>
      </c>
      <c r="I1128">
        <v>94</v>
      </c>
      <c r="J1128">
        <v>0</v>
      </c>
      <c r="K1128" t="s">
        <v>54</v>
      </c>
      <c r="L1128">
        <v>5</v>
      </c>
      <c r="M1128">
        <v>50</v>
      </c>
      <c r="N1128">
        <v>20</v>
      </c>
      <c r="O1128" t="s">
        <v>134</v>
      </c>
      <c r="P1128" t="s">
        <v>29</v>
      </c>
      <c r="Q1128" t="s">
        <v>50</v>
      </c>
      <c r="R1128" t="s">
        <v>29</v>
      </c>
      <c r="S1128">
        <v>315</v>
      </c>
      <c r="T1128">
        <v>2.5</v>
      </c>
      <c r="V1128" t="s">
        <v>196</v>
      </c>
      <c r="X1128" t="str">
        <f t="shared" si="17"/>
        <v>CF1</v>
      </c>
      <c r="Y1128">
        <f>VLOOKUP($X1128,Salt_Elev!$Q$1:$R$128,2,FALSE)</f>
        <v>0.46400000000000002</v>
      </c>
    </row>
    <row r="1129" spans="1:25" x14ac:dyDescent="0.25">
      <c r="A1129" s="1">
        <v>45033</v>
      </c>
      <c r="B1129" s="2">
        <v>0.46597222222222223</v>
      </c>
      <c r="C1129" t="s">
        <v>186</v>
      </c>
      <c r="D1129" t="s">
        <v>97</v>
      </c>
      <c r="E1129" t="s">
        <v>25</v>
      </c>
      <c r="F1129" t="s">
        <v>181</v>
      </c>
      <c r="G1129">
        <v>1</v>
      </c>
      <c r="H1129">
        <v>47</v>
      </c>
      <c r="I1129">
        <v>94</v>
      </c>
      <c r="J1129">
        <v>0</v>
      </c>
      <c r="K1129" t="s">
        <v>54</v>
      </c>
      <c r="L1129">
        <v>5</v>
      </c>
      <c r="M1129">
        <v>50</v>
      </c>
      <c r="N1129">
        <v>20</v>
      </c>
      <c r="O1129" t="s">
        <v>134</v>
      </c>
      <c r="P1129" t="s">
        <v>29</v>
      </c>
      <c r="Q1129" t="s">
        <v>50</v>
      </c>
      <c r="R1129" t="s">
        <v>29</v>
      </c>
      <c r="S1129">
        <v>142</v>
      </c>
      <c r="T1129">
        <v>2.1</v>
      </c>
      <c r="V1129" t="s">
        <v>196</v>
      </c>
      <c r="X1129" t="str">
        <f t="shared" si="17"/>
        <v>CF1</v>
      </c>
      <c r="Y1129">
        <f>VLOOKUP($X1129,Salt_Elev!$Q$1:$R$128,2,FALSE)</f>
        <v>0.46400000000000002</v>
      </c>
    </row>
    <row r="1130" spans="1:25" x14ac:dyDescent="0.25">
      <c r="A1130" s="1">
        <v>45033</v>
      </c>
      <c r="B1130" s="2">
        <v>0.46597222222222223</v>
      </c>
      <c r="C1130" t="s">
        <v>186</v>
      </c>
      <c r="D1130" t="s">
        <v>97</v>
      </c>
      <c r="E1130" t="s">
        <v>25</v>
      </c>
      <c r="F1130" t="s">
        <v>181</v>
      </c>
      <c r="G1130">
        <v>1</v>
      </c>
      <c r="H1130">
        <v>47</v>
      </c>
      <c r="I1130">
        <v>94</v>
      </c>
      <c r="J1130">
        <v>0</v>
      </c>
      <c r="K1130" t="s">
        <v>27</v>
      </c>
      <c r="L1130">
        <v>88</v>
      </c>
      <c r="M1130">
        <v>20</v>
      </c>
      <c r="N1130">
        <v>120</v>
      </c>
      <c r="O1130" t="s">
        <v>109</v>
      </c>
      <c r="P1130" t="s">
        <v>29</v>
      </c>
      <c r="Q1130" t="s">
        <v>29</v>
      </c>
      <c r="R1130" t="s">
        <v>40</v>
      </c>
      <c r="S1130">
        <v>360</v>
      </c>
      <c r="T1130">
        <v>1.4</v>
      </c>
      <c r="U1130" t="s">
        <v>195</v>
      </c>
      <c r="X1130" t="str">
        <f t="shared" si="17"/>
        <v>CF1</v>
      </c>
      <c r="Y1130">
        <f>VLOOKUP($X1130,Salt_Elev!$Q$1:$R$128,2,FALSE)</f>
        <v>0.46400000000000002</v>
      </c>
    </row>
    <row r="1131" spans="1:25" x14ac:dyDescent="0.25">
      <c r="A1131" s="1">
        <v>45033</v>
      </c>
      <c r="B1131" s="2">
        <v>0.46597222222222223</v>
      </c>
      <c r="C1131" t="s">
        <v>186</v>
      </c>
      <c r="D1131" t="s">
        <v>97</v>
      </c>
      <c r="E1131" t="s">
        <v>25</v>
      </c>
      <c r="F1131" t="s">
        <v>181</v>
      </c>
      <c r="G1131">
        <v>1</v>
      </c>
      <c r="H1131">
        <v>47</v>
      </c>
      <c r="I1131">
        <v>94</v>
      </c>
      <c r="J1131">
        <v>0</v>
      </c>
      <c r="K1131" t="s">
        <v>27</v>
      </c>
      <c r="L1131">
        <v>88</v>
      </c>
      <c r="M1131">
        <v>20</v>
      </c>
      <c r="N1131">
        <v>120</v>
      </c>
      <c r="O1131" t="s">
        <v>109</v>
      </c>
      <c r="P1131" t="s">
        <v>29</v>
      </c>
      <c r="Q1131" t="s">
        <v>29</v>
      </c>
      <c r="R1131" t="s">
        <v>40</v>
      </c>
      <c r="S1131">
        <v>117</v>
      </c>
      <c r="T1131">
        <v>1.2</v>
      </c>
      <c r="U1131" t="s">
        <v>195</v>
      </c>
      <c r="X1131" t="str">
        <f t="shared" si="17"/>
        <v>CF1</v>
      </c>
      <c r="Y1131">
        <f>VLOOKUP($X1131,Salt_Elev!$Q$1:$R$128,2,FALSE)</f>
        <v>0.46400000000000002</v>
      </c>
    </row>
    <row r="1132" spans="1:25" x14ac:dyDescent="0.25">
      <c r="A1132" s="1">
        <v>45033</v>
      </c>
      <c r="B1132" s="2">
        <v>0.46597222222222223</v>
      </c>
      <c r="C1132" t="s">
        <v>186</v>
      </c>
      <c r="D1132" t="s">
        <v>97</v>
      </c>
      <c r="E1132" t="s">
        <v>25</v>
      </c>
      <c r="F1132" t="s">
        <v>181</v>
      </c>
      <c r="G1132">
        <v>1</v>
      </c>
      <c r="H1132">
        <v>47</v>
      </c>
      <c r="I1132">
        <v>94</v>
      </c>
      <c r="J1132">
        <v>0</v>
      </c>
      <c r="K1132" t="s">
        <v>27</v>
      </c>
      <c r="L1132">
        <v>88</v>
      </c>
      <c r="M1132">
        <v>20</v>
      </c>
      <c r="N1132">
        <v>120</v>
      </c>
      <c r="O1132" t="s">
        <v>109</v>
      </c>
      <c r="P1132" t="s">
        <v>29</v>
      </c>
      <c r="Q1132" t="s">
        <v>29</v>
      </c>
      <c r="R1132" t="s">
        <v>40</v>
      </c>
      <c r="S1132">
        <v>112</v>
      </c>
      <c r="T1132">
        <v>1.2</v>
      </c>
      <c r="U1132" t="s">
        <v>195</v>
      </c>
      <c r="X1132" t="str">
        <f t="shared" si="17"/>
        <v>CF1</v>
      </c>
      <c r="Y1132">
        <f>VLOOKUP($X1132,Salt_Elev!$Q$1:$R$128,2,FALSE)</f>
        <v>0.46400000000000002</v>
      </c>
    </row>
    <row r="1133" spans="1:25" x14ac:dyDescent="0.25">
      <c r="A1133" s="1">
        <v>45033</v>
      </c>
      <c r="B1133" s="2">
        <v>0.46597222222222223</v>
      </c>
      <c r="C1133" t="s">
        <v>186</v>
      </c>
      <c r="D1133" t="s">
        <v>97</v>
      </c>
      <c r="E1133" t="s">
        <v>25</v>
      </c>
      <c r="F1133" t="s">
        <v>181</v>
      </c>
      <c r="G1133">
        <v>1</v>
      </c>
      <c r="H1133">
        <v>47</v>
      </c>
      <c r="I1133">
        <v>94</v>
      </c>
      <c r="J1133">
        <v>0</v>
      </c>
      <c r="K1133" t="s">
        <v>27</v>
      </c>
      <c r="L1133">
        <v>88</v>
      </c>
      <c r="M1133">
        <v>20</v>
      </c>
      <c r="N1133">
        <v>120</v>
      </c>
      <c r="O1133" t="s">
        <v>109</v>
      </c>
      <c r="P1133" t="s">
        <v>29</v>
      </c>
      <c r="Q1133" t="s">
        <v>29</v>
      </c>
      <c r="R1133" t="s">
        <v>40</v>
      </c>
      <c r="S1133">
        <v>314</v>
      </c>
      <c r="T1133">
        <v>1.1000000000000001</v>
      </c>
      <c r="U1133" t="s">
        <v>195</v>
      </c>
      <c r="X1133" t="str">
        <f t="shared" si="17"/>
        <v>CF1</v>
      </c>
      <c r="Y1133">
        <f>VLOOKUP($X1133,Salt_Elev!$Q$1:$R$128,2,FALSE)</f>
        <v>0.46400000000000002</v>
      </c>
    </row>
    <row r="1134" spans="1:25" x14ac:dyDescent="0.25">
      <c r="A1134" s="1">
        <v>45033</v>
      </c>
      <c r="B1134" s="2">
        <v>0.46597222222222223</v>
      </c>
      <c r="C1134" t="s">
        <v>186</v>
      </c>
      <c r="D1134" t="s">
        <v>97</v>
      </c>
      <c r="E1134" t="s">
        <v>25</v>
      </c>
      <c r="F1134" t="s">
        <v>181</v>
      </c>
      <c r="G1134">
        <v>1</v>
      </c>
      <c r="H1134">
        <v>47</v>
      </c>
      <c r="I1134">
        <v>94</v>
      </c>
      <c r="J1134">
        <v>0</v>
      </c>
      <c r="K1134" t="s">
        <v>27</v>
      </c>
      <c r="L1134">
        <v>88</v>
      </c>
      <c r="M1134">
        <v>20</v>
      </c>
      <c r="N1134">
        <v>120</v>
      </c>
      <c r="O1134" t="s">
        <v>109</v>
      </c>
      <c r="P1134" t="s">
        <v>29</v>
      </c>
      <c r="Q1134" t="s">
        <v>29</v>
      </c>
      <c r="R1134" t="s">
        <v>40</v>
      </c>
      <c r="S1134">
        <v>280</v>
      </c>
      <c r="T1134">
        <v>1.1000000000000001</v>
      </c>
      <c r="U1134" t="s">
        <v>195</v>
      </c>
      <c r="X1134" t="str">
        <f t="shared" si="17"/>
        <v>CF1</v>
      </c>
      <c r="Y1134">
        <f>VLOOKUP($X1134,Salt_Elev!$Q$1:$R$128,2,FALSE)</f>
        <v>0.46400000000000002</v>
      </c>
    </row>
    <row r="1135" spans="1:25" x14ac:dyDescent="0.25">
      <c r="A1135" s="1">
        <v>45033</v>
      </c>
      <c r="B1135" s="2">
        <v>0.46597222222222223</v>
      </c>
      <c r="C1135" t="s">
        <v>186</v>
      </c>
      <c r="D1135" t="s">
        <v>97</v>
      </c>
      <c r="E1135" t="s">
        <v>25</v>
      </c>
      <c r="F1135" t="s">
        <v>181</v>
      </c>
      <c r="G1135">
        <v>1</v>
      </c>
      <c r="H1135">
        <v>47</v>
      </c>
      <c r="I1135">
        <v>94</v>
      </c>
      <c r="J1135">
        <v>0</v>
      </c>
      <c r="K1135" t="s">
        <v>27</v>
      </c>
      <c r="L1135">
        <v>88</v>
      </c>
      <c r="M1135">
        <v>20</v>
      </c>
      <c r="N1135">
        <v>120</v>
      </c>
      <c r="O1135" t="s">
        <v>109</v>
      </c>
      <c r="P1135" t="s">
        <v>29</v>
      </c>
      <c r="Q1135" t="s">
        <v>29</v>
      </c>
      <c r="R1135" t="s">
        <v>40</v>
      </c>
      <c r="S1135">
        <v>281</v>
      </c>
      <c r="T1135">
        <v>1</v>
      </c>
      <c r="U1135" t="s">
        <v>195</v>
      </c>
      <c r="X1135" t="str">
        <f t="shared" si="17"/>
        <v>CF1</v>
      </c>
      <c r="Y1135">
        <f>VLOOKUP($X1135,Salt_Elev!$Q$1:$R$128,2,FALSE)</f>
        <v>0.46400000000000002</v>
      </c>
    </row>
    <row r="1136" spans="1:25" x14ac:dyDescent="0.25">
      <c r="A1136" s="1">
        <v>45033</v>
      </c>
      <c r="B1136" s="2">
        <v>0.46597222222222223</v>
      </c>
      <c r="C1136" t="s">
        <v>186</v>
      </c>
      <c r="D1136" t="s">
        <v>97</v>
      </c>
      <c r="E1136" t="s">
        <v>25</v>
      </c>
      <c r="F1136" t="s">
        <v>181</v>
      </c>
      <c r="G1136">
        <v>1</v>
      </c>
      <c r="H1136">
        <v>47</v>
      </c>
      <c r="I1136">
        <v>94</v>
      </c>
      <c r="J1136">
        <v>0</v>
      </c>
      <c r="K1136" t="s">
        <v>27</v>
      </c>
      <c r="L1136">
        <v>88</v>
      </c>
      <c r="M1136">
        <v>20</v>
      </c>
      <c r="N1136">
        <v>120</v>
      </c>
      <c r="O1136" t="s">
        <v>109</v>
      </c>
      <c r="P1136" t="s">
        <v>29</v>
      </c>
      <c r="Q1136" t="s">
        <v>29</v>
      </c>
      <c r="R1136" t="s">
        <v>40</v>
      </c>
      <c r="S1136">
        <v>220</v>
      </c>
      <c r="T1136">
        <v>1</v>
      </c>
      <c r="U1136" t="s">
        <v>195</v>
      </c>
      <c r="X1136" t="str">
        <f t="shared" si="17"/>
        <v>CF1</v>
      </c>
      <c r="Y1136">
        <f>VLOOKUP($X1136,Salt_Elev!$Q$1:$R$128,2,FALSE)</f>
        <v>0.46400000000000002</v>
      </c>
    </row>
    <row r="1137" spans="1:25" x14ac:dyDescent="0.25">
      <c r="A1137" s="1">
        <v>45033</v>
      </c>
      <c r="B1137" s="2">
        <v>0.46597222222222223</v>
      </c>
      <c r="C1137" t="s">
        <v>186</v>
      </c>
      <c r="D1137" t="s">
        <v>97</v>
      </c>
      <c r="E1137" t="s">
        <v>25</v>
      </c>
      <c r="F1137" t="s">
        <v>181</v>
      </c>
      <c r="G1137">
        <v>1</v>
      </c>
      <c r="H1137">
        <v>47</v>
      </c>
      <c r="I1137">
        <v>94</v>
      </c>
      <c r="J1137">
        <v>0</v>
      </c>
      <c r="K1137" t="s">
        <v>27</v>
      </c>
      <c r="L1137">
        <v>88</v>
      </c>
      <c r="M1137">
        <v>20</v>
      </c>
      <c r="N1137">
        <v>120</v>
      </c>
      <c r="O1137" t="s">
        <v>109</v>
      </c>
      <c r="P1137" t="s">
        <v>29</v>
      </c>
      <c r="Q1137" t="s">
        <v>29</v>
      </c>
      <c r="R1137" t="s">
        <v>40</v>
      </c>
      <c r="S1137">
        <v>248</v>
      </c>
      <c r="T1137">
        <v>0.9</v>
      </c>
      <c r="U1137" t="s">
        <v>195</v>
      </c>
      <c r="X1137" t="str">
        <f t="shared" si="17"/>
        <v>CF1</v>
      </c>
      <c r="Y1137">
        <f>VLOOKUP($X1137,Salt_Elev!$Q$1:$R$128,2,FALSE)</f>
        <v>0.46400000000000002</v>
      </c>
    </row>
    <row r="1138" spans="1:25" x14ac:dyDescent="0.25">
      <c r="A1138" s="1">
        <v>45033</v>
      </c>
      <c r="B1138" s="2">
        <v>0.46597222222222223</v>
      </c>
      <c r="C1138" t="s">
        <v>186</v>
      </c>
      <c r="D1138" t="s">
        <v>97</v>
      </c>
      <c r="E1138" t="s">
        <v>25</v>
      </c>
      <c r="F1138" t="s">
        <v>181</v>
      </c>
      <c r="G1138">
        <v>1</v>
      </c>
      <c r="H1138">
        <v>47</v>
      </c>
      <c r="I1138">
        <v>94</v>
      </c>
      <c r="J1138">
        <v>0</v>
      </c>
      <c r="K1138" t="s">
        <v>27</v>
      </c>
      <c r="L1138">
        <v>88</v>
      </c>
      <c r="M1138">
        <v>20</v>
      </c>
      <c r="N1138">
        <v>120</v>
      </c>
      <c r="O1138" t="s">
        <v>109</v>
      </c>
      <c r="P1138" t="s">
        <v>29</v>
      </c>
      <c r="Q1138" t="s">
        <v>29</v>
      </c>
      <c r="R1138" t="s">
        <v>40</v>
      </c>
      <c r="S1138">
        <v>255</v>
      </c>
      <c r="T1138">
        <v>0.9</v>
      </c>
      <c r="U1138" t="s">
        <v>195</v>
      </c>
      <c r="X1138" t="str">
        <f t="shared" si="17"/>
        <v>CF1</v>
      </c>
      <c r="Y1138">
        <f>VLOOKUP($X1138,Salt_Elev!$Q$1:$R$128,2,FALSE)</f>
        <v>0.46400000000000002</v>
      </c>
    </row>
    <row r="1139" spans="1:25" x14ac:dyDescent="0.25">
      <c r="A1139" s="1">
        <v>45033</v>
      </c>
      <c r="B1139" s="2">
        <v>0.46597222222222223</v>
      </c>
      <c r="C1139" t="s">
        <v>186</v>
      </c>
      <c r="D1139" t="s">
        <v>97</v>
      </c>
      <c r="E1139" t="s">
        <v>25</v>
      </c>
      <c r="F1139" t="s">
        <v>181</v>
      </c>
      <c r="G1139">
        <v>1</v>
      </c>
      <c r="H1139">
        <v>47</v>
      </c>
      <c r="I1139">
        <v>94</v>
      </c>
      <c r="J1139">
        <v>0</v>
      </c>
      <c r="K1139" t="s">
        <v>27</v>
      </c>
      <c r="L1139">
        <v>88</v>
      </c>
      <c r="M1139">
        <v>20</v>
      </c>
      <c r="N1139">
        <v>120</v>
      </c>
      <c r="O1139" t="s">
        <v>109</v>
      </c>
      <c r="P1139" t="s">
        <v>29</v>
      </c>
      <c r="Q1139" t="s">
        <v>29</v>
      </c>
      <c r="R1139" t="s">
        <v>40</v>
      </c>
      <c r="S1139">
        <v>104</v>
      </c>
      <c r="T1139">
        <v>0.8</v>
      </c>
      <c r="U1139" t="s">
        <v>195</v>
      </c>
      <c r="X1139" t="str">
        <f t="shared" si="17"/>
        <v>CF1</v>
      </c>
      <c r="Y1139">
        <f>VLOOKUP($X1139,Salt_Elev!$Q$1:$R$128,2,FALSE)</f>
        <v>0.46400000000000002</v>
      </c>
    </row>
    <row r="1140" spans="1:25" x14ac:dyDescent="0.25">
      <c r="A1140" s="1">
        <v>45033</v>
      </c>
      <c r="B1140" s="2">
        <v>0.46597222222222223</v>
      </c>
      <c r="C1140" t="s">
        <v>186</v>
      </c>
      <c r="D1140" t="s">
        <v>97</v>
      </c>
      <c r="E1140" t="s">
        <v>25</v>
      </c>
      <c r="F1140" t="s">
        <v>181</v>
      </c>
      <c r="G1140">
        <v>1</v>
      </c>
      <c r="H1140">
        <v>47</v>
      </c>
      <c r="I1140">
        <v>94</v>
      </c>
      <c r="J1140">
        <v>0</v>
      </c>
      <c r="K1140" t="s">
        <v>44</v>
      </c>
      <c r="L1140">
        <v>1</v>
      </c>
      <c r="M1140">
        <v>100</v>
      </c>
      <c r="N1140">
        <v>112</v>
      </c>
      <c r="O1140" t="s">
        <v>119</v>
      </c>
      <c r="P1140" t="s">
        <v>29</v>
      </c>
      <c r="Q1140" t="s">
        <v>29</v>
      </c>
      <c r="R1140" t="s">
        <v>29</v>
      </c>
      <c r="S1140">
        <v>137</v>
      </c>
      <c r="T1140">
        <v>3</v>
      </c>
      <c r="X1140" t="str">
        <f t="shared" si="17"/>
        <v>CF1</v>
      </c>
      <c r="Y1140">
        <f>VLOOKUP($X1140,Salt_Elev!$Q$1:$R$128,2,FALSE)</f>
        <v>0.46400000000000002</v>
      </c>
    </row>
    <row r="1141" spans="1:25" x14ac:dyDescent="0.25">
      <c r="A1141" s="1">
        <v>45033</v>
      </c>
      <c r="B1141" s="2">
        <v>0.46597222222222223</v>
      </c>
      <c r="C1141" t="s">
        <v>186</v>
      </c>
      <c r="D1141" t="s">
        <v>97</v>
      </c>
      <c r="E1141" t="s">
        <v>25</v>
      </c>
      <c r="F1141" t="s">
        <v>181</v>
      </c>
      <c r="G1141">
        <v>1</v>
      </c>
      <c r="H1141">
        <v>47</v>
      </c>
      <c r="I1141">
        <v>94</v>
      </c>
      <c r="J1141">
        <v>0</v>
      </c>
      <c r="K1141" t="s">
        <v>44</v>
      </c>
      <c r="L1141">
        <v>1</v>
      </c>
      <c r="M1141">
        <v>100</v>
      </c>
      <c r="N1141">
        <v>112</v>
      </c>
      <c r="O1141" t="s">
        <v>119</v>
      </c>
      <c r="P1141" t="s">
        <v>29</v>
      </c>
      <c r="Q1141" t="s">
        <v>29</v>
      </c>
      <c r="R1141" t="s">
        <v>29</v>
      </c>
      <c r="S1141">
        <v>195</v>
      </c>
      <c r="T1141">
        <v>3</v>
      </c>
      <c r="X1141" t="str">
        <f t="shared" si="17"/>
        <v>CF1</v>
      </c>
      <c r="Y1141">
        <f>VLOOKUP($X1141,Salt_Elev!$Q$1:$R$128,2,FALSE)</f>
        <v>0.46400000000000002</v>
      </c>
    </row>
    <row r="1142" spans="1:25" x14ac:dyDescent="0.25">
      <c r="A1142" s="1">
        <v>45033</v>
      </c>
      <c r="B1142" s="2">
        <v>0.46597222222222223</v>
      </c>
      <c r="C1142" t="s">
        <v>186</v>
      </c>
      <c r="D1142" t="s">
        <v>97</v>
      </c>
      <c r="E1142" t="s">
        <v>25</v>
      </c>
      <c r="F1142" t="s">
        <v>181</v>
      </c>
      <c r="G1142">
        <v>1</v>
      </c>
      <c r="H1142">
        <v>47</v>
      </c>
      <c r="I1142">
        <v>94</v>
      </c>
      <c r="J1142">
        <v>0</v>
      </c>
      <c r="K1142" t="s">
        <v>44</v>
      </c>
      <c r="L1142">
        <v>1</v>
      </c>
      <c r="M1142">
        <v>100</v>
      </c>
      <c r="N1142">
        <v>112</v>
      </c>
      <c r="O1142" t="s">
        <v>119</v>
      </c>
      <c r="P1142" t="s">
        <v>29</v>
      </c>
      <c r="Q1142" t="s">
        <v>29</v>
      </c>
      <c r="R1142" t="s">
        <v>29</v>
      </c>
      <c r="S1142">
        <v>170</v>
      </c>
      <c r="T1142">
        <v>2</v>
      </c>
      <c r="X1142" t="str">
        <f t="shared" si="17"/>
        <v>CF1</v>
      </c>
      <c r="Y1142">
        <f>VLOOKUP($X1142,Salt_Elev!$Q$1:$R$128,2,FALSE)</f>
        <v>0.46400000000000002</v>
      </c>
    </row>
    <row r="1143" spans="1:25" x14ac:dyDescent="0.25">
      <c r="A1143" s="1">
        <v>45033</v>
      </c>
      <c r="B1143" s="2">
        <v>0.46597222222222223</v>
      </c>
      <c r="C1143" t="s">
        <v>186</v>
      </c>
      <c r="D1143" t="s">
        <v>97</v>
      </c>
      <c r="E1143" t="s">
        <v>25</v>
      </c>
      <c r="F1143" t="s">
        <v>181</v>
      </c>
      <c r="G1143">
        <v>1</v>
      </c>
      <c r="H1143">
        <v>47</v>
      </c>
      <c r="I1143">
        <v>94</v>
      </c>
      <c r="J1143">
        <v>0</v>
      </c>
      <c r="K1143" t="s">
        <v>44</v>
      </c>
      <c r="L1143">
        <v>1</v>
      </c>
      <c r="M1143">
        <v>100</v>
      </c>
      <c r="N1143">
        <v>112</v>
      </c>
      <c r="O1143" t="s">
        <v>119</v>
      </c>
      <c r="P1143" t="s">
        <v>29</v>
      </c>
      <c r="Q1143" t="s">
        <v>29</v>
      </c>
      <c r="R1143" t="s">
        <v>29</v>
      </c>
      <c r="S1143">
        <v>240</v>
      </c>
      <c r="T1143">
        <v>1.2</v>
      </c>
      <c r="X1143" t="str">
        <f t="shared" si="17"/>
        <v>CF1</v>
      </c>
      <c r="Y1143">
        <f>VLOOKUP($X1143,Salt_Elev!$Q$1:$R$128,2,FALSE)</f>
        <v>0.46400000000000002</v>
      </c>
    </row>
    <row r="1144" spans="1:25" x14ac:dyDescent="0.25">
      <c r="A1144" s="1">
        <v>45033</v>
      </c>
      <c r="B1144" s="2">
        <v>0.46597222222222223</v>
      </c>
      <c r="C1144" t="s">
        <v>186</v>
      </c>
      <c r="D1144" t="s">
        <v>97</v>
      </c>
      <c r="E1144" t="s">
        <v>25</v>
      </c>
      <c r="F1144" t="s">
        <v>181</v>
      </c>
      <c r="G1144">
        <v>1</v>
      </c>
      <c r="H1144">
        <v>47</v>
      </c>
      <c r="I1144">
        <v>94</v>
      </c>
      <c r="J1144">
        <v>0</v>
      </c>
      <c r="K1144" t="s">
        <v>44</v>
      </c>
      <c r="L1144">
        <v>1</v>
      </c>
      <c r="M1144">
        <v>100</v>
      </c>
      <c r="N1144">
        <v>112</v>
      </c>
      <c r="O1144" t="s">
        <v>119</v>
      </c>
      <c r="P1144" t="s">
        <v>29</v>
      </c>
      <c r="Q1144" t="s">
        <v>29</v>
      </c>
      <c r="R1144" t="s">
        <v>29</v>
      </c>
      <c r="S1144">
        <v>191</v>
      </c>
      <c r="T1144">
        <v>1.2</v>
      </c>
      <c r="X1144" t="str">
        <f t="shared" si="17"/>
        <v>CF1</v>
      </c>
      <c r="Y1144">
        <f>VLOOKUP($X1144,Salt_Elev!$Q$1:$R$128,2,FALSE)</f>
        <v>0.46400000000000002</v>
      </c>
    </row>
    <row r="1145" spans="1:25" x14ac:dyDescent="0.25">
      <c r="A1145" s="1">
        <v>45033</v>
      </c>
      <c r="B1145" s="2">
        <v>0.46597222222222223</v>
      </c>
      <c r="C1145" t="s">
        <v>186</v>
      </c>
      <c r="D1145" t="s">
        <v>97</v>
      </c>
      <c r="E1145" t="s">
        <v>25</v>
      </c>
      <c r="F1145" t="s">
        <v>181</v>
      </c>
      <c r="G1145">
        <v>1</v>
      </c>
      <c r="H1145">
        <v>47</v>
      </c>
      <c r="I1145">
        <v>94</v>
      </c>
      <c r="J1145">
        <v>0</v>
      </c>
      <c r="K1145" t="s">
        <v>44</v>
      </c>
      <c r="L1145">
        <v>1</v>
      </c>
      <c r="M1145">
        <v>100</v>
      </c>
      <c r="N1145">
        <v>112</v>
      </c>
      <c r="O1145" t="s">
        <v>119</v>
      </c>
      <c r="P1145" t="s">
        <v>29</v>
      </c>
      <c r="Q1145" t="s">
        <v>29</v>
      </c>
      <c r="R1145" t="s">
        <v>29</v>
      </c>
      <c r="S1145">
        <v>164</v>
      </c>
      <c r="T1145">
        <v>1.1000000000000001</v>
      </c>
      <c r="X1145" t="str">
        <f t="shared" si="17"/>
        <v>CF1</v>
      </c>
      <c r="Y1145">
        <f>VLOOKUP($X1145,Salt_Elev!$Q$1:$R$128,2,FALSE)</f>
        <v>0.46400000000000002</v>
      </c>
    </row>
    <row r="1146" spans="1:25" x14ac:dyDescent="0.25">
      <c r="A1146" s="1">
        <v>45033</v>
      </c>
      <c r="B1146" s="2">
        <v>0.46597222222222223</v>
      </c>
      <c r="C1146" t="s">
        <v>186</v>
      </c>
      <c r="D1146" t="s">
        <v>97</v>
      </c>
      <c r="E1146" t="s">
        <v>25</v>
      </c>
      <c r="F1146" t="s">
        <v>181</v>
      </c>
      <c r="G1146">
        <v>1</v>
      </c>
      <c r="H1146">
        <v>47</v>
      </c>
      <c r="I1146">
        <v>94</v>
      </c>
      <c r="J1146">
        <v>0</v>
      </c>
      <c r="K1146" t="s">
        <v>44</v>
      </c>
      <c r="L1146">
        <v>1</v>
      </c>
      <c r="M1146">
        <v>100</v>
      </c>
      <c r="N1146">
        <v>112</v>
      </c>
      <c r="O1146" t="s">
        <v>119</v>
      </c>
      <c r="P1146" t="s">
        <v>29</v>
      </c>
      <c r="Q1146" t="s">
        <v>29</v>
      </c>
      <c r="R1146" t="s">
        <v>29</v>
      </c>
      <c r="S1146">
        <v>159</v>
      </c>
      <c r="T1146">
        <v>1</v>
      </c>
      <c r="X1146" t="str">
        <f t="shared" si="17"/>
        <v>CF1</v>
      </c>
      <c r="Y1146">
        <f>VLOOKUP($X1146,Salt_Elev!$Q$1:$R$128,2,FALSE)</f>
        <v>0.46400000000000002</v>
      </c>
    </row>
    <row r="1147" spans="1:25" x14ac:dyDescent="0.25">
      <c r="A1147" s="1">
        <v>45033</v>
      </c>
      <c r="B1147" s="2">
        <v>0.46597222222222223</v>
      </c>
      <c r="C1147" t="s">
        <v>186</v>
      </c>
      <c r="D1147" t="s">
        <v>97</v>
      </c>
      <c r="E1147" t="s">
        <v>25</v>
      </c>
      <c r="F1147" t="s">
        <v>181</v>
      </c>
      <c r="G1147">
        <v>1</v>
      </c>
      <c r="H1147">
        <v>47</v>
      </c>
      <c r="I1147">
        <v>94</v>
      </c>
      <c r="J1147">
        <v>0</v>
      </c>
      <c r="K1147" t="s">
        <v>44</v>
      </c>
      <c r="L1147">
        <v>1</v>
      </c>
      <c r="M1147">
        <v>100</v>
      </c>
      <c r="N1147">
        <v>112</v>
      </c>
      <c r="O1147" t="s">
        <v>119</v>
      </c>
      <c r="P1147" t="s">
        <v>29</v>
      </c>
      <c r="Q1147" t="s">
        <v>29</v>
      </c>
      <c r="R1147" t="s">
        <v>29</v>
      </c>
      <c r="S1147">
        <v>210</v>
      </c>
      <c r="T1147">
        <v>1</v>
      </c>
      <c r="X1147" t="str">
        <f t="shared" si="17"/>
        <v>CF1</v>
      </c>
      <c r="Y1147">
        <f>VLOOKUP($X1147,Salt_Elev!$Q$1:$R$128,2,FALSE)</f>
        <v>0.46400000000000002</v>
      </c>
    </row>
    <row r="1148" spans="1:25" x14ac:dyDescent="0.25">
      <c r="A1148" s="1">
        <v>45033</v>
      </c>
      <c r="B1148" s="2">
        <v>0.46597222222222223</v>
      </c>
      <c r="C1148" t="s">
        <v>186</v>
      </c>
      <c r="D1148" t="s">
        <v>97</v>
      </c>
      <c r="E1148" t="s">
        <v>25</v>
      </c>
      <c r="F1148" t="s">
        <v>181</v>
      </c>
      <c r="G1148">
        <v>1</v>
      </c>
      <c r="H1148">
        <v>47</v>
      </c>
      <c r="I1148">
        <v>94</v>
      </c>
      <c r="J1148">
        <v>0</v>
      </c>
      <c r="K1148" t="s">
        <v>44</v>
      </c>
      <c r="L1148">
        <v>1</v>
      </c>
      <c r="M1148">
        <v>100</v>
      </c>
      <c r="N1148">
        <v>112</v>
      </c>
      <c r="O1148" t="s">
        <v>119</v>
      </c>
      <c r="P1148" t="s">
        <v>29</v>
      </c>
      <c r="Q1148" t="s">
        <v>29</v>
      </c>
      <c r="R1148" t="s">
        <v>29</v>
      </c>
      <c r="S1148">
        <v>190</v>
      </c>
      <c r="T1148">
        <v>0.9</v>
      </c>
      <c r="X1148" t="str">
        <f t="shared" si="17"/>
        <v>CF1</v>
      </c>
      <c r="Y1148">
        <f>VLOOKUP($X1148,Salt_Elev!$Q$1:$R$128,2,FALSE)</f>
        <v>0.46400000000000002</v>
      </c>
    </row>
    <row r="1149" spans="1:25" x14ac:dyDescent="0.25">
      <c r="A1149" s="1">
        <v>45033</v>
      </c>
      <c r="B1149" s="2">
        <v>0.46597222222222223</v>
      </c>
      <c r="C1149" t="s">
        <v>186</v>
      </c>
      <c r="D1149" t="s">
        <v>97</v>
      </c>
      <c r="E1149" t="s">
        <v>25</v>
      </c>
      <c r="F1149" t="s">
        <v>181</v>
      </c>
      <c r="G1149">
        <v>1</v>
      </c>
      <c r="H1149">
        <v>47</v>
      </c>
      <c r="I1149">
        <v>94</v>
      </c>
      <c r="J1149">
        <v>0</v>
      </c>
      <c r="K1149" t="s">
        <v>44</v>
      </c>
      <c r="L1149">
        <v>1</v>
      </c>
      <c r="M1149">
        <v>100</v>
      </c>
      <c r="N1149">
        <v>112</v>
      </c>
      <c r="O1149" t="s">
        <v>119</v>
      </c>
      <c r="P1149" t="s">
        <v>29</v>
      </c>
      <c r="Q1149" t="s">
        <v>29</v>
      </c>
      <c r="R1149" t="s">
        <v>29</v>
      </c>
      <c r="S1149">
        <v>170</v>
      </c>
      <c r="T1149">
        <v>0.9</v>
      </c>
      <c r="X1149" t="str">
        <f t="shared" si="17"/>
        <v>CF1</v>
      </c>
      <c r="Y1149">
        <f>VLOOKUP($X1149,Salt_Elev!$Q$1:$R$128,2,FALSE)</f>
        <v>0.46400000000000002</v>
      </c>
    </row>
    <row r="1150" spans="1:25" x14ac:dyDescent="0.25">
      <c r="A1150" s="1">
        <v>45033</v>
      </c>
      <c r="B1150" s="2">
        <v>0.52708333333333335</v>
      </c>
      <c r="C1150" t="s">
        <v>186</v>
      </c>
      <c r="D1150" t="s">
        <v>97</v>
      </c>
      <c r="E1150" t="s">
        <v>25</v>
      </c>
      <c r="F1150" t="s">
        <v>181</v>
      </c>
      <c r="G1150">
        <v>2</v>
      </c>
      <c r="H1150">
        <v>41.8</v>
      </c>
      <c r="I1150">
        <v>96</v>
      </c>
      <c r="J1150">
        <v>2</v>
      </c>
      <c r="K1150" t="s">
        <v>36</v>
      </c>
      <c r="L1150">
        <v>1</v>
      </c>
      <c r="M1150">
        <v>100</v>
      </c>
      <c r="N1150">
        <v>33</v>
      </c>
      <c r="O1150" t="s">
        <v>37</v>
      </c>
      <c r="P1150" t="s">
        <v>37</v>
      </c>
      <c r="Q1150" t="s">
        <v>37</v>
      </c>
      <c r="R1150" t="s">
        <v>37</v>
      </c>
      <c r="S1150">
        <v>253</v>
      </c>
      <c r="T1150">
        <v>9.8000000000000007</v>
      </c>
      <c r="X1150" t="str">
        <f t="shared" si="17"/>
        <v>CF2</v>
      </c>
      <c r="Y1150">
        <f>VLOOKUP($X1150,Salt_Elev!$Q$1:$R$128,2,FALSE)</f>
        <v>0.46500000000000002</v>
      </c>
    </row>
    <row r="1151" spans="1:25" x14ac:dyDescent="0.25">
      <c r="A1151" s="1">
        <v>45033</v>
      </c>
      <c r="B1151" s="2">
        <v>0.52708333333333335</v>
      </c>
      <c r="C1151" t="s">
        <v>186</v>
      </c>
      <c r="D1151" t="s">
        <v>97</v>
      </c>
      <c r="E1151" t="s">
        <v>25</v>
      </c>
      <c r="F1151" t="s">
        <v>181</v>
      </c>
      <c r="G1151">
        <v>2</v>
      </c>
      <c r="H1151">
        <v>41.8</v>
      </c>
      <c r="I1151">
        <v>96</v>
      </c>
      <c r="J1151">
        <v>2</v>
      </c>
      <c r="K1151" t="s">
        <v>36</v>
      </c>
      <c r="L1151">
        <v>1</v>
      </c>
      <c r="M1151">
        <v>100</v>
      </c>
      <c r="N1151">
        <v>33</v>
      </c>
      <c r="O1151" t="s">
        <v>37</v>
      </c>
      <c r="P1151" t="s">
        <v>37</v>
      </c>
      <c r="Q1151" t="s">
        <v>37</v>
      </c>
      <c r="R1151" t="s">
        <v>37</v>
      </c>
      <c r="S1151">
        <v>139</v>
      </c>
      <c r="T1151">
        <v>8.6</v>
      </c>
      <c r="X1151" t="str">
        <f t="shared" si="17"/>
        <v>CF2</v>
      </c>
      <c r="Y1151">
        <f>VLOOKUP($X1151,Salt_Elev!$Q$1:$R$128,2,FALSE)</f>
        <v>0.46500000000000002</v>
      </c>
    </row>
    <row r="1152" spans="1:25" x14ac:dyDescent="0.25">
      <c r="A1152" s="1">
        <v>45033</v>
      </c>
      <c r="B1152" s="2">
        <v>0.52708333333333335</v>
      </c>
      <c r="C1152" t="s">
        <v>186</v>
      </c>
      <c r="D1152" t="s">
        <v>97</v>
      </c>
      <c r="E1152" t="s">
        <v>25</v>
      </c>
      <c r="F1152" t="s">
        <v>181</v>
      </c>
      <c r="G1152">
        <v>2</v>
      </c>
      <c r="H1152">
        <v>41.8</v>
      </c>
      <c r="I1152">
        <v>96</v>
      </c>
      <c r="J1152">
        <v>2</v>
      </c>
      <c r="K1152" t="s">
        <v>36</v>
      </c>
      <c r="L1152">
        <v>1</v>
      </c>
      <c r="M1152">
        <v>100</v>
      </c>
      <c r="N1152">
        <v>33</v>
      </c>
      <c r="O1152" t="s">
        <v>37</v>
      </c>
      <c r="P1152" t="s">
        <v>37</v>
      </c>
      <c r="Q1152" t="s">
        <v>37</v>
      </c>
      <c r="R1152" t="s">
        <v>37</v>
      </c>
      <c r="S1152">
        <v>104</v>
      </c>
      <c r="T1152">
        <v>7.2</v>
      </c>
      <c r="X1152" t="str">
        <f t="shared" si="17"/>
        <v>CF2</v>
      </c>
      <c r="Y1152">
        <f>VLOOKUP($X1152,Salt_Elev!$Q$1:$R$128,2,FALSE)</f>
        <v>0.46500000000000002</v>
      </c>
    </row>
    <row r="1153" spans="1:25" x14ac:dyDescent="0.25">
      <c r="A1153" s="1">
        <v>45033</v>
      </c>
      <c r="B1153" s="2">
        <v>0.52708333333333335</v>
      </c>
      <c r="C1153" t="s">
        <v>186</v>
      </c>
      <c r="D1153" t="s">
        <v>97</v>
      </c>
      <c r="E1153" t="s">
        <v>25</v>
      </c>
      <c r="F1153" t="s">
        <v>181</v>
      </c>
      <c r="G1153">
        <v>2</v>
      </c>
      <c r="H1153">
        <v>41.8</v>
      </c>
      <c r="I1153">
        <v>96</v>
      </c>
      <c r="J1153">
        <v>2</v>
      </c>
      <c r="K1153" t="s">
        <v>36</v>
      </c>
      <c r="L1153">
        <v>1</v>
      </c>
      <c r="M1153">
        <v>100</v>
      </c>
      <c r="N1153">
        <v>33</v>
      </c>
      <c r="O1153" t="s">
        <v>37</v>
      </c>
      <c r="P1153" t="s">
        <v>37</v>
      </c>
      <c r="Q1153" t="s">
        <v>37</v>
      </c>
      <c r="R1153" t="s">
        <v>37</v>
      </c>
      <c r="S1153">
        <v>160</v>
      </c>
      <c r="T1153">
        <v>6.9</v>
      </c>
      <c r="X1153" t="str">
        <f t="shared" si="17"/>
        <v>CF2</v>
      </c>
      <c r="Y1153">
        <f>VLOOKUP($X1153,Salt_Elev!$Q$1:$R$128,2,FALSE)</f>
        <v>0.46500000000000002</v>
      </c>
    </row>
    <row r="1154" spans="1:25" x14ac:dyDescent="0.25">
      <c r="A1154" s="1">
        <v>45033</v>
      </c>
      <c r="B1154" s="2">
        <v>0.52708333333333335</v>
      </c>
      <c r="C1154" t="s">
        <v>186</v>
      </c>
      <c r="D1154" t="s">
        <v>97</v>
      </c>
      <c r="E1154" t="s">
        <v>25</v>
      </c>
      <c r="F1154" t="s">
        <v>181</v>
      </c>
      <c r="G1154">
        <v>2</v>
      </c>
      <c r="H1154">
        <v>41.8</v>
      </c>
      <c r="I1154">
        <v>96</v>
      </c>
      <c r="J1154">
        <v>2</v>
      </c>
      <c r="K1154" t="s">
        <v>36</v>
      </c>
      <c r="L1154">
        <v>1</v>
      </c>
      <c r="M1154">
        <v>100</v>
      </c>
      <c r="N1154">
        <v>33</v>
      </c>
      <c r="O1154" t="s">
        <v>37</v>
      </c>
      <c r="P1154" t="s">
        <v>37</v>
      </c>
      <c r="Q1154" t="s">
        <v>37</v>
      </c>
      <c r="R1154" t="s">
        <v>37</v>
      </c>
      <c r="S1154">
        <v>164</v>
      </c>
      <c r="T1154">
        <v>6</v>
      </c>
      <c r="X1154" t="str">
        <f t="shared" ref="X1154:X1217" si="19">_xlfn.CONCAT(F1154,G1154)</f>
        <v>CF2</v>
      </c>
      <c r="Y1154">
        <f>VLOOKUP($X1154,Salt_Elev!$Q$1:$R$128,2,FALSE)</f>
        <v>0.46500000000000002</v>
      </c>
    </row>
    <row r="1155" spans="1:25" x14ac:dyDescent="0.25">
      <c r="A1155" s="1">
        <v>45033</v>
      </c>
      <c r="B1155" s="2">
        <v>0.52708333333333335</v>
      </c>
      <c r="C1155" t="s">
        <v>186</v>
      </c>
      <c r="D1155" t="s">
        <v>97</v>
      </c>
      <c r="E1155" t="s">
        <v>25</v>
      </c>
      <c r="F1155" t="s">
        <v>181</v>
      </c>
      <c r="G1155">
        <v>2</v>
      </c>
      <c r="H1155">
        <v>41.8</v>
      </c>
      <c r="I1155">
        <v>96</v>
      </c>
      <c r="J1155">
        <v>2</v>
      </c>
      <c r="K1155" t="s">
        <v>36</v>
      </c>
      <c r="L1155">
        <v>1</v>
      </c>
      <c r="M1155">
        <v>100</v>
      </c>
      <c r="N1155">
        <v>33</v>
      </c>
      <c r="O1155" t="s">
        <v>37</v>
      </c>
      <c r="P1155" t="s">
        <v>37</v>
      </c>
      <c r="Q1155" t="s">
        <v>37</v>
      </c>
      <c r="R1155" t="s">
        <v>37</v>
      </c>
      <c r="S1155">
        <v>163</v>
      </c>
      <c r="T1155">
        <v>6</v>
      </c>
      <c r="X1155" t="str">
        <f t="shared" si="19"/>
        <v>CF2</v>
      </c>
      <c r="Y1155">
        <f>VLOOKUP($X1155,Salt_Elev!$Q$1:$R$128,2,FALSE)</f>
        <v>0.46500000000000002</v>
      </c>
    </row>
    <row r="1156" spans="1:25" x14ac:dyDescent="0.25">
      <c r="A1156" s="1">
        <v>45033</v>
      </c>
      <c r="B1156" s="2">
        <v>0.52708333333333335</v>
      </c>
      <c r="C1156" t="s">
        <v>186</v>
      </c>
      <c r="D1156" t="s">
        <v>97</v>
      </c>
      <c r="E1156" t="s">
        <v>25</v>
      </c>
      <c r="F1156" t="s">
        <v>181</v>
      </c>
      <c r="G1156">
        <v>2</v>
      </c>
      <c r="H1156">
        <v>41.8</v>
      </c>
      <c r="I1156">
        <v>96</v>
      </c>
      <c r="J1156">
        <v>2</v>
      </c>
      <c r="K1156" t="s">
        <v>36</v>
      </c>
      <c r="L1156">
        <v>1</v>
      </c>
      <c r="M1156">
        <v>100</v>
      </c>
      <c r="N1156">
        <v>33</v>
      </c>
      <c r="O1156" t="s">
        <v>37</v>
      </c>
      <c r="P1156" t="s">
        <v>37</v>
      </c>
      <c r="Q1156" t="s">
        <v>37</v>
      </c>
      <c r="R1156" t="s">
        <v>37</v>
      </c>
      <c r="S1156">
        <v>187</v>
      </c>
      <c r="T1156">
        <v>6</v>
      </c>
      <c r="X1156" t="str">
        <f t="shared" si="19"/>
        <v>CF2</v>
      </c>
      <c r="Y1156">
        <f>VLOOKUP($X1156,Salt_Elev!$Q$1:$R$128,2,FALSE)</f>
        <v>0.46500000000000002</v>
      </c>
    </row>
    <row r="1157" spans="1:25" x14ac:dyDescent="0.25">
      <c r="A1157" s="1">
        <v>45033</v>
      </c>
      <c r="B1157" s="2">
        <v>0.52708333333333335</v>
      </c>
      <c r="C1157" t="s">
        <v>186</v>
      </c>
      <c r="D1157" t="s">
        <v>97</v>
      </c>
      <c r="E1157" t="s">
        <v>25</v>
      </c>
      <c r="F1157" t="s">
        <v>181</v>
      </c>
      <c r="G1157">
        <v>2</v>
      </c>
      <c r="H1157">
        <v>41.8</v>
      </c>
      <c r="I1157">
        <v>96</v>
      </c>
      <c r="J1157">
        <v>2</v>
      </c>
      <c r="K1157" t="s">
        <v>36</v>
      </c>
      <c r="L1157">
        <v>1</v>
      </c>
      <c r="M1157">
        <v>100</v>
      </c>
      <c r="N1157">
        <v>33</v>
      </c>
      <c r="O1157" t="s">
        <v>37</v>
      </c>
      <c r="P1157" t="s">
        <v>37</v>
      </c>
      <c r="Q1157" t="s">
        <v>37</v>
      </c>
      <c r="R1157" t="s">
        <v>37</v>
      </c>
      <c r="S1157">
        <v>163</v>
      </c>
      <c r="T1157">
        <v>5.5</v>
      </c>
      <c r="X1157" t="str">
        <f t="shared" si="19"/>
        <v>CF2</v>
      </c>
      <c r="Y1157">
        <f>VLOOKUP($X1157,Salt_Elev!$Q$1:$R$128,2,FALSE)</f>
        <v>0.46500000000000002</v>
      </c>
    </row>
    <row r="1158" spans="1:25" x14ac:dyDescent="0.25">
      <c r="A1158" s="1">
        <v>45033</v>
      </c>
      <c r="B1158" s="2">
        <v>0.52708333333333335</v>
      </c>
      <c r="C1158" t="s">
        <v>186</v>
      </c>
      <c r="D1158" t="s">
        <v>97</v>
      </c>
      <c r="E1158" t="s">
        <v>25</v>
      </c>
      <c r="F1158" t="s">
        <v>181</v>
      </c>
      <c r="G1158">
        <v>2</v>
      </c>
      <c r="H1158">
        <v>41.8</v>
      </c>
      <c r="I1158">
        <v>96</v>
      </c>
      <c r="J1158">
        <v>2</v>
      </c>
      <c r="K1158" t="s">
        <v>36</v>
      </c>
      <c r="L1158">
        <v>1</v>
      </c>
      <c r="M1158">
        <v>100</v>
      </c>
      <c r="N1158">
        <v>33</v>
      </c>
      <c r="O1158" t="s">
        <v>37</v>
      </c>
      <c r="P1158" t="s">
        <v>37</v>
      </c>
      <c r="Q1158" t="s">
        <v>37</v>
      </c>
      <c r="R1158" t="s">
        <v>37</v>
      </c>
      <c r="S1158">
        <v>160</v>
      </c>
      <c r="T1158">
        <v>5.0999999999999996</v>
      </c>
      <c r="X1158" t="str">
        <f t="shared" si="19"/>
        <v>CF2</v>
      </c>
      <c r="Y1158">
        <f>VLOOKUP($X1158,Salt_Elev!$Q$1:$R$128,2,FALSE)</f>
        <v>0.46500000000000002</v>
      </c>
    </row>
    <row r="1159" spans="1:25" x14ac:dyDescent="0.25">
      <c r="A1159" s="1">
        <v>45033</v>
      </c>
      <c r="B1159" s="2">
        <v>0.52708333333333335</v>
      </c>
      <c r="C1159" t="s">
        <v>186</v>
      </c>
      <c r="D1159" t="s">
        <v>97</v>
      </c>
      <c r="E1159" t="s">
        <v>25</v>
      </c>
      <c r="F1159" t="s">
        <v>181</v>
      </c>
      <c r="G1159">
        <v>2</v>
      </c>
      <c r="H1159">
        <v>41.8</v>
      </c>
      <c r="I1159">
        <v>96</v>
      </c>
      <c r="J1159">
        <v>2</v>
      </c>
      <c r="K1159" t="s">
        <v>36</v>
      </c>
      <c r="L1159">
        <v>1</v>
      </c>
      <c r="M1159">
        <v>100</v>
      </c>
      <c r="N1159">
        <v>33</v>
      </c>
      <c r="O1159" t="s">
        <v>37</v>
      </c>
      <c r="P1159" t="s">
        <v>37</v>
      </c>
      <c r="Q1159" t="s">
        <v>37</v>
      </c>
      <c r="R1159" t="s">
        <v>37</v>
      </c>
      <c r="S1159">
        <v>130</v>
      </c>
      <c r="T1159">
        <v>4</v>
      </c>
      <c r="X1159" t="str">
        <f t="shared" si="19"/>
        <v>CF2</v>
      </c>
      <c r="Y1159">
        <f>VLOOKUP($X1159,Salt_Elev!$Q$1:$R$128,2,FALSE)</f>
        <v>0.46500000000000002</v>
      </c>
    </row>
    <row r="1160" spans="1:25" x14ac:dyDescent="0.25">
      <c r="A1160" s="1">
        <v>45033</v>
      </c>
      <c r="B1160" s="2">
        <v>0.52708333333333335</v>
      </c>
      <c r="C1160" t="s">
        <v>186</v>
      </c>
      <c r="D1160" t="s">
        <v>97</v>
      </c>
      <c r="E1160" t="s">
        <v>25</v>
      </c>
      <c r="F1160" t="s">
        <v>181</v>
      </c>
      <c r="G1160">
        <v>2</v>
      </c>
      <c r="H1160">
        <v>41.8</v>
      </c>
      <c r="I1160">
        <v>96</v>
      </c>
      <c r="J1160">
        <v>2</v>
      </c>
      <c r="K1160" t="s">
        <v>27</v>
      </c>
      <c r="L1160">
        <v>75</v>
      </c>
      <c r="M1160">
        <v>30</v>
      </c>
      <c r="N1160">
        <v>104</v>
      </c>
      <c r="O1160" t="s">
        <v>112</v>
      </c>
      <c r="P1160" t="s">
        <v>29</v>
      </c>
      <c r="Q1160" t="s">
        <v>50</v>
      </c>
      <c r="R1160" t="s">
        <v>33</v>
      </c>
      <c r="S1160">
        <v>353</v>
      </c>
      <c r="T1160">
        <v>1.5</v>
      </c>
      <c r="V1160" t="s">
        <v>197</v>
      </c>
      <c r="X1160" t="str">
        <f t="shared" si="19"/>
        <v>CF2</v>
      </c>
      <c r="Y1160">
        <f>VLOOKUP($X1160,Salt_Elev!$Q$1:$R$128,2,FALSE)</f>
        <v>0.46500000000000002</v>
      </c>
    </row>
    <row r="1161" spans="1:25" x14ac:dyDescent="0.25">
      <c r="A1161" s="1">
        <v>45033</v>
      </c>
      <c r="B1161" s="2">
        <v>0.52708333333333335</v>
      </c>
      <c r="C1161" t="s">
        <v>186</v>
      </c>
      <c r="D1161" t="s">
        <v>97</v>
      </c>
      <c r="E1161" t="s">
        <v>25</v>
      </c>
      <c r="F1161" t="s">
        <v>181</v>
      </c>
      <c r="G1161">
        <v>2</v>
      </c>
      <c r="H1161">
        <v>41.8</v>
      </c>
      <c r="I1161">
        <v>96</v>
      </c>
      <c r="J1161">
        <v>2</v>
      </c>
      <c r="K1161" t="s">
        <v>27</v>
      </c>
      <c r="L1161">
        <v>75</v>
      </c>
      <c r="M1161">
        <v>30</v>
      </c>
      <c r="N1161">
        <v>104</v>
      </c>
      <c r="O1161" t="s">
        <v>112</v>
      </c>
      <c r="P1161" t="s">
        <v>29</v>
      </c>
      <c r="Q1161" t="s">
        <v>50</v>
      </c>
      <c r="R1161" t="s">
        <v>33</v>
      </c>
      <c r="S1161">
        <v>321</v>
      </c>
      <c r="T1161">
        <v>1.1000000000000001</v>
      </c>
      <c r="V1161" t="s">
        <v>197</v>
      </c>
      <c r="X1161" t="str">
        <f t="shared" si="19"/>
        <v>CF2</v>
      </c>
      <c r="Y1161">
        <f>VLOOKUP($X1161,Salt_Elev!$Q$1:$R$128,2,FALSE)</f>
        <v>0.46500000000000002</v>
      </c>
    </row>
    <row r="1162" spans="1:25" x14ac:dyDescent="0.25">
      <c r="A1162" s="1">
        <v>45033</v>
      </c>
      <c r="B1162" s="2">
        <v>0.52708333333333335</v>
      </c>
      <c r="C1162" t="s">
        <v>186</v>
      </c>
      <c r="D1162" t="s">
        <v>97</v>
      </c>
      <c r="E1162" t="s">
        <v>25</v>
      </c>
      <c r="F1162" t="s">
        <v>181</v>
      </c>
      <c r="G1162">
        <v>2</v>
      </c>
      <c r="H1162">
        <v>41.8</v>
      </c>
      <c r="I1162">
        <v>96</v>
      </c>
      <c r="J1162">
        <v>2</v>
      </c>
      <c r="K1162" t="s">
        <v>27</v>
      </c>
      <c r="L1162">
        <v>75</v>
      </c>
      <c r="M1162">
        <v>30</v>
      </c>
      <c r="N1162">
        <v>104</v>
      </c>
      <c r="O1162" t="s">
        <v>112</v>
      </c>
      <c r="P1162" t="s">
        <v>29</v>
      </c>
      <c r="Q1162" t="s">
        <v>50</v>
      </c>
      <c r="R1162" t="s">
        <v>33</v>
      </c>
      <c r="S1162">
        <v>275</v>
      </c>
      <c r="T1162">
        <v>1</v>
      </c>
      <c r="V1162" t="s">
        <v>197</v>
      </c>
      <c r="X1162" t="str">
        <f t="shared" si="19"/>
        <v>CF2</v>
      </c>
      <c r="Y1162">
        <f>VLOOKUP($X1162,Salt_Elev!$Q$1:$R$128,2,FALSE)</f>
        <v>0.46500000000000002</v>
      </c>
    </row>
    <row r="1163" spans="1:25" x14ac:dyDescent="0.25">
      <c r="A1163" s="1">
        <v>45033</v>
      </c>
      <c r="B1163" s="2">
        <v>0.52708333333333335</v>
      </c>
      <c r="C1163" t="s">
        <v>186</v>
      </c>
      <c r="D1163" t="s">
        <v>97</v>
      </c>
      <c r="E1163" t="s">
        <v>25</v>
      </c>
      <c r="F1163" t="s">
        <v>181</v>
      </c>
      <c r="G1163">
        <v>2</v>
      </c>
      <c r="H1163">
        <v>41.8</v>
      </c>
      <c r="I1163">
        <v>96</v>
      </c>
      <c r="J1163">
        <v>2</v>
      </c>
      <c r="K1163" t="s">
        <v>27</v>
      </c>
      <c r="L1163">
        <v>75</v>
      </c>
      <c r="M1163">
        <v>30</v>
      </c>
      <c r="N1163">
        <v>104</v>
      </c>
      <c r="O1163" t="s">
        <v>112</v>
      </c>
      <c r="P1163" t="s">
        <v>29</v>
      </c>
      <c r="Q1163" t="s">
        <v>50</v>
      </c>
      <c r="R1163" t="s">
        <v>33</v>
      </c>
      <c r="S1163">
        <v>282</v>
      </c>
      <c r="T1163">
        <v>1</v>
      </c>
      <c r="V1163" t="s">
        <v>197</v>
      </c>
      <c r="X1163" t="str">
        <f t="shared" si="19"/>
        <v>CF2</v>
      </c>
      <c r="Y1163">
        <f>VLOOKUP($X1163,Salt_Elev!$Q$1:$R$128,2,FALSE)</f>
        <v>0.46500000000000002</v>
      </c>
    </row>
    <row r="1164" spans="1:25" x14ac:dyDescent="0.25">
      <c r="A1164" s="1">
        <v>45033</v>
      </c>
      <c r="B1164" s="2">
        <v>0.52708333333333335</v>
      </c>
      <c r="C1164" t="s">
        <v>186</v>
      </c>
      <c r="D1164" t="s">
        <v>97</v>
      </c>
      <c r="E1164" t="s">
        <v>25</v>
      </c>
      <c r="F1164" t="s">
        <v>181</v>
      </c>
      <c r="G1164">
        <v>2</v>
      </c>
      <c r="H1164">
        <v>41.8</v>
      </c>
      <c r="I1164">
        <v>96</v>
      </c>
      <c r="J1164">
        <v>2</v>
      </c>
      <c r="K1164" t="s">
        <v>27</v>
      </c>
      <c r="L1164">
        <v>75</v>
      </c>
      <c r="M1164">
        <v>30</v>
      </c>
      <c r="N1164">
        <v>104</v>
      </c>
      <c r="O1164" t="s">
        <v>112</v>
      </c>
      <c r="P1164" t="s">
        <v>29</v>
      </c>
      <c r="Q1164" t="s">
        <v>50</v>
      </c>
      <c r="R1164" t="s">
        <v>33</v>
      </c>
      <c r="S1164">
        <v>225</v>
      </c>
      <c r="T1164">
        <v>1</v>
      </c>
      <c r="V1164" t="s">
        <v>197</v>
      </c>
      <c r="X1164" t="str">
        <f t="shared" si="19"/>
        <v>CF2</v>
      </c>
      <c r="Y1164">
        <f>VLOOKUP($X1164,Salt_Elev!$Q$1:$R$128,2,FALSE)</f>
        <v>0.46500000000000002</v>
      </c>
    </row>
    <row r="1165" spans="1:25" x14ac:dyDescent="0.25">
      <c r="A1165" s="1">
        <v>45033</v>
      </c>
      <c r="B1165" s="2">
        <v>0.52708333333333335</v>
      </c>
      <c r="C1165" t="s">
        <v>186</v>
      </c>
      <c r="D1165" t="s">
        <v>97</v>
      </c>
      <c r="E1165" t="s">
        <v>25</v>
      </c>
      <c r="F1165" t="s">
        <v>181</v>
      </c>
      <c r="G1165">
        <v>2</v>
      </c>
      <c r="H1165">
        <v>41.8</v>
      </c>
      <c r="I1165">
        <v>96</v>
      </c>
      <c r="J1165">
        <v>2</v>
      </c>
      <c r="K1165" t="s">
        <v>27</v>
      </c>
      <c r="L1165">
        <v>75</v>
      </c>
      <c r="M1165">
        <v>30</v>
      </c>
      <c r="N1165">
        <v>104</v>
      </c>
      <c r="O1165" t="s">
        <v>112</v>
      </c>
      <c r="P1165" t="s">
        <v>29</v>
      </c>
      <c r="Q1165" t="s">
        <v>50</v>
      </c>
      <c r="R1165" t="s">
        <v>33</v>
      </c>
      <c r="S1165">
        <v>224</v>
      </c>
      <c r="T1165">
        <v>0.9</v>
      </c>
      <c r="V1165" t="s">
        <v>197</v>
      </c>
      <c r="X1165" t="str">
        <f t="shared" si="19"/>
        <v>CF2</v>
      </c>
      <c r="Y1165">
        <f>VLOOKUP($X1165,Salt_Elev!$Q$1:$R$128,2,FALSE)</f>
        <v>0.46500000000000002</v>
      </c>
    </row>
    <row r="1166" spans="1:25" x14ac:dyDescent="0.25">
      <c r="A1166" s="1">
        <v>45033</v>
      </c>
      <c r="B1166" s="2">
        <v>0.52708333333333335</v>
      </c>
      <c r="C1166" t="s">
        <v>186</v>
      </c>
      <c r="D1166" t="s">
        <v>97</v>
      </c>
      <c r="E1166" t="s">
        <v>25</v>
      </c>
      <c r="F1166" t="s">
        <v>181</v>
      </c>
      <c r="G1166">
        <v>2</v>
      </c>
      <c r="H1166">
        <v>41.8</v>
      </c>
      <c r="I1166">
        <v>96</v>
      </c>
      <c r="J1166">
        <v>2</v>
      </c>
      <c r="K1166" t="s">
        <v>27</v>
      </c>
      <c r="L1166">
        <v>75</v>
      </c>
      <c r="M1166">
        <v>30</v>
      </c>
      <c r="N1166">
        <v>104</v>
      </c>
      <c r="O1166" t="s">
        <v>112</v>
      </c>
      <c r="P1166" t="s">
        <v>29</v>
      </c>
      <c r="Q1166" t="s">
        <v>50</v>
      </c>
      <c r="R1166" t="s">
        <v>33</v>
      </c>
      <c r="S1166">
        <v>323</v>
      </c>
      <c r="T1166">
        <v>0.9</v>
      </c>
      <c r="V1166" t="s">
        <v>197</v>
      </c>
      <c r="X1166" t="str">
        <f t="shared" si="19"/>
        <v>CF2</v>
      </c>
      <c r="Y1166">
        <f>VLOOKUP($X1166,Salt_Elev!$Q$1:$R$128,2,FALSE)</f>
        <v>0.46500000000000002</v>
      </c>
    </row>
    <row r="1167" spans="1:25" x14ac:dyDescent="0.25">
      <c r="A1167" s="1">
        <v>45033</v>
      </c>
      <c r="B1167" s="2">
        <v>0.52708333333333335</v>
      </c>
      <c r="C1167" t="s">
        <v>186</v>
      </c>
      <c r="D1167" t="s">
        <v>97</v>
      </c>
      <c r="E1167" t="s">
        <v>25</v>
      </c>
      <c r="F1167" t="s">
        <v>181</v>
      </c>
      <c r="G1167">
        <v>2</v>
      </c>
      <c r="H1167">
        <v>41.8</v>
      </c>
      <c r="I1167">
        <v>96</v>
      </c>
      <c r="J1167">
        <v>2</v>
      </c>
      <c r="K1167" t="s">
        <v>27</v>
      </c>
      <c r="L1167">
        <v>75</v>
      </c>
      <c r="M1167">
        <v>30</v>
      </c>
      <c r="N1167">
        <v>104</v>
      </c>
      <c r="O1167" t="s">
        <v>112</v>
      </c>
      <c r="P1167" t="s">
        <v>29</v>
      </c>
      <c r="Q1167" t="s">
        <v>50</v>
      </c>
      <c r="R1167" t="s">
        <v>33</v>
      </c>
      <c r="S1167">
        <v>200</v>
      </c>
      <c r="T1167">
        <v>0.8</v>
      </c>
      <c r="V1167" t="s">
        <v>197</v>
      </c>
      <c r="X1167" t="str">
        <f t="shared" si="19"/>
        <v>CF2</v>
      </c>
      <c r="Y1167">
        <f>VLOOKUP($X1167,Salt_Elev!$Q$1:$R$128,2,FALSE)</f>
        <v>0.46500000000000002</v>
      </c>
    </row>
    <row r="1168" spans="1:25" x14ac:dyDescent="0.25">
      <c r="A1168" s="1">
        <v>45033</v>
      </c>
      <c r="B1168" s="2">
        <v>0.52708333333333335</v>
      </c>
      <c r="C1168" t="s">
        <v>186</v>
      </c>
      <c r="D1168" t="s">
        <v>97</v>
      </c>
      <c r="E1168" t="s">
        <v>25</v>
      </c>
      <c r="F1168" t="s">
        <v>181</v>
      </c>
      <c r="G1168">
        <v>2</v>
      </c>
      <c r="H1168">
        <v>41.8</v>
      </c>
      <c r="I1168">
        <v>96</v>
      </c>
      <c r="J1168">
        <v>2</v>
      </c>
      <c r="K1168" t="s">
        <v>27</v>
      </c>
      <c r="L1168">
        <v>75</v>
      </c>
      <c r="M1168">
        <v>30</v>
      </c>
      <c r="N1168">
        <v>104</v>
      </c>
      <c r="O1168" t="s">
        <v>112</v>
      </c>
      <c r="P1168" t="s">
        <v>29</v>
      </c>
      <c r="Q1168" t="s">
        <v>50</v>
      </c>
      <c r="R1168" t="s">
        <v>33</v>
      </c>
      <c r="S1168">
        <v>246</v>
      </c>
      <c r="T1168">
        <v>0.6</v>
      </c>
      <c r="V1168" t="s">
        <v>197</v>
      </c>
      <c r="X1168" t="str">
        <f t="shared" si="19"/>
        <v>CF2</v>
      </c>
      <c r="Y1168">
        <f>VLOOKUP($X1168,Salt_Elev!$Q$1:$R$128,2,FALSE)</f>
        <v>0.46500000000000002</v>
      </c>
    </row>
    <row r="1169" spans="1:25" x14ac:dyDescent="0.25">
      <c r="A1169" s="1">
        <v>45033</v>
      </c>
      <c r="B1169" s="2">
        <v>0.52708333333333335</v>
      </c>
      <c r="C1169" t="s">
        <v>186</v>
      </c>
      <c r="D1169" t="s">
        <v>97</v>
      </c>
      <c r="E1169" t="s">
        <v>25</v>
      </c>
      <c r="F1169" t="s">
        <v>181</v>
      </c>
      <c r="G1169">
        <v>2</v>
      </c>
      <c r="H1169">
        <v>41.8</v>
      </c>
      <c r="I1169">
        <v>96</v>
      </c>
      <c r="J1169">
        <v>2</v>
      </c>
      <c r="K1169" t="s">
        <v>27</v>
      </c>
      <c r="L1169">
        <v>75</v>
      </c>
      <c r="M1169">
        <v>30</v>
      </c>
      <c r="N1169">
        <v>104</v>
      </c>
      <c r="O1169" t="s">
        <v>112</v>
      </c>
      <c r="P1169" t="s">
        <v>29</v>
      </c>
      <c r="Q1169" t="s">
        <v>50</v>
      </c>
      <c r="R1169" t="s">
        <v>33</v>
      </c>
      <c r="S1169">
        <v>261</v>
      </c>
      <c r="T1169">
        <v>0.6</v>
      </c>
      <c r="V1169" t="s">
        <v>197</v>
      </c>
      <c r="X1169" t="str">
        <f t="shared" si="19"/>
        <v>CF2</v>
      </c>
      <c r="Y1169">
        <f>VLOOKUP($X1169,Salt_Elev!$Q$1:$R$128,2,FALSE)</f>
        <v>0.46500000000000002</v>
      </c>
    </row>
    <row r="1170" spans="1:25" x14ac:dyDescent="0.25">
      <c r="A1170" s="1">
        <v>45033</v>
      </c>
      <c r="B1170" s="2">
        <v>0.52708333333333335</v>
      </c>
      <c r="C1170" t="s">
        <v>186</v>
      </c>
      <c r="D1170" t="s">
        <v>97</v>
      </c>
      <c r="E1170" t="s">
        <v>25</v>
      </c>
      <c r="F1170" t="s">
        <v>181</v>
      </c>
      <c r="G1170">
        <v>2</v>
      </c>
      <c r="H1170">
        <v>41.8</v>
      </c>
      <c r="I1170">
        <v>96</v>
      </c>
      <c r="J1170">
        <v>2</v>
      </c>
      <c r="K1170" t="s">
        <v>44</v>
      </c>
      <c r="L1170">
        <v>20</v>
      </c>
      <c r="M1170">
        <v>50</v>
      </c>
      <c r="N1170">
        <v>150</v>
      </c>
      <c r="O1170" t="s">
        <v>198</v>
      </c>
      <c r="P1170" t="s">
        <v>50</v>
      </c>
      <c r="Q1170" t="s">
        <v>29</v>
      </c>
      <c r="R1170" t="s">
        <v>50</v>
      </c>
      <c r="S1170">
        <v>240</v>
      </c>
      <c r="T1170">
        <v>2</v>
      </c>
      <c r="X1170" t="str">
        <f t="shared" si="19"/>
        <v>CF2</v>
      </c>
      <c r="Y1170">
        <f>VLOOKUP($X1170,Salt_Elev!$Q$1:$R$128,2,FALSE)</f>
        <v>0.46500000000000002</v>
      </c>
    </row>
    <row r="1171" spans="1:25" x14ac:dyDescent="0.25">
      <c r="A1171" s="1">
        <v>45033</v>
      </c>
      <c r="B1171" s="2">
        <v>0.52708333333333335</v>
      </c>
      <c r="C1171" t="s">
        <v>186</v>
      </c>
      <c r="D1171" t="s">
        <v>97</v>
      </c>
      <c r="E1171" t="s">
        <v>25</v>
      </c>
      <c r="F1171" t="s">
        <v>181</v>
      </c>
      <c r="G1171">
        <v>2</v>
      </c>
      <c r="H1171">
        <v>41.8</v>
      </c>
      <c r="I1171">
        <v>96</v>
      </c>
      <c r="J1171">
        <v>2</v>
      </c>
      <c r="K1171" t="s">
        <v>44</v>
      </c>
      <c r="L1171">
        <v>20</v>
      </c>
      <c r="M1171">
        <v>50</v>
      </c>
      <c r="N1171">
        <v>150</v>
      </c>
      <c r="O1171" t="s">
        <v>198</v>
      </c>
      <c r="P1171" t="s">
        <v>50</v>
      </c>
      <c r="Q1171" t="s">
        <v>29</v>
      </c>
      <c r="R1171" t="s">
        <v>50</v>
      </c>
      <c r="S1171">
        <v>237</v>
      </c>
      <c r="T1171">
        <v>1.5</v>
      </c>
      <c r="X1171" t="str">
        <f t="shared" si="19"/>
        <v>CF2</v>
      </c>
      <c r="Y1171">
        <f>VLOOKUP($X1171,Salt_Elev!$Q$1:$R$128,2,FALSE)</f>
        <v>0.46500000000000002</v>
      </c>
    </row>
    <row r="1172" spans="1:25" x14ac:dyDescent="0.25">
      <c r="A1172" s="1">
        <v>45033</v>
      </c>
      <c r="B1172" s="2">
        <v>0.52708333333333335</v>
      </c>
      <c r="C1172" t="s">
        <v>186</v>
      </c>
      <c r="D1172" t="s">
        <v>97</v>
      </c>
      <c r="E1172" t="s">
        <v>25</v>
      </c>
      <c r="F1172" t="s">
        <v>181</v>
      </c>
      <c r="G1172">
        <v>2</v>
      </c>
      <c r="H1172">
        <v>41.8</v>
      </c>
      <c r="I1172">
        <v>96</v>
      </c>
      <c r="J1172">
        <v>2</v>
      </c>
      <c r="K1172" t="s">
        <v>44</v>
      </c>
      <c r="L1172">
        <v>20</v>
      </c>
      <c r="M1172">
        <v>50</v>
      </c>
      <c r="N1172">
        <v>150</v>
      </c>
      <c r="O1172" t="s">
        <v>198</v>
      </c>
      <c r="P1172" t="s">
        <v>50</v>
      </c>
      <c r="Q1172" t="s">
        <v>29</v>
      </c>
      <c r="R1172" t="s">
        <v>50</v>
      </c>
      <c r="S1172">
        <v>230</v>
      </c>
      <c r="T1172">
        <v>1.1000000000000001</v>
      </c>
      <c r="X1172" t="str">
        <f t="shared" si="19"/>
        <v>CF2</v>
      </c>
      <c r="Y1172">
        <f>VLOOKUP($X1172,Salt_Elev!$Q$1:$R$128,2,FALSE)</f>
        <v>0.46500000000000002</v>
      </c>
    </row>
    <row r="1173" spans="1:25" x14ac:dyDescent="0.25">
      <c r="A1173" s="1">
        <v>45033</v>
      </c>
      <c r="B1173" s="2">
        <v>0.52708333333333335</v>
      </c>
      <c r="C1173" t="s">
        <v>186</v>
      </c>
      <c r="D1173" t="s">
        <v>97</v>
      </c>
      <c r="E1173" t="s">
        <v>25</v>
      </c>
      <c r="F1173" t="s">
        <v>181</v>
      </c>
      <c r="G1173">
        <v>2</v>
      </c>
      <c r="H1173">
        <v>41.8</v>
      </c>
      <c r="I1173">
        <v>96</v>
      </c>
      <c r="J1173">
        <v>2</v>
      </c>
      <c r="K1173" t="s">
        <v>44</v>
      </c>
      <c r="L1173">
        <v>20</v>
      </c>
      <c r="M1173">
        <v>50</v>
      </c>
      <c r="N1173">
        <v>150</v>
      </c>
      <c r="O1173" t="s">
        <v>198</v>
      </c>
      <c r="P1173" t="s">
        <v>50</v>
      </c>
      <c r="Q1173" t="s">
        <v>29</v>
      </c>
      <c r="R1173" t="s">
        <v>50</v>
      </c>
      <c r="S1173">
        <v>227</v>
      </c>
      <c r="T1173">
        <v>1</v>
      </c>
      <c r="X1173" t="str">
        <f t="shared" si="19"/>
        <v>CF2</v>
      </c>
      <c r="Y1173">
        <f>VLOOKUP($X1173,Salt_Elev!$Q$1:$R$128,2,FALSE)</f>
        <v>0.46500000000000002</v>
      </c>
    </row>
    <row r="1174" spans="1:25" x14ac:dyDescent="0.25">
      <c r="A1174" s="1">
        <v>45033</v>
      </c>
      <c r="B1174" s="2">
        <v>0.52708333333333335</v>
      </c>
      <c r="C1174" t="s">
        <v>186</v>
      </c>
      <c r="D1174" t="s">
        <v>97</v>
      </c>
      <c r="E1174" t="s">
        <v>25</v>
      </c>
      <c r="F1174" t="s">
        <v>181</v>
      </c>
      <c r="G1174">
        <v>2</v>
      </c>
      <c r="H1174">
        <v>41.8</v>
      </c>
      <c r="I1174">
        <v>96</v>
      </c>
      <c r="J1174">
        <v>2</v>
      </c>
      <c r="K1174" t="s">
        <v>44</v>
      </c>
      <c r="L1174">
        <v>20</v>
      </c>
      <c r="M1174">
        <v>50</v>
      </c>
      <c r="N1174">
        <v>150</v>
      </c>
      <c r="O1174" t="s">
        <v>198</v>
      </c>
      <c r="P1174" t="s">
        <v>50</v>
      </c>
      <c r="Q1174" t="s">
        <v>29</v>
      </c>
      <c r="R1174" t="s">
        <v>50</v>
      </c>
      <c r="S1174">
        <v>181</v>
      </c>
      <c r="T1174">
        <v>1</v>
      </c>
      <c r="X1174" t="str">
        <f t="shared" si="19"/>
        <v>CF2</v>
      </c>
      <c r="Y1174">
        <f>VLOOKUP($X1174,Salt_Elev!$Q$1:$R$128,2,FALSE)</f>
        <v>0.46500000000000002</v>
      </c>
    </row>
    <row r="1175" spans="1:25" x14ac:dyDescent="0.25">
      <c r="A1175" s="1">
        <v>45033</v>
      </c>
      <c r="B1175" s="2">
        <v>0.52708333333333335</v>
      </c>
      <c r="C1175" t="s">
        <v>186</v>
      </c>
      <c r="D1175" t="s">
        <v>97</v>
      </c>
      <c r="E1175" t="s">
        <v>25</v>
      </c>
      <c r="F1175" t="s">
        <v>181</v>
      </c>
      <c r="G1175">
        <v>2</v>
      </c>
      <c r="H1175">
        <v>41.8</v>
      </c>
      <c r="I1175">
        <v>96</v>
      </c>
      <c r="J1175">
        <v>2</v>
      </c>
      <c r="K1175" t="s">
        <v>44</v>
      </c>
      <c r="L1175">
        <v>20</v>
      </c>
      <c r="M1175">
        <v>50</v>
      </c>
      <c r="N1175">
        <v>150</v>
      </c>
      <c r="O1175" t="s">
        <v>198</v>
      </c>
      <c r="P1175" t="s">
        <v>50</v>
      </c>
      <c r="Q1175" t="s">
        <v>29</v>
      </c>
      <c r="R1175" t="s">
        <v>50</v>
      </c>
      <c r="S1175">
        <v>242</v>
      </c>
      <c r="T1175">
        <v>1</v>
      </c>
      <c r="X1175" t="str">
        <f t="shared" si="19"/>
        <v>CF2</v>
      </c>
      <c r="Y1175">
        <f>VLOOKUP($X1175,Salt_Elev!$Q$1:$R$128,2,FALSE)</f>
        <v>0.46500000000000002</v>
      </c>
    </row>
    <row r="1176" spans="1:25" x14ac:dyDescent="0.25">
      <c r="A1176" s="1">
        <v>45033</v>
      </c>
      <c r="B1176" s="2">
        <v>0.52708333333333335</v>
      </c>
      <c r="C1176" t="s">
        <v>186</v>
      </c>
      <c r="D1176" t="s">
        <v>97</v>
      </c>
      <c r="E1176" t="s">
        <v>25</v>
      </c>
      <c r="F1176" t="s">
        <v>181</v>
      </c>
      <c r="G1176">
        <v>2</v>
      </c>
      <c r="H1176">
        <v>41.8</v>
      </c>
      <c r="I1176">
        <v>96</v>
      </c>
      <c r="J1176">
        <v>2</v>
      </c>
      <c r="K1176" t="s">
        <v>44</v>
      </c>
      <c r="L1176">
        <v>20</v>
      </c>
      <c r="M1176">
        <v>50</v>
      </c>
      <c r="N1176">
        <v>150</v>
      </c>
      <c r="O1176" t="s">
        <v>198</v>
      </c>
      <c r="P1176" t="s">
        <v>50</v>
      </c>
      <c r="Q1176" t="s">
        <v>29</v>
      </c>
      <c r="R1176" t="s">
        <v>50</v>
      </c>
      <c r="S1176">
        <v>197</v>
      </c>
      <c r="T1176">
        <v>1</v>
      </c>
      <c r="X1176" t="str">
        <f t="shared" si="19"/>
        <v>CF2</v>
      </c>
      <c r="Y1176">
        <f>VLOOKUP($X1176,Salt_Elev!$Q$1:$R$128,2,FALSE)</f>
        <v>0.46500000000000002</v>
      </c>
    </row>
    <row r="1177" spans="1:25" x14ac:dyDescent="0.25">
      <c r="A1177" s="1">
        <v>45033</v>
      </c>
      <c r="B1177" s="2">
        <v>0.52708333333333335</v>
      </c>
      <c r="C1177" t="s">
        <v>186</v>
      </c>
      <c r="D1177" t="s">
        <v>97</v>
      </c>
      <c r="E1177" t="s">
        <v>25</v>
      </c>
      <c r="F1177" t="s">
        <v>181</v>
      </c>
      <c r="G1177">
        <v>2</v>
      </c>
      <c r="H1177">
        <v>41.8</v>
      </c>
      <c r="I1177">
        <v>96</v>
      </c>
      <c r="J1177">
        <v>2</v>
      </c>
      <c r="K1177" t="s">
        <v>44</v>
      </c>
      <c r="L1177">
        <v>20</v>
      </c>
      <c r="M1177">
        <v>50</v>
      </c>
      <c r="N1177">
        <v>150</v>
      </c>
      <c r="O1177" t="s">
        <v>198</v>
      </c>
      <c r="P1177" t="s">
        <v>50</v>
      </c>
      <c r="Q1177" t="s">
        <v>29</v>
      </c>
      <c r="R1177" t="s">
        <v>50</v>
      </c>
      <c r="S1177">
        <v>195</v>
      </c>
      <c r="T1177">
        <v>1</v>
      </c>
      <c r="X1177" t="str">
        <f t="shared" si="19"/>
        <v>CF2</v>
      </c>
      <c r="Y1177">
        <f>VLOOKUP($X1177,Salt_Elev!$Q$1:$R$128,2,FALSE)</f>
        <v>0.46500000000000002</v>
      </c>
    </row>
    <row r="1178" spans="1:25" x14ac:dyDescent="0.25">
      <c r="A1178" s="1">
        <v>45033</v>
      </c>
      <c r="B1178" s="2">
        <v>0.52708333333333335</v>
      </c>
      <c r="C1178" t="s">
        <v>186</v>
      </c>
      <c r="D1178" t="s">
        <v>97</v>
      </c>
      <c r="E1178" t="s">
        <v>25</v>
      </c>
      <c r="F1178" t="s">
        <v>181</v>
      </c>
      <c r="G1178">
        <v>2</v>
      </c>
      <c r="H1178">
        <v>41.8</v>
      </c>
      <c r="I1178">
        <v>96</v>
      </c>
      <c r="J1178">
        <v>2</v>
      </c>
      <c r="K1178" t="s">
        <v>44</v>
      </c>
      <c r="L1178">
        <v>20</v>
      </c>
      <c r="M1178">
        <v>50</v>
      </c>
      <c r="N1178">
        <v>150</v>
      </c>
      <c r="O1178" t="s">
        <v>198</v>
      </c>
      <c r="P1178" t="s">
        <v>50</v>
      </c>
      <c r="Q1178" t="s">
        <v>29</v>
      </c>
      <c r="R1178" t="s">
        <v>50</v>
      </c>
      <c r="S1178">
        <v>250</v>
      </c>
      <c r="T1178">
        <v>0.9</v>
      </c>
      <c r="X1178" t="str">
        <f t="shared" si="19"/>
        <v>CF2</v>
      </c>
      <c r="Y1178">
        <f>VLOOKUP($X1178,Salt_Elev!$Q$1:$R$128,2,FALSE)</f>
        <v>0.46500000000000002</v>
      </c>
    </row>
    <row r="1179" spans="1:25" x14ac:dyDescent="0.25">
      <c r="A1179" s="1">
        <v>45033</v>
      </c>
      <c r="B1179" s="2">
        <v>0.52708333333333335</v>
      </c>
      <c r="C1179" t="s">
        <v>186</v>
      </c>
      <c r="D1179" t="s">
        <v>97</v>
      </c>
      <c r="E1179" t="s">
        <v>25</v>
      </c>
      <c r="F1179" t="s">
        <v>181</v>
      </c>
      <c r="G1179">
        <v>2</v>
      </c>
      <c r="H1179">
        <v>41.8</v>
      </c>
      <c r="I1179">
        <v>96</v>
      </c>
      <c r="J1179">
        <v>2</v>
      </c>
      <c r="K1179" t="s">
        <v>44</v>
      </c>
      <c r="L1179">
        <v>20</v>
      </c>
      <c r="M1179">
        <v>50</v>
      </c>
      <c r="N1179">
        <v>150</v>
      </c>
      <c r="O1179" t="s">
        <v>198</v>
      </c>
      <c r="P1179" t="s">
        <v>50</v>
      </c>
      <c r="Q1179" t="s">
        <v>29</v>
      </c>
      <c r="R1179" t="s">
        <v>50</v>
      </c>
      <c r="S1179">
        <v>224</v>
      </c>
      <c r="T1179">
        <v>0.8</v>
      </c>
      <c r="X1179" t="str">
        <f t="shared" si="19"/>
        <v>CF2</v>
      </c>
      <c r="Y1179">
        <f>VLOOKUP($X1179,Salt_Elev!$Q$1:$R$128,2,FALSE)</f>
        <v>0.46500000000000002</v>
      </c>
    </row>
    <row r="1180" spans="1:25" x14ac:dyDescent="0.25">
      <c r="A1180" s="1">
        <v>45033</v>
      </c>
      <c r="B1180" s="2">
        <v>0.55347222222222225</v>
      </c>
      <c r="C1180" t="s">
        <v>186</v>
      </c>
      <c r="D1180" t="s">
        <v>110</v>
      </c>
      <c r="E1180" t="s">
        <v>25</v>
      </c>
      <c r="F1180" t="s">
        <v>181</v>
      </c>
      <c r="G1180">
        <v>3</v>
      </c>
      <c r="H1180">
        <v>43.4</v>
      </c>
      <c r="I1180">
        <v>90.2</v>
      </c>
      <c r="J1180">
        <v>6</v>
      </c>
      <c r="K1180" t="s">
        <v>36</v>
      </c>
      <c r="L1180">
        <v>0.2</v>
      </c>
      <c r="M1180">
        <v>100</v>
      </c>
      <c r="N1180">
        <v>61</v>
      </c>
      <c r="O1180" t="s">
        <v>37</v>
      </c>
      <c r="P1180" t="s">
        <v>37</v>
      </c>
      <c r="Q1180" t="s">
        <v>37</v>
      </c>
      <c r="R1180" t="s">
        <v>37</v>
      </c>
      <c r="S1180">
        <v>120</v>
      </c>
      <c r="T1180">
        <v>7</v>
      </c>
      <c r="U1180" t="s">
        <v>221</v>
      </c>
      <c r="X1180" t="str">
        <f t="shared" si="19"/>
        <v>CF3</v>
      </c>
      <c r="Y1180">
        <f>VLOOKUP($X1180,Salt_Elev!$Q$1:$R$128,2,FALSE)</f>
        <v>0.46899999999999997</v>
      </c>
    </row>
    <row r="1181" spans="1:25" x14ac:dyDescent="0.25">
      <c r="A1181" s="1">
        <v>45033</v>
      </c>
      <c r="B1181" s="2">
        <v>0.55347222222222225</v>
      </c>
      <c r="C1181" t="s">
        <v>186</v>
      </c>
      <c r="D1181" t="s">
        <v>110</v>
      </c>
      <c r="E1181" t="s">
        <v>25</v>
      </c>
      <c r="F1181" t="s">
        <v>181</v>
      </c>
      <c r="G1181">
        <v>3</v>
      </c>
      <c r="H1181">
        <v>43.4</v>
      </c>
      <c r="I1181">
        <v>90.2</v>
      </c>
      <c r="J1181">
        <v>6</v>
      </c>
      <c r="K1181" t="s">
        <v>36</v>
      </c>
      <c r="L1181">
        <v>0.2</v>
      </c>
      <c r="M1181">
        <v>100</v>
      </c>
      <c r="N1181">
        <v>61</v>
      </c>
      <c r="O1181" t="s">
        <v>37</v>
      </c>
      <c r="P1181" t="s">
        <v>37</v>
      </c>
      <c r="Q1181" t="s">
        <v>37</v>
      </c>
      <c r="R1181" t="s">
        <v>37</v>
      </c>
      <c r="S1181">
        <v>39</v>
      </c>
      <c r="T1181">
        <v>6</v>
      </c>
      <c r="U1181" t="s">
        <v>221</v>
      </c>
      <c r="X1181" t="str">
        <f t="shared" si="19"/>
        <v>CF3</v>
      </c>
      <c r="Y1181">
        <f>VLOOKUP($X1181,Salt_Elev!$Q$1:$R$128,2,FALSE)</f>
        <v>0.46899999999999997</v>
      </c>
    </row>
    <row r="1182" spans="1:25" x14ac:dyDescent="0.25">
      <c r="A1182" s="1">
        <v>45033</v>
      </c>
      <c r="B1182" s="2">
        <v>0.55347222222222225</v>
      </c>
      <c r="C1182" t="s">
        <v>186</v>
      </c>
      <c r="D1182" t="s">
        <v>110</v>
      </c>
      <c r="E1182" t="s">
        <v>25</v>
      </c>
      <c r="F1182" t="s">
        <v>181</v>
      </c>
      <c r="G1182">
        <v>3</v>
      </c>
      <c r="H1182">
        <v>43.4</v>
      </c>
      <c r="I1182">
        <v>90.2</v>
      </c>
      <c r="J1182">
        <v>6</v>
      </c>
      <c r="K1182" t="s">
        <v>36</v>
      </c>
      <c r="L1182">
        <v>0.2</v>
      </c>
      <c r="M1182">
        <v>100</v>
      </c>
      <c r="N1182">
        <v>61</v>
      </c>
      <c r="O1182" t="s">
        <v>37</v>
      </c>
      <c r="P1182" t="s">
        <v>37</v>
      </c>
      <c r="Q1182" t="s">
        <v>37</v>
      </c>
      <c r="R1182" t="s">
        <v>37</v>
      </c>
      <c r="S1182">
        <v>152</v>
      </c>
      <c r="T1182">
        <v>5</v>
      </c>
      <c r="U1182" t="s">
        <v>221</v>
      </c>
      <c r="X1182" t="str">
        <f t="shared" si="19"/>
        <v>CF3</v>
      </c>
      <c r="Y1182">
        <f>VLOOKUP($X1182,Salt_Elev!$Q$1:$R$128,2,FALSE)</f>
        <v>0.46899999999999997</v>
      </c>
    </row>
    <row r="1183" spans="1:25" x14ac:dyDescent="0.25">
      <c r="A1183" s="1">
        <v>45033</v>
      </c>
      <c r="B1183" s="2">
        <v>0.55347222222222225</v>
      </c>
      <c r="C1183" t="s">
        <v>186</v>
      </c>
      <c r="D1183" t="s">
        <v>110</v>
      </c>
      <c r="E1183" t="s">
        <v>25</v>
      </c>
      <c r="F1183" t="s">
        <v>181</v>
      </c>
      <c r="G1183">
        <v>3</v>
      </c>
      <c r="H1183">
        <v>43.4</v>
      </c>
      <c r="I1183">
        <v>90.2</v>
      </c>
      <c r="J1183">
        <v>6</v>
      </c>
      <c r="K1183" t="s">
        <v>36</v>
      </c>
      <c r="L1183">
        <v>0.2</v>
      </c>
      <c r="M1183">
        <v>100</v>
      </c>
      <c r="N1183">
        <v>61</v>
      </c>
      <c r="O1183" t="s">
        <v>37</v>
      </c>
      <c r="P1183" t="s">
        <v>37</v>
      </c>
      <c r="Q1183" t="s">
        <v>37</v>
      </c>
      <c r="R1183" t="s">
        <v>37</v>
      </c>
      <c r="S1183">
        <v>35</v>
      </c>
      <c r="T1183">
        <v>5</v>
      </c>
      <c r="U1183" t="s">
        <v>221</v>
      </c>
      <c r="X1183" t="str">
        <f t="shared" si="19"/>
        <v>CF3</v>
      </c>
      <c r="Y1183">
        <f>VLOOKUP($X1183,Salt_Elev!$Q$1:$R$128,2,FALSE)</f>
        <v>0.46899999999999997</v>
      </c>
    </row>
    <row r="1184" spans="1:25" x14ac:dyDescent="0.25">
      <c r="A1184" s="1">
        <v>45033</v>
      </c>
      <c r="B1184" s="2">
        <v>0.55347222222222225</v>
      </c>
      <c r="C1184" t="s">
        <v>186</v>
      </c>
      <c r="D1184" t="s">
        <v>110</v>
      </c>
      <c r="E1184" t="s">
        <v>25</v>
      </c>
      <c r="F1184" t="s">
        <v>181</v>
      </c>
      <c r="G1184">
        <v>3</v>
      </c>
      <c r="H1184">
        <v>43.4</v>
      </c>
      <c r="I1184">
        <v>90.2</v>
      </c>
      <c r="J1184">
        <v>6</v>
      </c>
      <c r="K1184" t="s">
        <v>36</v>
      </c>
      <c r="L1184">
        <v>0.2</v>
      </c>
      <c r="M1184">
        <v>100</v>
      </c>
      <c r="N1184">
        <v>61</v>
      </c>
      <c r="O1184" t="s">
        <v>37</v>
      </c>
      <c r="P1184" t="s">
        <v>37</v>
      </c>
      <c r="Q1184" t="s">
        <v>37</v>
      </c>
      <c r="R1184" t="s">
        <v>37</v>
      </c>
      <c r="S1184">
        <v>80</v>
      </c>
      <c r="T1184">
        <v>4.9000000000000004</v>
      </c>
      <c r="U1184" t="s">
        <v>221</v>
      </c>
      <c r="X1184" t="str">
        <f t="shared" si="19"/>
        <v>CF3</v>
      </c>
      <c r="Y1184">
        <f>VLOOKUP($X1184,Salt_Elev!$Q$1:$R$128,2,FALSE)</f>
        <v>0.46899999999999997</v>
      </c>
    </row>
    <row r="1185" spans="1:25" x14ac:dyDescent="0.25">
      <c r="A1185" s="1">
        <v>45033</v>
      </c>
      <c r="B1185" s="2">
        <v>0.55347222222222225</v>
      </c>
      <c r="C1185" t="s">
        <v>186</v>
      </c>
      <c r="D1185" t="s">
        <v>110</v>
      </c>
      <c r="E1185" t="s">
        <v>25</v>
      </c>
      <c r="F1185" t="s">
        <v>181</v>
      </c>
      <c r="G1185">
        <v>3</v>
      </c>
      <c r="H1185">
        <v>43.4</v>
      </c>
      <c r="I1185">
        <v>90.2</v>
      </c>
      <c r="J1185">
        <v>6</v>
      </c>
      <c r="K1185" t="s">
        <v>36</v>
      </c>
      <c r="L1185">
        <v>0.2</v>
      </c>
      <c r="M1185">
        <v>100</v>
      </c>
      <c r="N1185">
        <v>61</v>
      </c>
      <c r="O1185" t="s">
        <v>37</v>
      </c>
      <c r="P1185" t="s">
        <v>37</v>
      </c>
      <c r="Q1185" t="s">
        <v>37</v>
      </c>
      <c r="R1185" t="s">
        <v>37</v>
      </c>
      <c r="S1185">
        <v>40</v>
      </c>
      <c r="T1185">
        <v>4.5</v>
      </c>
      <c r="U1185" t="s">
        <v>221</v>
      </c>
      <c r="X1185" t="str">
        <f t="shared" si="19"/>
        <v>CF3</v>
      </c>
      <c r="Y1185">
        <f>VLOOKUP($X1185,Salt_Elev!$Q$1:$R$128,2,FALSE)</f>
        <v>0.46899999999999997</v>
      </c>
    </row>
    <row r="1186" spans="1:25" x14ac:dyDescent="0.25">
      <c r="A1186" s="1">
        <v>45033</v>
      </c>
      <c r="B1186" s="2">
        <v>0.55347222222222225</v>
      </c>
      <c r="C1186" t="s">
        <v>186</v>
      </c>
      <c r="D1186" t="s">
        <v>110</v>
      </c>
      <c r="E1186" t="s">
        <v>25</v>
      </c>
      <c r="F1186" t="s">
        <v>181</v>
      </c>
      <c r="G1186">
        <v>3</v>
      </c>
      <c r="H1186">
        <v>43.4</v>
      </c>
      <c r="I1186">
        <v>90.2</v>
      </c>
      <c r="J1186">
        <v>6</v>
      </c>
      <c r="K1186" t="s">
        <v>36</v>
      </c>
      <c r="L1186">
        <v>0.2</v>
      </c>
      <c r="M1186">
        <v>100</v>
      </c>
      <c r="N1186">
        <v>61</v>
      </c>
      <c r="O1186" t="s">
        <v>37</v>
      </c>
      <c r="P1186" t="s">
        <v>37</v>
      </c>
      <c r="Q1186" t="s">
        <v>37</v>
      </c>
      <c r="R1186" t="s">
        <v>37</v>
      </c>
      <c r="S1186">
        <v>155</v>
      </c>
      <c r="T1186">
        <v>4</v>
      </c>
      <c r="U1186" t="s">
        <v>221</v>
      </c>
      <c r="X1186" t="str">
        <f t="shared" si="19"/>
        <v>CF3</v>
      </c>
      <c r="Y1186">
        <f>VLOOKUP($X1186,Salt_Elev!$Q$1:$R$128,2,FALSE)</f>
        <v>0.46899999999999997</v>
      </c>
    </row>
    <row r="1187" spans="1:25" x14ac:dyDescent="0.25">
      <c r="A1187" s="1">
        <v>45033</v>
      </c>
      <c r="B1187" s="2">
        <v>0.55347222222222225</v>
      </c>
      <c r="C1187" t="s">
        <v>186</v>
      </c>
      <c r="D1187" t="s">
        <v>110</v>
      </c>
      <c r="E1187" t="s">
        <v>25</v>
      </c>
      <c r="F1187" t="s">
        <v>181</v>
      </c>
      <c r="G1187">
        <v>3</v>
      </c>
      <c r="H1187">
        <v>43.4</v>
      </c>
      <c r="I1187">
        <v>90.2</v>
      </c>
      <c r="J1187">
        <v>6</v>
      </c>
      <c r="K1187" t="s">
        <v>36</v>
      </c>
      <c r="L1187">
        <v>0.2</v>
      </c>
      <c r="M1187">
        <v>100</v>
      </c>
      <c r="N1187">
        <v>61</v>
      </c>
      <c r="O1187" t="s">
        <v>37</v>
      </c>
      <c r="P1187" t="s">
        <v>37</v>
      </c>
      <c r="Q1187" t="s">
        <v>37</v>
      </c>
      <c r="R1187" t="s">
        <v>37</v>
      </c>
      <c r="S1187">
        <v>45</v>
      </c>
      <c r="T1187">
        <v>4</v>
      </c>
      <c r="U1187" t="s">
        <v>221</v>
      </c>
      <c r="X1187" t="str">
        <f t="shared" si="19"/>
        <v>CF3</v>
      </c>
      <c r="Y1187">
        <f>VLOOKUP($X1187,Salt_Elev!$Q$1:$R$128,2,FALSE)</f>
        <v>0.46899999999999997</v>
      </c>
    </row>
    <row r="1188" spans="1:25" x14ac:dyDescent="0.25">
      <c r="A1188" s="1">
        <v>45033</v>
      </c>
      <c r="B1188" s="2">
        <v>0.55347222222222225</v>
      </c>
      <c r="C1188" t="s">
        <v>186</v>
      </c>
      <c r="D1188" t="s">
        <v>110</v>
      </c>
      <c r="E1188" t="s">
        <v>25</v>
      </c>
      <c r="F1188" t="s">
        <v>181</v>
      </c>
      <c r="G1188">
        <v>3</v>
      </c>
      <c r="H1188">
        <v>43.4</v>
      </c>
      <c r="I1188">
        <v>90.2</v>
      </c>
      <c r="J1188">
        <v>6</v>
      </c>
      <c r="K1188" t="s">
        <v>36</v>
      </c>
      <c r="L1188">
        <v>0.2</v>
      </c>
      <c r="M1188">
        <v>100</v>
      </c>
      <c r="N1188">
        <v>61</v>
      </c>
      <c r="O1188" t="s">
        <v>37</v>
      </c>
      <c r="P1188" t="s">
        <v>37</v>
      </c>
      <c r="Q1188" t="s">
        <v>37</v>
      </c>
      <c r="R1188" t="s">
        <v>37</v>
      </c>
      <c r="S1188">
        <v>52</v>
      </c>
      <c r="T1188">
        <v>3.5</v>
      </c>
      <c r="U1188" t="s">
        <v>221</v>
      </c>
      <c r="X1188" t="str">
        <f t="shared" si="19"/>
        <v>CF3</v>
      </c>
      <c r="Y1188">
        <f>VLOOKUP($X1188,Salt_Elev!$Q$1:$R$128,2,FALSE)</f>
        <v>0.46899999999999997</v>
      </c>
    </row>
    <row r="1189" spans="1:25" x14ac:dyDescent="0.25">
      <c r="A1189" s="1">
        <v>45033</v>
      </c>
      <c r="B1189" s="2">
        <v>0.55347222222222225</v>
      </c>
      <c r="C1189" t="s">
        <v>186</v>
      </c>
      <c r="D1189" t="s">
        <v>110</v>
      </c>
      <c r="E1189" t="s">
        <v>25</v>
      </c>
      <c r="F1189" t="s">
        <v>181</v>
      </c>
      <c r="G1189">
        <v>3</v>
      </c>
      <c r="H1189">
        <v>43.4</v>
      </c>
      <c r="I1189">
        <v>90.2</v>
      </c>
      <c r="J1189">
        <v>6</v>
      </c>
      <c r="K1189" t="s">
        <v>36</v>
      </c>
      <c r="L1189">
        <v>0.2</v>
      </c>
      <c r="M1189">
        <v>100</v>
      </c>
      <c r="N1189">
        <v>61</v>
      </c>
      <c r="O1189" t="s">
        <v>37</v>
      </c>
      <c r="P1189" t="s">
        <v>37</v>
      </c>
      <c r="Q1189" t="s">
        <v>37</v>
      </c>
      <c r="R1189" t="s">
        <v>37</v>
      </c>
      <c r="S1189">
        <v>204</v>
      </c>
      <c r="T1189">
        <v>3</v>
      </c>
      <c r="U1189" t="s">
        <v>221</v>
      </c>
      <c r="X1189" t="str">
        <f t="shared" si="19"/>
        <v>CF3</v>
      </c>
      <c r="Y1189">
        <f>VLOOKUP($X1189,Salt_Elev!$Q$1:$R$128,2,FALSE)</f>
        <v>0.46899999999999997</v>
      </c>
    </row>
    <row r="1190" spans="1:25" x14ac:dyDescent="0.25">
      <c r="A1190" s="1">
        <v>45033</v>
      </c>
      <c r="B1190" s="2">
        <v>0.55347222222222225</v>
      </c>
      <c r="C1190" t="s">
        <v>186</v>
      </c>
      <c r="D1190" t="s">
        <v>110</v>
      </c>
      <c r="E1190" t="s">
        <v>25</v>
      </c>
      <c r="F1190" t="s">
        <v>181</v>
      </c>
      <c r="G1190">
        <v>3</v>
      </c>
      <c r="H1190">
        <v>43.4</v>
      </c>
      <c r="I1190">
        <v>90.2</v>
      </c>
      <c r="J1190">
        <v>6</v>
      </c>
      <c r="K1190" t="s">
        <v>27</v>
      </c>
      <c r="L1190">
        <v>90</v>
      </c>
      <c r="M1190">
        <v>20</v>
      </c>
      <c r="N1190">
        <v>154</v>
      </c>
      <c r="O1190" t="s">
        <v>39</v>
      </c>
      <c r="P1190" t="s">
        <v>29</v>
      </c>
      <c r="Q1190" t="s">
        <v>29</v>
      </c>
      <c r="R1190" t="s">
        <v>40</v>
      </c>
      <c r="S1190">
        <v>152</v>
      </c>
      <c r="T1190">
        <v>1.2</v>
      </c>
      <c r="U1190" t="s">
        <v>221</v>
      </c>
      <c r="V1190" t="s">
        <v>222</v>
      </c>
      <c r="W1190">
        <v>8</v>
      </c>
      <c r="X1190" t="str">
        <f t="shared" si="19"/>
        <v>CF3</v>
      </c>
      <c r="Y1190">
        <f>VLOOKUP($X1190,Salt_Elev!$Q$1:$R$128,2,FALSE)</f>
        <v>0.46899999999999997</v>
      </c>
    </row>
    <row r="1191" spans="1:25" x14ac:dyDescent="0.25">
      <c r="A1191" s="1">
        <v>45033</v>
      </c>
      <c r="B1191" s="2">
        <v>0.55347222222222225</v>
      </c>
      <c r="C1191" t="s">
        <v>186</v>
      </c>
      <c r="D1191" t="s">
        <v>110</v>
      </c>
      <c r="E1191" t="s">
        <v>25</v>
      </c>
      <c r="F1191" t="s">
        <v>181</v>
      </c>
      <c r="G1191">
        <v>3</v>
      </c>
      <c r="H1191">
        <v>43.4</v>
      </c>
      <c r="I1191">
        <v>90.2</v>
      </c>
      <c r="J1191">
        <v>6</v>
      </c>
      <c r="K1191" t="s">
        <v>27</v>
      </c>
      <c r="L1191">
        <v>90</v>
      </c>
      <c r="M1191">
        <v>20</v>
      </c>
      <c r="N1191">
        <v>154</v>
      </c>
      <c r="O1191" t="s">
        <v>39</v>
      </c>
      <c r="P1191" t="s">
        <v>29</v>
      </c>
      <c r="Q1191" t="s">
        <v>29</v>
      </c>
      <c r="R1191" t="s">
        <v>40</v>
      </c>
      <c r="S1191">
        <v>183</v>
      </c>
      <c r="T1191">
        <v>1</v>
      </c>
      <c r="U1191" t="s">
        <v>221</v>
      </c>
      <c r="V1191" t="s">
        <v>222</v>
      </c>
      <c r="W1191">
        <v>8</v>
      </c>
      <c r="X1191" t="str">
        <f t="shared" si="19"/>
        <v>CF3</v>
      </c>
      <c r="Y1191">
        <f>VLOOKUP($X1191,Salt_Elev!$Q$1:$R$128,2,FALSE)</f>
        <v>0.46899999999999997</v>
      </c>
    </row>
    <row r="1192" spans="1:25" x14ac:dyDescent="0.25">
      <c r="A1192" s="1">
        <v>45033</v>
      </c>
      <c r="B1192" s="2">
        <v>0.55347222222222225</v>
      </c>
      <c r="C1192" t="s">
        <v>186</v>
      </c>
      <c r="D1192" t="s">
        <v>110</v>
      </c>
      <c r="E1192" t="s">
        <v>25</v>
      </c>
      <c r="F1192" t="s">
        <v>181</v>
      </c>
      <c r="G1192">
        <v>3</v>
      </c>
      <c r="H1192">
        <v>43.4</v>
      </c>
      <c r="I1192">
        <v>90.2</v>
      </c>
      <c r="J1192">
        <v>6</v>
      </c>
      <c r="K1192" t="s">
        <v>27</v>
      </c>
      <c r="L1192">
        <v>90</v>
      </c>
      <c r="M1192">
        <v>20</v>
      </c>
      <c r="N1192">
        <v>154</v>
      </c>
      <c r="O1192" t="s">
        <v>39</v>
      </c>
      <c r="P1192" t="s">
        <v>29</v>
      </c>
      <c r="Q1192" t="s">
        <v>29</v>
      </c>
      <c r="R1192" t="s">
        <v>40</v>
      </c>
      <c r="S1192">
        <v>249</v>
      </c>
      <c r="T1192">
        <v>1</v>
      </c>
      <c r="U1192" t="s">
        <v>221</v>
      </c>
      <c r="V1192" t="s">
        <v>222</v>
      </c>
      <c r="W1192">
        <v>8</v>
      </c>
      <c r="X1192" t="str">
        <f t="shared" si="19"/>
        <v>CF3</v>
      </c>
      <c r="Y1192">
        <f>VLOOKUP($X1192,Salt_Elev!$Q$1:$R$128,2,FALSE)</f>
        <v>0.46899999999999997</v>
      </c>
    </row>
    <row r="1193" spans="1:25" x14ac:dyDescent="0.25">
      <c r="A1193" s="1">
        <v>45033</v>
      </c>
      <c r="B1193" s="2">
        <v>0.55347222222222225</v>
      </c>
      <c r="C1193" t="s">
        <v>186</v>
      </c>
      <c r="D1193" t="s">
        <v>110</v>
      </c>
      <c r="E1193" t="s">
        <v>25</v>
      </c>
      <c r="F1193" t="s">
        <v>181</v>
      </c>
      <c r="G1193">
        <v>3</v>
      </c>
      <c r="H1193">
        <v>43.4</v>
      </c>
      <c r="I1193">
        <v>90.2</v>
      </c>
      <c r="J1193">
        <v>6</v>
      </c>
      <c r="K1193" t="s">
        <v>27</v>
      </c>
      <c r="L1193">
        <v>90</v>
      </c>
      <c r="M1193">
        <v>20</v>
      </c>
      <c r="N1193">
        <v>154</v>
      </c>
      <c r="O1193" t="s">
        <v>39</v>
      </c>
      <c r="P1193" t="s">
        <v>29</v>
      </c>
      <c r="Q1193" t="s">
        <v>29</v>
      </c>
      <c r="R1193" t="s">
        <v>40</v>
      </c>
      <c r="S1193">
        <v>237</v>
      </c>
      <c r="T1193">
        <v>1</v>
      </c>
      <c r="U1193" t="s">
        <v>221</v>
      </c>
      <c r="V1193" t="s">
        <v>222</v>
      </c>
      <c r="W1193">
        <v>8</v>
      </c>
      <c r="X1193" t="str">
        <f t="shared" si="19"/>
        <v>CF3</v>
      </c>
      <c r="Y1193">
        <f>VLOOKUP($X1193,Salt_Elev!$Q$1:$R$128,2,FALSE)</f>
        <v>0.46899999999999997</v>
      </c>
    </row>
    <row r="1194" spans="1:25" x14ac:dyDescent="0.25">
      <c r="A1194" s="1">
        <v>45033</v>
      </c>
      <c r="B1194" s="2">
        <v>0.55347222222222225</v>
      </c>
      <c r="C1194" t="s">
        <v>186</v>
      </c>
      <c r="D1194" t="s">
        <v>110</v>
      </c>
      <c r="E1194" t="s">
        <v>25</v>
      </c>
      <c r="F1194" t="s">
        <v>181</v>
      </c>
      <c r="G1194">
        <v>3</v>
      </c>
      <c r="H1194">
        <v>43.4</v>
      </c>
      <c r="I1194">
        <v>90.2</v>
      </c>
      <c r="J1194">
        <v>6</v>
      </c>
      <c r="K1194" t="s">
        <v>27</v>
      </c>
      <c r="L1194">
        <v>90</v>
      </c>
      <c r="M1194">
        <v>20</v>
      </c>
      <c r="N1194">
        <v>154</v>
      </c>
      <c r="O1194" t="s">
        <v>39</v>
      </c>
      <c r="P1194" t="s">
        <v>29</v>
      </c>
      <c r="Q1194" t="s">
        <v>29</v>
      </c>
      <c r="R1194" t="s">
        <v>40</v>
      </c>
      <c r="S1194">
        <v>124</v>
      </c>
      <c r="T1194">
        <v>0.6</v>
      </c>
      <c r="U1194" t="s">
        <v>221</v>
      </c>
      <c r="V1194" t="s">
        <v>222</v>
      </c>
      <c r="W1194">
        <v>8</v>
      </c>
      <c r="X1194" t="str">
        <f t="shared" si="19"/>
        <v>CF3</v>
      </c>
      <c r="Y1194">
        <f>VLOOKUP($X1194,Salt_Elev!$Q$1:$R$128,2,FALSE)</f>
        <v>0.46899999999999997</v>
      </c>
    </row>
    <row r="1195" spans="1:25" x14ac:dyDescent="0.25">
      <c r="A1195" s="1">
        <v>45033</v>
      </c>
      <c r="B1195" s="2">
        <v>0.55347222222222225</v>
      </c>
      <c r="C1195" t="s">
        <v>186</v>
      </c>
      <c r="D1195" t="s">
        <v>110</v>
      </c>
      <c r="E1195" t="s">
        <v>25</v>
      </c>
      <c r="F1195" t="s">
        <v>181</v>
      </c>
      <c r="G1195">
        <v>3</v>
      </c>
      <c r="H1195">
        <v>43.4</v>
      </c>
      <c r="I1195">
        <v>90.2</v>
      </c>
      <c r="J1195">
        <v>6</v>
      </c>
      <c r="K1195" t="s">
        <v>27</v>
      </c>
      <c r="L1195">
        <v>90</v>
      </c>
      <c r="M1195">
        <v>20</v>
      </c>
      <c r="N1195">
        <v>154</v>
      </c>
      <c r="O1195" t="s">
        <v>39</v>
      </c>
      <c r="P1195" t="s">
        <v>29</v>
      </c>
      <c r="Q1195" t="s">
        <v>29</v>
      </c>
      <c r="R1195" t="s">
        <v>40</v>
      </c>
      <c r="S1195">
        <v>195</v>
      </c>
      <c r="T1195">
        <v>0.5</v>
      </c>
      <c r="U1195" t="s">
        <v>221</v>
      </c>
      <c r="V1195" t="s">
        <v>222</v>
      </c>
      <c r="W1195">
        <v>8</v>
      </c>
      <c r="X1195" t="str">
        <f t="shared" si="19"/>
        <v>CF3</v>
      </c>
      <c r="Y1195">
        <f>VLOOKUP($X1195,Salt_Elev!$Q$1:$R$128,2,FALSE)</f>
        <v>0.46899999999999997</v>
      </c>
    </row>
    <row r="1196" spans="1:25" x14ac:dyDescent="0.25">
      <c r="A1196" s="1">
        <v>45033</v>
      </c>
      <c r="B1196" s="2">
        <v>0.55347222222222225</v>
      </c>
      <c r="C1196" t="s">
        <v>186</v>
      </c>
      <c r="D1196" t="s">
        <v>110</v>
      </c>
      <c r="E1196" t="s">
        <v>25</v>
      </c>
      <c r="F1196" t="s">
        <v>181</v>
      </c>
      <c r="G1196">
        <v>3</v>
      </c>
      <c r="H1196">
        <v>43.4</v>
      </c>
      <c r="I1196">
        <v>90.2</v>
      </c>
      <c r="J1196">
        <v>6</v>
      </c>
      <c r="K1196" t="s">
        <v>27</v>
      </c>
      <c r="L1196">
        <v>90</v>
      </c>
      <c r="M1196">
        <v>20</v>
      </c>
      <c r="N1196">
        <v>154</v>
      </c>
      <c r="O1196" t="s">
        <v>39</v>
      </c>
      <c r="P1196" t="s">
        <v>29</v>
      </c>
      <c r="Q1196" t="s">
        <v>29</v>
      </c>
      <c r="R1196" t="s">
        <v>40</v>
      </c>
      <c r="S1196">
        <v>336</v>
      </c>
      <c r="T1196">
        <v>0.5</v>
      </c>
      <c r="U1196" t="s">
        <v>221</v>
      </c>
      <c r="V1196" t="s">
        <v>222</v>
      </c>
      <c r="W1196">
        <v>8</v>
      </c>
      <c r="X1196" t="str">
        <f t="shared" si="19"/>
        <v>CF3</v>
      </c>
      <c r="Y1196">
        <f>VLOOKUP($X1196,Salt_Elev!$Q$1:$R$128,2,FALSE)</f>
        <v>0.46899999999999997</v>
      </c>
    </row>
    <row r="1197" spans="1:25" x14ac:dyDescent="0.25">
      <c r="A1197" s="1">
        <v>45033</v>
      </c>
      <c r="B1197" s="2">
        <v>0.55347222222222225</v>
      </c>
      <c r="C1197" t="s">
        <v>186</v>
      </c>
      <c r="D1197" t="s">
        <v>110</v>
      </c>
      <c r="E1197" t="s">
        <v>25</v>
      </c>
      <c r="F1197" t="s">
        <v>181</v>
      </c>
      <c r="G1197">
        <v>3</v>
      </c>
      <c r="H1197">
        <v>43.4</v>
      </c>
      <c r="I1197">
        <v>90.2</v>
      </c>
      <c r="J1197">
        <v>6</v>
      </c>
      <c r="K1197" t="s">
        <v>27</v>
      </c>
      <c r="L1197">
        <v>90</v>
      </c>
      <c r="M1197">
        <v>20</v>
      </c>
      <c r="N1197">
        <v>154</v>
      </c>
      <c r="O1197" t="s">
        <v>39</v>
      </c>
      <c r="P1197" t="s">
        <v>29</v>
      </c>
      <c r="Q1197" t="s">
        <v>29</v>
      </c>
      <c r="R1197" t="s">
        <v>40</v>
      </c>
      <c r="S1197">
        <v>183</v>
      </c>
      <c r="T1197">
        <v>0.4</v>
      </c>
      <c r="U1197" t="s">
        <v>221</v>
      </c>
      <c r="V1197" t="s">
        <v>222</v>
      </c>
      <c r="W1197">
        <v>8</v>
      </c>
      <c r="X1197" t="str">
        <f t="shared" si="19"/>
        <v>CF3</v>
      </c>
      <c r="Y1197">
        <f>VLOOKUP($X1197,Salt_Elev!$Q$1:$R$128,2,FALSE)</f>
        <v>0.46899999999999997</v>
      </c>
    </row>
    <row r="1198" spans="1:25" x14ac:dyDescent="0.25">
      <c r="A1198" s="1">
        <v>45033</v>
      </c>
      <c r="B1198" s="2">
        <v>0.55347222222222225</v>
      </c>
      <c r="C1198" t="s">
        <v>186</v>
      </c>
      <c r="D1198" t="s">
        <v>110</v>
      </c>
      <c r="E1198" t="s">
        <v>25</v>
      </c>
      <c r="F1198" t="s">
        <v>181</v>
      </c>
      <c r="G1198">
        <v>3</v>
      </c>
      <c r="H1198">
        <v>43.4</v>
      </c>
      <c r="I1198">
        <v>90.2</v>
      </c>
      <c r="J1198">
        <v>6</v>
      </c>
      <c r="K1198" t="s">
        <v>27</v>
      </c>
      <c r="L1198">
        <v>90</v>
      </c>
      <c r="M1198">
        <v>20</v>
      </c>
      <c r="N1198">
        <v>154</v>
      </c>
      <c r="O1198" t="s">
        <v>39</v>
      </c>
      <c r="P1198" t="s">
        <v>29</v>
      </c>
      <c r="Q1198" t="s">
        <v>29</v>
      </c>
      <c r="R1198" t="s">
        <v>40</v>
      </c>
      <c r="S1198">
        <v>417</v>
      </c>
      <c r="T1198">
        <v>0.2</v>
      </c>
      <c r="U1198" t="s">
        <v>221</v>
      </c>
      <c r="V1198" t="s">
        <v>222</v>
      </c>
      <c r="W1198">
        <v>8</v>
      </c>
      <c r="X1198" t="str">
        <f t="shared" si="19"/>
        <v>CF3</v>
      </c>
      <c r="Y1198">
        <f>VLOOKUP($X1198,Salt_Elev!$Q$1:$R$128,2,FALSE)</f>
        <v>0.46899999999999997</v>
      </c>
    </row>
    <row r="1199" spans="1:25" x14ac:dyDescent="0.25">
      <c r="A1199" s="1">
        <v>45033</v>
      </c>
      <c r="B1199" s="2">
        <v>0.55347222222222225</v>
      </c>
      <c r="C1199" t="s">
        <v>186</v>
      </c>
      <c r="D1199" t="s">
        <v>110</v>
      </c>
      <c r="E1199" t="s">
        <v>25</v>
      </c>
      <c r="F1199" t="s">
        <v>181</v>
      </c>
      <c r="G1199">
        <v>3</v>
      </c>
      <c r="H1199">
        <v>43.4</v>
      </c>
      <c r="I1199">
        <v>90.2</v>
      </c>
      <c r="J1199">
        <v>6</v>
      </c>
      <c r="K1199" t="s">
        <v>27</v>
      </c>
      <c r="L1199">
        <v>90</v>
      </c>
      <c r="M1199">
        <v>20</v>
      </c>
      <c r="N1199">
        <v>154</v>
      </c>
      <c r="O1199" t="s">
        <v>39</v>
      </c>
      <c r="P1199" t="s">
        <v>29</v>
      </c>
      <c r="Q1199" t="s">
        <v>29</v>
      </c>
      <c r="R1199" t="s">
        <v>40</v>
      </c>
      <c r="S1199">
        <v>145</v>
      </c>
      <c r="T1199">
        <v>0.2</v>
      </c>
      <c r="U1199" t="s">
        <v>221</v>
      </c>
      <c r="V1199" t="s">
        <v>222</v>
      </c>
      <c r="W1199">
        <v>8</v>
      </c>
      <c r="X1199" t="str">
        <f t="shared" si="19"/>
        <v>CF3</v>
      </c>
      <c r="Y1199">
        <f>VLOOKUP($X1199,Salt_Elev!$Q$1:$R$128,2,FALSE)</f>
        <v>0.46899999999999997</v>
      </c>
    </row>
    <row r="1200" spans="1:25" x14ac:dyDescent="0.25">
      <c r="A1200" s="1">
        <v>45033</v>
      </c>
      <c r="B1200" s="2">
        <v>0.56944444444444442</v>
      </c>
      <c r="C1200" t="s">
        <v>186</v>
      </c>
      <c r="D1200" t="s">
        <v>110</v>
      </c>
      <c r="E1200" t="s">
        <v>25</v>
      </c>
      <c r="F1200" t="s">
        <v>181</v>
      </c>
      <c r="G1200">
        <v>4</v>
      </c>
      <c r="H1200">
        <v>42.5</v>
      </c>
      <c r="I1200">
        <v>76</v>
      </c>
      <c r="J1200">
        <v>9</v>
      </c>
      <c r="K1200" t="s">
        <v>36</v>
      </c>
      <c r="L1200">
        <v>1</v>
      </c>
      <c r="M1200">
        <v>100</v>
      </c>
      <c r="N1200">
        <v>95</v>
      </c>
      <c r="O1200" t="s">
        <v>37</v>
      </c>
      <c r="P1200" t="s">
        <v>37</v>
      </c>
      <c r="Q1200" t="s">
        <v>37</v>
      </c>
      <c r="R1200" t="s">
        <v>37</v>
      </c>
      <c r="S1200">
        <v>56</v>
      </c>
      <c r="T1200">
        <v>7.5</v>
      </c>
      <c r="U1200" t="s">
        <v>223</v>
      </c>
      <c r="X1200" t="str">
        <f t="shared" si="19"/>
        <v>CF4</v>
      </c>
      <c r="Y1200">
        <f>VLOOKUP($X1200,Salt_Elev!$Q$1:$R$128,2,FALSE)</f>
        <v>0.627</v>
      </c>
    </row>
    <row r="1201" spans="1:25" x14ac:dyDescent="0.25">
      <c r="A1201" s="1">
        <v>45033</v>
      </c>
      <c r="B1201" s="2">
        <v>0.56944444444444442</v>
      </c>
      <c r="C1201" t="s">
        <v>186</v>
      </c>
      <c r="D1201" t="s">
        <v>110</v>
      </c>
      <c r="E1201" t="s">
        <v>25</v>
      </c>
      <c r="F1201" t="s">
        <v>181</v>
      </c>
      <c r="G1201">
        <v>4</v>
      </c>
      <c r="H1201">
        <v>42.5</v>
      </c>
      <c r="I1201">
        <v>76</v>
      </c>
      <c r="J1201">
        <v>9</v>
      </c>
      <c r="K1201" t="s">
        <v>36</v>
      </c>
      <c r="L1201">
        <v>1</v>
      </c>
      <c r="M1201">
        <v>100</v>
      </c>
      <c r="N1201">
        <v>95</v>
      </c>
      <c r="O1201" t="s">
        <v>37</v>
      </c>
      <c r="P1201" t="s">
        <v>37</v>
      </c>
      <c r="Q1201" t="s">
        <v>37</v>
      </c>
      <c r="R1201" t="s">
        <v>37</v>
      </c>
      <c r="S1201">
        <v>145</v>
      </c>
      <c r="T1201">
        <v>6.5</v>
      </c>
      <c r="U1201" t="s">
        <v>223</v>
      </c>
      <c r="X1201" t="str">
        <f t="shared" si="19"/>
        <v>CF4</v>
      </c>
      <c r="Y1201">
        <f>VLOOKUP($X1201,Salt_Elev!$Q$1:$R$128,2,FALSE)</f>
        <v>0.627</v>
      </c>
    </row>
    <row r="1202" spans="1:25" x14ac:dyDescent="0.25">
      <c r="A1202" s="1">
        <v>45033</v>
      </c>
      <c r="B1202" s="2">
        <v>0.56944444444444442</v>
      </c>
      <c r="C1202" t="s">
        <v>186</v>
      </c>
      <c r="D1202" t="s">
        <v>110</v>
      </c>
      <c r="E1202" t="s">
        <v>25</v>
      </c>
      <c r="F1202" t="s">
        <v>181</v>
      </c>
      <c r="G1202">
        <v>4</v>
      </c>
      <c r="H1202">
        <v>42.5</v>
      </c>
      <c r="I1202">
        <v>76</v>
      </c>
      <c r="J1202">
        <v>9</v>
      </c>
      <c r="K1202" t="s">
        <v>36</v>
      </c>
      <c r="L1202">
        <v>1</v>
      </c>
      <c r="M1202">
        <v>100</v>
      </c>
      <c r="N1202">
        <v>95</v>
      </c>
      <c r="O1202" t="s">
        <v>37</v>
      </c>
      <c r="P1202" t="s">
        <v>37</v>
      </c>
      <c r="Q1202" t="s">
        <v>37</v>
      </c>
      <c r="R1202" t="s">
        <v>37</v>
      </c>
      <c r="S1202">
        <v>94</v>
      </c>
      <c r="T1202">
        <v>6</v>
      </c>
      <c r="U1202" t="s">
        <v>223</v>
      </c>
      <c r="X1202" t="str">
        <f t="shared" si="19"/>
        <v>CF4</v>
      </c>
      <c r="Y1202">
        <f>VLOOKUP($X1202,Salt_Elev!$Q$1:$R$128,2,FALSE)</f>
        <v>0.627</v>
      </c>
    </row>
    <row r="1203" spans="1:25" x14ac:dyDescent="0.25">
      <c r="A1203" s="1">
        <v>45033</v>
      </c>
      <c r="B1203" s="2">
        <v>0.56944444444444442</v>
      </c>
      <c r="C1203" t="s">
        <v>186</v>
      </c>
      <c r="D1203" t="s">
        <v>110</v>
      </c>
      <c r="E1203" t="s">
        <v>25</v>
      </c>
      <c r="F1203" t="s">
        <v>181</v>
      </c>
      <c r="G1203">
        <v>4</v>
      </c>
      <c r="H1203">
        <v>42.5</v>
      </c>
      <c r="I1203">
        <v>76</v>
      </c>
      <c r="J1203">
        <v>9</v>
      </c>
      <c r="K1203" t="s">
        <v>36</v>
      </c>
      <c r="L1203">
        <v>1</v>
      </c>
      <c r="M1203">
        <v>100</v>
      </c>
      <c r="N1203">
        <v>95</v>
      </c>
      <c r="O1203" t="s">
        <v>37</v>
      </c>
      <c r="P1203" t="s">
        <v>37</v>
      </c>
      <c r="Q1203" t="s">
        <v>37</v>
      </c>
      <c r="R1203" t="s">
        <v>37</v>
      </c>
      <c r="S1203">
        <v>66</v>
      </c>
      <c r="T1203">
        <v>6</v>
      </c>
      <c r="U1203" t="s">
        <v>223</v>
      </c>
      <c r="X1203" t="str">
        <f t="shared" si="19"/>
        <v>CF4</v>
      </c>
      <c r="Y1203">
        <f>VLOOKUP($X1203,Salt_Elev!$Q$1:$R$128,2,FALSE)</f>
        <v>0.627</v>
      </c>
    </row>
    <row r="1204" spans="1:25" x14ac:dyDescent="0.25">
      <c r="A1204" s="1">
        <v>45033</v>
      </c>
      <c r="B1204" s="2">
        <v>0.56944444444444442</v>
      </c>
      <c r="C1204" t="s">
        <v>186</v>
      </c>
      <c r="D1204" t="s">
        <v>110</v>
      </c>
      <c r="E1204" t="s">
        <v>25</v>
      </c>
      <c r="F1204" t="s">
        <v>181</v>
      </c>
      <c r="G1204">
        <v>4</v>
      </c>
      <c r="H1204">
        <v>42.5</v>
      </c>
      <c r="I1204">
        <v>76</v>
      </c>
      <c r="J1204">
        <v>9</v>
      </c>
      <c r="K1204" t="s">
        <v>36</v>
      </c>
      <c r="L1204">
        <v>1</v>
      </c>
      <c r="M1204">
        <v>100</v>
      </c>
      <c r="N1204">
        <v>95</v>
      </c>
      <c r="O1204" t="s">
        <v>37</v>
      </c>
      <c r="P1204" t="s">
        <v>37</v>
      </c>
      <c r="Q1204" t="s">
        <v>37</v>
      </c>
      <c r="R1204" t="s">
        <v>37</v>
      </c>
      <c r="S1204">
        <v>116</v>
      </c>
      <c r="T1204">
        <v>5</v>
      </c>
      <c r="U1204" t="s">
        <v>223</v>
      </c>
      <c r="X1204" t="str">
        <f t="shared" si="19"/>
        <v>CF4</v>
      </c>
      <c r="Y1204">
        <f>VLOOKUP($X1204,Salt_Elev!$Q$1:$R$128,2,FALSE)</f>
        <v>0.627</v>
      </c>
    </row>
    <row r="1205" spans="1:25" x14ac:dyDescent="0.25">
      <c r="A1205" s="1">
        <v>45033</v>
      </c>
      <c r="B1205" s="2">
        <v>0.56944444444444442</v>
      </c>
      <c r="C1205" t="s">
        <v>186</v>
      </c>
      <c r="D1205" t="s">
        <v>110</v>
      </c>
      <c r="E1205" t="s">
        <v>25</v>
      </c>
      <c r="F1205" t="s">
        <v>181</v>
      </c>
      <c r="G1205">
        <v>4</v>
      </c>
      <c r="H1205">
        <v>42.5</v>
      </c>
      <c r="I1205">
        <v>76</v>
      </c>
      <c r="J1205">
        <v>9</v>
      </c>
      <c r="K1205" t="s">
        <v>36</v>
      </c>
      <c r="L1205">
        <v>1</v>
      </c>
      <c r="M1205">
        <v>100</v>
      </c>
      <c r="N1205">
        <v>95</v>
      </c>
      <c r="O1205" t="s">
        <v>37</v>
      </c>
      <c r="P1205" t="s">
        <v>37</v>
      </c>
      <c r="Q1205" t="s">
        <v>37</v>
      </c>
      <c r="R1205" t="s">
        <v>37</v>
      </c>
      <c r="S1205">
        <v>105</v>
      </c>
      <c r="T1205">
        <v>5</v>
      </c>
      <c r="U1205" t="s">
        <v>223</v>
      </c>
      <c r="X1205" t="str">
        <f t="shared" si="19"/>
        <v>CF4</v>
      </c>
      <c r="Y1205">
        <f>VLOOKUP($X1205,Salt_Elev!$Q$1:$R$128,2,FALSE)</f>
        <v>0.627</v>
      </c>
    </row>
    <row r="1206" spans="1:25" x14ac:dyDescent="0.25">
      <c r="A1206" s="1">
        <v>45033</v>
      </c>
      <c r="B1206" s="2">
        <v>0.56944444444444442</v>
      </c>
      <c r="C1206" t="s">
        <v>186</v>
      </c>
      <c r="D1206" t="s">
        <v>110</v>
      </c>
      <c r="E1206" t="s">
        <v>25</v>
      </c>
      <c r="F1206" t="s">
        <v>181</v>
      </c>
      <c r="G1206">
        <v>4</v>
      </c>
      <c r="H1206">
        <v>42.5</v>
      </c>
      <c r="I1206">
        <v>76</v>
      </c>
      <c r="J1206">
        <v>9</v>
      </c>
      <c r="K1206" t="s">
        <v>36</v>
      </c>
      <c r="L1206">
        <v>1</v>
      </c>
      <c r="M1206">
        <v>100</v>
      </c>
      <c r="N1206">
        <v>95</v>
      </c>
      <c r="O1206" t="s">
        <v>37</v>
      </c>
      <c r="P1206" t="s">
        <v>37</v>
      </c>
      <c r="Q1206" t="s">
        <v>37</v>
      </c>
      <c r="R1206" t="s">
        <v>37</v>
      </c>
      <c r="S1206">
        <v>83</v>
      </c>
      <c r="T1206">
        <v>5</v>
      </c>
      <c r="U1206" t="s">
        <v>223</v>
      </c>
      <c r="X1206" t="str">
        <f t="shared" si="19"/>
        <v>CF4</v>
      </c>
      <c r="Y1206">
        <f>VLOOKUP($X1206,Salt_Elev!$Q$1:$R$128,2,FALSE)</f>
        <v>0.627</v>
      </c>
    </row>
    <row r="1207" spans="1:25" x14ac:dyDescent="0.25">
      <c r="A1207" s="1">
        <v>45033</v>
      </c>
      <c r="B1207" s="2">
        <v>0.56944444444444442</v>
      </c>
      <c r="C1207" t="s">
        <v>186</v>
      </c>
      <c r="D1207" t="s">
        <v>110</v>
      </c>
      <c r="E1207" t="s">
        <v>25</v>
      </c>
      <c r="F1207" t="s">
        <v>181</v>
      </c>
      <c r="G1207">
        <v>4</v>
      </c>
      <c r="H1207">
        <v>42.5</v>
      </c>
      <c r="I1207">
        <v>76</v>
      </c>
      <c r="J1207">
        <v>9</v>
      </c>
      <c r="K1207" t="s">
        <v>36</v>
      </c>
      <c r="L1207">
        <v>1</v>
      </c>
      <c r="M1207">
        <v>100</v>
      </c>
      <c r="N1207">
        <v>95</v>
      </c>
      <c r="O1207" t="s">
        <v>37</v>
      </c>
      <c r="P1207" t="s">
        <v>37</v>
      </c>
      <c r="Q1207" t="s">
        <v>37</v>
      </c>
      <c r="R1207" t="s">
        <v>37</v>
      </c>
      <c r="S1207">
        <v>12</v>
      </c>
      <c r="T1207">
        <v>5</v>
      </c>
      <c r="U1207" t="s">
        <v>223</v>
      </c>
      <c r="X1207" t="str">
        <f t="shared" si="19"/>
        <v>CF4</v>
      </c>
      <c r="Y1207">
        <f>VLOOKUP($X1207,Salt_Elev!$Q$1:$R$128,2,FALSE)</f>
        <v>0.627</v>
      </c>
    </row>
    <row r="1208" spans="1:25" x14ac:dyDescent="0.25">
      <c r="A1208" s="1">
        <v>45033</v>
      </c>
      <c r="B1208" s="2">
        <v>0.56944444444444442</v>
      </c>
      <c r="C1208" t="s">
        <v>186</v>
      </c>
      <c r="D1208" t="s">
        <v>110</v>
      </c>
      <c r="E1208" t="s">
        <v>25</v>
      </c>
      <c r="F1208" t="s">
        <v>181</v>
      </c>
      <c r="G1208">
        <v>4</v>
      </c>
      <c r="H1208">
        <v>42.5</v>
      </c>
      <c r="I1208">
        <v>76</v>
      </c>
      <c r="J1208">
        <v>9</v>
      </c>
      <c r="K1208" t="s">
        <v>36</v>
      </c>
      <c r="L1208">
        <v>1</v>
      </c>
      <c r="M1208">
        <v>100</v>
      </c>
      <c r="N1208">
        <v>95</v>
      </c>
      <c r="O1208" t="s">
        <v>37</v>
      </c>
      <c r="P1208" t="s">
        <v>37</v>
      </c>
      <c r="Q1208" t="s">
        <v>37</v>
      </c>
      <c r="R1208" t="s">
        <v>37</v>
      </c>
      <c r="S1208">
        <v>116</v>
      </c>
      <c r="T1208">
        <v>4</v>
      </c>
      <c r="U1208" t="s">
        <v>223</v>
      </c>
      <c r="X1208" t="str">
        <f t="shared" si="19"/>
        <v>CF4</v>
      </c>
      <c r="Y1208">
        <f>VLOOKUP($X1208,Salt_Elev!$Q$1:$R$128,2,FALSE)</f>
        <v>0.627</v>
      </c>
    </row>
    <row r="1209" spans="1:25" x14ac:dyDescent="0.25">
      <c r="A1209" s="1">
        <v>45033</v>
      </c>
      <c r="B1209" s="2">
        <v>0.56944444444444442</v>
      </c>
      <c r="C1209" t="s">
        <v>186</v>
      </c>
      <c r="D1209" t="s">
        <v>110</v>
      </c>
      <c r="E1209" t="s">
        <v>25</v>
      </c>
      <c r="F1209" t="s">
        <v>181</v>
      </c>
      <c r="G1209">
        <v>4</v>
      </c>
      <c r="H1209">
        <v>42.5</v>
      </c>
      <c r="I1209">
        <v>76</v>
      </c>
      <c r="J1209">
        <v>9</v>
      </c>
      <c r="K1209" t="s">
        <v>36</v>
      </c>
      <c r="L1209">
        <v>1</v>
      </c>
      <c r="M1209">
        <v>100</v>
      </c>
      <c r="N1209">
        <v>95</v>
      </c>
      <c r="O1209" t="s">
        <v>37</v>
      </c>
      <c r="P1209" t="s">
        <v>37</v>
      </c>
      <c r="Q1209" t="s">
        <v>37</v>
      </c>
      <c r="R1209" t="s">
        <v>37</v>
      </c>
      <c r="S1209">
        <v>120</v>
      </c>
      <c r="T1209">
        <v>3.5</v>
      </c>
      <c r="U1209" t="s">
        <v>223</v>
      </c>
      <c r="X1209" t="str">
        <f t="shared" si="19"/>
        <v>CF4</v>
      </c>
      <c r="Y1209">
        <f>VLOOKUP($X1209,Salt_Elev!$Q$1:$R$128,2,FALSE)</f>
        <v>0.627</v>
      </c>
    </row>
    <row r="1210" spans="1:25" x14ac:dyDescent="0.25">
      <c r="A1210" s="1">
        <v>45033</v>
      </c>
      <c r="B1210" s="2">
        <v>0.56944444444444442</v>
      </c>
      <c r="C1210" t="s">
        <v>186</v>
      </c>
      <c r="D1210" t="s">
        <v>110</v>
      </c>
      <c r="E1210" t="s">
        <v>25</v>
      </c>
      <c r="F1210" t="s">
        <v>181</v>
      </c>
      <c r="G1210">
        <v>4</v>
      </c>
      <c r="H1210">
        <v>42.5</v>
      </c>
      <c r="I1210">
        <v>76</v>
      </c>
      <c r="J1210">
        <v>9</v>
      </c>
      <c r="K1210" t="s">
        <v>27</v>
      </c>
      <c r="L1210">
        <v>75</v>
      </c>
      <c r="M1210">
        <v>50</v>
      </c>
      <c r="N1210">
        <v>229</v>
      </c>
      <c r="O1210" t="s">
        <v>39</v>
      </c>
      <c r="P1210" t="s">
        <v>29</v>
      </c>
      <c r="Q1210" t="s">
        <v>29</v>
      </c>
      <c r="R1210" t="s">
        <v>40</v>
      </c>
      <c r="S1210">
        <v>392</v>
      </c>
      <c r="T1210">
        <v>1.1000000000000001</v>
      </c>
      <c r="U1210" t="s">
        <v>223</v>
      </c>
      <c r="V1210" t="s">
        <v>224</v>
      </c>
      <c r="W1210">
        <v>9</v>
      </c>
      <c r="X1210" t="str">
        <f t="shared" si="19"/>
        <v>CF4</v>
      </c>
      <c r="Y1210">
        <f>VLOOKUP($X1210,Salt_Elev!$Q$1:$R$128,2,FALSE)</f>
        <v>0.627</v>
      </c>
    </row>
    <row r="1211" spans="1:25" x14ac:dyDescent="0.25">
      <c r="A1211" s="1">
        <v>45033</v>
      </c>
      <c r="B1211" s="2">
        <v>0.56944444444444442</v>
      </c>
      <c r="C1211" t="s">
        <v>186</v>
      </c>
      <c r="D1211" t="s">
        <v>110</v>
      </c>
      <c r="E1211" t="s">
        <v>25</v>
      </c>
      <c r="F1211" t="s">
        <v>181</v>
      </c>
      <c r="G1211">
        <v>4</v>
      </c>
      <c r="H1211">
        <v>42.5</v>
      </c>
      <c r="I1211">
        <v>76</v>
      </c>
      <c r="J1211">
        <v>9</v>
      </c>
      <c r="K1211" t="s">
        <v>27</v>
      </c>
      <c r="L1211">
        <v>75</v>
      </c>
      <c r="M1211">
        <v>50</v>
      </c>
      <c r="N1211">
        <v>229</v>
      </c>
      <c r="O1211" t="s">
        <v>39</v>
      </c>
      <c r="P1211" t="s">
        <v>29</v>
      </c>
      <c r="Q1211" t="s">
        <v>29</v>
      </c>
      <c r="R1211" t="s">
        <v>40</v>
      </c>
      <c r="S1211">
        <v>321</v>
      </c>
      <c r="T1211">
        <v>1</v>
      </c>
      <c r="U1211" t="s">
        <v>223</v>
      </c>
      <c r="V1211" t="s">
        <v>224</v>
      </c>
      <c r="W1211">
        <v>9</v>
      </c>
      <c r="X1211" t="str">
        <f t="shared" si="19"/>
        <v>CF4</v>
      </c>
      <c r="Y1211">
        <f>VLOOKUP($X1211,Salt_Elev!$Q$1:$R$128,2,FALSE)</f>
        <v>0.627</v>
      </c>
    </row>
    <row r="1212" spans="1:25" x14ac:dyDescent="0.25">
      <c r="A1212" s="1">
        <v>45033</v>
      </c>
      <c r="B1212" s="2">
        <v>0.56944444444444442</v>
      </c>
      <c r="C1212" t="s">
        <v>186</v>
      </c>
      <c r="D1212" t="s">
        <v>110</v>
      </c>
      <c r="E1212" t="s">
        <v>25</v>
      </c>
      <c r="F1212" t="s">
        <v>181</v>
      </c>
      <c r="G1212">
        <v>4</v>
      </c>
      <c r="H1212">
        <v>42.5</v>
      </c>
      <c r="I1212">
        <v>76</v>
      </c>
      <c r="J1212">
        <v>9</v>
      </c>
      <c r="K1212" t="s">
        <v>27</v>
      </c>
      <c r="L1212">
        <v>75</v>
      </c>
      <c r="M1212">
        <v>50</v>
      </c>
      <c r="N1212">
        <v>229</v>
      </c>
      <c r="O1212" t="s">
        <v>39</v>
      </c>
      <c r="P1212" t="s">
        <v>29</v>
      </c>
      <c r="Q1212" t="s">
        <v>29</v>
      </c>
      <c r="R1212" t="s">
        <v>40</v>
      </c>
      <c r="S1212">
        <v>133</v>
      </c>
      <c r="T1212">
        <v>1</v>
      </c>
      <c r="U1212" t="s">
        <v>223</v>
      </c>
      <c r="V1212" t="s">
        <v>224</v>
      </c>
      <c r="W1212">
        <v>9</v>
      </c>
      <c r="X1212" t="str">
        <f t="shared" si="19"/>
        <v>CF4</v>
      </c>
      <c r="Y1212">
        <f>VLOOKUP($X1212,Salt_Elev!$Q$1:$R$128,2,FALSE)</f>
        <v>0.627</v>
      </c>
    </row>
    <row r="1213" spans="1:25" x14ac:dyDescent="0.25">
      <c r="A1213" s="1">
        <v>45033</v>
      </c>
      <c r="B1213" s="2">
        <v>0.56944444444444442</v>
      </c>
      <c r="C1213" t="s">
        <v>186</v>
      </c>
      <c r="D1213" t="s">
        <v>110</v>
      </c>
      <c r="E1213" t="s">
        <v>25</v>
      </c>
      <c r="F1213" t="s">
        <v>181</v>
      </c>
      <c r="G1213">
        <v>4</v>
      </c>
      <c r="H1213">
        <v>42.5</v>
      </c>
      <c r="I1213">
        <v>76</v>
      </c>
      <c r="J1213">
        <v>9</v>
      </c>
      <c r="K1213" t="s">
        <v>27</v>
      </c>
      <c r="L1213">
        <v>75</v>
      </c>
      <c r="M1213">
        <v>50</v>
      </c>
      <c r="N1213">
        <v>229</v>
      </c>
      <c r="O1213" t="s">
        <v>39</v>
      </c>
      <c r="P1213" t="s">
        <v>29</v>
      </c>
      <c r="Q1213" t="s">
        <v>29</v>
      </c>
      <c r="R1213" t="s">
        <v>40</v>
      </c>
      <c r="S1213">
        <v>188</v>
      </c>
      <c r="T1213">
        <v>1</v>
      </c>
      <c r="U1213" t="s">
        <v>223</v>
      </c>
      <c r="V1213" t="s">
        <v>224</v>
      </c>
      <c r="W1213">
        <v>9</v>
      </c>
      <c r="X1213" t="str">
        <f t="shared" si="19"/>
        <v>CF4</v>
      </c>
      <c r="Y1213">
        <f>VLOOKUP($X1213,Salt_Elev!$Q$1:$R$128,2,FALSE)</f>
        <v>0.627</v>
      </c>
    </row>
    <row r="1214" spans="1:25" x14ac:dyDescent="0.25">
      <c r="A1214" s="1">
        <v>45033</v>
      </c>
      <c r="B1214" s="2">
        <v>0.56944444444444442</v>
      </c>
      <c r="C1214" t="s">
        <v>186</v>
      </c>
      <c r="D1214" t="s">
        <v>110</v>
      </c>
      <c r="E1214" t="s">
        <v>25</v>
      </c>
      <c r="F1214" t="s">
        <v>181</v>
      </c>
      <c r="G1214">
        <v>4</v>
      </c>
      <c r="H1214">
        <v>42.5</v>
      </c>
      <c r="I1214">
        <v>76</v>
      </c>
      <c r="J1214">
        <v>9</v>
      </c>
      <c r="K1214" t="s">
        <v>27</v>
      </c>
      <c r="L1214">
        <v>75</v>
      </c>
      <c r="M1214">
        <v>50</v>
      </c>
      <c r="N1214">
        <v>229</v>
      </c>
      <c r="O1214" t="s">
        <v>39</v>
      </c>
      <c r="P1214" t="s">
        <v>29</v>
      </c>
      <c r="Q1214" t="s">
        <v>29</v>
      </c>
      <c r="R1214" t="s">
        <v>40</v>
      </c>
      <c r="S1214">
        <v>263</v>
      </c>
      <c r="T1214">
        <v>1</v>
      </c>
      <c r="U1214" t="s">
        <v>223</v>
      </c>
      <c r="V1214" t="s">
        <v>224</v>
      </c>
      <c r="W1214">
        <v>9</v>
      </c>
      <c r="X1214" t="str">
        <f t="shared" si="19"/>
        <v>CF4</v>
      </c>
      <c r="Y1214">
        <f>VLOOKUP($X1214,Salt_Elev!$Q$1:$R$128,2,FALSE)</f>
        <v>0.627</v>
      </c>
    </row>
    <row r="1215" spans="1:25" x14ac:dyDescent="0.25">
      <c r="A1215" s="1">
        <v>45033</v>
      </c>
      <c r="B1215" s="2">
        <v>0.56944444444444442</v>
      </c>
      <c r="C1215" t="s">
        <v>186</v>
      </c>
      <c r="D1215" t="s">
        <v>110</v>
      </c>
      <c r="E1215" t="s">
        <v>25</v>
      </c>
      <c r="F1215" t="s">
        <v>181</v>
      </c>
      <c r="G1215">
        <v>4</v>
      </c>
      <c r="H1215">
        <v>42.5</v>
      </c>
      <c r="I1215">
        <v>76</v>
      </c>
      <c r="J1215">
        <v>9</v>
      </c>
      <c r="K1215" t="s">
        <v>27</v>
      </c>
      <c r="L1215">
        <v>75</v>
      </c>
      <c r="M1215">
        <v>50</v>
      </c>
      <c r="N1215">
        <v>229</v>
      </c>
      <c r="O1215" t="s">
        <v>39</v>
      </c>
      <c r="P1215" t="s">
        <v>29</v>
      </c>
      <c r="Q1215" t="s">
        <v>29</v>
      </c>
      <c r="R1215" t="s">
        <v>40</v>
      </c>
      <c r="S1215">
        <v>294</v>
      </c>
      <c r="T1215">
        <v>1</v>
      </c>
      <c r="U1215" t="s">
        <v>223</v>
      </c>
      <c r="V1215" t="s">
        <v>224</v>
      </c>
      <c r="W1215">
        <v>9</v>
      </c>
      <c r="X1215" t="str">
        <f t="shared" si="19"/>
        <v>CF4</v>
      </c>
      <c r="Y1215">
        <f>VLOOKUP($X1215,Salt_Elev!$Q$1:$R$128,2,FALSE)</f>
        <v>0.627</v>
      </c>
    </row>
    <row r="1216" spans="1:25" x14ac:dyDescent="0.25">
      <c r="A1216" s="1">
        <v>45033</v>
      </c>
      <c r="B1216" s="2">
        <v>0.56944444444444442</v>
      </c>
      <c r="C1216" t="s">
        <v>186</v>
      </c>
      <c r="D1216" t="s">
        <v>110</v>
      </c>
      <c r="E1216" t="s">
        <v>25</v>
      </c>
      <c r="F1216" t="s">
        <v>181</v>
      </c>
      <c r="G1216">
        <v>4</v>
      </c>
      <c r="H1216">
        <v>42.5</v>
      </c>
      <c r="I1216">
        <v>76</v>
      </c>
      <c r="J1216">
        <v>9</v>
      </c>
      <c r="K1216" t="s">
        <v>27</v>
      </c>
      <c r="L1216">
        <v>75</v>
      </c>
      <c r="M1216">
        <v>50</v>
      </c>
      <c r="N1216">
        <v>229</v>
      </c>
      <c r="O1216" t="s">
        <v>39</v>
      </c>
      <c r="P1216" t="s">
        <v>29</v>
      </c>
      <c r="Q1216" t="s">
        <v>29</v>
      </c>
      <c r="R1216" t="s">
        <v>40</v>
      </c>
      <c r="S1216">
        <v>280</v>
      </c>
      <c r="T1216">
        <v>0.5</v>
      </c>
      <c r="U1216" t="s">
        <v>223</v>
      </c>
      <c r="V1216" t="s">
        <v>224</v>
      </c>
      <c r="W1216">
        <v>9</v>
      </c>
      <c r="X1216" t="str">
        <f t="shared" si="19"/>
        <v>CF4</v>
      </c>
      <c r="Y1216">
        <f>VLOOKUP($X1216,Salt_Elev!$Q$1:$R$128,2,FALSE)</f>
        <v>0.627</v>
      </c>
    </row>
    <row r="1217" spans="1:25" x14ac:dyDescent="0.25">
      <c r="A1217" s="1">
        <v>45033</v>
      </c>
      <c r="B1217" s="2">
        <v>0.56944444444444442</v>
      </c>
      <c r="C1217" t="s">
        <v>186</v>
      </c>
      <c r="D1217" t="s">
        <v>110</v>
      </c>
      <c r="E1217" t="s">
        <v>25</v>
      </c>
      <c r="F1217" t="s">
        <v>181</v>
      </c>
      <c r="G1217">
        <v>4</v>
      </c>
      <c r="H1217">
        <v>42.5</v>
      </c>
      <c r="I1217">
        <v>76</v>
      </c>
      <c r="J1217">
        <v>9</v>
      </c>
      <c r="K1217" t="s">
        <v>27</v>
      </c>
      <c r="L1217">
        <v>45</v>
      </c>
      <c r="M1217">
        <v>50</v>
      </c>
      <c r="N1217">
        <v>229</v>
      </c>
      <c r="O1217" t="s">
        <v>39</v>
      </c>
      <c r="P1217" t="s">
        <v>29</v>
      </c>
      <c r="Q1217" t="s">
        <v>29</v>
      </c>
      <c r="R1217" t="s">
        <v>40</v>
      </c>
      <c r="S1217">
        <v>227</v>
      </c>
      <c r="T1217">
        <v>0.5</v>
      </c>
      <c r="U1217" t="s">
        <v>223</v>
      </c>
      <c r="V1217" t="s">
        <v>224</v>
      </c>
      <c r="W1217">
        <v>9</v>
      </c>
      <c r="X1217" t="str">
        <f t="shared" si="19"/>
        <v>CF4</v>
      </c>
      <c r="Y1217">
        <f>VLOOKUP($X1217,Salt_Elev!$Q$1:$R$128,2,FALSE)</f>
        <v>0.627</v>
      </c>
    </row>
    <row r="1218" spans="1:25" x14ac:dyDescent="0.25">
      <c r="A1218" s="1">
        <v>45033</v>
      </c>
      <c r="B1218" s="2">
        <v>0.56944444444444442</v>
      </c>
      <c r="C1218" t="s">
        <v>186</v>
      </c>
      <c r="D1218" t="s">
        <v>110</v>
      </c>
      <c r="E1218" t="s">
        <v>25</v>
      </c>
      <c r="F1218" t="s">
        <v>181</v>
      </c>
      <c r="G1218">
        <v>4</v>
      </c>
      <c r="H1218">
        <v>42.5</v>
      </c>
      <c r="I1218">
        <v>76</v>
      </c>
      <c r="J1218">
        <v>9</v>
      </c>
      <c r="K1218" t="s">
        <v>27</v>
      </c>
      <c r="L1218">
        <v>75</v>
      </c>
      <c r="M1218">
        <v>50</v>
      </c>
      <c r="N1218">
        <v>229</v>
      </c>
      <c r="O1218" t="s">
        <v>39</v>
      </c>
      <c r="P1218" t="s">
        <v>29</v>
      </c>
      <c r="Q1218" t="s">
        <v>29</v>
      </c>
      <c r="R1218" t="s">
        <v>40</v>
      </c>
      <c r="S1218">
        <v>121</v>
      </c>
      <c r="T1218">
        <v>0.2</v>
      </c>
      <c r="U1218" t="s">
        <v>223</v>
      </c>
      <c r="V1218" t="s">
        <v>224</v>
      </c>
      <c r="W1218">
        <v>9</v>
      </c>
      <c r="X1218" t="str">
        <f t="shared" ref="X1218:X1281" si="20">_xlfn.CONCAT(F1218,G1218)</f>
        <v>CF4</v>
      </c>
      <c r="Y1218">
        <f>VLOOKUP($X1218,Salt_Elev!$Q$1:$R$128,2,FALSE)</f>
        <v>0.627</v>
      </c>
    </row>
    <row r="1219" spans="1:25" x14ac:dyDescent="0.25">
      <c r="A1219" s="1">
        <v>45033</v>
      </c>
      <c r="B1219" s="2">
        <v>0.56944444444444442</v>
      </c>
      <c r="C1219" t="s">
        <v>186</v>
      </c>
      <c r="D1219" t="s">
        <v>110</v>
      </c>
      <c r="E1219" t="s">
        <v>25</v>
      </c>
      <c r="F1219" t="s">
        <v>181</v>
      </c>
      <c r="G1219">
        <v>4</v>
      </c>
      <c r="H1219">
        <v>42.5</v>
      </c>
      <c r="I1219">
        <v>76</v>
      </c>
      <c r="J1219">
        <v>9</v>
      </c>
      <c r="K1219" t="s">
        <v>27</v>
      </c>
      <c r="L1219">
        <v>75</v>
      </c>
      <c r="M1219">
        <v>50</v>
      </c>
      <c r="N1219">
        <v>229</v>
      </c>
      <c r="O1219" t="s">
        <v>39</v>
      </c>
      <c r="P1219" t="s">
        <v>29</v>
      </c>
      <c r="Q1219" t="s">
        <v>29</v>
      </c>
      <c r="R1219" t="s">
        <v>40</v>
      </c>
      <c r="S1219">
        <v>131</v>
      </c>
      <c r="T1219">
        <v>0.2</v>
      </c>
      <c r="U1219" t="s">
        <v>223</v>
      </c>
      <c r="V1219" t="s">
        <v>224</v>
      </c>
      <c r="W1219">
        <v>9</v>
      </c>
      <c r="X1219" t="str">
        <f t="shared" si="20"/>
        <v>CF4</v>
      </c>
      <c r="Y1219">
        <f>VLOOKUP($X1219,Salt_Elev!$Q$1:$R$128,2,FALSE)</f>
        <v>0.627</v>
      </c>
    </row>
    <row r="1220" spans="1:25" x14ac:dyDescent="0.25">
      <c r="A1220" s="1">
        <v>45033</v>
      </c>
      <c r="B1220" s="2">
        <v>0.58124999999999993</v>
      </c>
      <c r="C1220" t="s">
        <v>186</v>
      </c>
      <c r="D1220" t="s">
        <v>110</v>
      </c>
      <c r="E1220" t="s">
        <v>25</v>
      </c>
      <c r="F1220" t="s">
        <v>181</v>
      </c>
      <c r="G1220">
        <v>5</v>
      </c>
      <c r="H1220">
        <v>46.6</v>
      </c>
      <c r="I1220">
        <v>100</v>
      </c>
      <c r="J1220">
        <v>0</v>
      </c>
      <c r="K1220" t="s">
        <v>52</v>
      </c>
      <c r="L1220">
        <v>0.2</v>
      </c>
      <c r="M1220">
        <v>100</v>
      </c>
      <c r="N1220">
        <v>2</v>
      </c>
      <c r="O1220" t="s">
        <v>37</v>
      </c>
      <c r="P1220" t="s">
        <v>37</v>
      </c>
      <c r="Q1220" t="s">
        <v>37</v>
      </c>
      <c r="R1220" t="s">
        <v>37</v>
      </c>
      <c r="S1220">
        <v>120</v>
      </c>
      <c r="T1220">
        <v>3.1</v>
      </c>
      <c r="X1220" t="str">
        <f t="shared" si="20"/>
        <v>CF5</v>
      </c>
      <c r="Y1220">
        <f>VLOOKUP($X1220,Salt_Elev!$Q$1:$R$128,2,FALSE)</f>
        <v>0.46700000000000003</v>
      </c>
    </row>
    <row r="1221" spans="1:25" x14ac:dyDescent="0.25">
      <c r="A1221" s="1">
        <v>45033</v>
      </c>
      <c r="B1221" s="2">
        <v>0.58124999999999993</v>
      </c>
      <c r="C1221" t="s">
        <v>186</v>
      </c>
      <c r="D1221" t="s">
        <v>110</v>
      </c>
      <c r="E1221" t="s">
        <v>25</v>
      </c>
      <c r="F1221" t="s">
        <v>181</v>
      </c>
      <c r="G1221">
        <v>5</v>
      </c>
      <c r="H1221">
        <v>46.6</v>
      </c>
      <c r="I1221">
        <v>100</v>
      </c>
      <c r="J1221">
        <v>0</v>
      </c>
      <c r="K1221" t="s">
        <v>52</v>
      </c>
      <c r="L1221">
        <v>0.2</v>
      </c>
      <c r="M1221">
        <v>100</v>
      </c>
      <c r="N1221">
        <v>2</v>
      </c>
      <c r="O1221" t="s">
        <v>37</v>
      </c>
      <c r="P1221" t="s">
        <v>37</v>
      </c>
      <c r="Q1221" t="s">
        <v>37</v>
      </c>
      <c r="R1221" t="s">
        <v>37</v>
      </c>
      <c r="S1221">
        <v>150</v>
      </c>
      <c r="T1221">
        <v>2.2999999999999998</v>
      </c>
      <c r="X1221" t="str">
        <f t="shared" si="20"/>
        <v>CF5</v>
      </c>
      <c r="Y1221">
        <f>VLOOKUP($X1221,Salt_Elev!$Q$1:$R$128,2,FALSE)</f>
        <v>0.46700000000000003</v>
      </c>
    </row>
    <row r="1222" spans="1:25" x14ac:dyDescent="0.25">
      <c r="A1222" s="1">
        <v>45033</v>
      </c>
      <c r="B1222" s="2">
        <v>0.58124999999999993</v>
      </c>
      <c r="C1222" t="s">
        <v>186</v>
      </c>
      <c r="D1222" t="s">
        <v>110</v>
      </c>
      <c r="E1222" t="s">
        <v>25</v>
      </c>
      <c r="F1222" t="s">
        <v>181</v>
      </c>
      <c r="G1222">
        <v>5</v>
      </c>
      <c r="H1222">
        <v>46.6</v>
      </c>
      <c r="I1222">
        <v>100</v>
      </c>
      <c r="J1222">
        <v>0</v>
      </c>
      <c r="K1222" t="s">
        <v>36</v>
      </c>
      <c r="L1222">
        <v>0.2</v>
      </c>
      <c r="M1222">
        <v>100</v>
      </c>
      <c r="N1222">
        <v>67</v>
      </c>
      <c r="O1222" t="s">
        <v>37</v>
      </c>
      <c r="P1222" t="s">
        <v>37</v>
      </c>
      <c r="Q1222" t="s">
        <v>37</v>
      </c>
      <c r="R1222" t="s">
        <v>37</v>
      </c>
      <c r="S1222">
        <v>192</v>
      </c>
      <c r="T1222">
        <v>8</v>
      </c>
      <c r="X1222" t="str">
        <f t="shared" si="20"/>
        <v>CF5</v>
      </c>
      <c r="Y1222">
        <f>VLOOKUP($X1222,Salt_Elev!$Q$1:$R$128,2,FALSE)</f>
        <v>0.46700000000000003</v>
      </c>
    </row>
    <row r="1223" spans="1:25" x14ac:dyDescent="0.25">
      <c r="A1223" s="1">
        <v>45033</v>
      </c>
      <c r="B1223" s="2">
        <v>0.58124999999999993</v>
      </c>
      <c r="C1223" t="s">
        <v>186</v>
      </c>
      <c r="D1223" t="s">
        <v>110</v>
      </c>
      <c r="E1223" t="s">
        <v>25</v>
      </c>
      <c r="F1223" t="s">
        <v>181</v>
      </c>
      <c r="G1223">
        <v>5</v>
      </c>
      <c r="H1223">
        <v>46.6</v>
      </c>
      <c r="I1223">
        <v>100</v>
      </c>
      <c r="J1223">
        <v>0</v>
      </c>
      <c r="K1223" t="s">
        <v>36</v>
      </c>
      <c r="L1223">
        <v>0.2</v>
      </c>
      <c r="M1223">
        <v>100</v>
      </c>
      <c r="N1223">
        <v>67</v>
      </c>
      <c r="O1223" t="s">
        <v>37</v>
      </c>
      <c r="P1223" t="s">
        <v>37</v>
      </c>
      <c r="Q1223" t="s">
        <v>37</v>
      </c>
      <c r="R1223" t="s">
        <v>37</v>
      </c>
      <c r="S1223">
        <v>150</v>
      </c>
      <c r="T1223">
        <v>7.6</v>
      </c>
      <c r="X1223" t="str">
        <f t="shared" si="20"/>
        <v>CF5</v>
      </c>
      <c r="Y1223">
        <f>VLOOKUP($X1223,Salt_Elev!$Q$1:$R$128,2,FALSE)</f>
        <v>0.46700000000000003</v>
      </c>
    </row>
    <row r="1224" spans="1:25" x14ac:dyDescent="0.25">
      <c r="A1224" s="1">
        <v>45033</v>
      </c>
      <c r="B1224" s="2">
        <v>0.58124999999999993</v>
      </c>
      <c r="C1224" t="s">
        <v>186</v>
      </c>
      <c r="D1224" t="s">
        <v>110</v>
      </c>
      <c r="E1224" t="s">
        <v>25</v>
      </c>
      <c r="F1224" t="s">
        <v>181</v>
      </c>
      <c r="G1224">
        <v>5</v>
      </c>
      <c r="H1224">
        <v>46.6</v>
      </c>
      <c r="I1224">
        <v>100</v>
      </c>
      <c r="J1224">
        <v>0</v>
      </c>
      <c r="K1224" t="s">
        <v>36</v>
      </c>
      <c r="L1224">
        <v>0.2</v>
      </c>
      <c r="M1224">
        <v>100</v>
      </c>
      <c r="N1224">
        <v>67</v>
      </c>
      <c r="O1224" t="s">
        <v>37</v>
      </c>
      <c r="P1224" t="s">
        <v>37</v>
      </c>
      <c r="Q1224" t="s">
        <v>37</v>
      </c>
      <c r="R1224" t="s">
        <v>37</v>
      </c>
      <c r="S1224">
        <v>150</v>
      </c>
      <c r="T1224">
        <v>7.4</v>
      </c>
      <c r="X1224" t="str">
        <f t="shared" si="20"/>
        <v>CF5</v>
      </c>
      <c r="Y1224">
        <f>VLOOKUP($X1224,Salt_Elev!$Q$1:$R$128,2,FALSE)</f>
        <v>0.46700000000000003</v>
      </c>
    </row>
    <row r="1225" spans="1:25" x14ac:dyDescent="0.25">
      <c r="A1225" s="1">
        <v>45033</v>
      </c>
      <c r="B1225" s="2">
        <v>0.58124999999999993</v>
      </c>
      <c r="C1225" t="s">
        <v>186</v>
      </c>
      <c r="D1225" t="s">
        <v>110</v>
      </c>
      <c r="E1225" t="s">
        <v>25</v>
      </c>
      <c r="F1225" t="s">
        <v>181</v>
      </c>
      <c r="G1225">
        <v>5</v>
      </c>
      <c r="H1225">
        <v>46.6</v>
      </c>
      <c r="I1225">
        <v>100</v>
      </c>
      <c r="J1225">
        <v>0</v>
      </c>
      <c r="K1225" t="s">
        <v>36</v>
      </c>
      <c r="L1225">
        <v>0.2</v>
      </c>
      <c r="M1225">
        <v>100</v>
      </c>
      <c r="N1225">
        <v>67</v>
      </c>
      <c r="O1225" t="s">
        <v>37</v>
      </c>
      <c r="P1225" t="s">
        <v>37</v>
      </c>
      <c r="Q1225" t="s">
        <v>37</v>
      </c>
      <c r="R1225" t="s">
        <v>37</v>
      </c>
      <c r="S1225">
        <v>70</v>
      </c>
      <c r="T1225">
        <v>7.1</v>
      </c>
      <c r="X1225" t="str">
        <f t="shared" si="20"/>
        <v>CF5</v>
      </c>
      <c r="Y1225">
        <f>VLOOKUP($X1225,Salt_Elev!$Q$1:$R$128,2,FALSE)</f>
        <v>0.46700000000000003</v>
      </c>
    </row>
    <row r="1226" spans="1:25" x14ac:dyDescent="0.25">
      <c r="A1226" s="1">
        <v>45033</v>
      </c>
      <c r="B1226" s="2">
        <v>0.58124999999999993</v>
      </c>
      <c r="C1226" t="s">
        <v>186</v>
      </c>
      <c r="D1226" t="s">
        <v>110</v>
      </c>
      <c r="E1226" t="s">
        <v>25</v>
      </c>
      <c r="F1226" t="s">
        <v>181</v>
      </c>
      <c r="G1226">
        <v>5</v>
      </c>
      <c r="H1226">
        <v>46.6</v>
      </c>
      <c r="I1226">
        <v>100</v>
      </c>
      <c r="J1226">
        <v>0</v>
      </c>
      <c r="K1226" t="s">
        <v>36</v>
      </c>
      <c r="L1226">
        <v>0.2</v>
      </c>
      <c r="M1226">
        <v>100</v>
      </c>
      <c r="N1226">
        <v>67</v>
      </c>
      <c r="O1226" t="s">
        <v>37</v>
      </c>
      <c r="P1226" t="s">
        <v>37</v>
      </c>
      <c r="Q1226" t="s">
        <v>37</v>
      </c>
      <c r="R1226" t="s">
        <v>37</v>
      </c>
      <c r="S1226">
        <v>91</v>
      </c>
      <c r="T1226">
        <v>6.6</v>
      </c>
      <c r="X1226" t="str">
        <f t="shared" si="20"/>
        <v>CF5</v>
      </c>
      <c r="Y1226">
        <f>VLOOKUP($X1226,Salt_Elev!$Q$1:$R$128,2,FALSE)</f>
        <v>0.46700000000000003</v>
      </c>
    </row>
    <row r="1227" spans="1:25" x14ac:dyDescent="0.25">
      <c r="A1227" s="1">
        <v>45033</v>
      </c>
      <c r="B1227" s="2">
        <v>0.58124999999999993</v>
      </c>
      <c r="C1227" t="s">
        <v>186</v>
      </c>
      <c r="D1227" t="s">
        <v>110</v>
      </c>
      <c r="E1227" t="s">
        <v>25</v>
      </c>
      <c r="F1227" t="s">
        <v>181</v>
      </c>
      <c r="G1227">
        <v>5</v>
      </c>
      <c r="H1227">
        <v>46.6</v>
      </c>
      <c r="I1227">
        <v>100</v>
      </c>
      <c r="J1227">
        <v>0</v>
      </c>
      <c r="K1227" t="s">
        <v>36</v>
      </c>
      <c r="L1227">
        <v>0.2</v>
      </c>
      <c r="M1227">
        <v>100</v>
      </c>
      <c r="N1227">
        <v>67</v>
      </c>
      <c r="O1227" t="s">
        <v>37</v>
      </c>
      <c r="P1227" t="s">
        <v>37</v>
      </c>
      <c r="Q1227" t="s">
        <v>37</v>
      </c>
      <c r="R1227" t="s">
        <v>37</v>
      </c>
      <c r="S1227">
        <v>112</v>
      </c>
      <c r="T1227">
        <v>6</v>
      </c>
      <c r="X1227" t="str">
        <f t="shared" si="20"/>
        <v>CF5</v>
      </c>
      <c r="Y1227">
        <f>VLOOKUP($X1227,Salt_Elev!$Q$1:$R$128,2,FALSE)</f>
        <v>0.46700000000000003</v>
      </c>
    </row>
    <row r="1228" spans="1:25" x14ac:dyDescent="0.25">
      <c r="A1228" s="1">
        <v>45033</v>
      </c>
      <c r="B1228" s="2">
        <v>0.58124999999999993</v>
      </c>
      <c r="C1228" t="s">
        <v>186</v>
      </c>
      <c r="D1228" t="s">
        <v>110</v>
      </c>
      <c r="E1228" t="s">
        <v>25</v>
      </c>
      <c r="F1228" t="s">
        <v>181</v>
      </c>
      <c r="G1228">
        <v>5</v>
      </c>
      <c r="H1228">
        <v>46.6</v>
      </c>
      <c r="I1228">
        <v>100</v>
      </c>
      <c r="J1228">
        <v>0</v>
      </c>
      <c r="K1228" t="s">
        <v>36</v>
      </c>
      <c r="L1228">
        <v>0.2</v>
      </c>
      <c r="M1228">
        <v>100</v>
      </c>
      <c r="N1228">
        <v>67</v>
      </c>
      <c r="O1228" t="s">
        <v>37</v>
      </c>
      <c r="P1228" t="s">
        <v>37</v>
      </c>
      <c r="Q1228" t="s">
        <v>37</v>
      </c>
      <c r="R1228" t="s">
        <v>37</v>
      </c>
      <c r="S1228">
        <v>65</v>
      </c>
      <c r="T1228">
        <v>5.2</v>
      </c>
      <c r="X1228" t="str">
        <f t="shared" si="20"/>
        <v>CF5</v>
      </c>
      <c r="Y1228">
        <f>VLOOKUP($X1228,Salt_Elev!$Q$1:$R$128,2,FALSE)</f>
        <v>0.46700000000000003</v>
      </c>
    </row>
    <row r="1229" spans="1:25" x14ac:dyDescent="0.25">
      <c r="A1229" s="1">
        <v>45033</v>
      </c>
      <c r="B1229" s="2">
        <v>0.58124999999999993</v>
      </c>
      <c r="C1229" t="s">
        <v>186</v>
      </c>
      <c r="D1229" t="s">
        <v>110</v>
      </c>
      <c r="E1229" t="s">
        <v>25</v>
      </c>
      <c r="F1229" t="s">
        <v>181</v>
      </c>
      <c r="G1229">
        <v>5</v>
      </c>
      <c r="H1229">
        <v>46.6</v>
      </c>
      <c r="I1229">
        <v>100</v>
      </c>
      <c r="J1229">
        <v>0</v>
      </c>
      <c r="K1229" t="s">
        <v>36</v>
      </c>
      <c r="L1229">
        <v>0.2</v>
      </c>
      <c r="M1229">
        <v>100</v>
      </c>
      <c r="N1229">
        <v>67</v>
      </c>
      <c r="O1229" t="s">
        <v>37</v>
      </c>
      <c r="P1229" t="s">
        <v>37</v>
      </c>
      <c r="Q1229" t="s">
        <v>37</v>
      </c>
      <c r="R1229" t="s">
        <v>37</v>
      </c>
      <c r="S1229">
        <v>141</v>
      </c>
      <c r="T1229">
        <v>5</v>
      </c>
      <c r="X1229" t="str">
        <f t="shared" si="20"/>
        <v>CF5</v>
      </c>
      <c r="Y1229">
        <f>VLOOKUP($X1229,Salt_Elev!$Q$1:$R$128,2,FALSE)</f>
        <v>0.46700000000000003</v>
      </c>
    </row>
    <row r="1230" spans="1:25" x14ac:dyDescent="0.25">
      <c r="A1230" s="1">
        <v>45033</v>
      </c>
      <c r="B1230" s="2">
        <v>0.58124999999999993</v>
      </c>
      <c r="C1230" t="s">
        <v>186</v>
      </c>
      <c r="D1230" t="s">
        <v>110</v>
      </c>
      <c r="E1230" t="s">
        <v>25</v>
      </c>
      <c r="F1230" t="s">
        <v>181</v>
      </c>
      <c r="G1230">
        <v>5</v>
      </c>
      <c r="H1230">
        <v>46.6</v>
      </c>
      <c r="I1230">
        <v>100</v>
      </c>
      <c r="J1230">
        <v>0</v>
      </c>
      <c r="K1230" t="s">
        <v>36</v>
      </c>
      <c r="L1230">
        <v>0.2</v>
      </c>
      <c r="M1230">
        <v>100</v>
      </c>
      <c r="N1230">
        <v>67</v>
      </c>
      <c r="O1230" t="s">
        <v>37</v>
      </c>
      <c r="P1230" t="s">
        <v>37</v>
      </c>
      <c r="Q1230" t="s">
        <v>37</v>
      </c>
      <c r="R1230" t="s">
        <v>37</v>
      </c>
      <c r="S1230">
        <v>130</v>
      </c>
      <c r="T1230">
        <v>5</v>
      </c>
      <c r="X1230" t="str">
        <f t="shared" si="20"/>
        <v>CF5</v>
      </c>
      <c r="Y1230">
        <f>VLOOKUP($X1230,Salt_Elev!$Q$1:$R$128,2,FALSE)</f>
        <v>0.46700000000000003</v>
      </c>
    </row>
    <row r="1231" spans="1:25" x14ac:dyDescent="0.25">
      <c r="A1231" s="1">
        <v>45033</v>
      </c>
      <c r="B1231" s="2">
        <v>0.58124999999999993</v>
      </c>
      <c r="C1231" t="s">
        <v>186</v>
      </c>
      <c r="D1231" t="s">
        <v>110</v>
      </c>
      <c r="E1231" t="s">
        <v>25</v>
      </c>
      <c r="F1231" t="s">
        <v>181</v>
      </c>
      <c r="G1231">
        <v>5</v>
      </c>
      <c r="H1231">
        <v>46.6</v>
      </c>
      <c r="I1231">
        <v>100</v>
      </c>
      <c r="J1231">
        <v>0</v>
      </c>
      <c r="K1231" t="s">
        <v>36</v>
      </c>
      <c r="L1231">
        <v>0.2</v>
      </c>
      <c r="M1231">
        <v>100</v>
      </c>
      <c r="N1231">
        <v>67</v>
      </c>
      <c r="O1231" t="s">
        <v>37</v>
      </c>
      <c r="P1231" t="s">
        <v>37</v>
      </c>
      <c r="Q1231" t="s">
        <v>37</v>
      </c>
      <c r="R1231" t="s">
        <v>37</v>
      </c>
      <c r="S1231">
        <v>105</v>
      </c>
      <c r="T1231">
        <v>1</v>
      </c>
      <c r="X1231" t="str">
        <f t="shared" si="20"/>
        <v>CF5</v>
      </c>
      <c r="Y1231">
        <f>VLOOKUP($X1231,Salt_Elev!$Q$1:$R$128,2,FALSE)</f>
        <v>0.46700000000000003</v>
      </c>
    </row>
    <row r="1232" spans="1:25" x14ac:dyDescent="0.25">
      <c r="A1232" s="1">
        <v>45033</v>
      </c>
      <c r="B1232" s="2">
        <v>0.58124999999999993</v>
      </c>
      <c r="C1232" t="s">
        <v>186</v>
      </c>
      <c r="D1232" t="s">
        <v>110</v>
      </c>
      <c r="E1232" t="s">
        <v>25</v>
      </c>
      <c r="F1232" t="s">
        <v>181</v>
      </c>
      <c r="G1232">
        <v>5</v>
      </c>
      <c r="H1232">
        <v>46.6</v>
      </c>
      <c r="I1232">
        <v>100</v>
      </c>
      <c r="J1232">
        <v>0</v>
      </c>
      <c r="K1232" t="s">
        <v>27</v>
      </c>
      <c r="L1232">
        <v>96.6</v>
      </c>
      <c r="M1232">
        <v>30</v>
      </c>
      <c r="N1232">
        <v>117</v>
      </c>
      <c r="O1232" t="s">
        <v>187</v>
      </c>
      <c r="P1232" t="s">
        <v>29</v>
      </c>
      <c r="Q1232" t="s">
        <v>29</v>
      </c>
      <c r="R1232" t="s">
        <v>40</v>
      </c>
      <c r="S1232">
        <v>302</v>
      </c>
      <c r="T1232">
        <v>1</v>
      </c>
      <c r="X1232" t="str">
        <f t="shared" si="20"/>
        <v>CF5</v>
      </c>
      <c r="Y1232">
        <f>VLOOKUP($X1232,Salt_Elev!$Q$1:$R$128,2,FALSE)</f>
        <v>0.46700000000000003</v>
      </c>
    </row>
    <row r="1233" spans="1:25" x14ac:dyDescent="0.25">
      <c r="A1233" s="1">
        <v>45033</v>
      </c>
      <c r="B1233" s="2">
        <v>0.58124999999999993</v>
      </c>
      <c r="C1233" t="s">
        <v>186</v>
      </c>
      <c r="D1233" t="s">
        <v>110</v>
      </c>
      <c r="E1233" t="s">
        <v>25</v>
      </c>
      <c r="F1233" t="s">
        <v>181</v>
      </c>
      <c r="G1233">
        <v>5</v>
      </c>
      <c r="H1233">
        <v>46.6</v>
      </c>
      <c r="I1233">
        <v>100</v>
      </c>
      <c r="J1233">
        <v>0</v>
      </c>
      <c r="K1233" t="s">
        <v>27</v>
      </c>
      <c r="L1233">
        <v>96.6</v>
      </c>
      <c r="M1233">
        <v>30</v>
      </c>
      <c r="N1233">
        <v>117</v>
      </c>
      <c r="O1233" t="s">
        <v>187</v>
      </c>
      <c r="P1233" t="s">
        <v>29</v>
      </c>
      <c r="Q1233" t="s">
        <v>29</v>
      </c>
      <c r="R1233" t="s">
        <v>40</v>
      </c>
      <c r="S1233">
        <v>260</v>
      </c>
      <c r="T1233">
        <v>1</v>
      </c>
      <c r="X1233" t="str">
        <f t="shared" si="20"/>
        <v>CF5</v>
      </c>
      <c r="Y1233">
        <f>VLOOKUP($X1233,Salt_Elev!$Q$1:$R$128,2,FALSE)</f>
        <v>0.46700000000000003</v>
      </c>
    </row>
    <row r="1234" spans="1:25" x14ac:dyDescent="0.25">
      <c r="A1234" s="1">
        <v>45033</v>
      </c>
      <c r="B1234" s="2">
        <v>0.58124999999999993</v>
      </c>
      <c r="C1234" t="s">
        <v>186</v>
      </c>
      <c r="D1234" t="s">
        <v>110</v>
      </c>
      <c r="E1234" t="s">
        <v>25</v>
      </c>
      <c r="F1234" t="s">
        <v>181</v>
      </c>
      <c r="G1234">
        <v>5</v>
      </c>
      <c r="H1234">
        <v>46.6</v>
      </c>
      <c r="I1234">
        <v>100</v>
      </c>
      <c r="J1234">
        <v>0</v>
      </c>
      <c r="K1234" t="s">
        <v>27</v>
      </c>
      <c r="L1234">
        <v>96.6</v>
      </c>
      <c r="M1234">
        <v>30</v>
      </c>
      <c r="N1234">
        <v>117</v>
      </c>
      <c r="O1234" t="s">
        <v>187</v>
      </c>
      <c r="P1234" t="s">
        <v>29</v>
      </c>
      <c r="Q1234" t="s">
        <v>29</v>
      </c>
      <c r="R1234" t="s">
        <v>40</v>
      </c>
      <c r="S1234">
        <v>345</v>
      </c>
      <c r="T1234">
        <v>1</v>
      </c>
      <c r="X1234" t="str">
        <f t="shared" si="20"/>
        <v>CF5</v>
      </c>
      <c r="Y1234">
        <f>VLOOKUP($X1234,Salt_Elev!$Q$1:$R$128,2,FALSE)</f>
        <v>0.46700000000000003</v>
      </c>
    </row>
    <row r="1235" spans="1:25" x14ac:dyDescent="0.25">
      <c r="A1235" s="1">
        <v>45033</v>
      </c>
      <c r="B1235" s="2">
        <v>0.58124999999999993</v>
      </c>
      <c r="C1235" t="s">
        <v>186</v>
      </c>
      <c r="D1235" t="s">
        <v>110</v>
      </c>
      <c r="E1235" t="s">
        <v>25</v>
      </c>
      <c r="F1235" t="s">
        <v>181</v>
      </c>
      <c r="G1235">
        <v>5</v>
      </c>
      <c r="H1235">
        <v>46.6</v>
      </c>
      <c r="I1235">
        <v>100</v>
      </c>
      <c r="J1235">
        <v>0</v>
      </c>
      <c r="K1235" t="s">
        <v>27</v>
      </c>
      <c r="L1235">
        <v>96.6</v>
      </c>
      <c r="M1235">
        <v>30</v>
      </c>
      <c r="N1235">
        <v>117</v>
      </c>
      <c r="O1235" t="s">
        <v>187</v>
      </c>
      <c r="P1235" t="s">
        <v>29</v>
      </c>
      <c r="Q1235" t="s">
        <v>29</v>
      </c>
      <c r="R1235" t="s">
        <v>40</v>
      </c>
      <c r="S1235">
        <v>384</v>
      </c>
      <c r="T1235">
        <v>1</v>
      </c>
      <c r="X1235" t="str">
        <f t="shared" si="20"/>
        <v>CF5</v>
      </c>
      <c r="Y1235">
        <f>VLOOKUP($X1235,Salt_Elev!$Q$1:$R$128,2,FALSE)</f>
        <v>0.46700000000000003</v>
      </c>
    </row>
    <row r="1236" spans="1:25" x14ac:dyDescent="0.25">
      <c r="A1236" s="1">
        <v>45033</v>
      </c>
      <c r="B1236" s="2">
        <v>0.58124999999999993</v>
      </c>
      <c r="C1236" t="s">
        <v>186</v>
      </c>
      <c r="D1236" t="s">
        <v>110</v>
      </c>
      <c r="E1236" t="s">
        <v>25</v>
      </c>
      <c r="F1236" t="s">
        <v>181</v>
      </c>
      <c r="G1236">
        <v>5</v>
      </c>
      <c r="H1236">
        <v>46.6</v>
      </c>
      <c r="I1236">
        <v>100</v>
      </c>
      <c r="J1236">
        <v>0</v>
      </c>
      <c r="K1236" t="s">
        <v>27</v>
      </c>
      <c r="L1236">
        <v>96.6</v>
      </c>
      <c r="M1236">
        <v>30</v>
      </c>
      <c r="N1236">
        <v>117</v>
      </c>
      <c r="O1236" t="s">
        <v>187</v>
      </c>
      <c r="P1236" t="s">
        <v>29</v>
      </c>
      <c r="Q1236" t="s">
        <v>29</v>
      </c>
      <c r="R1236" t="s">
        <v>40</v>
      </c>
      <c r="S1236">
        <v>230</v>
      </c>
      <c r="T1236">
        <v>0.9</v>
      </c>
      <c r="X1236" t="str">
        <f t="shared" si="20"/>
        <v>CF5</v>
      </c>
      <c r="Y1236">
        <f>VLOOKUP($X1236,Salt_Elev!$Q$1:$R$128,2,FALSE)</f>
        <v>0.46700000000000003</v>
      </c>
    </row>
    <row r="1237" spans="1:25" x14ac:dyDescent="0.25">
      <c r="A1237" s="1">
        <v>45033</v>
      </c>
      <c r="B1237" s="2">
        <v>0.58124999999999993</v>
      </c>
      <c r="C1237" t="s">
        <v>186</v>
      </c>
      <c r="D1237" t="s">
        <v>110</v>
      </c>
      <c r="E1237" t="s">
        <v>25</v>
      </c>
      <c r="F1237" t="s">
        <v>181</v>
      </c>
      <c r="G1237">
        <v>5</v>
      </c>
      <c r="H1237">
        <v>46.6</v>
      </c>
      <c r="I1237">
        <v>100</v>
      </c>
      <c r="J1237">
        <v>0</v>
      </c>
      <c r="K1237" t="s">
        <v>27</v>
      </c>
      <c r="L1237">
        <v>96.6</v>
      </c>
      <c r="M1237">
        <v>30</v>
      </c>
      <c r="N1237">
        <v>117</v>
      </c>
      <c r="O1237" t="s">
        <v>187</v>
      </c>
      <c r="P1237" t="s">
        <v>29</v>
      </c>
      <c r="Q1237" t="s">
        <v>29</v>
      </c>
      <c r="R1237" t="s">
        <v>40</v>
      </c>
      <c r="S1237">
        <v>320</v>
      </c>
      <c r="T1237">
        <v>0.8</v>
      </c>
      <c r="X1237" t="str">
        <f t="shared" si="20"/>
        <v>CF5</v>
      </c>
      <c r="Y1237">
        <f>VLOOKUP($X1237,Salt_Elev!$Q$1:$R$128,2,FALSE)</f>
        <v>0.46700000000000003</v>
      </c>
    </row>
    <row r="1238" spans="1:25" x14ac:dyDescent="0.25">
      <c r="A1238" s="1">
        <v>45033</v>
      </c>
      <c r="B1238" s="2">
        <v>0.58124999999999993</v>
      </c>
      <c r="C1238" t="s">
        <v>186</v>
      </c>
      <c r="D1238" t="s">
        <v>110</v>
      </c>
      <c r="E1238" t="s">
        <v>25</v>
      </c>
      <c r="F1238" t="s">
        <v>181</v>
      </c>
      <c r="G1238">
        <v>5</v>
      </c>
      <c r="H1238">
        <v>46.6</v>
      </c>
      <c r="I1238">
        <v>100</v>
      </c>
      <c r="J1238">
        <v>0</v>
      </c>
      <c r="K1238" t="s">
        <v>27</v>
      </c>
      <c r="L1238">
        <v>96.6</v>
      </c>
      <c r="M1238">
        <v>30</v>
      </c>
      <c r="N1238">
        <v>117</v>
      </c>
      <c r="O1238" t="s">
        <v>187</v>
      </c>
      <c r="P1238" t="s">
        <v>29</v>
      </c>
      <c r="Q1238" t="s">
        <v>29</v>
      </c>
      <c r="R1238" t="s">
        <v>40</v>
      </c>
      <c r="S1238">
        <v>395</v>
      </c>
      <c r="T1238">
        <v>0.8</v>
      </c>
      <c r="X1238" t="str">
        <f t="shared" si="20"/>
        <v>CF5</v>
      </c>
      <c r="Y1238">
        <f>VLOOKUP($X1238,Salt_Elev!$Q$1:$R$128,2,FALSE)</f>
        <v>0.46700000000000003</v>
      </c>
    </row>
    <row r="1239" spans="1:25" x14ac:dyDescent="0.25">
      <c r="A1239" s="1">
        <v>45033</v>
      </c>
      <c r="B1239" s="2">
        <v>0.58124999999999993</v>
      </c>
      <c r="C1239" t="s">
        <v>186</v>
      </c>
      <c r="D1239" t="s">
        <v>110</v>
      </c>
      <c r="E1239" t="s">
        <v>25</v>
      </c>
      <c r="F1239" t="s">
        <v>181</v>
      </c>
      <c r="G1239">
        <v>5</v>
      </c>
      <c r="H1239">
        <v>46.6</v>
      </c>
      <c r="I1239">
        <v>100</v>
      </c>
      <c r="J1239">
        <v>0</v>
      </c>
      <c r="K1239" t="s">
        <v>27</v>
      </c>
      <c r="L1239">
        <v>96.6</v>
      </c>
      <c r="M1239">
        <v>30</v>
      </c>
      <c r="N1239">
        <v>117</v>
      </c>
      <c r="O1239" t="s">
        <v>187</v>
      </c>
      <c r="P1239" t="s">
        <v>29</v>
      </c>
      <c r="Q1239" t="s">
        <v>29</v>
      </c>
      <c r="R1239" t="s">
        <v>40</v>
      </c>
      <c r="S1239">
        <v>246</v>
      </c>
      <c r="T1239">
        <v>0.6</v>
      </c>
      <c r="X1239" t="str">
        <f t="shared" si="20"/>
        <v>CF5</v>
      </c>
      <c r="Y1239">
        <f>VLOOKUP($X1239,Salt_Elev!$Q$1:$R$128,2,FALSE)</f>
        <v>0.46700000000000003</v>
      </c>
    </row>
    <row r="1240" spans="1:25" x14ac:dyDescent="0.25">
      <c r="A1240" s="1">
        <v>45033</v>
      </c>
      <c r="B1240" s="2">
        <v>0.58124999999999993</v>
      </c>
      <c r="C1240" t="s">
        <v>186</v>
      </c>
      <c r="D1240" t="s">
        <v>110</v>
      </c>
      <c r="E1240" t="s">
        <v>25</v>
      </c>
      <c r="F1240" t="s">
        <v>181</v>
      </c>
      <c r="G1240">
        <v>5</v>
      </c>
      <c r="H1240">
        <v>46.6</v>
      </c>
      <c r="I1240">
        <v>100</v>
      </c>
      <c r="J1240">
        <v>0</v>
      </c>
      <c r="K1240" t="s">
        <v>27</v>
      </c>
      <c r="L1240">
        <v>96.6</v>
      </c>
      <c r="M1240">
        <v>30</v>
      </c>
      <c r="N1240">
        <v>117</v>
      </c>
      <c r="O1240" t="s">
        <v>187</v>
      </c>
      <c r="P1240" t="s">
        <v>29</v>
      </c>
      <c r="Q1240" t="s">
        <v>29</v>
      </c>
      <c r="R1240" t="s">
        <v>40</v>
      </c>
      <c r="S1240">
        <v>595</v>
      </c>
      <c r="T1240">
        <v>0.5</v>
      </c>
      <c r="X1240" t="str">
        <f t="shared" si="20"/>
        <v>CF5</v>
      </c>
      <c r="Y1240">
        <f>VLOOKUP($X1240,Salt_Elev!$Q$1:$R$128,2,FALSE)</f>
        <v>0.46700000000000003</v>
      </c>
    </row>
    <row r="1241" spans="1:25" x14ac:dyDescent="0.25">
      <c r="A1241" s="1">
        <v>45033</v>
      </c>
      <c r="B1241" s="2">
        <v>0.58124999999999993</v>
      </c>
      <c r="C1241" t="s">
        <v>186</v>
      </c>
      <c r="D1241" t="s">
        <v>110</v>
      </c>
      <c r="E1241" t="s">
        <v>25</v>
      </c>
      <c r="F1241" t="s">
        <v>181</v>
      </c>
      <c r="G1241">
        <v>5</v>
      </c>
      <c r="H1241">
        <v>46.6</v>
      </c>
      <c r="I1241">
        <v>100</v>
      </c>
      <c r="J1241">
        <v>0</v>
      </c>
      <c r="K1241" t="s">
        <v>27</v>
      </c>
      <c r="L1241">
        <v>96.6</v>
      </c>
      <c r="M1241">
        <v>30</v>
      </c>
      <c r="N1241">
        <v>117</v>
      </c>
      <c r="O1241" t="s">
        <v>187</v>
      </c>
      <c r="P1241" t="s">
        <v>29</v>
      </c>
      <c r="Q1241" t="s">
        <v>29</v>
      </c>
      <c r="R1241" t="s">
        <v>40</v>
      </c>
      <c r="S1241">
        <v>510</v>
      </c>
      <c r="T1241">
        <v>0.3</v>
      </c>
      <c r="X1241" t="str">
        <f t="shared" si="20"/>
        <v>CF5</v>
      </c>
      <c r="Y1241">
        <f>VLOOKUP($X1241,Salt_Elev!$Q$1:$R$128,2,FALSE)</f>
        <v>0.46700000000000003</v>
      </c>
    </row>
    <row r="1242" spans="1:25" x14ac:dyDescent="0.25">
      <c r="A1242" s="1">
        <v>45033</v>
      </c>
      <c r="B1242" s="2">
        <v>0.58124999999999993</v>
      </c>
      <c r="C1242" t="s">
        <v>186</v>
      </c>
      <c r="D1242" t="s">
        <v>110</v>
      </c>
      <c r="E1242" t="s">
        <v>25</v>
      </c>
      <c r="F1242" t="s">
        <v>181</v>
      </c>
      <c r="G1242">
        <v>5</v>
      </c>
      <c r="H1242">
        <v>46.6</v>
      </c>
      <c r="I1242">
        <v>100</v>
      </c>
      <c r="J1242">
        <v>0</v>
      </c>
      <c r="K1242" t="s">
        <v>44</v>
      </c>
      <c r="L1242">
        <v>3</v>
      </c>
      <c r="M1242">
        <v>50</v>
      </c>
      <c r="N1242">
        <v>68</v>
      </c>
      <c r="O1242" t="s">
        <v>119</v>
      </c>
      <c r="P1242" t="s">
        <v>29</v>
      </c>
      <c r="Q1242" t="s">
        <v>29</v>
      </c>
      <c r="R1242" t="s">
        <v>29</v>
      </c>
      <c r="S1242">
        <v>236</v>
      </c>
      <c r="T1242">
        <v>2.1</v>
      </c>
      <c r="X1242" t="str">
        <f t="shared" si="20"/>
        <v>CF5</v>
      </c>
      <c r="Y1242">
        <f>VLOOKUP($X1242,Salt_Elev!$Q$1:$R$128,2,FALSE)</f>
        <v>0.46700000000000003</v>
      </c>
    </row>
    <row r="1243" spans="1:25" x14ac:dyDescent="0.25">
      <c r="A1243" s="1">
        <v>45033</v>
      </c>
      <c r="B1243" s="2">
        <v>0.58124999999999993</v>
      </c>
      <c r="C1243" t="s">
        <v>186</v>
      </c>
      <c r="D1243" t="s">
        <v>110</v>
      </c>
      <c r="E1243" t="s">
        <v>25</v>
      </c>
      <c r="F1243" t="s">
        <v>181</v>
      </c>
      <c r="G1243">
        <v>5</v>
      </c>
      <c r="H1243">
        <v>46.6</v>
      </c>
      <c r="I1243">
        <v>100</v>
      </c>
      <c r="J1243">
        <v>0</v>
      </c>
      <c r="K1243" t="s">
        <v>44</v>
      </c>
      <c r="L1243">
        <v>3</v>
      </c>
      <c r="M1243">
        <v>50</v>
      </c>
      <c r="N1243">
        <v>68</v>
      </c>
      <c r="O1243" t="s">
        <v>119</v>
      </c>
      <c r="P1243" t="s">
        <v>29</v>
      </c>
      <c r="Q1243" t="s">
        <v>29</v>
      </c>
      <c r="R1243" t="s">
        <v>29</v>
      </c>
      <c r="S1243">
        <v>300</v>
      </c>
      <c r="T1243">
        <v>1.3</v>
      </c>
      <c r="X1243" t="str">
        <f t="shared" si="20"/>
        <v>CF5</v>
      </c>
      <c r="Y1243">
        <f>VLOOKUP($X1243,Salt_Elev!$Q$1:$R$128,2,FALSE)</f>
        <v>0.46700000000000003</v>
      </c>
    </row>
    <row r="1244" spans="1:25" x14ac:dyDescent="0.25">
      <c r="A1244" s="1">
        <v>45033</v>
      </c>
      <c r="B1244" s="2">
        <v>0.58124999999999993</v>
      </c>
      <c r="C1244" t="s">
        <v>186</v>
      </c>
      <c r="D1244" t="s">
        <v>110</v>
      </c>
      <c r="E1244" t="s">
        <v>25</v>
      </c>
      <c r="F1244" t="s">
        <v>181</v>
      </c>
      <c r="G1244">
        <v>5</v>
      </c>
      <c r="H1244">
        <v>46.6</v>
      </c>
      <c r="I1244">
        <v>100</v>
      </c>
      <c r="J1244">
        <v>0</v>
      </c>
      <c r="K1244" t="s">
        <v>44</v>
      </c>
      <c r="L1244">
        <v>3</v>
      </c>
      <c r="M1244">
        <v>50</v>
      </c>
      <c r="N1244">
        <v>68</v>
      </c>
      <c r="O1244" t="s">
        <v>119</v>
      </c>
      <c r="P1244" t="s">
        <v>29</v>
      </c>
      <c r="Q1244" t="s">
        <v>29</v>
      </c>
      <c r="R1244" t="s">
        <v>29</v>
      </c>
      <c r="S1244">
        <v>248</v>
      </c>
      <c r="T1244">
        <v>1.2</v>
      </c>
      <c r="X1244" t="str">
        <f t="shared" si="20"/>
        <v>CF5</v>
      </c>
      <c r="Y1244">
        <f>VLOOKUP($X1244,Salt_Elev!$Q$1:$R$128,2,FALSE)</f>
        <v>0.46700000000000003</v>
      </c>
    </row>
    <row r="1245" spans="1:25" x14ac:dyDescent="0.25">
      <c r="A1245" s="1">
        <v>45033</v>
      </c>
      <c r="B1245" s="2">
        <v>0.58124999999999993</v>
      </c>
      <c r="C1245" t="s">
        <v>186</v>
      </c>
      <c r="D1245" t="s">
        <v>110</v>
      </c>
      <c r="E1245" t="s">
        <v>25</v>
      </c>
      <c r="F1245" t="s">
        <v>181</v>
      </c>
      <c r="G1245">
        <v>5</v>
      </c>
      <c r="H1245">
        <v>46.6</v>
      </c>
      <c r="I1245">
        <v>100</v>
      </c>
      <c r="J1245">
        <v>0</v>
      </c>
      <c r="K1245" t="s">
        <v>44</v>
      </c>
      <c r="L1245">
        <v>3</v>
      </c>
      <c r="M1245">
        <v>50</v>
      </c>
      <c r="N1245">
        <v>68</v>
      </c>
      <c r="O1245" t="s">
        <v>119</v>
      </c>
      <c r="P1245" t="s">
        <v>29</v>
      </c>
      <c r="Q1245" t="s">
        <v>29</v>
      </c>
      <c r="R1245" t="s">
        <v>29</v>
      </c>
      <c r="S1245">
        <v>245</v>
      </c>
      <c r="T1245">
        <v>1.1000000000000001</v>
      </c>
      <c r="X1245" t="str">
        <f t="shared" si="20"/>
        <v>CF5</v>
      </c>
      <c r="Y1245">
        <f>VLOOKUP($X1245,Salt_Elev!$Q$1:$R$128,2,FALSE)</f>
        <v>0.46700000000000003</v>
      </c>
    </row>
    <row r="1246" spans="1:25" x14ac:dyDescent="0.25">
      <c r="A1246" s="1">
        <v>45033</v>
      </c>
      <c r="B1246" s="2">
        <v>0.58124999999999993</v>
      </c>
      <c r="C1246" t="s">
        <v>186</v>
      </c>
      <c r="D1246" t="s">
        <v>110</v>
      </c>
      <c r="E1246" t="s">
        <v>25</v>
      </c>
      <c r="F1246" t="s">
        <v>181</v>
      </c>
      <c r="G1246">
        <v>5</v>
      </c>
      <c r="H1246">
        <v>46.6</v>
      </c>
      <c r="I1246">
        <v>100</v>
      </c>
      <c r="J1246">
        <v>0</v>
      </c>
      <c r="K1246" t="s">
        <v>44</v>
      </c>
      <c r="L1246">
        <v>3</v>
      </c>
      <c r="M1246">
        <v>50</v>
      </c>
      <c r="N1246">
        <v>68</v>
      </c>
      <c r="O1246" t="s">
        <v>119</v>
      </c>
      <c r="P1246" t="s">
        <v>29</v>
      </c>
      <c r="Q1246" t="s">
        <v>29</v>
      </c>
      <c r="R1246" t="s">
        <v>29</v>
      </c>
      <c r="S1246">
        <v>246</v>
      </c>
      <c r="T1246">
        <v>1</v>
      </c>
      <c r="X1246" t="str">
        <f t="shared" si="20"/>
        <v>CF5</v>
      </c>
      <c r="Y1246">
        <f>VLOOKUP($X1246,Salt_Elev!$Q$1:$R$128,2,FALSE)</f>
        <v>0.46700000000000003</v>
      </c>
    </row>
    <row r="1247" spans="1:25" x14ac:dyDescent="0.25">
      <c r="A1247" s="1">
        <v>45033</v>
      </c>
      <c r="B1247" s="2">
        <v>0.58124999999999993</v>
      </c>
      <c r="C1247" t="s">
        <v>186</v>
      </c>
      <c r="D1247" t="s">
        <v>110</v>
      </c>
      <c r="E1247" t="s">
        <v>25</v>
      </c>
      <c r="F1247" t="s">
        <v>181</v>
      </c>
      <c r="G1247">
        <v>5</v>
      </c>
      <c r="H1247">
        <v>46.6</v>
      </c>
      <c r="I1247">
        <v>100</v>
      </c>
      <c r="J1247">
        <v>0</v>
      </c>
      <c r="K1247" t="s">
        <v>44</v>
      </c>
      <c r="L1247">
        <v>3</v>
      </c>
      <c r="M1247">
        <v>50</v>
      </c>
      <c r="N1247">
        <v>68</v>
      </c>
      <c r="O1247" t="s">
        <v>119</v>
      </c>
      <c r="P1247" t="s">
        <v>29</v>
      </c>
      <c r="Q1247" t="s">
        <v>29</v>
      </c>
      <c r="R1247" t="s">
        <v>29</v>
      </c>
      <c r="S1247">
        <v>218</v>
      </c>
      <c r="T1247">
        <v>1</v>
      </c>
      <c r="X1247" t="str">
        <f t="shared" si="20"/>
        <v>CF5</v>
      </c>
      <c r="Y1247">
        <f>VLOOKUP($X1247,Salt_Elev!$Q$1:$R$128,2,FALSE)</f>
        <v>0.46700000000000003</v>
      </c>
    </row>
    <row r="1248" spans="1:25" x14ac:dyDescent="0.25">
      <c r="A1248" s="1">
        <v>45033</v>
      </c>
      <c r="B1248" s="2">
        <v>0.58124999999999993</v>
      </c>
      <c r="C1248" t="s">
        <v>186</v>
      </c>
      <c r="D1248" t="s">
        <v>110</v>
      </c>
      <c r="E1248" t="s">
        <v>25</v>
      </c>
      <c r="F1248" t="s">
        <v>181</v>
      </c>
      <c r="G1248">
        <v>5</v>
      </c>
      <c r="H1248">
        <v>46.6</v>
      </c>
      <c r="I1248">
        <v>100</v>
      </c>
      <c r="J1248">
        <v>0</v>
      </c>
      <c r="K1248" t="s">
        <v>44</v>
      </c>
      <c r="L1248">
        <v>3</v>
      </c>
      <c r="M1248">
        <v>50</v>
      </c>
      <c r="N1248">
        <v>68</v>
      </c>
      <c r="O1248" t="s">
        <v>119</v>
      </c>
      <c r="P1248" t="s">
        <v>29</v>
      </c>
      <c r="Q1248" t="s">
        <v>29</v>
      </c>
      <c r="R1248" t="s">
        <v>29</v>
      </c>
      <c r="S1248">
        <v>246</v>
      </c>
      <c r="T1248">
        <v>1</v>
      </c>
      <c r="X1248" t="str">
        <f t="shared" si="20"/>
        <v>CF5</v>
      </c>
      <c r="Y1248">
        <f>VLOOKUP($X1248,Salt_Elev!$Q$1:$R$128,2,FALSE)</f>
        <v>0.46700000000000003</v>
      </c>
    </row>
    <row r="1249" spans="1:25" x14ac:dyDescent="0.25">
      <c r="A1249" s="1">
        <v>45033</v>
      </c>
      <c r="B1249" s="2">
        <v>0.58124999999999993</v>
      </c>
      <c r="C1249" t="s">
        <v>186</v>
      </c>
      <c r="D1249" t="s">
        <v>110</v>
      </c>
      <c r="E1249" t="s">
        <v>25</v>
      </c>
      <c r="F1249" t="s">
        <v>181</v>
      </c>
      <c r="G1249">
        <v>5</v>
      </c>
      <c r="H1249">
        <v>46.6</v>
      </c>
      <c r="I1249">
        <v>100</v>
      </c>
      <c r="J1249">
        <v>0</v>
      </c>
      <c r="K1249" t="s">
        <v>44</v>
      </c>
      <c r="L1249">
        <v>3</v>
      </c>
      <c r="M1249">
        <v>50</v>
      </c>
      <c r="N1249">
        <v>68</v>
      </c>
      <c r="O1249" t="s">
        <v>119</v>
      </c>
      <c r="P1249" t="s">
        <v>29</v>
      </c>
      <c r="Q1249" t="s">
        <v>29</v>
      </c>
      <c r="R1249" t="s">
        <v>29</v>
      </c>
      <c r="S1249">
        <v>250</v>
      </c>
      <c r="T1249">
        <v>1</v>
      </c>
      <c r="X1249" t="str">
        <f t="shared" si="20"/>
        <v>CF5</v>
      </c>
      <c r="Y1249">
        <f>VLOOKUP($X1249,Salt_Elev!$Q$1:$R$128,2,FALSE)</f>
        <v>0.46700000000000003</v>
      </c>
    </row>
    <row r="1250" spans="1:25" x14ac:dyDescent="0.25">
      <c r="A1250" s="1">
        <v>45033</v>
      </c>
      <c r="B1250" s="2">
        <v>0.58124999999999993</v>
      </c>
      <c r="C1250" t="s">
        <v>186</v>
      </c>
      <c r="D1250" t="s">
        <v>110</v>
      </c>
      <c r="E1250" t="s">
        <v>25</v>
      </c>
      <c r="F1250" t="s">
        <v>181</v>
      </c>
      <c r="G1250">
        <v>5</v>
      </c>
      <c r="H1250">
        <v>46.6</v>
      </c>
      <c r="I1250">
        <v>100</v>
      </c>
      <c r="J1250">
        <v>0</v>
      </c>
      <c r="K1250" t="s">
        <v>44</v>
      </c>
      <c r="L1250">
        <v>3</v>
      </c>
      <c r="M1250">
        <v>50</v>
      </c>
      <c r="N1250">
        <v>68</v>
      </c>
      <c r="O1250" t="s">
        <v>119</v>
      </c>
      <c r="P1250" t="s">
        <v>29</v>
      </c>
      <c r="Q1250" t="s">
        <v>29</v>
      </c>
      <c r="R1250" t="s">
        <v>29</v>
      </c>
      <c r="S1250">
        <v>256</v>
      </c>
      <c r="T1250">
        <v>0.9</v>
      </c>
      <c r="X1250" t="str">
        <f t="shared" si="20"/>
        <v>CF5</v>
      </c>
      <c r="Y1250">
        <f>VLOOKUP($X1250,Salt_Elev!$Q$1:$R$128,2,FALSE)</f>
        <v>0.46700000000000003</v>
      </c>
    </row>
    <row r="1251" spans="1:25" x14ac:dyDescent="0.25">
      <c r="A1251" s="1">
        <v>45033</v>
      </c>
      <c r="B1251" s="2">
        <v>0.58124999999999993</v>
      </c>
      <c r="C1251" t="s">
        <v>186</v>
      </c>
      <c r="D1251" t="s">
        <v>110</v>
      </c>
      <c r="E1251" t="s">
        <v>25</v>
      </c>
      <c r="F1251" t="s">
        <v>181</v>
      </c>
      <c r="G1251">
        <v>5</v>
      </c>
      <c r="H1251">
        <v>46.6</v>
      </c>
      <c r="I1251">
        <v>100</v>
      </c>
      <c r="J1251">
        <v>0</v>
      </c>
      <c r="K1251" t="s">
        <v>44</v>
      </c>
      <c r="L1251">
        <v>3</v>
      </c>
      <c r="M1251">
        <v>50</v>
      </c>
      <c r="N1251">
        <v>68</v>
      </c>
      <c r="O1251" t="s">
        <v>119</v>
      </c>
      <c r="P1251" t="s">
        <v>29</v>
      </c>
      <c r="Q1251" t="s">
        <v>29</v>
      </c>
      <c r="R1251" t="s">
        <v>29</v>
      </c>
      <c r="S1251">
        <v>227</v>
      </c>
      <c r="T1251">
        <v>0.9</v>
      </c>
      <c r="X1251" t="str">
        <f t="shared" si="20"/>
        <v>CF5</v>
      </c>
      <c r="Y1251">
        <f>VLOOKUP($X1251,Salt_Elev!$Q$1:$R$128,2,FALSE)</f>
        <v>0.46700000000000003</v>
      </c>
    </row>
    <row r="1252" spans="1:25" x14ac:dyDescent="0.25">
      <c r="A1252" s="1">
        <v>45033</v>
      </c>
      <c r="B1252" s="2">
        <v>0.6791666666666667</v>
      </c>
      <c r="C1252" t="s">
        <v>96</v>
      </c>
      <c r="D1252" t="s">
        <v>186</v>
      </c>
      <c r="E1252" t="s">
        <v>25</v>
      </c>
      <c r="F1252" t="s">
        <v>181</v>
      </c>
      <c r="G1252">
        <v>6</v>
      </c>
      <c r="H1252">
        <v>36</v>
      </c>
      <c r="I1252">
        <v>66</v>
      </c>
      <c r="J1252">
        <v>7</v>
      </c>
      <c r="K1252" t="s">
        <v>52</v>
      </c>
      <c r="L1252">
        <v>1</v>
      </c>
      <c r="M1252">
        <v>100</v>
      </c>
      <c r="N1252">
        <v>3</v>
      </c>
      <c r="O1252" t="s">
        <v>37</v>
      </c>
      <c r="P1252" t="s">
        <v>37</v>
      </c>
      <c r="Q1252" t="s">
        <v>37</v>
      </c>
      <c r="R1252" t="s">
        <v>37</v>
      </c>
      <c r="S1252">
        <v>323</v>
      </c>
      <c r="T1252">
        <v>7.5</v>
      </c>
      <c r="U1252" t="s">
        <v>189</v>
      </c>
      <c r="X1252" t="str">
        <f t="shared" si="20"/>
        <v>CF6</v>
      </c>
      <c r="Y1252">
        <f>VLOOKUP($X1252,Salt_Elev!$Q$1:$R$128,2,FALSE)</f>
        <v>0.48699999999999999</v>
      </c>
    </row>
    <row r="1253" spans="1:25" x14ac:dyDescent="0.25">
      <c r="A1253" s="1">
        <v>45033</v>
      </c>
      <c r="B1253" s="2">
        <v>0.6791666666666667</v>
      </c>
      <c r="C1253" t="s">
        <v>96</v>
      </c>
      <c r="D1253" t="s">
        <v>186</v>
      </c>
      <c r="E1253" t="s">
        <v>25</v>
      </c>
      <c r="F1253" t="s">
        <v>181</v>
      </c>
      <c r="G1253">
        <v>6</v>
      </c>
      <c r="H1253">
        <v>36</v>
      </c>
      <c r="I1253">
        <v>66</v>
      </c>
      <c r="J1253">
        <v>7</v>
      </c>
      <c r="K1253" t="s">
        <v>52</v>
      </c>
      <c r="L1253">
        <v>1</v>
      </c>
      <c r="M1253">
        <v>100</v>
      </c>
      <c r="N1253">
        <v>3</v>
      </c>
      <c r="O1253" t="s">
        <v>37</v>
      </c>
      <c r="P1253" t="s">
        <v>37</v>
      </c>
      <c r="Q1253" t="s">
        <v>37</v>
      </c>
      <c r="R1253" t="s">
        <v>37</v>
      </c>
      <c r="S1253">
        <v>219</v>
      </c>
      <c r="T1253">
        <v>5.5</v>
      </c>
      <c r="U1253" t="s">
        <v>189</v>
      </c>
      <c r="X1253" t="str">
        <f t="shared" si="20"/>
        <v>CF6</v>
      </c>
      <c r="Y1253">
        <f>VLOOKUP($X1253,Salt_Elev!$Q$1:$R$128,2,FALSE)</f>
        <v>0.48699999999999999</v>
      </c>
    </row>
    <row r="1254" spans="1:25" x14ac:dyDescent="0.25">
      <c r="A1254" s="1">
        <v>45033</v>
      </c>
      <c r="B1254" s="2">
        <v>0.6791666666666667</v>
      </c>
      <c r="C1254" t="s">
        <v>96</v>
      </c>
      <c r="D1254" t="s">
        <v>186</v>
      </c>
      <c r="E1254" t="s">
        <v>25</v>
      </c>
      <c r="F1254" t="s">
        <v>181</v>
      </c>
      <c r="G1254">
        <v>6</v>
      </c>
      <c r="H1254">
        <v>36</v>
      </c>
      <c r="I1254">
        <v>66</v>
      </c>
      <c r="J1254">
        <v>7</v>
      </c>
      <c r="K1254" t="s">
        <v>52</v>
      </c>
      <c r="L1254">
        <v>1</v>
      </c>
      <c r="M1254">
        <v>100</v>
      </c>
      <c r="N1254">
        <v>3</v>
      </c>
      <c r="O1254" t="s">
        <v>37</v>
      </c>
      <c r="P1254" t="s">
        <v>37</v>
      </c>
      <c r="Q1254" t="s">
        <v>37</v>
      </c>
      <c r="R1254" t="s">
        <v>37</v>
      </c>
      <c r="S1254">
        <v>192</v>
      </c>
      <c r="T1254">
        <v>3</v>
      </c>
      <c r="U1254" t="s">
        <v>189</v>
      </c>
      <c r="X1254" t="str">
        <f t="shared" si="20"/>
        <v>CF6</v>
      </c>
      <c r="Y1254">
        <f>VLOOKUP($X1254,Salt_Elev!$Q$1:$R$128,2,FALSE)</f>
        <v>0.48699999999999999</v>
      </c>
    </row>
    <row r="1255" spans="1:25" x14ac:dyDescent="0.25">
      <c r="A1255" s="1">
        <v>45033</v>
      </c>
      <c r="B1255" s="2">
        <v>0.6791666666666667</v>
      </c>
      <c r="C1255" t="s">
        <v>96</v>
      </c>
      <c r="D1255" t="s">
        <v>186</v>
      </c>
      <c r="E1255" t="s">
        <v>25</v>
      </c>
      <c r="F1255" t="s">
        <v>181</v>
      </c>
      <c r="G1255">
        <v>6</v>
      </c>
      <c r="H1255">
        <v>36</v>
      </c>
      <c r="I1255">
        <v>66</v>
      </c>
      <c r="J1255">
        <v>7</v>
      </c>
      <c r="K1255" t="s">
        <v>54</v>
      </c>
      <c r="L1255">
        <v>5</v>
      </c>
      <c r="M1255">
        <v>100</v>
      </c>
      <c r="N1255">
        <v>24</v>
      </c>
      <c r="O1255" t="s">
        <v>137</v>
      </c>
      <c r="P1255" t="s">
        <v>29</v>
      </c>
      <c r="Q1255" t="s">
        <v>50</v>
      </c>
      <c r="R1255" t="s">
        <v>29</v>
      </c>
      <c r="S1255">
        <v>328</v>
      </c>
      <c r="T1255">
        <v>4</v>
      </c>
      <c r="U1255" t="s">
        <v>189</v>
      </c>
      <c r="X1255" t="str">
        <f t="shared" si="20"/>
        <v>CF6</v>
      </c>
      <c r="Y1255">
        <f>VLOOKUP($X1255,Salt_Elev!$Q$1:$R$128,2,FALSE)</f>
        <v>0.48699999999999999</v>
      </c>
    </row>
    <row r="1256" spans="1:25" x14ac:dyDescent="0.25">
      <c r="A1256" s="1">
        <v>45033</v>
      </c>
      <c r="B1256" s="2">
        <v>0.6791666666666667</v>
      </c>
      <c r="C1256" t="s">
        <v>96</v>
      </c>
      <c r="D1256" t="s">
        <v>186</v>
      </c>
      <c r="E1256" t="s">
        <v>25</v>
      </c>
      <c r="F1256" t="s">
        <v>181</v>
      </c>
      <c r="G1256">
        <v>6</v>
      </c>
      <c r="H1256">
        <v>36</v>
      </c>
      <c r="I1256">
        <v>66</v>
      </c>
      <c r="J1256">
        <v>7</v>
      </c>
      <c r="K1256" t="s">
        <v>54</v>
      </c>
      <c r="L1256">
        <v>5</v>
      </c>
      <c r="M1256">
        <v>100</v>
      </c>
      <c r="N1256">
        <v>24</v>
      </c>
      <c r="O1256" t="s">
        <v>137</v>
      </c>
      <c r="P1256" t="s">
        <v>29</v>
      </c>
      <c r="Q1256" t="s">
        <v>50</v>
      </c>
      <c r="R1256" t="s">
        <v>29</v>
      </c>
      <c r="S1256">
        <v>355</v>
      </c>
      <c r="T1256">
        <v>4</v>
      </c>
      <c r="U1256" t="s">
        <v>189</v>
      </c>
      <c r="X1256" t="str">
        <f t="shared" si="20"/>
        <v>CF6</v>
      </c>
      <c r="Y1256">
        <f>VLOOKUP($X1256,Salt_Elev!$Q$1:$R$128,2,FALSE)</f>
        <v>0.48699999999999999</v>
      </c>
    </row>
    <row r="1257" spans="1:25" x14ac:dyDescent="0.25">
      <c r="A1257" s="1">
        <v>45033</v>
      </c>
      <c r="B1257" s="2">
        <v>0.6791666666666667</v>
      </c>
      <c r="C1257" t="s">
        <v>96</v>
      </c>
      <c r="D1257" t="s">
        <v>186</v>
      </c>
      <c r="E1257" t="s">
        <v>25</v>
      </c>
      <c r="F1257" t="s">
        <v>181</v>
      </c>
      <c r="G1257">
        <v>6</v>
      </c>
      <c r="H1257">
        <v>36</v>
      </c>
      <c r="I1257">
        <v>66</v>
      </c>
      <c r="J1257">
        <v>7</v>
      </c>
      <c r="K1257" t="s">
        <v>54</v>
      </c>
      <c r="L1257">
        <v>5</v>
      </c>
      <c r="M1257">
        <v>100</v>
      </c>
      <c r="N1257">
        <v>24</v>
      </c>
      <c r="O1257" t="s">
        <v>137</v>
      </c>
      <c r="P1257" t="s">
        <v>29</v>
      </c>
      <c r="Q1257" t="s">
        <v>50</v>
      </c>
      <c r="R1257" t="s">
        <v>29</v>
      </c>
      <c r="S1257">
        <v>170</v>
      </c>
      <c r="T1257">
        <v>3</v>
      </c>
      <c r="U1257" t="s">
        <v>189</v>
      </c>
      <c r="X1257" t="str">
        <f t="shared" si="20"/>
        <v>CF6</v>
      </c>
      <c r="Y1257">
        <f>VLOOKUP($X1257,Salt_Elev!$Q$1:$R$128,2,FALSE)</f>
        <v>0.48699999999999999</v>
      </c>
    </row>
    <row r="1258" spans="1:25" x14ac:dyDescent="0.25">
      <c r="A1258" s="1">
        <v>45033</v>
      </c>
      <c r="B1258" s="2">
        <v>0.6791666666666667</v>
      </c>
      <c r="C1258" t="s">
        <v>96</v>
      </c>
      <c r="D1258" t="s">
        <v>186</v>
      </c>
      <c r="E1258" t="s">
        <v>25</v>
      </c>
      <c r="F1258" t="s">
        <v>181</v>
      </c>
      <c r="G1258">
        <v>6</v>
      </c>
      <c r="H1258">
        <v>36</v>
      </c>
      <c r="I1258">
        <v>66</v>
      </c>
      <c r="J1258">
        <v>7</v>
      </c>
      <c r="K1258" t="s">
        <v>54</v>
      </c>
      <c r="L1258">
        <v>5</v>
      </c>
      <c r="M1258">
        <v>100</v>
      </c>
      <c r="N1258">
        <v>24</v>
      </c>
      <c r="O1258" t="s">
        <v>137</v>
      </c>
      <c r="P1258" t="s">
        <v>29</v>
      </c>
      <c r="Q1258" t="s">
        <v>50</v>
      </c>
      <c r="R1258" t="s">
        <v>29</v>
      </c>
      <c r="S1258">
        <v>290</v>
      </c>
      <c r="T1258">
        <v>3</v>
      </c>
      <c r="U1258" t="s">
        <v>189</v>
      </c>
      <c r="X1258" t="str">
        <f t="shared" si="20"/>
        <v>CF6</v>
      </c>
      <c r="Y1258">
        <f>VLOOKUP($X1258,Salt_Elev!$Q$1:$R$128,2,FALSE)</f>
        <v>0.48699999999999999</v>
      </c>
    </row>
    <row r="1259" spans="1:25" x14ac:dyDescent="0.25">
      <c r="A1259" s="1">
        <v>45033</v>
      </c>
      <c r="B1259" s="2">
        <v>0.6791666666666667</v>
      </c>
      <c r="C1259" t="s">
        <v>96</v>
      </c>
      <c r="D1259" t="s">
        <v>186</v>
      </c>
      <c r="E1259" t="s">
        <v>25</v>
      </c>
      <c r="F1259" t="s">
        <v>181</v>
      </c>
      <c r="G1259">
        <v>6</v>
      </c>
      <c r="H1259">
        <v>36</v>
      </c>
      <c r="I1259">
        <v>66</v>
      </c>
      <c r="J1259">
        <v>7</v>
      </c>
      <c r="K1259" t="s">
        <v>54</v>
      </c>
      <c r="L1259">
        <v>5</v>
      </c>
      <c r="M1259">
        <v>100</v>
      </c>
      <c r="N1259">
        <v>24</v>
      </c>
      <c r="O1259" t="s">
        <v>137</v>
      </c>
      <c r="P1259" t="s">
        <v>29</v>
      </c>
      <c r="Q1259" t="s">
        <v>50</v>
      </c>
      <c r="R1259" t="s">
        <v>29</v>
      </c>
      <c r="S1259">
        <v>35</v>
      </c>
      <c r="T1259">
        <v>3</v>
      </c>
      <c r="U1259" t="s">
        <v>189</v>
      </c>
      <c r="X1259" t="str">
        <f t="shared" si="20"/>
        <v>CF6</v>
      </c>
      <c r="Y1259">
        <f>VLOOKUP($X1259,Salt_Elev!$Q$1:$R$128,2,FALSE)</f>
        <v>0.48699999999999999</v>
      </c>
    </row>
    <row r="1260" spans="1:25" x14ac:dyDescent="0.25">
      <c r="A1260" s="1">
        <v>45033</v>
      </c>
      <c r="B1260" s="2">
        <v>0.6791666666666667</v>
      </c>
      <c r="C1260" t="s">
        <v>96</v>
      </c>
      <c r="D1260" t="s">
        <v>186</v>
      </c>
      <c r="E1260" t="s">
        <v>25</v>
      </c>
      <c r="F1260" t="s">
        <v>181</v>
      </c>
      <c r="G1260">
        <v>6</v>
      </c>
      <c r="H1260">
        <v>36</v>
      </c>
      <c r="I1260">
        <v>66</v>
      </c>
      <c r="J1260">
        <v>7</v>
      </c>
      <c r="K1260" t="s">
        <v>54</v>
      </c>
      <c r="L1260">
        <v>5</v>
      </c>
      <c r="M1260">
        <v>100</v>
      </c>
      <c r="N1260">
        <v>24</v>
      </c>
      <c r="O1260" t="s">
        <v>137</v>
      </c>
      <c r="P1260" t="s">
        <v>29</v>
      </c>
      <c r="Q1260" t="s">
        <v>50</v>
      </c>
      <c r="R1260" t="s">
        <v>29</v>
      </c>
      <c r="S1260">
        <v>255</v>
      </c>
      <c r="T1260">
        <v>2.5</v>
      </c>
      <c r="U1260" t="s">
        <v>189</v>
      </c>
      <c r="X1260" t="str">
        <f t="shared" si="20"/>
        <v>CF6</v>
      </c>
      <c r="Y1260">
        <f>VLOOKUP($X1260,Salt_Elev!$Q$1:$R$128,2,FALSE)</f>
        <v>0.48699999999999999</v>
      </c>
    </row>
    <row r="1261" spans="1:25" x14ac:dyDescent="0.25">
      <c r="A1261" s="1">
        <v>45033</v>
      </c>
      <c r="B1261" s="2">
        <v>0.6791666666666667</v>
      </c>
      <c r="C1261" t="s">
        <v>96</v>
      </c>
      <c r="D1261" t="s">
        <v>186</v>
      </c>
      <c r="E1261" t="s">
        <v>25</v>
      </c>
      <c r="F1261" t="s">
        <v>181</v>
      </c>
      <c r="G1261">
        <v>6</v>
      </c>
      <c r="H1261">
        <v>36</v>
      </c>
      <c r="I1261">
        <v>66</v>
      </c>
      <c r="J1261">
        <v>7</v>
      </c>
      <c r="K1261" t="s">
        <v>54</v>
      </c>
      <c r="L1261">
        <v>5</v>
      </c>
      <c r="M1261">
        <v>100</v>
      </c>
      <c r="N1261">
        <v>24</v>
      </c>
      <c r="O1261" t="s">
        <v>137</v>
      </c>
      <c r="P1261" t="s">
        <v>29</v>
      </c>
      <c r="Q1261" t="s">
        <v>50</v>
      </c>
      <c r="R1261" t="s">
        <v>29</v>
      </c>
      <c r="S1261">
        <v>432</v>
      </c>
      <c r="T1261">
        <v>2.5</v>
      </c>
      <c r="U1261" t="s">
        <v>189</v>
      </c>
      <c r="X1261" t="str">
        <f t="shared" si="20"/>
        <v>CF6</v>
      </c>
      <c r="Y1261">
        <f>VLOOKUP($X1261,Salt_Elev!$Q$1:$R$128,2,FALSE)</f>
        <v>0.48699999999999999</v>
      </c>
    </row>
    <row r="1262" spans="1:25" x14ac:dyDescent="0.25">
      <c r="A1262" s="1">
        <v>45033</v>
      </c>
      <c r="B1262" s="2">
        <v>0.6791666666666667</v>
      </c>
      <c r="C1262" t="s">
        <v>96</v>
      </c>
      <c r="D1262" t="s">
        <v>186</v>
      </c>
      <c r="E1262" t="s">
        <v>25</v>
      </c>
      <c r="F1262" t="s">
        <v>181</v>
      </c>
      <c r="G1262">
        <v>6</v>
      </c>
      <c r="H1262">
        <v>36</v>
      </c>
      <c r="I1262">
        <v>66</v>
      </c>
      <c r="J1262">
        <v>7</v>
      </c>
      <c r="K1262" t="s">
        <v>54</v>
      </c>
      <c r="L1262">
        <v>5</v>
      </c>
      <c r="M1262">
        <v>100</v>
      </c>
      <c r="N1262">
        <v>24</v>
      </c>
      <c r="O1262" t="s">
        <v>137</v>
      </c>
      <c r="P1262" t="s">
        <v>29</v>
      </c>
      <c r="Q1262" t="s">
        <v>50</v>
      </c>
      <c r="R1262" t="s">
        <v>29</v>
      </c>
      <c r="S1262">
        <v>249</v>
      </c>
      <c r="T1262">
        <v>2.1</v>
      </c>
      <c r="U1262" t="s">
        <v>189</v>
      </c>
      <c r="X1262" t="str">
        <f t="shared" si="20"/>
        <v>CF6</v>
      </c>
      <c r="Y1262">
        <f>VLOOKUP($X1262,Salt_Elev!$Q$1:$R$128,2,FALSE)</f>
        <v>0.48699999999999999</v>
      </c>
    </row>
    <row r="1263" spans="1:25" x14ac:dyDescent="0.25">
      <c r="A1263" s="1">
        <v>45033</v>
      </c>
      <c r="B1263" s="2">
        <v>0.6791666666666667</v>
      </c>
      <c r="C1263" t="s">
        <v>96</v>
      </c>
      <c r="D1263" t="s">
        <v>186</v>
      </c>
      <c r="E1263" t="s">
        <v>25</v>
      </c>
      <c r="F1263" t="s">
        <v>181</v>
      </c>
      <c r="G1263">
        <v>6</v>
      </c>
      <c r="H1263">
        <v>36</v>
      </c>
      <c r="I1263">
        <v>66</v>
      </c>
      <c r="J1263">
        <v>7</v>
      </c>
      <c r="K1263" t="s">
        <v>54</v>
      </c>
      <c r="L1263">
        <v>5</v>
      </c>
      <c r="M1263">
        <v>100</v>
      </c>
      <c r="N1263">
        <v>24</v>
      </c>
      <c r="O1263" t="s">
        <v>137</v>
      </c>
      <c r="P1263" t="s">
        <v>29</v>
      </c>
      <c r="Q1263" t="s">
        <v>50</v>
      </c>
      <c r="R1263" t="s">
        <v>29</v>
      </c>
      <c r="S1263">
        <v>415</v>
      </c>
      <c r="T1263">
        <v>2</v>
      </c>
      <c r="U1263" t="s">
        <v>189</v>
      </c>
      <c r="X1263" t="str">
        <f t="shared" si="20"/>
        <v>CF6</v>
      </c>
      <c r="Y1263">
        <f>VLOOKUP($X1263,Salt_Elev!$Q$1:$R$128,2,FALSE)</f>
        <v>0.48699999999999999</v>
      </c>
    </row>
    <row r="1264" spans="1:25" x14ac:dyDescent="0.25">
      <c r="A1264" s="1">
        <v>45033</v>
      </c>
      <c r="B1264" s="2">
        <v>0.6791666666666667</v>
      </c>
      <c r="C1264" t="s">
        <v>96</v>
      </c>
      <c r="D1264" t="s">
        <v>186</v>
      </c>
      <c r="E1264" t="s">
        <v>25</v>
      </c>
      <c r="F1264" t="s">
        <v>181</v>
      </c>
      <c r="G1264">
        <v>6</v>
      </c>
      <c r="H1264">
        <v>36</v>
      </c>
      <c r="I1264">
        <v>66</v>
      </c>
      <c r="J1264">
        <v>7</v>
      </c>
      <c r="K1264" t="s">
        <v>54</v>
      </c>
      <c r="L1264">
        <v>5</v>
      </c>
      <c r="M1264">
        <v>100</v>
      </c>
      <c r="N1264">
        <v>24</v>
      </c>
      <c r="O1264" t="s">
        <v>137</v>
      </c>
      <c r="P1264" t="s">
        <v>29</v>
      </c>
      <c r="Q1264" t="s">
        <v>50</v>
      </c>
      <c r="R1264" t="s">
        <v>29</v>
      </c>
      <c r="S1264">
        <v>200</v>
      </c>
      <c r="T1264">
        <v>2</v>
      </c>
      <c r="U1264" t="s">
        <v>189</v>
      </c>
      <c r="X1264" t="str">
        <f t="shared" si="20"/>
        <v>CF6</v>
      </c>
      <c r="Y1264">
        <f>VLOOKUP($X1264,Salt_Elev!$Q$1:$R$128,2,FALSE)</f>
        <v>0.48699999999999999</v>
      </c>
    </row>
    <row r="1265" spans="1:25" x14ac:dyDescent="0.25">
      <c r="A1265" s="1">
        <v>45033</v>
      </c>
      <c r="B1265" s="2">
        <v>0.6791666666666667</v>
      </c>
      <c r="C1265" t="s">
        <v>96</v>
      </c>
      <c r="D1265" t="s">
        <v>186</v>
      </c>
      <c r="E1265" t="s">
        <v>25</v>
      </c>
      <c r="F1265" t="s">
        <v>181</v>
      </c>
      <c r="G1265">
        <v>6</v>
      </c>
      <c r="H1265">
        <v>36</v>
      </c>
      <c r="I1265">
        <v>66</v>
      </c>
      <c r="J1265">
        <v>7</v>
      </c>
      <c r="K1265" t="s">
        <v>27</v>
      </c>
      <c r="L1265">
        <v>60</v>
      </c>
      <c r="M1265">
        <v>20</v>
      </c>
      <c r="N1265">
        <v>160</v>
      </c>
      <c r="O1265" t="s">
        <v>188</v>
      </c>
      <c r="P1265" t="s">
        <v>29</v>
      </c>
      <c r="Q1265" t="s">
        <v>29</v>
      </c>
      <c r="R1265" t="s">
        <v>40</v>
      </c>
      <c r="S1265">
        <v>265</v>
      </c>
      <c r="T1265">
        <v>1</v>
      </c>
      <c r="U1265" t="s">
        <v>189</v>
      </c>
      <c r="X1265" t="str">
        <f t="shared" si="20"/>
        <v>CF6</v>
      </c>
      <c r="Y1265">
        <f>VLOOKUP($X1265,Salt_Elev!$Q$1:$R$128,2,FALSE)</f>
        <v>0.48699999999999999</v>
      </c>
    </row>
    <row r="1266" spans="1:25" x14ac:dyDescent="0.25">
      <c r="A1266" s="1">
        <v>45033</v>
      </c>
      <c r="B1266" s="2">
        <v>0.6791666666666667</v>
      </c>
      <c r="C1266" t="s">
        <v>96</v>
      </c>
      <c r="D1266" t="s">
        <v>186</v>
      </c>
      <c r="E1266" t="s">
        <v>25</v>
      </c>
      <c r="F1266" t="s">
        <v>181</v>
      </c>
      <c r="G1266">
        <v>6</v>
      </c>
      <c r="H1266">
        <v>36</v>
      </c>
      <c r="I1266">
        <v>66</v>
      </c>
      <c r="J1266">
        <v>7</v>
      </c>
      <c r="K1266" t="s">
        <v>27</v>
      </c>
      <c r="L1266">
        <v>60</v>
      </c>
      <c r="M1266">
        <v>20</v>
      </c>
      <c r="N1266">
        <v>160</v>
      </c>
      <c r="O1266" t="s">
        <v>188</v>
      </c>
      <c r="P1266" t="s">
        <v>29</v>
      </c>
      <c r="Q1266" t="s">
        <v>29</v>
      </c>
      <c r="R1266" t="s">
        <v>40</v>
      </c>
      <c r="S1266">
        <v>194</v>
      </c>
      <c r="T1266">
        <v>1</v>
      </c>
      <c r="U1266" t="s">
        <v>189</v>
      </c>
      <c r="X1266" t="str">
        <f t="shared" si="20"/>
        <v>CF6</v>
      </c>
      <c r="Y1266">
        <f>VLOOKUP($X1266,Salt_Elev!$Q$1:$R$128,2,FALSE)</f>
        <v>0.48699999999999999</v>
      </c>
    </row>
    <row r="1267" spans="1:25" x14ac:dyDescent="0.25">
      <c r="A1267" s="1">
        <v>45033</v>
      </c>
      <c r="B1267" s="2">
        <v>0.6791666666666667</v>
      </c>
      <c r="C1267" t="s">
        <v>96</v>
      </c>
      <c r="D1267" t="s">
        <v>186</v>
      </c>
      <c r="E1267" t="s">
        <v>25</v>
      </c>
      <c r="F1267" t="s">
        <v>181</v>
      </c>
      <c r="G1267">
        <v>6</v>
      </c>
      <c r="H1267">
        <v>36</v>
      </c>
      <c r="I1267">
        <v>66</v>
      </c>
      <c r="J1267">
        <v>7</v>
      </c>
      <c r="K1267" t="s">
        <v>27</v>
      </c>
      <c r="L1267">
        <v>60</v>
      </c>
      <c r="M1267">
        <v>20</v>
      </c>
      <c r="N1267">
        <v>160</v>
      </c>
      <c r="O1267" t="s">
        <v>188</v>
      </c>
      <c r="P1267" t="s">
        <v>29</v>
      </c>
      <c r="Q1267" t="s">
        <v>29</v>
      </c>
      <c r="R1267" t="s">
        <v>40</v>
      </c>
      <c r="S1267">
        <v>194</v>
      </c>
      <c r="T1267">
        <v>1</v>
      </c>
      <c r="U1267" t="s">
        <v>189</v>
      </c>
      <c r="X1267" t="str">
        <f t="shared" si="20"/>
        <v>CF6</v>
      </c>
      <c r="Y1267">
        <f>VLOOKUP($X1267,Salt_Elev!$Q$1:$R$128,2,FALSE)</f>
        <v>0.48699999999999999</v>
      </c>
    </row>
    <row r="1268" spans="1:25" x14ac:dyDescent="0.25">
      <c r="A1268" s="1">
        <v>45033</v>
      </c>
      <c r="B1268" s="2">
        <v>0.6791666666666667</v>
      </c>
      <c r="C1268" t="s">
        <v>96</v>
      </c>
      <c r="D1268" t="s">
        <v>186</v>
      </c>
      <c r="E1268" t="s">
        <v>25</v>
      </c>
      <c r="F1268" t="s">
        <v>181</v>
      </c>
      <c r="G1268">
        <v>6</v>
      </c>
      <c r="H1268">
        <v>36</v>
      </c>
      <c r="I1268">
        <v>66</v>
      </c>
      <c r="J1268">
        <v>7</v>
      </c>
      <c r="K1268" t="s">
        <v>27</v>
      </c>
      <c r="L1268">
        <v>60</v>
      </c>
      <c r="M1268">
        <v>20</v>
      </c>
      <c r="N1268">
        <v>160</v>
      </c>
      <c r="O1268" t="s">
        <v>188</v>
      </c>
      <c r="P1268" t="s">
        <v>29</v>
      </c>
      <c r="Q1268" t="s">
        <v>29</v>
      </c>
      <c r="R1268" t="s">
        <v>40</v>
      </c>
      <c r="S1268">
        <v>475</v>
      </c>
      <c r="T1268">
        <v>1</v>
      </c>
      <c r="U1268" t="s">
        <v>189</v>
      </c>
      <c r="X1268" t="str">
        <f t="shared" si="20"/>
        <v>CF6</v>
      </c>
      <c r="Y1268">
        <f>VLOOKUP($X1268,Salt_Elev!$Q$1:$R$128,2,FALSE)</f>
        <v>0.48699999999999999</v>
      </c>
    </row>
    <row r="1269" spans="1:25" x14ac:dyDescent="0.25">
      <c r="A1269" s="1">
        <v>45033</v>
      </c>
      <c r="B1269" s="2">
        <v>0.6791666666666667</v>
      </c>
      <c r="C1269" t="s">
        <v>96</v>
      </c>
      <c r="D1269" t="s">
        <v>186</v>
      </c>
      <c r="E1269" t="s">
        <v>25</v>
      </c>
      <c r="F1269" t="s">
        <v>181</v>
      </c>
      <c r="G1269">
        <v>6</v>
      </c>
      <c r="H1269">
        <v>36</v>
      </c>
      <c r="I1269">
        <v>66</v>
      </c>
      <c r="J1269">
        <v>7</v>
      </c>
      <c r="K1269" t="s">
        <v>27</v>
      </c>
      <c r="L1269">
        <v>60</v>
      </c>
      <c r="M1269">
        <v>20</v>
      </c>
      <c r="N1269">
        <v>160</v>
      </c>
      <c r="O1269" t="s">
        <v>188</v>
      </c>
      <c r="P1269" t="s">
        <v>29</v>
      </c>
      <c r="Q1269" t="s">
        <v>29</v>
      </c>
      <c r="R1269" t="s">
        <v>40</v>
      </c>
      <c r="S1269">
        <v>280</v>
      </c>
      <c r="T1269">
        <v>1</v>
      </c>
      <c r="U1269" t="s">
        <v>189</v>
      </c>
      <c r="X1269" t="str">
        <f t="shared" si="20"/>
        <v>CF6</v>
      </c>
      <c r="Y1269">
        <f>VLOOKUP($X1269,Salt_Elev!$Q$1:$R$128,2,FALSE)</f>
        <v>0.48699999999999999</v>
      </c>
    </row>
    <row r="1270" spans="1:25" x14ac:dyDescent="0.25">
      <c r="A1270" s="1">
        <v>45033</v>
      </c>
      <c r="B1270" s="2">
        <v>0.6791666666666667</v>
      </c>
      <c r="C1270" t="s">
        <v>96</v>
      </c>
      <c r="D1270" t="s">
        <v>186</v>
      </c>
      <c r="E1270" t="s">
        <v>25</v>
      </c>
      <c r="F1270" t="s">
        <v>181</v>
      </c>
      <c r="G1270">
        <v>6</v>
      </c>
      <c r="H1270">
        <v>36</v>
      </c>
      <c r="I1270">
        <v>66</v>
      </c>
      <c r="J1270">
        <v>7</v>
      </c>
      <c r="K1270" t="s">
        <v>27</v>
      </c>
      <c r="L1270">
        <v>60</v>
      </c>
      <c r="M1270">
        <v>20</v>
      </c>
      <c r="N1270">
        <v>160</v>
      </c>
      <c r="O1270" t="s">
        <v>188</v>
      </c>
      <c r="P1270" t="s">
        <v>29</v>
      </c>
      <c r="Q1270" t="s">
        <v>29</v>
      </c>
      <c r="R1270" t="s">
        <v>40</v>
      </c>
      <c r="S1270">
        <v>295</v>
      </c>
      <c r="T1270">
        <v>1</v>
      </c>
      <c r="U1270" t="s">
        <v>189</v>
      </c>
      <c r="X1270" t="str">
        <f t="shared" si="20"/>
        <v>CF6</v>
      </c>
      <c r="Y1270">
        <f>VLOOKUP($X1270,Salt_Elev!$Q$1:$R$128,2,FALSE)</f>
        <v>0.48699999999999999</v>
      </c>
    </row>
    <row r="1271" spans="1:25" x14ac:dyDescent="0.25">
      <c r="A1271" s="1">
        <v>45033</v>
      </c>
      <c r="B1271" s="2">
        <v>0.6791666666666667</v>
      </c>
      <c r="C1271" t="s">
        <v>96</v>
      </c>
      <c r="D1271" t="s">
        <v>186</v>
      </c>
      <c r="E1271" t="s">
        <v>25</v>
      </c>
      <c r="F1271" t="s">
        <v>181</v>
      </c>
      <c r="G1271">
        <v>6</v>
      </c>
      <c r="H1271">
        <v>36</v>
      </c>
      <c r="I1271">
        <v>66</v>
      </c>
      <c r="J1271">
        <v>7</v>
      </c>
      <c r="K1271" t="s">
        <v>27</v>
      </c>
      <c r="L1271">
        <v>60</v>
      </c>
      <c r="M1271">
        <v>20</v>
      </c>
      <c r="N1271">
        <v>160</v>
      </c>
      <c r="O1271" t="s">
        <v>188</v>
      </c>
      <c r="P1271" t="s">
        <v>29</v>
      </c>
      <c r="Q1271" t="s">
        <v>29</v>
      </c>
      <c r="R1271" t="s">
        <v>40</v>
      </c>
      <c r="S1271">
        <v>175</v>
      </c>
      <c r="T1271">
        <v>0.9</v>
      </c>
      <c r="U1271" t="s">
        <v>189</v>
      </c>
      <c r="X1271" t="str">
        <f t="shared" si="20"/>
        <v>CF6</v>
      </c>
      <c r="Y1271">
        <f>VLOOKUP($X1271,Salt_Elev!$Q$1:$R$128,2,FALSE)</f>
        <v>0.48699999999999999</v>
      </c>
    </row>
    <row r="1272" spans="1:25" x14ac:dyDescent="0.25">
      <c r="A1272" s="1">
        <v>45033</v>
      </c>
      <c r="B1272" s="2">
        <v>0.6791666666666667</v>
      </c>
      <c r="C1272" t="s">
        <v>96</v>
      </c>
      <c r="D1272" t="s">
        <v>186</v>
      </c>
      <c r="E1272" t="s">
        <v>25</v>
      </c>
      <c r="F1272" t="s">
        <v>181</v>
      </c>
      <c r="G1272">
        <v>6</v>
      </c>
      <c r="H1272">
        <v>36</v>
      </c>
      <c r="I1272">
        <v>66</v>
      </c>
      <c r="J1272">
        <v>7</v>
      </c>
      <c r="K1272" t="s">
        <v>27</v>
      </c>
      <c r="L1272">
        <v>60</v>
      </c>
      <c r="M1272">
        <v>20</v>
      </c>
      <c r="N1272">
        <v>160</v>
      </c>
      <c r="O1272" t="s">
        <v>188</v>
      </c>
      <c r="P1272" t="s">
        <v>29</v>
      </c>
      <c r="Q1272" t="s">
        <v>29</v>
      </c>
      <c r="R1272" t="s">
        <v>40</v>
      </c>
      <c r="S1272">
        <v>236</v>
      </c>
      <c r="T1272">
        <v>0.9</v>
      </c>
      <c r="U1272" t="s">
        <v>189</v>
      </c>
      <c r="X1272" t="str">
        <f t="shared" si="20"/>
        <v>CF6</v>
      </c>
      <c r="Y1272">
        <f>VLOOKUP($X1272,Salt_Elev!$Q$1:$R$128,2,FALSE)</f>
        <v>0.48699999999999999</v>
      </c>
    </row>
    <row r="1273" spans="1:25" x14ac:dyDescent="0.25">
      <c r="A1273" s="1">
        <v>45033</v>
      </c>
      <c r="B1273" s="2">
        <v>0.6791666666666667</v>
      </c>
      <c r="C1273" t="s">
        <v>96</v>
      </c>
      <c r="D1273" t="s">
        <v>186</v>
      </c>
      <c r="E1273" t="s">
        <v>25</v>
      </c>
      <c r="F1273" t="s">
        <v>181</v>
      </c>
      <c r="G1273">
        <v>6</v>
      </c>
      <c r="H1273">
        <v>36</v>
      </c>
      <c r="I1273">
        <v>66</v>
      </c>
      <c r="J1273">
        <v>7</v>
      </c>
      <c r="K1273" t="s">
        <v>27</v>
      </c>
      <c r="L1273">
        <v>60</v>
      </c>
      <c r="M1273">
        <v>20</v>
      </c>
      <c r="N1273">
        <v>160</v>
      </c>
      <c r="O1273" t="s">
        <v>188</v>
      </c>
      <c r="P1273" t="s">
        <v>29</v>
      </c>
      <c r="Q1273" t="s">
        <v>29</v>
      </c>
      <c r="R1273" t="s">
        <v>40</v>
      </c>
      <c r="S1273">
        <v>275</v>
      </c>
      <c r="T1273">
        <v>0.5</v>
      </c>
      <c r="U1273" t="s">
        <v>189</v>
      </c>
      <c r="X1273" t="str">
        <f t="shared" si="20"/>
        <v>CF6</v>
      </c>
      <c r="Y1273">
        <f>VLOOKUP($X1273,Salt_Elev!$Q$1:$R$128,2,FALSE)</f>
        <v>0.48699999999999999</v>
      </c>
    </row>
    <row r="1274" spans="1:25" x14ac:dyDescent="0.25">
      <c r="A1274" s="1">
        <v>45033</v>
      </c>
      <c r="B1274" s="2">
        <v>0.6791666666666667</v>
      </c>
      <c r="C1274" t="s">
        <v>96</v>
      </c>
      <c r="D1274" t="s">
        <v>186</v>
      </c>
      <c r="E1274" t="s">
        <v>25</v>
      </c>
      <c r="F1274" t="s">
        <v>181</v>
      </c>
      <c r="G1274">
        <v>6</v>
      </c>
      <c r="H1274">
        <v>36</v>
      </c>
      <c r="I1274">
        <v>66</v>
      </c>
      <c r="J1274">
        <v>7</v>
      </c>
      <c r="K1274" t="s">
        <v>27</v>
      </c>
      <c r="L1274">
        <v>60</v>
      </c>
      <c r="M1274">
        <v>20</v>
      </c>
      <c r="N1274">
        <v>160</v>
      </c>
      <c r="O1274" t="s">
        <v>188</v>
      </c>
      <c r="P1274" t="s">
        <v>29</v>
      </c>
      <c r="Q1274" t="s">
        <v>29</v>
      </c>
      <c r="R1274" t="s">
        <v>40</v>
      </c>
      <c r="S1274">
        <v>250</v>
      </c>
      <c r="T1274">
        <v>0.5</v>
      </c>
      <c r="U1274" t="s">
        <v>189</v>
      </c>
      <c r="X1274" t="str">
        <f t="shared" si="20"/>
        <v>CF6</v>
      </c>
      <c r="Y1274">
        <f>VLOOKUP($X1274,Salt_Elev!$Q$1:$R$128,2,FALSE)</f>
        <v>0.48699999999999999</v>
      </c>
    </row>
    <row r="1275" spans="1:25" x14ac:dyDescent="0.25">
      <c r="A1275" s="1">
        <v>45033</v>
      </c>
      <c r="B1275" s="2">
        <v>0.6958333333333333</v>
      </c>
      <c r="C1275" t="s">
        <v>103</v>
      </c>
      <c r="D1275" t="s">
        <v>190</v>
      </c>
      <c r="E1275" t="s">
        <v>25</v>
      </c>
      <c r="F1275" t="s">
        <v>181</v>
      </c>
      <c r="G1275">
        <v>7</v>
      </c>
      <c r="H1275">
        <v>16</v>
      </c>
      <c r="I1275">
        <v>15</v>
      </c>
      <c r="J1275" t="s">
        <v>255</v>
      </c>
      <c r="K1275" t="s">
        <v>44</v>
      </c>
      <c r="L1275">
        <v>15</v>
      </c>
      <c r="M1275">
        <v>50</v>
      </c>
      <c r="N1275">
        <v>101</v>
      </c>
      <c r="O1275" t="s">
        <v>191</v>
      </c>
      <c r="P1275" t="s">
        <v>50</v>
      </c>
      <c r="Q1275" t="s">
        <v>50</v>
      </c>
      <c r="R1275" t="s">
        <v>50</v>
      </c>
      <c r="S1275">
        <v>179</v>
      </c>
      <c r="T1275">
        <v>1.5</v>
      </c>
      <c r="U1275" t="s">
        <v>192</v>
      </c>
      <c r="V1275" t="s">
        <v>193</v>
      </c>
      <c r="X1275" t="str">
        <f t="shared" si="20"/>
        <v>CF7</v>
      </c>
      <c r="Y1275">
        <f>VLOOKUP($X1275,Salt_Elev!$Q$1:$R$128,2,FALSE)</f>
        <v>0.443</v>
      </c>
    </row>
    <row r="1276" spans="1:25" x14ac:dyDescent="0.25">
      <c r="A1276" s="1">
        <v>45033</v>
      </c>
      <c r="B1276" s="2">
        <v>0.6958333333333333</v>
      </c>
      <c r="C1276" t="s">
        <v>103</v>
      </c>
      <c r="D1276" t="s">
        <v>190</v>
      </c>
      <c r="E1276" t="s">
        <v>25</v>
      </c>
      <c r="F1276" t="s">
        <v>181</v>
      </c>
      <c r="G1276">
        <v>7</v>
      </c>
      <c r="H1276">
        <v>16</v>
      </c>
      <c r="I1276">
        <v>15</v>
      </c>
      <c r="J1276" t="s">
        <v>255</v>
      </c>
      <c r="K1276" t="s">
        <v>44</v>
      </c>
      <c r="L1276">
        <v>15</v>
      </c>
      <c r="M1276">
        <v>50</v>
      </c>
      <c r="N1276">
        <v>101</v>
      </c>
      <c r="O1276" t="s">
        <v>191</v>
      </c>
      <c r="P1276" t="s">
        <v>50</v>
      </c>
      <c r="Q1276" t="s">
        <v>50</v>
      </c>
      <c r="R1276" t="s">
        <v>50</v>
      </c>
      <c r="S1276">
        <v>115</v>
      </c>
      <c r="T1276">
        <v>1.2</v>
      </c>
      <c r="U1276" t="s">
        <v>192</v>
      </c>
      <c r="V1276" t="s">
        <v>193</v>
      </c>
      <c r="X1276" t="str">
        <f t="shared" si="20"/>
        <v>CF7</v>
      </c>
      <c r="Y1276">
        <f>VLOOKUP($X1276,Salt_Elev!$Q$1:$R$128,2,FALSE)</f>
        <v>0.443</v>
      </c>
    </row>
    <row r="1277" spans="1:25" x14ac:dyDescent="0.25">
      <c r="A1277" s="1">
        <v>45033</v>
      </c>
      <c r="B1277" s="2">
        <v>0.6958333333333333</v>
      </c>
      <c r="C1277" t="s">
        <v>103</v>
      </c>
      <c r="D1277" t="s">
        <v>190</v>
      </c>
      <c r="E1277" t="s">
        <v>25</v>
      </c>
      <c r="F1277" t="s">
        <v>181</v>
      </c>
      <c r="G1277">
        <v>7</v>
      </c>
      <c r="H1277">
        <v>16</v>
      </c>
      <c r="I1277">
        <v>15</v>
      </c>
      <c r="J1277" t="s">
        <v>255</v>
      </c>
      <c r="K1277" t="s">
        <v>44</v>
      </c>
      <c r="L1277">
        <v>15</v>
      </c>
      <c r="M1277">
        <v>50</v>
      </c>
      <c r="N1277">
        <v>101</v>
      </c>
      <c r="O1277" t="s">
        <v>191</v>
      </c>
      <c r="P1277" t="s">
        <v>50</v>
      </c>
      <c r="Q1277" t="s">
        <v>50</v>
      </c>
      <c r="R1277" t="s">
        <v>50</v>
      </c>
      <c r="S1277">
        <v>130</v>
      </c>
      <c r="T1277">
        <v>1</v>
      </c>
      <c r="U1277" t="s">
        <v>192</v>
      </c>
      <c r="V1277" t="s">
        <v>193</v>
      </c>
      <c r="X1277" t="str">
        <f t="shared" si="20"/>
        <v>CF7</v>
      </c>
      <c r="Y1277">
        <f>VLOOKUP($X1277,Salt_Elev!$Q$1:$R$128,2,FALSE)</f>
        <v>0.443</v>
      </c>
    </row>
    <row r="1278" spans="1:25" x14ac:dyDescent="0.25">
      <c r="A1278" s="1">
        <v>45033</v>
      </c>
      <c r="B1278" s="2">
        <v>0.6958333333333333</v>
      </c>
      <c r="C1278" t="s">
        <v>103</v>
      </c>
      <c r="D1278" t="s">
        <v>190</v>
      </c>
      <c r="E1278" t="s">
        <v>25</v>
      </c>
      <c r="F1278" t="s">
        <v>181</v>
      </c>
      <c r="G1278">
        <v>7</v>
      </c>
      <c r="H1278">
        <v>16</v>
      </c>
      <c r="I1278">
        <v>15</v>
      </c>
      <c r="J1278" t="s">
        <v>255</v>
      </c>
      <c r="K1278" t="s">
        <v>44</v>
      </c>
      <c r="L1278">
        <v>15</v>
      </c>
      <c r="M1278">
        <v>50</v>
      </c>
      <c r="N1278">
        <v>101</v>
      </c>
      <c r="O1278" t="s">
        <v>191</v>
      </c>
      <c r="P1278" t="s">
        <v>50</v>
      </c>
      <c r="Q1278" t="s">
        <v>50</v>
      </c>
      <c r="R1278" t="s">
        <v>50</v>
      </c>
      <c r="S1278">
        <v>159</v>
      </c>
      <c r="T1278">
        <v>1</v>
      </c>
      <c r="U1278" t="s">
        <v>192</v>
      </c>
      <c r="V1278" t="s">
        <v>193</v>
      </c>
      <c r="X1278" t="str">
        <f t="shared" si="20"/>
        <v>CF7</v>
      </c>
      <c r="Y1278">
        <f>VLOOKUP($X1278,Salt_Elev!$Q$1:$R$128,2,FALSE)</f>
        <v>0.443</v>
      </c>
    </row>
    <row r="1279" spans="1:25" x14ac:dyDescent="0.25">
      <c r="A1279" s="1">
        <v>45033</v>
      </c>
      <c r="B1279" s="2">
        <v>0.6958333333333333</v>
      </c>
      <c r="C1279" t="s">
        <v>103</v>
      </c>
      <c r="D1279" t="s">
        <v>190</v>
      </c>
      <c r="E1279" t="s">
        <v>25</v>
      </c>
      <c r="F1279" t="s">
        <v>181</v>
      </c>
      <c r="G1279">
        <v>7</v>
      </c>
      <c r="H1279">
        <v>16</v>
      </c>
      <c r="I1279">
        <v>15</v>
      </c>
      <c r="J1279" t="s">
        <v>255</v>
      </c>
      <c r="K1279" t="s">
        <v>44</v>
      </c>
      <c r="L1279">
        <v>15</v>
      </c>
      <c r="M1279">
        <v>50</v>
      </c>
      <c r="N1279">
        <v>101</v>
      </c>
      <c r="O1279" t="s">
        <v>191</v>
      </c>
      <c r="P1279" t="s">
        <v>50</v>
      </c>
      <c r="Q1279" t="s">
        <v>50</v>
      </c>
      <c r="R1279" t="s">
        <v>50</v>
      </c>
      <c r="S1279">
        <v>163</v>
      </c>
      <c r="T1279">
        <v>1</v>
      </c>
      <c r="U1279" t="s">
        <v>192</v>
      </c>
      <c r="V1279" t="s">
        <v>193</v>
      </c>
      <c r="X1279" t="str">
        <f t="shared" si="20"/>
        <v>CF7</v>
      </c>
      <c r="Y1279">
        <f>VLOOKUP($X1279,Salt_Elev!$Q$1:$R$128,2,FALSE)</f>
        <v>0.443</v>
      </c>
    </row>
    <row r="1280" spans="1:25" x14ac:dyDescent="0.25">
      <c r="A1280" s="1">
        <v>45033</v>
      </c>
      <c r="B1280" s="2">
        <v>0.6958333333333333</v>
      </c>
      <c r="C1280" t="s">
        <v>103</v>
      </c>
      <c r="D1280" t="s">
        <v>190</v>
      </c>
      <c r="E1280" t="s">
        <v>25</v>
      </c>
      <c r="F1280" t="s">
        <v>181</v>
      </c>
      <c r="G1280">
        <v>7</v>
      </c>
      <c r="H1280">
        <v>16</v>
      </c>
      <c r="I1280">
        <v>15</v>
      </c>
      <c r="J1280" t="s">
        <v>255</v>
      </c>
      <c r="K1280" t="s">
        <v>44</v>
      </c>
      <c r="L1280">
        <v>15</v>
      </c>
      <c r="M1280">
        <v>50</v>
      </c>
      <c r="N1280">
        <v>101</v>
      </c>
      <c r="O1280" t="s">
        <v>191</v>
      </c>
      <c r="P1280" t="s">
        <v>50</v>
      </c>
      <c r="Q1280" t="s">
        <v>50</v>
      </c>
      <c r="R1280" t="s">
        <v>50</v>
      </c>
      <c r="S1280">
        <v>165</v>
      </c>
      <c r="T1280">
        <v>1</v>
      </c>
      <c r="U1280" t="s">
        <v>192</v>
      </c>
      <c r="V1280" t="s">
        <v>193</v>
      </c>
      <c r="X1280" t="str">
        <f t="shared" si="20"/>
        <v>CF7</v>
      </c>
      <c r="Y1280">
        <f>VLOOKUP($X1280,Salt_Elev!$Q$1:$R$128,2,FALSE)</f>
        <v>0.443</v>
      </c>
    </row>
    <row r="1281" spans="1:25" x14ac:dyDescent="0.25">
      <c r="A1281" s="1">
        <v>45033</v>
      </c>
      <c r="B1281" s="2">
        <v>0.6958333333333333</v>
      </c>
      <c r="C1281" t="s">
        <v>103</v>
      </c>
      <c r="D1281" t="s">
        <v>190</v>
      </c>
      <c r="E1281" t="s">
        <v>25</v>
      </c>
      <c r="F1281" t="s">
        <v>181</v>
      </c>
      <c r="G1281">
        <v>7</v>
      </c>
      <c r="H1281">
        <v>16</v>
      </c>
      <c r="I1281">
        <v>15</v>
      </c>
      <c r="J1281" t="s">
        <v>255</v>
      </c>
      <c r="K1281" t="s">
        <v>44</v>
      </c>
      <c r="L1281">
        <v>15</v>
      </c>
      <c r="M1281">
        <v>50</v>
      </c>
      <c r="N1281">
        <v>101</v>
      </c>
      <c r="O1281" t="s">
        <v>191</v>
      </c>
      <c r="P1281" t="s">
        <v>50</v>
      </c>
      <c r="Q1281" t="s">
        <v>50</v>
      </c>
      <c r="R1281" t="s">
        <v>50</v>
      </c>
      <c r="S1281">
        <v>158</v>
      </c>
      <c r="T1281">
        <v>1</v>
      </c>
      <c r="U1281" t="s">
        <v>192</v>
      </c>
      <c r="V1281" t="s">
        <v>193</v>
      </c>
      <c r="X1281" t="str">
        <f t="shared" si="20"/>
        <v>CF7</v>
      </c>
      <c r="Y1281">
        <f>VLOOKUP($X1281,Salt_Elev!$Q$1:$R$128,2,FALSE)</f>
        <v>0.443</v>
      </c>
    </row>
    <row r="1282" spans="1:25" x14ac:dyDescent="0.25">
      <c r="A1282" s="1">
        <v>45033</v>
      </c>
      <c r="B1282" s="2">
        <v>0.6958333333333333</v>
      </c>
      <c r="C1282" t="s">
        <v>103</v>
      </c>
      <c r="D1282" t="s">
        <v>190</v>
      </c>
      <c r="E1282" t="s">
        <v>25</v>
      </c>
      <c r="F1282" t="s">
        <v>181</v>
      </c>
      <c r="G1282">
        <v>7</v>
      </c>
      <c r="H1282">
        <v>16</v>
      </c>
      <c r="I1282">
        <v>15</v>
      </c>
      <c r="J1282" t="s">
        <v>255</v>
      </c>
      <c r="K1282" t="s">
        <v>44</v>
      </c>
      <c r="L1282">
        <v>15</v>
      </c>
      <c r="M1282">
        <v>50</v>
      </c>
      <c r="N1282">
        <v>101</v>
      </c>
      <c r="O1282" t="s">
        <v>191</v>
      </c>
      <c r="P1282" t="s">
        <v>50</v>
      </c>
      <c r="Q1282" t="s">
        <v>50</v>
      </c>
      <c r="R1282" t="s">
        <v>50</v>
      </c>
      <c r="S1282">
        <v>132</v>
      </c>
      <c r="T1282">
        <v>0.5</v>
      </c>
      <c r="U1282" t="s">
        <v>192</v>
      </c>
      <c r="V1282" t="s">
        <v>193</v>
      </c>
      <c r="X1282" t="str">
        <f t="shared" ref="X1282:X1345" si="21">_xlfn.CONCAT(F1282,G1282)</f>
        <v>CF7</v>
      </c>
      <c r="Y1282">
        <f>VLOOKUP($X1282,Salt_Elev!$Q$1:$R$128,2,FALSE)</f>
        <v>0.443</v>
      </c>
    </row>
    <row r="1283" spans="1:25" x14ac:dyDescent="0.25">
      <c r="A1283" s="1">
        <v>45033</v>
      </c>
      <c r="B1283" s="2">
        <v>0.6958333333333333</v>
      </c>
      <c r="C1283" t="s">
        <v>103</v>
      </c>
      <c r="D1283" t="s">
        <v>190</v>
      </c>
      <c r="E1283" t="s">
        <v>25</v>
      </c>
      <c r="F1283" t="s">
        <v>181</v>
      </c>
      <c r="G1283">
        <v>7</v>
      </c>
      <c r="H1283">
        <v>16</v>
      </c>
      <c r="I1283">
        <v>15</v>
      </c>
      <c r="J1283" t="s">
        <v>255</v>
      </c>
      <c r="K1283" t="s">
        <v>44</v>
      </c>
      <c r="L1283">
        <v>15</v>
      </c>
      <c r="M1283">
        <v>50</v>
      </c>
      <c r="N1283">
        <v>101</v>
      </c>
      <c r="O1283" t="s">
        <v>191</v>
      </c>
      <c r="P1283" t="s">
        <v>50</v>
      </c>
      <c r="Q1283" t="s">
        <v>50</v>
      </c>
      <c r="R1283" t="s">
        <v>50</v>
      </c>
      <c r="S1283">
        <v>145</v>
      </c>
      <c r="T1283">
        <v>0.2</v>
      </c>
      <c r="U1283" t="s">
        <v>192</v>
      </c>
      <c r="V1283" t="s">
        <v>193</v>
      </c>
      <c r="X1283" t="str">
        <f t="shared" si="21"/>
        <v>CF7</v>
      </c>
      <c r="Y1283">
        <f>VLOOKUP($X1283,Salt_Elev!$Q$1:$R$128,2,FALSE)</f>
        <v>0.443</v>
      </c>
    </row>
    <row r="1284" spans="1:25" x14ac:dyDescent="0.25">
      <c r="A1284" s="1">
        <v>45033</v>
      </c>
      <c r="B1284" s="2">
        <v>0.6958333333333333</v>
      </c>
      <c r="C1284" t="s">
        <v>103</v>
      </c>
      <c r="D1284" t="s">
        <v>190</v>
      </c>
      <c r="E1284" t="s">
        <v>25</v>
      </c>
      <c r="F1284" t="s">
        <v>181</v>
      </c>
      <c r="G1284">
        <v>7</v>
      </c>
      <c r="H1284">
        <v>16</v>
      </c>
      <c r="I1284">
        <v>15</v>
      </c>
      <c r="J1284" t="s">
        <v>255</v>
      </c>
      <c r="K1284" t="s">
        <v>44</v>
      </c>
      <c r="L1284">
        <v>15</v>
      </c>
      <c r="M1284">
        <v>50</v>
      </c>
      <c r="N1284">
        <v>101</v>
      </c>
      <c r="O1284" t="s">
        <v>191</v>
      </c>
      <c r="P1284" t="s">
        <v>50</v>
      </c>
      <c r="Q1284" t="s">
        <v>50</v>
      </c>
      <c r="R1284" t="s">
        <v>50</v>
      </c>
      <c r="S1284">
        <v>149</v>
      </c>
      <c r="T1284">
        <v>0.2</v>
      </c>
      <c r="U1284" t="s">
        <v>192</v>
      </c>
      <c r="V1284" t="s">
        <v>193</v>
      </c>
      <c r="X1284" t="str">
        <f t="shared" si="21"/>
        <v>CF7</v>
      </c>
      <c r="Y1284">
        <f>VLOOKUP($X1284,Salt_Elev!$Q$1:$R$128,2,FALSE)</f>
        <v>0.443</v>
      </c>
    </row>
    <row r="1285" spans="1:25" x14ac:dyDescent="0.25">
      <c r="A1285" s="1">
        <v>45033</v>
      </c>
      <c r="B1285" s="2">
        <v>0.70347222222222217</v>
      </c>
      <c r="C1285" t="s">
        <v>103</v>
      </c>
      <c r="D1285" t="s">
        <v>157</v>
      </c>
      <c r="E1285" t="s">
        <v>25</v>
      </c>
      <c r="F1285" t="s">
        <v>181</v>
      </c>
      <c r="G1285">
        <v>8</v>
      </c>
      <c r="H1285">
        <v>20.100000000000001</v>
      </c>
      <c r="I1285">
        <v>96</v>
      </c>
      <c r="J1285" t="s">
        <v>255</v>
      </c>
      <c r="K1285" t="s">
        <v>36</v>
      </c>
      <c r="L1285">
        <v>1</v>
      </c>
      <c r="M1285">
        <v>100</v>
      </c>
      <c r="N1285">
        <v>4</v>
      </c>
      <c r="O1285" t="s">
        <v>37</v>
      </c>
      <c r="P1285" t="s">
        <v>37</v>
      </c>
      <c r="Q1285" t="s">
        <v>37</v>
      </c>
      <c r="R1285" t="s">
        <v>37</v>
      </c>
      <c r="S1285">
        <v>89</v>
      </c>
      <c r="T1285">
        <v>7.5</v>
      </c>
      <c r="U1285" t="s">
        <v>153</v>
      </c>
      <c r="X1285" t="str">
        <f t="shared" si="21"/>
        <v>CF8</v>
      </c>
      <c r="Y1285">
        <f>VLOOKUP($X1285,Salt_Elev!$Q$1:$R$128,2,FALSE)</f>
        <v>0.45500000000000002</v>
      </c>
    </row>
    <row r="1286" spans="1:25" x14ac:dyDescent="0.25">
      <c r="A1286" s="1">
        <v>45033</v>
      </c>
      <c r="B1286" s="2">
        <v>0.70347222222222217</v>
      </c>
      <c r="C1286" t="s">
        <v>103</v>
      </c>
      <c r="D1286" t="s">
        <v>157</v>
      </c>
      <c r="E1286" t="s">
        <v>25</v>
      </c>
      <c r="F1286" t="s">
        <v>181</v>
      </c>
      <c r="G1286">
        <v>8</v>
      </c>
      <c r="H1286">
        <v>20.100000000000001</v>
      </c>
      <c r="I1286">
        <v>96</v>
      </c>
      <c r="J1286" t="s">
        <v>255</v>
      </c>
      <c r="K1286" t="s">
        <v>36</v>
      </c>
      <c r="L1286">
        <v>1</v>
      </c>
      <c r="M1286">
        <v>100</v>
      </c>
      <c r="N1286">
        <v>4</v>
      </c>
      <c r="O1286" t="s">
        <v>37</v>
      </c>
      <c r="P1286" t="s">
        <v>37</v>
      </c>
      <c r="Q1286" t="s">
        <v>37</v>
      </c>
      <c r="R1286" t="s">
        <v>37</v>
      </c>
      <c r="S1286">
        <v>110</v>
      </c>
      <c r="T1286">
        <v>6.8</v>
      </c>
      <c r="U1286" t="s">
        <v>153</v>
      </c>
      <c r="X1286" t="str">
        <f t="shared" si="21"/>
        <v>CF8</v>
      </c>
      <c r="Y1286">
        <f>VLOOKUP($X1286,Salt_Elev!$Q$1:$R$128,2,FALSE)</f>
        <v>0.45500000000000002</v>
      </c>
    </row>
    <row r="1287" spans="1:25" x14ac:dyDescent="0.25">
      <c r="A1287" s="1">
        <v>45033</v>
      </c>
      <c r="B1287" s="2">
        <v>0.70347222222222217</v>
      </c>
      <c r="C1287" t="s">
        <v>103</v>
      </c>
      <c r="D1287" t="s">
        <v>157</v>
      </c>
      <c r="E1287" t="s">
        <v>25</v>
      </c>
      <c r="F1287" t="s">
        <v>181</v>
      </c>
      <c r="G1287">
        <v>8</v>
      </c>
      <c r="H1287">
        <v>20.100000000000001</v>
      </c>
      <c r="I1287">
        <v>96</v>
      </c>
      <c r="J1287" t="s">
        <v>255</v>
      </c>
      <c r="K1287" t="s">
        <v>36</v>
      </c>
      <c r="L1287">
        <v>1</v>
      </c>
      <c r="M1287">
        <v>100</v>
      </c>
      <c r="N1287">
        <v>4</v>
      </c>
      <c r="O1287" t="s">
        <v>37</v>
      </c>
      <c r="P1287" t="s">
        <v>37</v>
      </c>
      <c r="Q1287" t="s">
        <v>37</v>
      </c>
      <c r="R1287" t="s">
        <v>37</v>
      </c>
      <c r="S1287">
        <v>35</v>
      </c>
      <c r="T1287">
        <v>6.5</v>
      </c>
      <c r="U1287" t="s">
        <v>153</v>
      </c>
      <c r="X1287" t="str">
        <f t="shared" si="21"/>
        <v>CF8</v>
      </c>
      <c r="Y1287">
        <f>VLOOKUP($X1287,Salt_Elev!$Q$1:$R$128,2,FALSE)</f>
        <v>0.45500000000000002</v>
      </c>
    </row>
    <row r="1288" spans="1:25" x14ac:dyDescent="0.25">
      <c r="A1288" s="1">
        <v>45033</v>
      </c>
      <c r="B1288" s="2">
        <v>0.70347222222222217</v>
      </c>
      <c r="C1288" t="s">
        <v>103</v>
      </c>
      <c r="D1288" t="s">
        <v>157</v>
      </c>
      <c r="E1288" t="s">
        <v>25</v>
      </c>
      <c r="F1288" t="s">
        <v>181</v>
      </c>
      <c r="G1288">
        <v>8</v>
      </c>
      <c r="H1288">
        <v>20.100000000000001</v>
      </c>
      <c r="I1288">
        <v>96</v>
      </c>
      <c r="J1288" t="s">
        <v>255</v>
      </c>
      <c r="K1288" t="s">
        <v>36</v>
      </c>
      <c r="L1288">
        <v>1</v>
      </c>
      <c r="M1288">
        <v>100</v>
      </c>
      <c r="N1288">
        <v>4</v>
      </c>
      <c r="O1288" t="s">
        <v>37</v>
      </c>
      <c r="P1288" t="s">
        <v>37</v>
      </c>
      <c r="Q1288" t="s">
        <v>37</v>
      </c>
      <c r="R1288" t="s">
        <v>37</v>
      </c>
      <c r="S1288">
        <v>116</v>
      </c>
      <c r="T1288">
        <v>6</v>
      </c>
      <c r="U1288" t="s">
        <v>153</v>
      </c>
      <c r="X1288" t="str">
        <f t="shared" si="21"/>
        <v>CF8</v>
      </c>
      <c r="Y1288">
        <f>VLOOKUP($X1288,Salt_Elev!$Q$1:$R$128,2,FALSE)</f>
        <v>0.45500000000000002</v>
      </c>
    </row>
    <row r="1289" spans="1:25" x14ac:dyDescent="0.25">
      <c r="A1289" s="1">
        <v>45033</v>
      </c>
      <c r="B1289" s="2">
        <v>0.70347222222222217</v>
      </c>
      <c r="C1289" t="s">
        <v>103</v>
      </c>
      <c r="D1289" t="s">
        <v>157</v>
      </c>
      <c r="E1289" t="s">
        <v>25</v>
      </c>
      <c r="F1289" t="s">
        <v>181</v>
      </c>
      <c r="G1289">
        <v>8</v>
      </c>
      <c r="H1289">
        <v>20.100000000000001</v>
      </c>
      <c r="I1289">
        <v>96</v>
      </c>
      <c r="J1289" t="s">
        <v>255</v>
      </c>
      <c r="K1289" t="s">
        <v>27</v>
      </c>
      <c r="L1289">
        <v>93</v>
      </c>
      <c r="M1289">
        <v>20</v>
      </c>
      <c r="N1289">
        <v>129</v>
      </c>
      <c r="O1289" t="s">
        <v>187</v>
      </c>
      <c r="P1289" t="s">
        <v>29</v>
      </c>
      <c r="Q1289" t="s">
        <v>29</v>
      </c>
      <c r="R1289" t="s">
        <v>40</v>
      </c>
      <c r="S1289">
        <v>140</v>
      </c>
      <c r="T1289">
        <v>2</v>
      </c>
      <c r="U1289" t="s">
        <v>153</v>
      </c>
      <c r="X1289" t="str">
        <f t="shared" si="21"/>
        <v>CF8</v>
      </c>
      <c r="Y1289">
        <f>VLOOKUP($X1289,Salt_Elev!$Q$1:$R$128,2,FALSE)</f>
        <v>0.45500000000000002</v>
      </c>
    </row>
    <row r="1290" spans="1:25" x14ac:dyDescent="0.25">
      <c r="A1290" s="1">
        <v>45033</v>
      </c>
      <c r="B1290" s="2">
        <v>0.70347222222222217</v>
      </c>
      <c r="C1290" t="s">
        <v>103</v>
      </c>
      <c r="D1290" t="s">
        <v>157</v>
      </c>
      <c r="E1290" t="s">
        <v>25</v>
      </c>
      <c r="F1290" t="s">
        <v>181</v>
      </c>
      <c r="G1290">
        <v>8</v>
      </c>
      <c r="H1290">
        <v>20.100000000000001</v>
      </c>
      <c r="I1290">
        <v>96</v>
      </c>
      <c r="J1290" t="s">
        <v>255</v>
      </c>
      <c r="K1290" t="s">
        <v>27</v>
      </c>
      <c r="L1290">
        <v>93</v>
      </c>
      <c r="M1290">
        <v>20</v>
      </c>
      <c r="N1290">
        <v>129</v>
      </c>
      <c r="O1290" t="s">
        <v>187</v>
      </c>
      <c r="P1290" t="s">
        <v>29</v>
      </c>
      <c r="Q1290" t="s">
        <v>29</v>
      </c>
      <c r="R1290" t="s">
        <v>40</v>
      </c>
      <c r="S1290">
        <v>275</v>
      </c>
      <c r="T1290">
        <v>1</v>
      </c>
      <c r="U1290" t="s">
        <v>153</v>
      </c>
      <c r="X1290" t="str">
        <f t="shared" si="21"/>
        <v>CF8</v>
      </c>
      <c r="Y1290">
        <f>VLOOKUP($X1290,Salt_Elev!$Q$1:$R$128,2,FALSE)</f>
        <v>0.45500000000000002</v>
      </c>
    </row>
    <row r="1291" spans="1:25" x14ac:dyDescent="0.25">
      <c r="A1291" s="1">
        <v>45033</v>
      </c>
      <c r="B1291" s="2">
        <v>0.70347222222222217</v>
      </c>
      <c r="C1291" t="s">
        <v>103</v>
      </c>
      <c r="D1291" t="s">
        <v>157</v>
      </c>
      <c r="E1291" t="s">
        <v>25</v>
      </c>
      <c r="F1291" t="s">
        <v>181</v>
      </c>
      <c r="G1291">
        <v>8</v>
      </c>
      <c r="H1291">
        <v>20.100000000000001</v>
      </c>
      <c r="I1291">
        <v>96</v>
      </c>
      <c r="J1291" t="s">
        <v>255</v>
      </c>
      <c r="K1291" t="s">
        <v>27</v>
      </c>
      <c r="L1291">
        <v>93</v>
      </c>
      <c r="M1291">
        <v>20</v>
      </c>
      <c r="N1291">
        <v>129</v>
      </c>
      <c r="O1291" t="s">
        <v>187</v>
      </c>
      <c r="P1291" t="s">
        <v>29</v>
      </c>
      <c r="Q1291" t="s">
        <v>29</v>
      </c>
      <c r="R1291" t="s">
        <v>40</v>
      </c>
      <c r="S1291">
        <v>300</v>
      </c>
      <c r="T1291">
        <v>0.9</v>
      </c>
      <c r="U1291" t="s">
        <v>153</v>
      </c>
      <c r="X1291" t="str">
        <f t="shared" si="21"/>
        <v>CF8</v>
      </c>
      <c r="Y1291">
        <f>VLOOKUP($X1291,Salt_Elev!$Q$1:$R$128,2,FALSE)</f>
        <v>0.45500000000000002</v>
      </c>
    </row>
    <row r="1292" spans="1:25" x14ac:dyDescent="0.25">
      <c r="A1292" s="1">
        <v>45033</v>
      </c>
      <c r="B1292" s="2">
        <v>0.70347222222222217</v>
      </c>
      <c r="C1292" t="s">
        <v>103</v>
      </c>
      <c r="D1292" t="s">
        <v>157</v>
      </c>
      <c r="E1292" t="s">
        <v>25</v>
      </c>
      <c r="F1292" t="s">
        <v>181</v>
      </c>
      <c r="G1292">
        <v>8</v>
      </c>
      <c r="H1292">
        <v>20.100000000000001</v>
      </c>
      <c r="I1292">
        <v>96</v>
      </c>
      <c r="J1292" t="s">
        <v>255</v>
      </c>
      <c r="K1292" t="s">
        <v>27</v>
      </c>
      <c r="L1292">
        <v>93</v>
      </c>
      <c r="M1292">
        <v>20</v>
      </c>
      <c r="N1292">
        <v>129</v>
      </c>
      <c r="O1292" t="s">
        <v>187</v>
      </c>
      <c r="P1292" t="s">
        <v>29</v>
      </c>
      <c r="Q1292" t="s">
        <v>29</v>
      </c>
      <c r="R1292" t="s">
        <v>40</v>
      </c>
      <c r="S1292">
        <v>243</v>
      </c>
      <c r="T1292">
        <v>0.9</v>
      </c>
      <c r="U1292" t="s">
        <v>153</v>
      </c>
      <c r="X1292" t="str">
        <f t="shared" si="21"/>
        <v>CF8</v>
      </c>
      <c r="Y1292">
        <f>VLOOKUP($X1292,Salt_Elev!$Q$1:$R$128,2,FALSE)</f>
        <v>0.45500000000000002</v>
      </c>
    </row>
    <row r="1293" spans="1:25" x14ac:dyDescent="0.25">
      <c r="A1293" s="1">
        <v>45033</v>
      </c>
      <c r="B1293" s="2">
        <v>0.70347222222222217</v>
      </c>
      <c r="C1293" t="s">
        <v>103</v>
      </c>
      <c r="D1293" t="s">
        <v>157</v>
      </c>
      <c r="E1293" t="s">
        <v>25</v>
      </c>
      <c r="F1293" t="s">
        <v>181</v>
      </c>
      <c r="G1293">
        <v>8</v>
      </c>
      <c r="H1293">
        <v>20.100000000000001</v>
      </c>
      <c r="I1293">
        <v>96</v>
      </c>
      <c r="J1293" t="s">
        <v>255</v>
      </c>
      <c r="K1293" t="s">
        <v>27</v>
      </c>
      <c r="L1293">
        <v>93</v>
      </c>
      <c r="M1293">
        <v>20</v>
      </c>
      <c r="N1293">
        <v>129</v>
      </c>
      <c r="O1293" t="s">
        <v>187</v>
      </c>
      <c r="P1293" t="s">
        <v>29</v>
      </c>
      <c r="Q1293" t="s">
        <v>29</v>
      </c>
      <c r="R1293" t="s">
        <v>40</v>
      </c>
      <c r="S1293">
        <v>220</v>
      </c>
      <c r="T1293">
        <v>0.9</v>
      </c>
      <c r="U1293" t="s">
        <v>153</v>
      </c>
      <c r="X1293" t="str">
        <f t="shared" si="21"/>
        <v>CF8</v>
      </c>
      <c r="Y1293">
        <f>VLOOKUP($X1293,Salt_Elev!$Q$1:$R$128,2,FALSE)</f>
        <v>0.45500000000000002</v>
      </c>
    </row>
    <row r="1294" spans="1:25" x14ac:dyDescent="0.25">
      <c r="A1294" s="1">
        <v>45033</v>
      </c>
      <c r="B1294" s="2">
        <v>0.70347222222222217</v>
      </c>
      <c r="C1294" t="s">
        <v>103</v>
      </c>
      <c r="D1294" t="s">
        <v>157</v>
      </c>
      <c r="E1294" t="s">
        <v>25</v>
      </c>
      <c r="F1294" t="s">
        <v>181</v>
      </c>
      <c r="G1294">
        <v>8</v>
      </c>
      <c r="H1294">
        <v>20.100000000000001</v>
      </c>
      <c r="I1294">
        <v>96</v>
      </c>
      <c r="J1294" t="s">
        <v>255</v>
      </c>
      <c r="K1294" t="s">
        <v>27</v>
      </c>
      <c r="L1294">
        <v>93</v>
      </c>
      <c r="M1294">
        <v>20</v>
      </c>
      <c r="N1294">
        <v>129</v>
      </c>
      <c r="O1294" t="s">
        <v>187</v>
      </c>
      <c r="P1294" t="s">
        <v>29</v>
      </c>
      <c r="Q1294" t="s">
        <v>29</v>
      </c>
      <c r="R1294" t="s">
        <v>40</v>
      </c>
      <c r="S1294">
        <v>236</v>
      </c>
      <c r="T1294">
        <v>0.9</v>
      </c>
      <c r="U1294" t="s">
        <v>153</v>
      </c>
      <c r="X1294" t="str">
        <f t="shared" si="21"/>
        <v>CF8</v>
      </c>
      <c r="Y1294">
        <f>VLOOKUP($X1294,Salt_Elev!$Q$1:$R$128,2,FALSE)</f>
        <v>0.45500000000000002</v>
      </c>
    </row>
    <row r="1295" spans="1:25" x14ac:dyDescent="0.25">
      <c r="A1295" s="1">
        <v>45033</v>
      </c>
      <c r="B1295" s="2">
        <v>0.70347222222222217</v>
      </c>
      <c r="C1295" t="s">
        <v>103</v>
      </c>
      <c r="D1295" t="s">
        <v>157</v>
      </c>
      <c r="E1295" t="s">
        <v>25</v>
      </c>
      <c r="F1295" t="s">
        <v>181</v>
      </c>
      <c r="G1295">
        <v>8</v>
      </c>
      <c r="H1295">
        <v>20.100000000000001</v>
      </c>
      <c r="I1295">
        <v>96</v>
      </c>
      <c r="J1295" t="s">
        <v>255</v>
      </c>
      <c r="K1295" t="s">
        <v>27</v>
      </c>
      <c r="L1295">
        <v>93</v>
      </c>
      <c r="M1295">
        <v>20</v>
      </c>
      <c r="N1295">
        <v>129</v>
      </c>
      <c r="O1295" t="s">
        <v>187</v>
      </c>
      <c r="P1295" t="s">
        <v>29</v>
      </c>
      <c r="Q1295" t="s">
        <v>29</v>
      </c>
      <c r="R1295" t="s">
        <v>40</v>
      </c>
      <c r="S1295">
        <v>340</v>
      </c>
      <c r="T1295">
        <v>0.9</v>
      </c>
      <c r="U1295" t="s">
        <v>153</v>
      </c>
      <c r="X1295" t="str">
        <f t="shared" si="21"/>
        <v>CF8</v>
      </c>
      <c r="Y1295">
        <f>VLOOKUP($X1295,Salt_Elev!$Q$1:$R$128,2,FALSE)</f>
        <v>0.45500000000000002</v>
      </c>
    </row>
    <row r="1296" spans="1:25" x14ac:dyDescent="0.25">
      <c r="A1296" s="1">
        <v>45033</v>
      </c>
      <c r="B1296" s="2">
        <v>0.70347222222222217</v>
      </c>
      <c r="C1296" t="s">
        <v>103</v>
      </c>
      <c r="D1296" t="s">
        <v>157</v>
      </c>
      <c r="E1296" t="s">
        <v>25</v>
      </c>
      <c r="F1296" t="s">
        <v>181</v>
      </c>
      <c r="G1296">
        <v>8</v>
      </c>
      <c r="H1296">
        <v>20.100000000000001</v>
      </c>
      <c r="I1296">
        <v>96</v>
      </c>
      <c r="J1296" t="s">
        <v>255</v>
      </c>
      <c r="K1296" t="s">
        <v>27</v>
      </c>
      <c r="L1296">
        <v>93</v>
      </c>
      <c r="M1296">
        <v>20</v>
      </c>
      <c r="N1296">
        <v>129</v>
      </c>
      <c r="O1296" t="s">
        <v>187</v>
      </c>
      <c r="P1296" t="s">
        <v>29</v>
      </c>
      <c r="Q1296" t="s">
        <v>29</v>
      </c>
      <c r="R1296" t="s">
        <v>40</v>
      </c>
      <c r="S1296">
        <v>150</v>
      </c>
      <c r="T1296">
        <v>0.5</v>
      </c>
      <c r="U1296" t="s">
        <v>153</v>
      </c>
      <c r="X1296" t="str">
        <f t="shared" si="21"/>
        <v>CF8</v>
      </c>
      <c r="Y1296">
        <f>VLOOKUP($X1296,Salt_Elev!$Q$1:$R$128,2,FALSE)</f>
        <v>0.45500000000000002</v>
      </c>
    </row>
    <row r="1297" spans="1:25" x14ac:dyDescent="0.25">
      <c r="A1297" s="1">
        <v>45033</v>
      </c>
      <c r="B1297" s="2">
        <v>0.70347222222222217</v>
      </c>
      <c r="C1297" t="s">
        <v>103</v>
      </c>
      <c r="D1297" t="s">
        <v>157</v>
      </c>
      <c r="E1297" t="s">
        <v>25</v>
      </c>
      <c r="F1297" t="s">
        <v>181</v>
      </c>
      <c r="G1297">
        <v>8</v>
      </c>
      <c r="H1297">
        <v>20.100000000000001</v>
      </c>
      <c r="I1297">
        <v>96</v>
      </c>
      <c r="J1297" t="s">
        <v>255</v>
      </c>
      <c r="K1297" t="s">
        <v>27</v>
      </c>
      <c r="L1297">
        <v>93</v>
      </c>
      <c r="M1297">
        <v>20</v>
      </c>
      <c r="N1297">
        <v>129</v>
      </c>
      <c r="O1297" t="s">
        <v>187</v>
      </c>
      <c r="P1297" t="s">
        <v>29</v>
      </c>
      <c r="Q1297" t="s">
        <v>29</v>
      </c>
      <c r="R1297" t="s">
        <v>40</v>
      </c>
      <c r="S1297">
        <v>290</v>
      </c>
      <c r="T1297">
        <v>0.5</v>
      </c>
      <c r="U1297" t="s">
        <v>153</v>
      </c>
      <c r="X1297" t="str">
        <f t="shared" si="21"/>
        <v>CF8</v>
      </c>
      <c r="Y1297">
        <f>VLOOKUP($X1297,Salt_Elev!$Q$1:$R$128,2,FALSE)</f>
        <v>0.45500000000000002</v>
      </c>
    </row>
    <row r="1298" spans="1:25" x14ac:dyDescent="0.25">
      <c r="A1298" s="1">
        <v>45033</v>
      </c>
      <c r="B1298" s="2">
        <v>0.70347222222222217</v>
      </c>
      <c r="C1298" t="s">
        <v>103</v>
      </c>
      <c r="D1298" t="s">
        <v>157</v>
      </c>
      <c r="E1298" t="s">
        <v>25</v>
      </c>
      <c r="F1298" t="s">
        <v>181</v>
      </c>
      <c r="G1298">
        <v>8</v>
      </c>
      <c r="H1298">
        <v>20.100000000000001</v>
      </c>
      <c r="I1298">
        <v>96</v>
      </c>
      <c r="J1298" t="s">
        <v>255</v>
      </c>
      <c r="K1298" t="s">
        <v>27</v>
      </c>
      <c r="L1298">
        <v>93</v>
      </c>
      <c r="M1298">
        <v>20</v>
      </c>
      <c r="N1298">
        <v>129</v>
      </c>
      <c r="O1298" t="s">
        <v>187</v>
      </c>
      <c r="P1298" t="s">
        <v>29</v>
      </c>
      <c r="Q1298" t="s">
        <v>29</v>
      </c>
      <c r="R1298" t="s">
        <v>40</v>
      </c>
      <c r="S1298">
        <v>158</v>
      </c>
      <c r="T1298">
        <v>0.1</v>
      </c>
      <c r="U1298" t="s">
        <v>153</v>
      </c>
      <c r="X1298" t="str">
        <f t="shared" si="21"/>
        <v>CF8</v>
      </c>
      <c r="Y1298">
        <f>VLOOKUP($X1298,Salt_Elev!$Q$1:$R$128,2,FALSE)</f>
        <v>0.45500000000000002</v>
      </c>
    </row>
    <row r="1299" spans="1:25" x14ac:dyDescent="0.25">
      <c r="A1299" s="1">
        <v>45033</v>
      </c>
      <c r="B1299" s="2">
        <v>0.70347222222222217</v>
      </c>
      <c r="C1299" t="s">
        <v>103</v>
      </c>
      <c r="D1299" t="s">
        <v>157</v>
      </c>
      <c r="E1299" t="s">
        <v>25</v>
      </c>
      <c r="F1299" t="s">
        <v>181</v>
      </c>
      <c r="G1299">
        <v>8</v>
      </c>
      <c r="H1299">
        <v>20.100000000000001</v>
      </c>
      <c r="I1299">
        <v>96</v>
      </c>
      <c r="J1299" t="s">
        <v>255</v>
      </c>
      <c r="K1299" t="s">
        <v>44</v>
      </c>
      <c r="L1299">
        <v>2</v>
      </c>
      <c r="M1299">
        <v>100</v>
      </c>
      <c r="N1299">
        <v>120</v>
      </c>
      <c r="O1299" t="s">
        <v>194</v>
      </c>
      <c r="P1299" t="s">
        <v>50</v>
      </c>
      <c r="Q1299" t="s">
        <v>29</v>
      </c>
      <c r="R1299" t="s">
        <v>29</v>
      </c>
      <c r="S1299">
        <v>261</v>
      </c>
      <c r="T1299">
        <v>2</v>
      </c>
      <c r="U1299" t="s">
        <v>153</v>
      </c>
      <c r="X1299" t="str">
        <f t="shared" si="21"/>
        <v>CF8</v>
      </c>
      <c r="Y1299">
        <f>VLOOKUP($X1299,Salt_Elev!$Q$1:$R$128,2,FALSE)</f>
        <v>0.45500000000000002</v>
      </c>
    </row>
    <row r="1300" spans="1:25" x14ac:dyDescent="0.25">
      <c r="A1300" s="1">
        <v>45033</v>
      </c>
      <c r="B1300" s="2">
        <v>0.70347222222222217</v>
      </c>
      <c r="C1300" t="s">
        <v>103</v>
      </c>
      <c r="D1300" t="s">
        <v>157</v>
      </c>
      <c r="E1300" t="s">
        <v>25</v>
      </c>
      <c r="F1300" t="s">
        <v>181</v>
      </c>
      <c r="G1300">
        <v>8</v>
      </c>
      <c r="H1300">
        <v>20.100000000000001</v>
      </c>
      <c r="I1300">
        <v>96</v>
      </c>
      <c r="J1300" t="s">
        <v>255</v>
      </c>
      <c r="K1300" t="s">
        <v>44</v>
      </c>
      <c r="L1300">
        <v>2</v>
      </c>
      <c r="M1300">
        <v>100</v>
      </c>
      <c r="N1300">
        <v>120</v>
      </c>
      <c r="O1300" t="s">
        <v>194</v>
      </c>
      <c r="P1300" t="s">
        <v>50</v>
      </c>
      <c r="Q1300" t="s">
        <v>29</v>
      </c>
      <c r="R1300" t="s">
        <v>29</v>
      </c>
      <c r="S1300">
        <v>226</v>
      </c>
      <c r="T1300">
        <v>1.5</v>
      </c>
      <c r="U1300" t="s">
        <v>153</v>
      </c>
      <c r="X1300" t="str">
        <f t="shared" si="21"/>
        <v>CF8</v>
      </c>
      <c r="Y1300">
        <f>VLOOKUP($X1300,Salt_Elev!$Q$1:$R$128,2,FALSE)</f>
        <v>0.45500000000000002</v>
      </c>
    </row>
    <row r="1301" spans="1:25" x14ac:dyDescent="0.25">
      <c r="A1301" s="1">
        <v>45033</v>
      </c>
      <c r="B1301" s="2">
        <v>0.70347222222222217</v>
      </c>
      <c r="C1301" t="s">
        <v>103</v>
      </c>
      <c r="D1301" t="s">
        <v>157</v>
      </c>
      <c r="E1301" t="s">
        <v>25</v>
      </c>
      <c r="F1301" t="s">
        <v>181</v>
      </c>
      <c r="G1301">
        <v>8</v>
      </c>
      <c r="H1301">
        <v>20.100000000000001</v>
      </c>
      <c r="I1301">
        <v>96</v>
      </c>
      <c r="J1301" t="s">
        <v>255</v>
      </c>
      <c r="K1301" t="s">
        <v>44</v>
      </c>
      <c r="L1301">
        <v>2</v>
      </c>
      <c r="M1301">
        <v>100</v>
      </c>
      <c r="N1301">
        <v>120</v>
      </c>
      <c r="O1301" t="s">
        <v>194</v>
      </c>
      <c r="P1301" t="s">
        <v>50</v>
      </c>
      <c r="Q1301" t="s">
        <v>29</v>
      </c>
      <c r="R1301" t="s">
        <v>29</v>
      </c>
      <c r="S1301">
        <v>231</v>
      </c>
      <c r="T1301">
        <v>1</v>
      </c>
      <c r="U1301" t="s">
        <v>153</v>
      </c>
      <c r="X1301" t="str">
        <f t="shared" si="21"/>
        <v>CF8</v>
      </c>
      <c r="Y1301">
        <f>VLOOKUP($X1301,Salt_Elev!$Q$1:$R$128,2,FALSE)</f>
        <v>0.45500000000000002</v>
      </c>
    </row>
    <row r="1302" spans="1:25" x14ac:dyDescent="0.25">
      <c r="A1302" s="1">
        <v>45033</v>
      </c>
      <c r="B1302" s="2">
        <v>0.70347222222222217</v>
      </c>
      <c r="C1302" t="s">
        <v>103</v>
      </c>
      <c r="D1302" t="s">
        <v>157</v>
      </c>
      <c r="E1302" t="s">
        <v>25</v>
      </c>
      <c r="F1302" t="s">
        <v>181</v>
      </c>
      <c r="G1302">
        <v>8</v>
      </c>
      <c r="H1302">
        <v>20.100000000000001</v>
      </c>
      <c r="I1302">
        <v>96</v>
      </c>
      <c r="J1302" t="s">
        <v>255</v>
      </c>
      <c r="K1302" t="s">
        <v>44</v>
      </c>
      <c r="L1302">
        <v>2</v>
      </c>
      <c r="M1302">
        <v>100</v>
      </c>
      <c r="N1302">
        <v>120</v>
      </c>
      <c r="O1302" t="s">
        <v>194</v>
      </c>
      <c r="P1302" t="s">
        <v>50</v>
      </c>
      <c r="Q1302" t="s">
        <v>29</v>
      </c>
      <c r="R1302" t="s">
        <v>29</v>
      </c>
      <c r="S1302">
        <v>181</v>
      </c>
      <c r="T1302">
        <v>1</v>
      </c>
      <c r="U1302" t="s">
        <v>153</v>
      </c>
      <c r="X1302" t="str">
        <f t="shared" si="21"/>
        <v>CF8</v>
      </c>
      <c r="Y1302">
        <f>VLOOKUP($X1302,Salt_Elev!$Q$1:$R$128,2,FALSE)</f>
        <v>0.45500000000000002</v>
      </c>
    </row>
    <row r="1303" spans="1:25" x14ac:dyDescent="0.25">
      <c r="A1303" s="1">
        <v>45033</v>
      </c>
      <c r="B1303" s="2">
        <v>0.70347222222222217</v>
      </c>
      <c r="C1303" t="s">
        <v>103</v>
      </c>
      <c r="D1303" t="s">
        <v>157</v>
      </c>
      <c r="E1303" t="s">
        <v>25</v>
      </c>
      <c r="F1303" t="s">
        <v>181</v>
      </c>
      <c r="G1303">
        <v>8</v>
      </c>
      <c r="H1303">
        <v>20.100000000000001</v>
      </c>
      <c r="I1303">
        <v>96</v>
      </c>
      <c r="J1303" t="s">
        <v>255</v>
      </c>
      <c r="K1303" t="s">
        <v>44</v>
      </c>
      <c r="L1303">
        <v>2</v>
      </c>
      <c r="M1303">
        <v>100</v>
      </c>
      <c r="N1303">
        <v>120</v>
      </c>
      <c r="O1303" t="s">
        <v>194</v>
      </c>
      <c r="P1303" t="s">
        <v>50</v>
      </c>
      <c r="Q1303" t="s">
        <v>29</v>
      </c>
      <c r="R1303" t="s">
        <v>29</v>
      </c>
      <c r="S1303">
        <v>188</v>
      </c>
      <c r="T1303">
        <v>1</v>
      </c>
      <c r="U1303" t="s">
        <v>153</v>
      </c>
      <c r="X1303" t="str">
        <f t="shared" si="21"/>
        <v>CF8</v>
      </c>
      <c r="Y1303">
        <f>VLOOKUP($X1303,Salt_Elev!$Q$1:$R$128,2,FALSE)</f>
        <v>0.45500000000000002</v>
      </c>
    </row>
    <row r="1304" spans="1:25" x14ac:dyDescent="0.25">
      <c r="A1304" s="1">
        <v>45033</v>
      </c>
      <c r="B1304" s="2">
        <v>0.70347222222222217</v>
      </c>
      <c r="C1304" t="s">
        <v>103</v>
      </c>
      <c r="D1304" t="s">
        <v>157</v>
      </c>
      <c r="E1304" t="s">
        <v>25</v>
      </c>
      <c r="F1304" t="s">
        <v>181</v>
      </c>
      <c r="G1304">
        <v>8</v>
      </c>
      <c r="H1304">
        <v>20.100000000000001</v>
      </c>
      <c r="I1304">
        <v>96</v>
      </c>
      <c r="J1304" t="s">
        <v>255</v>
      </c>
      <c r="K1304" t="s">
        <v>44</v>
      </c>
      <c r="L1304">
        <v>2</v>
      </c>
      <c r="M1304">
        <v>100</v>
      </c>
      <c r="N1304">
        <v>120</v>
      </c>
      <c r="O1304" t="s">
        <v>194</v>
      </c>
      <c r="P1304" t="s">
        <v>50</v>
      </c>
      <c r="Q1304" t="s">
        <v>29</v>
      </c>
      <c r="R1304" t="s">
        <v>29</v>
      </c>
      <c r="S1304">
        <v>206</v>
      </c>
      <c r="T1304">
        <v>1</v>
      </c>
      <c r="U1304" t="s">
        <v>153</v>
      </c>
      <c r="X1304" t="str">
        <f t="shared" si="21"/>
        <v>CF8</v>
      </c>
      <c r="Y1304">
        <f>VLOOKUP($X1304,Salt_Elev!$Q$1:$R$128,2,FALSE)</f>
        <v>0.45500000000000002</v>
      </c>
    </row>
    <row r="1305" spans="1:25" x14ac:dyDescent="0.25">
      <c r="A1305" s="1">
        <v>45033</v>
      </c>
      <c r="B1305" s="2">
        <v>0.70347222222222217</v>
      </c>
      <c r="C1305" t="s">
        <v>103</v>
      </c>
      <c r="D1305" t="s">
        <v>157</v>
      </c>
      <c r="E1305" t="s">
        <v>25</v>
      </c>
      <c r="F1305" t="s">
        <v>181</v>
      </c>
      <c r="G1305">
        <v>8</v>
      </c>
      <c r="H1305">
        <v>20.100000000000001</v>
      </c>
      <c r="I1305">
        <v>96</v>
      </c>
      <c r="J1305" t="s">
        <v>255</v>
      </c>
      <c r="K1305" t="s">
        <v>44</v>
      </c>
      <c r="L1305">
        <v>2</v>
      </c>
      <c r="M1305">
        <v>100</v>
      </c>
      <c r="N1305">
        <v>120</v>
      </c>
      <c r="O1305" t="s">
        <v>194</v>
      </c>
      <c r="P1305" t="s">
        <v>50</v>
      </c>
      <c r="Q1305" t="s">
        <v>29</v>
      </c>
      <c r="R1305" t="s">
        <v>29</v>
      </c>
      <c r="S1305">
        <v>193</v>
      </c>
      <c r="T1305">
        <v>0.8</v>
      </c>
      <c r="U1305" t="s">
        <v>153</v>
      </c>
      <c r="X1305" t="str">
        <f t="shared" si="21"/>
        <v>CF8</v>
      </c>
      <c r="Y1305">
        <f>VLOOKUP($X1305,Salt_Elev!$Q$1:$R$128,2,FALSE)</f>
        <v>0.45500000000000002</v>
      </c>
    </row>
    <row r="1306" spans="1:25" x14ac:dyDescent="0.25">
      <c r="A1306" s="1">
        <v>45033</v>
      </c>
      <c r="B1306" s="2">
        <v>0.70347222222222217</v>
      </c>
      <c r="C1306" t="s">
        <v>103</v>
      </c>
      <c r="D1306" t="s">
        <v>157</v>
      </c>
      <c r="E1306" t="s">
        <v>25</v>
      </c>
      <c r="F1306" t="s">
        <v>181</v>
      </c>
      <c r="G1306">
        <v>8</v>
      </c>
      <c r="H1306">
        <v>20.100000000000001</v>
      </c>
      <c r="I1306">
        <v>96</v>
      </c>
      <c r="J1306" t="s">
        <v>255</v>
      </c>
      <c r="K1306" t="s">
        <v>44</v>
      </c>
      <c r="L1306">
        <v>2</v>
      </c>
      <c r="M1306">
        <v>100</v>
      </c>
      <c r="N1306">
        <v>120</v>
      </c>
      <c r="O1306" t="s">
        <v>194</v>
      </c>
      <c r="P1306" t="s">
        <v>50</v>
      </c>
      <c r="Q1306" t="s">
        <v>29</v>
      </c>
      <c r="R1306" t="s">
        <v>29</v>
      </c>
      <c r="S1306">
        <v>216</v>
      </c>
      <c r="T1306">
        <v>0.7</v>
      </c>
      <c r="U1306" t="s">
        <v>153</v>
      </c>
      <c r="X1306" t="str">
        <f t="shared" si="21"/>
        <v>CF8</v>
      </c>
      <c r="Y1306">
        <f>VLOOKUP($X1306,Salt_Elev!$Q$1:$R$128,2,FALSE)</f>
        <v>0.45500000000000002</v>
      </c>
    </row>
    <row r="1307" spans="1:25" x14ac:dyDescent="0.25">
      <c r="A1307" s="1">
        <v>45033</v>
      </c>
      <c r="B1307" s="2">
        <v>0.70347222222222217</v>
      </c>
      <c r="C1307" t="s">
        <v>103</v>
      </c>
      <c r="D1307" t="s">
        <v>157</v>
      </c>
      <c r="E1307" t="s">
        <v>25</v>
      </c>
      <c r="F1307" t="s">
        <v>181</v>
      </c>
      <c r="G1307">
        <v>8</v>
      </c>
      <c r="H1307">
        <v>20.100000000000001</v>
      </c>
      <c r="I1307">
        <v>96</v>
      </c>
      <c r="J1307" t="s">
        <v>255</v>
      </c>
      <c r="K1307" t="s">
        <v>44</v>
      </c>
      <c r="L1307">
        <v>2</v>
      </c>
      <c r="M1307">
        <v>100</v>
      </c>
      <c r="N1307">
        <v>120</v>
      </c>
      <c r="O1307" t="s">
        <v>194</v>
      </c>
      <c r="P1307" t="s">
        <v>50</v>
      </c>
      <c r="Q1307" t="s">
        <v>29</v>
      </c>
      <c r="R1307" t="s">
        <v>29</v>
      </c>
      <c r="S1307">
        <v>184</v>
      </c>
      <c r="T1307">
        <v>0.5</v>
      </c>
      <c r="U1307" t="s">
        <v>153</v>
      </c>
      <c r="X1307" t="str">
        <f t="shared" si="21"/>
        <v>CF8</v>
      </c>
      <c r="Y1307">
        <f>VLOOKUP($X1307,Salt_Elev!$Q$1:$R$128,2,FALSE)</f>
        <v>0.45500000000000002</v>
      </c>
    </row>
    <row r="1308" spans="1:25" x14ac:dyDescent="0.25">
      <c r="A1308" s="1">
        <v>45033</v>
      </c>
      <c r="B1308" s="2">
        <v>0.70347222222222217</v>
      </c>
      <c r="C1308" t="s">
        <v>103</v>
      </c>
      <c r="D1308" t="s">
        <v>157</v>
      </c>
      <c r="E1308" t="s">
        <v>25</v>
      </c>
      <c r="F1308" t="s">
        <v>181</v>
      </c>
      <c r="G1308">
        <v>8</v>
      </c>
      <c r="H1308">
        <v>20.100000000000001</v>
      </c>
      <c r="I1308">
        <v>96</v>
      </c>
      <c r="J1308" t="s">
        <v>255</v>
      </c>
      <c r="K1308" t="s">
        <v>44</v>
      </c>
      <c r="L1308">
        <v>2</v>
      </c>
      <c r="M1308">
        <v>100</v>
      </c>
      <c r="N1308">
        <v>120</v>
      </c>
      <c r="O1308" t="s">
        <v>194</v>
      </c>
      <c r="P1308" t="s">
        <v>50</v>
      </c>
      <c r="Q1308" t="s">
        <v>29</v>
      </c>
      <c r="R1308" t="s">
        <v>29</v>
      </c>
      <c r="S1308">
        <v>192</v>
      </c>
      <c r="T1308">
        <v>0.5</v>
      </c>
      <c r="U1308" t="s">
        <v>153</v>
      </c>
      <c r="X1308" t="str">
        <f t="shared" si="21"/>
        <v>CF8</v>
      </c>
      <c r="Y1308">
        <f>VLOOKUP($X1308,Salt_Elev!$Q$1:$R$128,2,FALSE)</f>
        <v>0.45500000000000002</v>
      </c>
    </row>
    <row r="1309" spans="1:25" x14ac:dyDescent="0.25">
      <c r="A1309" s="1">
        <v>45033</v>
      </c>
      <c r="B1309" s="2">
        <v>0.72083333333333333</v>
      </c>
      <c r="C1309" t="s">
        <v>99</v>
      </c>
      <c r="D1309" t="s">
        <v>180</v>
      </c>
      <c r="E1309" t="s">
        <v>25</v>
      </c>
      <c r="F1309" t="s">
        <v>181</v>
      </c>
      <c r="G1309">
        <v>9</v>
      </c>
      <c r="H1309">
        <v>39.5</v>
      </c>
      <c r="I1309">
        <v>93.01</v>
      </c>
      <c r="J1309">
        <v>0</v>
      </c>
      <c r="K1309" t="s">
        <v>54</v>
      </c>
      <c r="L1309">
        <v>90</v>
      </c>
      <c r="M1309">
        <v>50</v>
      </c>
      <c r="N1309">
        <v>66</v>
      </c>
      <c r="O1309" t="s">
        <v>16</v>
      </c>
      <c r="P1309" t="s">
        <v>29</v>
      </c>
      <c r="Q1309" t="s">
        <v>50</v>
      </c>
      <c r="R1309" t="s">
        <v>29</v>
      </c>
      <c r="S1309">
        <v>245</v>
      </c>
      <c r="T1309">
        <v>4</v>
      </c>
      <c r="U1309" t="s">
        <v>182</v>
      </c>
      <c r="W1309">
        <v>8</v>
      </c>
      <c r="X1309" t="str">
        <f t="shared" si="21"/>
        <v>CF9</v>
      </c>
      <c r="Y1309">
        <f>VLOOKUP($X1309,Salt_Elev!$Q$1:$R$128,2,FALSE)</f>
        <v>0.61399999999999999</v>
      </c>
    </row>
    <row r="1310" spans="1:25" x14ac:dyDescent="0.25">
      <c r="A1310" s="1">
        <v>45033</v>
      </c>
      <c r="B1310" s="2">
        <v>0.72083333333333333</v>
      </c>
      <c r="C1310" t="s">
        <v>99</v>
      </c>
      <c r="D1310" t="s">
        <v>180</v>
      </c>
      <c r="E1310" t="s">
        <v>25</v>
      </c>
      <c r="F1310" t="s">
        <v>181</v>
      </c>
      <c r="G1310">
        <v>9</v>
      </c>
      <c r="H1310">
        <v>39.5</v>
      </c>
      <c r="I1310">
        <v>93.01</v>
      </c>
      <c r="J1310">
        <v>0</v>
      </c>
      <c r="K1310" t="s">
        <v>54</v>
      </c>
      <c r="L1310">
        <v>90</v>
      </c>
      <c r="M1310">
        <v>50</v>
      </c>
      <c r="N1310">
        <v>66</v>
      </c>
      <c r="O1310" t="s">
        <v>16</v>
      </c>
      <c r="P1310" t="s">
        <v>29</v>
      </c>
      <c r="Q1310" t="s">
        <v>50</v>
      </c>
      <c r="R1310" t="s">
        <v>29</v>
      </c>
      <c r="S1310">
        <v>195</v>
      </c>
      <c r="T1310">
        <v>3.5</v>
      </c>
      <c r="U1310" t="s">
        <v>182</v>
      </c>
      <c r="W1310">
        <v>8</v>
      </c>
      <c r="X1310" t="str">
        <f t="shared" si="21"/>
        <v>CF9</v>
      </c>
      <c r="Y1310">
        <f>VLOOKUP($X1310,Salt_Elev!$Q$1:$R$128,2,FALSE)</f>
        <v>0.61399999999999999</v>
      </c>
    </row>
    <row r="1311" spans="1:25" x14ac:dyDescent="0.25">
      <c r="A1311" s="1">
        <v>45033</v>
      </c>
      <c r="B1311" s="2">
        <v>0.72083333333333333</v>
      </c>
      <c r="C1311" t="s">
        <v>99</v>
      </c>
      <c r="D1311" t="s">
        <v>180</v>
      </c>
      <c r="E1311" t="s">
        <v>25</v>
      </c>
      <c r="F1311" t="s">
        <v>181</v>
      </c>
      <c r="G1311">
        <v>9</v>
      </c>
      <c r="H1311">
        <v>39.5</v>
      </c>
      <c r="I1311">
        <v>93.01</v>
      </c>
      <c r="J1311">
        <v>0</v>
      </c>
      <c r="K1311" t="s">
        <v>54</v>
      </c>
      <c r="L1311">
        <v>90</v>
      </c>
      <c r="M1311">
        <v>50</v>
      </c>
      <c r="N1311">
        <v>66</v>
      </c>
      <c r="O1311" t="s">
        <v>16</v>
      </c>
      <c r="P1311" t="s">
        <v>29</v>
      </c>
      <c r="Q1311" t="s">
        <v>50</v>
      </c>
      <c r="R1311" t="s">
        <v>29</v>
      </c>
      <c r="S1311">
        <v>290</v>
      </c>
      <c r="T1311">
        <v>3.5</v>
      </c>
      <c r="U1311" t="s">
        <v>182</v>
      </c>
      <c r="W1311">
        <v>8</v>
      </c>
      <c r="X1311" t="str">
        <f t="shared" si="21"/>
        <v>CF9</v>
      </c>
      <c r="Y1311">
        <f>VLOOKUP($X1311,Salt_Elev!$Q$1:$R$128,2,FALSE)</f>
        <v>0.61399999999999999</v>
      </c>
    </row>
    <row r="1312" spans="1:25" x14ac:dyDescent="0.25">
      <c r="A1312" s="1">
        <v>45033</v>
      </c>
      <c r="B1312" s="2">
        <v>0.72083333333333333</v>
      </c>
      <c r="C1312" t="s">
        <v>99</v>
      </c>
      <c r="D1312" t="s">
        <v>180</v>
      </c>
      <c r="E1312" t="s">
        <v>25</v>
      </c>
      <c r="F1312" t="s">
        <v>181</v>
      </c>
      <c r="G1312">
        <v>9</v>
      </c>
      <c r="H1312">
        <v>39.5</v>
      </c>
      <c r="I1312">
        <v>93.01</v>
      </c>
      <c r="J1312">
        <v>0</v>
      </c>
      <c r="K1312" t="s">
        <v>54</v>
      </c>
      <c r="L1312">
        <v>90</v>
      </c>
      <c r="M1312">
        <v>50</v>
      </c>
      <c r="N1312">
        <v>66</v>
      </c>
      <c r="O1312" t="s">
        <v>16</v>
      </c>
      <c r="P1312" t="s">
        <v>29</v>
      </c>
      <c r="Q1312" t="s">
        <v>50</v>
      </c>
      <c r="R1312" t="s">
        <v>29</v>
      </c>
      <c r="S1312">
        <v>234</v>
      </c>
      <c r="T1312">
        <v>3.2</v>
      </c>
      <c r="U1312" t="s">
        <v>182</v>
      </c>
      <c r="W1312">
        <v>8</v>
      </c>
      <c r="X1312" t="str">
        <f t="shared" si="21"/>
        <v>CF9</v>
      </c>
      <c r="Y1312">
        <f>VLOOKUP($X1312,Salt_Elev!$Q$1:$R$128,2,FALSE)</f>
        <v>0.61399999999999999</v>
      </c>
    </row>
    <row r="1313" spans="1:25" x14ac:dyDescent="0.25">
      <c r="A1313" s="1">
        <v>45033</v>
      </c>
      <c r="B1313" s="2">
        <v>0.72083333333333333</v>
      </c>
      <c r="C1313" t="s">
        <v>99</v>
      </c>
      <c r="D1313" t="s">
        <v>180</v>
      </c>
      <c r="E1313" t="s">
        <v>25</v>
      </c>
      <c r="F1313" t="s">
        <v>181</v>
      </c>
      <c r="G1313">
        <v>9</v>
      </c>
      <c r="H1313">
        <v>39.5</v>
      </c>
      <c r="I1313">
        <v>93.01</v>
      </c>
      <c r="J1313">
        <v>0</v>
      </c>
      <c r="K1313" t="s">
        <v>54</v>
      </c>
      <c r="L1313">
        <v>90</v>
      </c>
      <c r="M1313">
        <v>50</v>
      </c>
      <c r="N1313">
        <v>66</v>
      </c>
      <c r="O1313" t="s">
        <v>16</v>
      </c>
      <c r="P1313" t="s">
        <v>29</v>
      </c>
      <c r="Q1313" t="s">
        <v>50</v>
      </c>
      <c r="R1313" t="s">
        <v>29</v>
      </c>
      <c r="S1313">
        <v>193</v>
      </c>
      <c r="T1313">
        <v>3.1</v>
      </c>
      <c r="U1313" t="s">
        <v>182</v>
      </c>
      <c r="W1313">
        <v>8</v>
      </c>
      <c r="X1313" t="str">
        <f t="shared" si="21"/>
        <v>CF9</v>
      </c>
      <c r="Y1313">
        <f>VLOOKUP($X1313,Salt_Elev!$Q$1:$R$128,2,FALSE)</f>
        <v>0.61399999999999999</v>
      </c>
    </row>
    <row r="1314" spans="1:25" x14ac:dyDescent="0.25">
      <c r="A1314" s="1">
        <v>45033</v>
      </c>
      <c r="B1314" s="2">
        <v>0.72083333333333333</v>
      </c>
      <c r="C1314" t="s">
        <v>99</v>
      </c>
      <c r="D1314" t="s">
        <v>180</v>
      </c>
      <c r="E1314" t="s">
        <v>25</v>
      </c>
      <c r="F1314" t="s">
        <v>181</v>
      </c>
      <c r="G1314">
        <v>9</v>
      </c>
      <c r="H1314">
        <v>39.5</v>
      </c>
      <c r="I1314">
        <v>93.01</v>
      </c>
      <c r="J1314">
        <v>0</v>
      </c>
      <c r="K1314" t="s">
        <v>54</v>
      </c>
      <c r="L1314">
        <v>90</v>
      </c>
      <c r="M1314">
        <v>50</v>
      </c>
      <c r="N1314">
        <v>66</v>
      </c>
      <c r="O1314" t="s">
        <v>16</v>
      </c>
      <c r="P1314" t="s">
        <v>29</v>
      </c>
      <c r="Q1314" t="s">
        <v>50</v>
      </c>
      <c r="R1314" t="s">
        <v>29</v>
      </c>
      <c r="S1314">
        <v>195</v>
      </c>
      <c r="T1314">
        <v>3</v>
      </c>
      <c r="U1314" t="s">
        <v>182</v>
      </c>
      <c r="W1314">
        <v>8</v>
      </c>
      <c r="X1314" t="str">
        <f t="shared" si="21"/>
        <v>CF9</v>
      </c>
      <c r="Y1314">
        <f>VLOOKUP($X1314,Salt_Elev!$Q$1:$R$128,2,FALSE)</f>
        <v>0.61399999999999999</v>
      </c>
    </row>
    <row r="1315" spans="1:25" x14ac:dyDescent="0.25">
      <c r="A1315" s="1">
        <v>45033</v>
      </c>
      <c r="B1315" s="2">
        <v>0.72083333333333333</v>
      </c>
      <c r="C1315" t="s">
        <v>99</v>
      </c>
      <c r="D1315" t="s">
        <v>180</v>
      </c>
      <c r="E1315" t="s">
        <v>25</v>
      </c>
      <c r="F1315" t="s">
        <v>181</v>
      </c>
      <c r="G1315">
        <v>9</v>
      </c>
      <c r="H1315">
        <v>39.5</v>
      </c>
      <c r="I1315">
        <v>93.01</v>
      </c>
      <c r="J1315">
        <v>0</v>
      </c>
      <c r="K1315" t="s">
        <v>54</v>
      </c>
      <c r="L1315">
        <v>90</v>
      </c>
      <c r="M1315">
        <v>50</v>
      </c>
      <c r="N1315">
        <v>66</v>
      </c>
      <c r="O1315" t="s">
        <v>16</v>
      </c>
      <c r="P1315" t="s">
        <v>29</v>
      </c>
      <c r="Q1315" t="s">
        <v>50</v>
      </c>
      <c r="R1315" t="s">
        <v>29</v>
      </c>
      <c r="S1315">
        <v>159</v>
      </c>
      <c r="T1315">
        <v>2.5</v>
      </c>
      <c r="U1315" t="s">
        <v>182</v>
      </c>
      <c r="W1315">
        <v>8</v>
      </c>
      <c r="X1315" t="str">
        <f t="shared" si="21"/>
        <v>CF9</v>
      </c>
      <c r="Y1315">
        <f>VLOOKUP($X1315,Salt_Elev!$Q$1:$R$128,2,FALSE)</f>
        <v>0.61399999999999999</v>
      </c>
    </row>
    <row r="1316" spans="1:25" x14ac:dyDescent="0.25">
      <c r="A1316" s="1">
        <v>45033</v>
      </c>
      <c r="B1316" s="2">
        <v>0.72083333333333333</v>
      </c>
      <c r="C1316" t="s">
        <v>99</v>
      </c>
      <c r="D1316" t="s">
        <v>180</v>
      </c>
      <c r="E1316" t="s">
        <v>25</v>
      </c>
      <c r="F1316" t="s">
        <v>181</v>
      </c>
      <c r="G1316">
        <v>9</v>
      </c>
      <c r="H1316">
        <v>39.5</v>
      </c>
      <c r="I1316">
        <v>93.01</v>
      </c>
      <c r="J1316">
        <v>0</v>
      </c>
      <c r="K1316" t="s">
        <v>54</v>
      </c>
      <c r="L1316">
        <v>90</v>
      </c>
      <c r="M1316">
        <v>50</v>
      </c>
      <c r="N1316">
        <v>66</v>
      </c>
      <c r="O1316" t="s">
        <v>16</v>
      </c>
      <c r="P1316" t="s">
        <v>29</v>
      </c>
      <c r="Q1316" t="s">
        <v>50</v>
      </c>
      <c r="R1316" t="s">
        <v>29</v>
      </c>
      <c r="S1316">
        <v>150</v>
      </c>
      <c r="T1316">
        <v>2.2000000000000002</v>
      </c>
      <c r="U1316" t="s">
        <v>182</v>
      </c>
      <c r="W1316">
        <v>8</v>
      </c>
      <c r="X1316" t="str">
        <f t="shared" si="21"/>
        <v>CF9</v>
      </c>
      <c r="Y1316">
        <f>VLOOKUP($X1316,Salt_Elev!$Q$1:$R$128,2,FALSE)</f>
        <v>0.61399999999999999</v>
      </c>
    </row>
    <row r="1317" spans="1:25" x14ac:dyDescent="0.25">
      <c r="A1317" s="1">
        <v>45033</v>
      </c>
      <c r="B1317" s="2">
        <v>0.72083333333333333</v>
      </c>
      <c r="C1317" t="s">
        <v>99</v>
      </c>
      <c r="D1317" t="s">
        <v>180</v>
      </c>
      <c r="E1317" t="s">
        <v>25</v>
      </c>
      <c r="F1317" t="s">
        <v>181</v>
      </c>
      <c r="G1317">
        <v>9</v>
      </c>
      <c r="H1317">
        <v>39.5</v>
      </c>
      <c r="I1317">
        <v>93.01</v>
      </c>
      <c r="J1317">
        <v>0</v>
      </c>
      <c r="K1317" t="s">
        <v>54</v>
      </c>
      <c r="L1317">
        <v>90</v>
      </c>
      <c r="M1317">
        <v>50</v>
      </c>
      <c r="N1317">
        <v>66</v>
      </c>
      <c r="O1317" t="s">
        <v>16</v>
      </c>
      <c r="P1317" t="s">
        <v>29</v>
      </c>
      <c r="Q1317" t="s">
        <v>50</v>
      </c>
      <c r="R1317" t="s">
        <v>29</v>
      </c>
      <c r="S1317">
        <v>294</v>
      </c>
      <c r="T1317">
        <v>2</v>
      </c>
      <c r="U1317" t="s">
        <v>182</v>
      </c>
      <c r="W1317">
        <v>8</v>
      </c>
      <c r="X1317" t="str">
        <f t="shared" si="21"/>
        <v>CF9</v>
      </c>
      <c r="Y1317">
        <f>VLOOKUP($X1317,Salt_Elev!$Q$1:$R$128,2,FALSE)</f>
        <v>0.61399999999999999</v>
      </c>
    </row>
    <row r="1318" spans="1:25" x14ac:dyDescent="0.25">
      <c r="A1318" s="1">
        <v>45033</v>
      </c>
      <c r="B1318" s="2">
        <v>0.72083333333333333</v>
      </c>
      <c r="C1318" t="s">
        <v>99</v>
      </c>
      <c r="D1318" t="s">
        <v>180</v>
      </c>
      <c r="E1318" t="s">
        <v>25</v>
      </c>
      <c r="F1318" t="s">
        <v>181</v>
      </c>
      <c r="G1318">
        <v>9</v>
      </c>
      <c r="H1318">
        <v>39.5</v>
      </c>
      <c r="I1318">
        <v>93.01</v>
      </c>
      <c r="J1318">
        <v>0</v>
      </c>
      <c r="K1318" t="s">
        <v>54</v>
      </c>
      <c r="L1318">
        <v>90</v>
      </c>
      <c r="M1318">
        <v>50</v>
      </c>
      <c r="N1318">
        <v>66</v>
      </c>
      <c r="O1318" t="s">
        <v>16</v>
      </c>
      <c r="P1318" t="s">
        <v>29</v>
      </c>
      <c r="Q1318" t="s">
        <v>50</v>
      </c>
      <c r="R1318" t="s">
        <v>29</v>
      </c>
      <c r="S1318">
        <v>144</v>
      </c>
      <c r="T1318">
        <v>2</v>
      </c>
      <c r="U1318" t="s">
        <v>182</v>
      </c>
      <c r="W1318">
        <v>8</v>
      </c>
      <c r="X1318" t="str">
        <f t="shared" si="21"/>
        <v>CF9</v>
      </c>
      <c r="Y1318">
        <f>VLOOKUP($X1318,Salt_Elev!$Q$1:$R$128,2,FALSE)</f>
        <v>0.61399999999999999</v>
      </c>
    </row>
    <row r="1319" spans="1:25" x14ac:dyDescent="0.25">
      <c r="A1319" s="1">
        <v>45033</v>
      </c>
      <c r="B1319" s="2">
        <v>0.72083333333333333</v>
      </c>
      <c r="C1319" t="s">
        <v>99</v>
      </c>
      <c r="D1319" t="s">
        <v>180</v>
      </c>
      <c r="E1319" t="s">
        <v>25</v>
      </c>
      <c r="F1319" t="s">
        <v>181</v>
      </c>
      <c r="G1319">
        <v>9</v>
      </c>
      <c r="H1319">
        <v>39.5</v>
      </c>
      <c r="I1319">
        <v>93.01</v>
      </c>
      <c r="J1319">
        <v>0</v>
      </c>
      <c r="K1319" t="s">
        <v>56</v>
      </c>
      <c r="L1319">
        <v>3</v>
      </c>
      <c r="M1319">
        <v>0</v>
      </c>
      <c r="N1319">
        <v>3</v>
      </c>
      <c r="O1319" t="s">
        <v>183</v>
      </c>
      <c r="P1319" t="s">
        <v>50</v>
      </c>
      <c r="Q1319" t="s">
        <v>29</v>
      </c>
      <c r="R1319" t="s">
        <v>50</v>
      </c>
      <c r="S1319">
        <v>395</v>
      </c>
      <c r="T1319">
        <v>4.8</v>
      </c>
      <c r="U1319" t="s">
        <v>182</v>
      </c>
      <c r="X1319" t="str">
        <f t="shared" si="21"/>
        <v>CF9</v>
      </c>
      <c r="Y1319">
        <f>VLOOKUP($X1319,Salt_Elev!$Q$1:$R$128,2,FALSE)</f>
        <v>0.61399999999999999</v>
      </c>
    </row>
    <row r="1320" spans="1:25" x14ac:dyDescent="0.25">
      <c r="A1320" s="1">
        <v>45033</v>
      </c>
      <c r="B1320" s="2">
        <v>0.72083333333333333</v>
      </c>
      <c r="C1320" t="s">
        <v>99</v>
      </c>
      <c r="D1320" t="s">
        <v>180</v>
      </c>
      <c r="E1320" t="s">
        <v>25</v>
      </c>
      <c r="F1320" t="s">
        <v>181</v>
      </c>
      <c r="G1320">
        <v>9</v>
      </c>
      <c r="H1320">
        <v>39.5</v>
      </c>
      <c r="I1320">
        <v>93.01</v>
      </c>
      <c r="J1320">
        <v>0</v>
      </c>
      <c r="K1320" t="s">
        <v>56</v>
      </c>
      <c r="L1320">
        <v>3</v>
      </c>
      <c r="M1320">
        <v>0</v>
      </c>
      <c r="N1320">
        <v>3</v>
      </c>
      <c r="O1320" t="s">
        <v>183</v>
      </c>
      <c r="P1320" t="s">
        <v>50</v>
      </c>
      <c r="Q1320" t="s">
        <v>29</v>
      </c>
      <c r="R1320" t="s">
        <v>50</v>
      </c>
      <c r="S1320">
        <v>261</v>
      </c>
      <c r="T1320">
        <v>2</v>
      </c>
      <c r="U1320" t="s">
        <v>182</v>
      </c>
      <c r="X1320" t="str">
        <f t="shared" si="21"/>
        <v>CF9</v>
      </c>
      <c r="Y1320">
        <f>VLOOKUP($X1320,Salt_Elev!$Q$1:$R$128,2,FALSE)</f>
        <v>0.61399999999999999</v>
      </c>
    </row>
    <row r="1321" spans="1:25" x14ac:dyDescent="0.25">
      <c r="A1321" s="1">
        <v>45033</v>
      </c>
      <c r="B1321" s="2">
        <v>0.72083333333333333</v>
      </c>
      <c r="C1321" t="s">
        <v>99</v>
      </c>
      <c r="D1321" t="s">
        <v>180</v>
      </c>
      <c r="E1321" t="s">
        <v>25</v>
      </c>
      <c r="F1321" t="s">
        <v>181</v>
      </c>
      <c r="G1321">
        <v>9</v>
      </c>
      <c r="H1321">
        <v>39.5</v>
      </c>
      <c r="I1321">
        <v>93.01</v>
      </c>
      <c r="J1321">
        <v>0</v>
      </c>
      <c r="K1321" t="s">
        <v>56</v>
      </c>
      <c r="L1321">
        <v>3</v>
      </c>
      <c r="M1321">
        <v>0</v>
      </c>
      <c r="N1321">
        <v>3</v>
      </c>
      <c r="O1321" t="s">
        <v>183</v>
      </c>
      <c r="P1321" t="s">
        <v>50</v>
      </c>
      <c r="Q1321" t="s">
        <v>29</v>
      </c>
      <c r="R1321" t="s">
        <v>50</v>
      </c>
      <c r="S1321">
        <v>293</v>
      </c>
      <c r="T1321">
        <v>2</v>
      </c>
      <c r="U1321" t="s">
        <v>182</v>
      </c>
      <c r="X1321" t="str">
        <f t="shared" si="21"/>
        <v>CF9</v>
      </c>
      <c r="Y1321">
        <f>VLOOKUP($X1321,Salt_Elev!$Q$1:$R$128,2,FALSE)</f>
        <v>0.61399999999999999</v>
      </c>
    </row>
    <row r="1322" spans="1:25" x14ac:dyDescent="0.25">
      <c r="A1322" s="1">
        <v>45033</v>
      </c>
      <c r="B1322" s="2">
        <v>0.72083333333333333</v>
      </c>
      <c r="C1322" t="s">
        <v>99</v>
      </c>
      <c r="D1322" t="s">
        <v>180</v>
      </c>
      <c r="E1322" t="s">
        <v>25</v>
      </c>
      <c r="F1322" t="s">
        <v>181</v>
      </c>
      <c r="G1322">
        <v>9</v>
      </c>
      <c r="H1322">
        <v>39.5</v>
      </c>
      <c r="I1322">
        <v>93.01</v>
      </c>
      <c r="J1322">
        <v>0</v>
      </c>
      <c r="K1322" t="s">
        <v>44</v>
      </c>
      <c r="L1322">
        <v>0.01</v>
      </c>
      <c r="M1322">
        <v>100</v>
      </c>
      <c r="N1322">
        <v>20</v>
      </c>
      <c r="O1322" t="s">
        <v>119</v>
      </c>
      <c r="P1322" t="s">
        <v>29</v>
      </c>
      <c r="Q1322" t="s">
        <v>29</v>
      </c>
      <c r="R1322" t="s">
        <v>29</v>
      </c>
      <c r="S1322">
        <v>111</v>
      </c>
      <c r="T1322">
        <v>1</v>
      </c>
      <c r="U1322" t="s">
        <v>182</v>
      </c>
      <c r="X1322" t="str">
        <f t="shared" si="21"/>
        <v>CF9</v>
      </c>
      <c r="Y1322">
        <f>VLOOKUP($X1322,Salt_Elev!$Q$1:$R$128,2,FALSE)</f>
        <v>0.61399999999999999</v>
      </c>
    </row>
    <row r="1323" spans="1:25" x14ac:dyDescent="0.25">
      <c r="A1323" s="1">
        <v>45033</v>
      </c>
      <c r="B1323" s="2">
        <v>0.72083333333333333</v>
      </c>
      <c r="C1323" t="s">
        <v>99</v>
      </c>
      <c r="D1323" t="s">
        <v>180</v>
      </c>
      <c r="E1323" t="s">
        <v>25</v>
      </c>
      <c r="F1323" t="s">
        <v>181</v>
      </c>
      <c r="G1323">
        <v>9</v>
      </c>
      <c r="H1323">
        <v>39.5</v>
      </c>
      <c r="I1323">
        <v>93.01</v>
      </c>
      <c r="J1323">
        <v>0</v>
      </c>
      <c r="K1323" t="s">
        <v>44</v>
      </c>
      <c r="L1323">
        <v>0.01</v>
      </c>
      <c r="M1323">
        <v>100</v>
      </c>
      <c r="N1323">
        <v>20</v>
      </c>
      <c r="O1323" t="s">
        <v>119</v>
      </c>
      <c r="P1323" t="s">
        <v>29</v>
      </c>
      <c r="Q1323" t="s">
        <v>29</v>
      </c>
      <c r="R1323" t="s">
        <v>29</v>
      </c>
      <c r="S1323">
        <v>192</v>
      </c>
      <c r="T1323">
        <v>1</v>
      </c>
      <c r="U1323" t="s">
        <v>182</v>
      </c>
      <c r="X1323" t="str">
        <f t="shared" si="21"/>
        <v>CF9</v>
      </c>
      <c r="Y1323">
        <f>VLOOKUP($X1323,Salt_Elev!$Q$1:$R$128,2,FALSE)</f>
        <v>0.61399999999999999</v>
      </c>
    </row>
    <row r="1324" spans="1:25" x14ac:dyDescent="0.25">
      <c r="A1324" s="1">
        <v>45033</v>
      </c>
      <c r="B1324" s="2">
        <v>0.72083333333333333</v>
      </c>
      <c r="C1324" t="s">
        <v>99</v>
      </c>
      <c r="D1324" t="s">
        <v>180</v>
      </c>
      <c r="E1324" t="s">
        <v>25</v>
      </c>
      <c r="F1324" t="s">
        <v>181</v>
      </c>
      <c r="G1324">
        <v>9</v>
      </c>
      <c r="H1324">
        <v>39.5</v>
      </c>
      <c r="I1324">
        <v>93.01</v>
      </c>
      <c r="J1324">
        <v>0</v>
      </c>
      <c r="K1324" t="s">
        <v>44</v>
      </c>
      <c r="L1324">
        <v>0.01</v>
      </c>
      <c r="M1324">
        <v>100</v>
      </c>
      <c r="N1324">
        <v>20</v>
      </c>
      <c r="O1324" t="s">
        <v>119</v>
      </c>
      <c r="P1324" t="s">
        <v>29</v>
      </c>
      <c r="Q1324" t="s">
        <v>29</v>
      </c>
      <c r="R1324" t="s">
        <v>29</v>
      </c>
      <c r="S1324">
        <v>104</v>
      </c>
      <c r="T1324">
        <v>0.8</v>
      </c>
      <c r="U1324" t="s">
        <v>182</v>
      </c>
      <c r="X1324" t="str">
        <f t="shared" si="21"/>
        <v>CF9</v>
      </c>
      <c r="Y1324">
        <f>VLOOKUP($X1324,Salt_Elev!$Q$1:$R$128,2,FALSE)</f>
        <v>0.61399999999999999</v>
      </c>
    </row>
    <row r="1325" spans="1:25" x14ac:dyDescent="0.25">
      <c r="A1325" s="1">
        <v>45033</v>
      </c>
      <c r="B1325" s="2">
        <v>0.72083333333333333</v>
      </c>
      <c r="C1325" t="s">
        <v>99</v>
      </c>
      <c r="D1325" t="s">
        <v>180</v>
      </c>
      <c r="E1325" t="s">
        <v>25</v>
      </c>
      <c r="F1325" t="s">
        <v>181</v>
      </c>
      <c r="G1325">
        <v>9</v>
      </c>
      <c r="H1325">
        <v>39.5</v>
      </c>
      <c r="I1325">
        <v>93.01</v>
      </c>
      <c r="J1325">
        <v>0</v>
      </c>
      <c r="K1325" t="s">
        <v>44</v>
      </c>
      <c r="L1325">
        <v>0.01</v>
      </c>
      <c r="M1325">
        <v>100</v>
      </c>
      <c r="N1325">
        <v>20</v>
      </c>
      <c r="O1325" t="s">
        <v>119</v>
      </c>
      <c r="P1325" t="s">
        <v>29</v>
      </c>
      <c r="Q1325" t="s">
        <v>29</v>
      </c>
      <c r="R1325" t="s">
        <v>29</v>
      </c>
      <c r="S1325">
        <v>88</v>
      </c>
      <c r="T1325">
        <v>0.8</v>
      </c>
      <c r="U1325" t="s">
        <v>182</v>
      </c>
      <c r="X1325" t="str">
        <f t="shared" si="21"/>
        <v>CF9</v>
      </c>
      <c r="Y1325">
        <f>VLOOKUP($X1325,Salt_Elev!$Q$1:$R$128,2,FALSE)</f>
        <v>0.61399999999999999</v>
      </c>
    </row>
    <row r="1326" spans="1:25" x14ac:dyDescent="0.25">
      <c r="A1326" s="1">
        <v>45033</v>
      </c>
      <c r="B1326" s="2">
        <v>0.72083333333333333</v>
      </c>
      <c r="C1326" t="s">
        <v>99</v>
      </c>
      <c r="D1326" t="s">
        <v>180</v>
      </c>
      <c r="E1326" t="s">
        <v>25</v>
      </c>
      <c r="F1326" t="s">
        <v>181</v>
      </c>
      <c r="G1326">
        <v>9</v>
      </c>
      <c r="H1326">
        <v>39.5</v>
      </c>
      <c r="I1326">
        <v>93.01</v>
      </c>
      <c r="J1326">
        <v>0</v>
      </c>
      <c r="K1326" t="s">
        <v>44</v>
      </c>
      <c r="L1326">
        <v>0.01</v>
      </c>
      <c r="M1326">
        <v>100</v>
      </c>
      <c r="N1326">
        <v>20</v>
      </c>
      <c r="O1326" t="s">
        <v>119</v>
      </c>
      <c r="P1326" t="s">
        <v>29</v>
      </c>
      <c r="Q1326" t="s">
        <v>29</v>
      </c>
      <c r="R1326" t="s">
        <v>29</v>
      </c>
      <c r="S1326">
        <v>80</v>
      </c>
      <c r="T1326">
        <v>0.6</v>
      </c>
      <c r="U1326" t="s">
        <v>182</v>
      </c>
      <c r="X1326" t="str">
        <f t="shared" si="21"/>
        <v>CF9</v>
      </c>
      <c r="Y1326">
        <f>VLOOKUP($X1326,Salt_Elev!$Q$1:$R$128,2,FALSE)</f>
        <v>0.61399999999999999</v>
      </c>
    </row>
    <row r="1327" spans="1:25" x14ac:dyDescent="0.25">
      <c r="A1327" s="1">
        <v>45033</v>
      </c>
      <c r="B1327" s="2">
        <v>0.72083333333333333</v>
      </c>
      <c r="C1327" t="s">
        <v>99</v>
      </c>
      <c r="D1327" t="s">
        <v>180</v>
      </c>
      <c r="E1327" t="s">
        <v>25</v>
      </c>
      <c r="F1327" t="s">
        <v>181</v>
      </c>
      <c r="G1327">
        <v>9</v>
      </c>
      <c r="H1327">
        <v>39.5</v>
      </c>
      <c r="I1327">
        <v>93.01</v>
      </c>
      <c r="J1327">
        <v>0</v>
      </c>
      <c r="K1327" t="s">
        <v>44</v>
      </c>
      <c r="L1327">
        <v>0.01</v>
      </c>
      <c r="M1327">
        <v>100</v>
      </c>
      <c r="N1327">
        <v>20</v>
      </c>
      <c r="O1327" t="s">
        <v>119</v>
      </c>
      <c r="P1327" t="s">
        <v>29</v>
      </c>
      <c r="Q1327" t="s">
        <v>29</v>
      </c>
      <c r="R1327" t="s">
        <v>29</v>
      </c>
      <c r="S1327">
        <v>90</v>
      </c>
      <c r="T1327">
        <v>0.1</v>
      </c>
      <c r="U1327" t="s">
        <v>182</v>
      </c>
      <c r="X1327" t="str">
        <f t="shared" si="21"/>
        <v>CF9</v>
      </c>
      <c r="Y1327">
        <f>VLOOKUP($X1327,Salt_Elev!$Q$1:$R$128,2,FALSE)</f>
        <v>0.61399999999999999</v>
      </c>
    </row>
    <row r="1328" spans="1:25" x14ac:dyDescent="0.25">
      <c r="A1328" s="1">
        <v>45033</v>
      </c>
      <c r="B1328" s="2">
        <v>0.72083333333333333</v>
      </c>
      <c r="C1328" t="s">
        <v>99</v>
      </c>
      <c r="D1328" t="s">
        <v>180</v>
      </c>
      <c r="E1328" t="s">
        <v>25</v>
      </c>
      <c r="F1328" t="s">
        <v>181</v>
      </c>
      <c r="G1328">
        <v>9</v>
      </c>
      <c r="H1328">
        <v>39.5</v>
      </c>
      <c r="I1328">
        <v>93.01</v>
      </c>
      <c r="J1328">
        <v>0</v>
      </c>
      <c r="K1328" t="s">
        <v>44</v>
      </c>
      <c r="L1328">
        <v>0.01</v>
      </c>
      <c r="M1328">
        <v>100</v>
      </c>
      <c r="N1328">
        <v>20</v>
      </c>
      <c r="O1328" t="s">
        <v>119</v>
      </c>
      <c r="P1328" t="s">
        <v>29</v>
      </c>
      <c r="Q1328" t="s">
        <v>29</v>
      </c>
      <c r="R1328" t="s">
        <v>29</v>
      </c>
      <c r="S1328">
        <v>50</v>
      </c>
      <c r="T1328">
        <v>0.1</v>
      </c>
      <c r="U1328" t="s">
        <v>182</v>
      </c>
      <c r="X1328" t="str">
        <f t="shared" si="21"/>
        <v>CF9</v>
      </c>
      <c r="Y1328">
        <f>VLOOKUP($X1328,Salt_Elev!$Q$1:$R$128,2,FALSE)</f>
        <v>0.61399999999999999</v>
      </c>
    </row>
    <row r="1329" spans="1:25" x14ac:dyDescent="0.25">
      <c r="A1329" s="1">
        <v>45034</v>
      </c>
      <c r="B1329" s="2">
        <v>0.3298611111111111</v>
      </c>
      <c r="C1329" t="s">
        <v>99</v>
      </c>
      <c r="D1329" t="s">
        <v>100</v>
      </c>
      <c r="E1329" t="s">
        <v>25</v>
      </c>
      <c r="F1329" t="s">
        <v>181</v>
      </c>
      <c r="G1329">
        <v>10</v>
      </c>
      <c r="H1329">
        <v>59</v>
      </c>
      <c r="I1329">
        <v>97</v>
      </c>
      <c r="J1329">
        <v>5</v>
      </c>
      <c r="K1329" t="s">
        <v>185</v>
      </c>
      <c r="L1329">
        <v>0.5</v>
      </c>
      <c r="M1329">
        <v>100</v>
      </c>
      <c r="N1329">
        <v>2</v>
      </c>
      <c r="O1329" t="s">
        <v>119</v>
      </c>
      <c r="P1329" t="s">
        <v>29</v>
      </c>
      <c r="Q1329" t="s">
        <v>29</v>
      </c>
      <c r="R1329" t="s">
        <v>29</v>
      </c>
      <c r="S1329">
        <v>215</v>
      </c>
      <c r="T1329">
        <v>3.2</v>
      </c>
      <c r="X1329" t="str">
        <f t="shared" si="21"/>
        <v>CF10</v>
      </c>
      <c r="Y1329">
        <f>VLOOKUP($X1329,Salt_Elev!$Q$1:$R$128,2,FALSE)</f>
        <v>0.71499999999999997</v>
      </c>
    </row>
    <row r="1330" spans="1:25" x14ac:dyDescent="0.25">
      <c r="A1330" s="1">
        <v>45034</v>
      </c>
      <c r="B1330" s="2">
        <v>0.3298611111111111</v>
      </c>
      <c r="C1330" t="s">
        <v>99</v>
      </c>
      <c r="D1330" t="s">
        <v>100</v>
      </c>
      <c r="E1330" t="s">
        <v>25</v>
      </c>
      <c r="F1330" t="s">
        <v>181</v>
      </c>
      <c r="G1330">
        <v>10</v>
      </c>
      <c r="H1330">
        <v>59</v>
      </c>
      <c r="I1330">
        <v>97</v>
      </c>
      <c r="J1330">
        <v>5</v>
      </c>
      <c r="K1330" t="s">
        <v>185</v>
      </c>
      <c r="L1330">
        <v>0.5</v>
      </c>
      <c r="M1330">
        <v>100</v>
      </c>
      <c r="N1330">
        <v>2</v>
      </c>
      <c r="O1330" t="s">
        <v>119</v>
      </c>
      <c r="P1330" t="s">
        <v>29</v>
      </c>
      <c r="Q1330" t="s">
        <v>29</v>
      </c>
      <c r="R1330" t="s">
        <v>29</v>
      </c>
      <c r="S1330">
        <v>230</v>
      </c>
      <c r="T1330">
        <v>3</v>
      </c>
      <c r="X1330" t="str">
        <f t="shared" si="21"/>
        <v>CF10</v>
      </c>
      <c r="Y1330">
        <f>VLOOKUP($X1330,Salt_Elev!$Q$1:$R$128,2,FALSE)</f>
        <v>0.71499999999999997</v>
      </c>
    </row>
    <row r="1331" spans="1:25" x14ac:dyDescent="0.25">
      <c r="A1331" s="1">
        <v>45034</v>
      </c>
      <c r="B1331" s="2">
        <v>0.3298611111111111</v>
      </c>
      <c r="C1331" t="s">
        <v>99</v>
      </c>
      <c r="D1331" t="s">
        <v>100</v>
      </c>
      <c r="E1331" t="s">
        <v>25</v>
      </c>
      <c r="F1331" t="s">
        <v>181</v>
      </c>
      <c r="G1331">
        <v>10</v>
      </c>
      <c r="H1331">
        <v>59</v>
      </c>
      <c r="I1331">
        <v>97</v>
      </c>
      <c r="J1331">
        <v>5</v>
      </c>
      <c r="K1331" t="s">
        <v>185</v>
      </c>
      <c r="L1331">
        <v>0.5</v>
      </c>
      <c r="M1331">
        <v>100</v>
      </c>
      <c r="N1331">
        <v>2</v>
      </c>
      <c r="O1331" t="s">
        <v>119</v>
      </c>
      <c r="P1331" t="s">
        <v>29</v>
      </c>
      <c r="Q1331" t="s">
        <v>29</v>
      </c>
      <c r="R1331" t="s">
        <v>29</v>
      </c>
      <c r="S1331">
        <v>235</v>
      </c>
      <c r="T1331">
        <v>3</v>
      </c>
      <c r="X1331" t="str">
        <f t="shared" si="21"/>
        <v>CF10</v>
      </c>
      <c r="Y1331">
        <f>VLOOKUP($X1331,Salt_Elev!$Q$1:$R$128,2,FALSE)</f>
        <v>0.71499999999999997</v>
      </c>
    </row>
    <row r="1332" spans="1:25" x14ac:dyDescent="0.25">
      <c r="A1332" s="1">
        <v>45034</v>
      </c>
      <c r="B1332" s="2">
        <v>0.3298611111111111</v>
      </c>
      <c r="C1332" t="s">
        <v>99</v>
      </c>
      <c r="D1332" t="s">
        <v>100</v>
      </c>
      <c r="E1332" t="s">
        <v>25</v>
      </c>
      <c r="F1332" t="s">
        <v>181</v>
      </c>
      <c r="G1332">
        <v>10</v>
      </c>
      <c r="H1332">
        <v>59</v>
      </c>
      <c r="I1332">
        <v>97</v>
      </c>
      <c r="J1332">
        <v>5</v>
      </c>
      <c r="K1332" t="s">
        <v>140</v>
      </c>
      <c r="L1332">
        <v>1</v>
      </c>
      <c r="M1332">
        <v>100</v>
      </c>
      <c r="N1332">
        <v>9</v>
      </c>
      <c r="O1332" t="s">
        <v>119</v>
      </c>
      <c r="P1332" t="s">
        <v>29</v>
      </c>
      <c r="Q1332" t="s">
        <v>29</v>
      </c>
      <c r="R1332" t="s">
        <v>29</v>
      </c>
      <c r="S1332">
        <v>635</v>
      </c>
      <c r="T1332">
        <v>4</v>
      </c>
      <c r="X1332" t="str">
        <f t="shared" si="21"/>
        <v>CF10</v>
      </c>
      <c r="Y1332">
        <f>VLOOKUP($X1332,Salt_Elev!$Q$1:$R$128,2,FALSE)</f>
        <v>0.71499999999999997</v>
      </c>
    </row>
    <row r="1333" spans="1:25" x14ac:dyDescent="0.25">
      <c r="A1333" s="1">
        <v>45034</v>
      </c>
      <c r="B1333" s="2">
        <v>0.3298611111111111</v>
      </c>
      <c r="C1333" t="s">
        <v>99</v>
      </c>
      <c r="D1333" t="s">
        <v>100</v>
      </c>
      <c r="E1333" t="s">
        <v>25</v>
      </c>
      <c r="F1333" t="s">
        <v>181</v>
      </c>
      <c r="G1333">
        <v>10</v>
      </c>
      <c r="H1333">
        <v>59</v>
      </c>
      <c r="I1333">
        <v>97</v>
      </c>
      <c r="J1333">
        <v>5</v>
      </c>
      <c r="K1333" t="s">
        <v>140</v>
      </c>
      <c r="L1333">
        <v>1</v>
      </c>
      <c r="M1333">
        <v>100</v>
      </c>
      <c r="N1333">
        <v>9</v>
      </c>
      <c r="O1333" t="s">
        <v>119</v>
      </c>
      <c r="P1333" t="s">
        <v>29</v>
      </c>
      <c r="Q1333" t="s">
        <v>29</v>
      </c>
      <c r="R1333" t="s">
        <v>29</v>
      </c>
      <c r="S1333">
        <v>530</v>
      </c>
      <c r="T1333">
        <v>3.2</v>
      </c>
      <c r="X1333" t="str">
        <f t="shared" si="21"/>
        <v>CF10</v>
      </c>
      <c r="Y1333">
        <f>VLOOKUP($X1333,Salt_Elev!$Q$1:$R$128,2,FALSE)</f>
        <v>0.71499999999999997</v>
      </c>
    </row>
    <row r="1334" spans="1:25" x14ac:dyDescent="0.25">
      <c r="A1334" s="1">
        <v>45034</v>
      </c>
      <c r="B1334" s="2">
        <v>0.3298611111111111</v>
      </c>
      <c r="C1334" t="s">
        <v>99</v>
      </c>
      <c r="D1334" t="s">
        <v>100</v>
      </c>
      <c r="E1334" t="s">
        <v>25</v>
      </c>
      <c r="F1334" t="s">
        <v>181</v>
      </c>
      <c r="G1334">
        <v>10</v>
      </c>
      <c r="H1334">
        <v>59</v>
      </c>
      <c r="I1334">
        <v>97</v>
      </c>
      <c r="J1334">
        <v>5</v>
      </c>
      <c r="K1334" t="s">
        <v>140</v>
      </c>
      <c r="L1334">
        <v>1</v>
      </c>
      <c r="M1334">
        <v>100</v>
      </c>
      <c r="N1334">
        <v>9</v>
      </c>
      <c r="O1334" t="s">
        <v>119</v>
      </c>
      <c r="P1334" t="s">
        <v>29</v>
      </c>
      <c r="Q1334" t="s">
        <v>29</v>
      </c>
      <c r="R1334" t="s">
        <v>29</v>
      </c>
      <c r="S1334">
        <v>385</v>
      </c>
      <c r="T1334">
        <v>3.1</v>
      </c>
      <c r="X1334" t="str">
        <f t="shared" si="21"/>
        <v>CF10</v>
      </c>
      <c r="Y1334">
        <f>VLOOKUP($X1334,Salt_Elev!$Q$1:$R$128,2,FALSE)</f>
        <v>0.71499999999999997</v>
      </c>
    </row>
    <row r="1335" spans="1:25" x14ac:dyDescent="0.25">
      <c r="A1335" s="1">
        <v>45034</v>
      </c>
      <c r="B1335" s="2">
        <v>0.3298611111111111</v>
      </c>
      <c r="C1335" t="s">
        <v>99</v>
      </c>
      <c r="D1335" t="s">
        <v>100</v>
      </c>
      <c r="E1335" t="s">
        <v>25</v>
      </c>
      <c r="F1335" t="s">
        <v>181</v>
      </c>
      <c r="G1335">
        <v>10</v>
      </c>
      <c r="H1335">
        <v>59</v>
      </c>
      <c r="I1335">
        <v>97</v>
      </c>
      <c r="J1335">
        <v>5</v>
      </c>
      <c r="K1335" t="s">
        <v>140</v>
      </c>
      <c r="L1335">
        <v>1</v>
      </c>
      <c r="M1335">
        <v>100</v>
      </c>
      <c r="N1335">
        <v>9</v>
      </c>
      <c r="O1335" t="s">
        <v>119</v>
      </c>
      <c r="P1335" t="s">
        <v>29</v>
      </c>
      <c r="Q1335" t="s">
        <v>29</v>
      </c>
      <c r="R1335" t="s">
        <v>29</v>
      </c>
      <c r="S1335">
        <v>610</v>
      </c>
      <c r="T1335">
        <v>3</v>
      </c>
      <c r="X1335" t="str">
        <f t="shared" si="21"/>
        <v>CF10</v>
      </c>
      <c r="Y1335">
        <f>VLOOKUP($X1335,Salt_Elev!$Q$1:$R$128,2,FALSE)</f>
        <v>0.71499999999999997</v>
      </c>
    </row>
    <row r="1336" spans="1:25" x14ac:dyDescent="0.25">
      <c r="A1336" s="1">
        <v>45034</v>
      </c>
      <c r="B1336" s="2">
        <v>0.3298611111111111</v>
      </c>
      <c r="C1336" t="s">
        <v>99</v>
      </c>
      <c r="D1336" t="s">
        <v>100</v>
      </c>
      <c r="E1336" t="s">
        <v>25</v>
      </c>
      <c r="F1336" t="s">
        <v>181</v>
      </c>
      <c r="G1336">
        <v>10</v>
      </c>
      <c r="H1336">
        <v>59</v>
      </c>
      <c r="I1336">
        <v>97</v>
      </c>
      <c r="J1336">
        <v>5</v>
      </c>
      <c r="K1336" t="s">
        <v>140</v>
      </c>
      <c r="L1336">
        <v>1</v>
      </c>
      <c r="M1336">
        <v>100</v>
      </c>
      <c r="N1336">
        <v>9</v>
      </c>
      <c r="O1336" t="s">
        <v>119</v>
      </c>
      <c r="P1336" t="s">
        <v>29</v>
      </c>
      <c r="Q1336" t="s">
        <v>29</v>
      </c>
      <c r="R1336" t="s">
        <v>29</v>
      </c>
      <c r="S1336">
        <v>565</v>
      </c>
      <c r="T1336">
        <v>2.5</v>
      </c>
      <c r="X1336" t="str">
        <f t="shared" si="21"/>
        <v>CF10</v>
      </c>
      <c r="Y1336">
        <f>VLOOKUP($X1336,Salt_Elev!$Q$1:$R$128,2,FALSE)</f>
        <v>0.71499999999999997</v>
      </c>
    </row>
    <row r="1337" spans="1:25" x14ac:dyDescent="0.25">
      <c r="A1337" s="1">
        <v>45034</v>
      </c>
      <c r="B1337" s="2">
        <v>0.3298611111111111</v>
      </c>
      <c r="C1337" t="s">
        <v>99</v>
      </c>
      <c r="D1337" t="s">
        <v>100</v>
      </c>
      <c r="E1337" t="s">
        <v>25</v>
      </c>
      <c r="F1337" t="s">
        <v>181</v>
      </c>
      <c r="G1337">
        <v>10</v>
      </c>
      <c r="H1337">
        <v>59</v>
      </c>
      <c r="I1337">
        <v>97</v>
      </c>
      <c r="J1337">
        <v>5</v>
      </c>
      <c r="K1337" t="s">
        <v>140</v>
      </c>
      <c r="L1337">
        <v>1</v>
      </c>
      <c r="M1337">
        <v>100</v>
      </c>
      <c r="N1337">
        <v>9</v>
      </c>
      <c r="O1337" t="s">
        <v>119</v>
      </c>
      <c r="P1337" t="s">
        <v>29</v>
      </c>
      <c r="Q1337" t="s">
        <v>29</v>
      </c>
      <c r="R1337" t="s">
        <v>29</v>
      </c>
      <c r="S1337">
        <v>534</v>
      </c>
      <c r="T1337">
        <v>2.2000000000000002</v>
      </c>
      <c r="X1337" t="str">
        <f t="shared" si="21"/>
        <v>CF10</v>
      </c>
      <c r="Y1337">
        <f>VLOOKUP($X1337,Salt_Elev!$Q$1:$R$128,2,FALSE)</f>
        <v>0.71499999999999997</v>
      </c>
    </row>
    <row r="1338" spans="1:25" x14ac:dyDescent="0.25">
      <c r="A1338" s="1">
        <v>45034</v>
      </c>
      <c r="B1338" s="2">
        <v>0.3298611111111111</v>
      </c>
      <c r="C1338" t="s">
        <v>99</v>
      </c>
      <c r="D1338" t="s">
        <v>100</v>
      </c>
      <c r="E1338" t="s">
        <v>25</v>
      </c>
      <c r="F1338" t="s">
        <v>181</v>
      </c>
      <c r="G1338">
        <v>10</v>
      </c>
      <c r="H1338">
        <v>59</v>
      </c>
      <c r="I1338">
        <v>97</v>
      </c>
      <c r="J1338">
        <v>5</v>
      </c>
      <c r="K1338" t="s">
        <v>140</v>
      </c>
      <c r="L1338">
        <v>1</v>
      </c>
      <c r="M1338">
        <v>100</v>
      </c>
      <c r="N1338">
        <v>9</v>
      </c>
      <c r="O1338" t="s">
        <v>119</v>
      </c>
      <c r="P1338" t="s">
        <v>29</v>
      </c>
      <c r="Q1338" t="s">
        <v>29</v>
      </c>
      <c r="R1338" t="s">
        <v>29</v>
      </c>
      <c r="S1338">
        <v>555</v>
      </c>
      <c r="T1338">
        <v>2.2000000000000002</v>
      </c>
      <c r="X1338" t="str">
        <f t="shared" si="21"/>
        <v>CF10</v>
      </c>
      <c r="Y1338">
        <f>VLOOKUP($X1338,Salt_Elev!$Q$1:$R$128,2,FALSE)</f>
        <v>0.71499999999999997</v>
      </c>
    </row>
    <row r="1339" spans="1:25" x14ac:dyDescent="0.25">
      <c r="A1339" s="1">
        <v>45034</v>
      </c>
      <c r="B1339" s="2">
        <v>0.3298611111111111</v>
      </c>
      <c r="C1339" t="s">
        <v>99</v>
      </c>
      <c r="D1339" t="s">
        <v>100</v>
      </c>
      <c r="E1339" t="s">
        <v>25</v>
      </c>
      <c r="F1339" t="s">
        <v>181</v>
      </c>
      <c r="G1339">
        <v>10</v>
      </c>
      <c r="H1339">
        <v>59</v>
      </c>
      <c r="I1339">
        <v>97</v>
      </c>
      <c r="J1339">
        <v>5</v>
      </c>
      <c r="K1339" t="s">
        <v>140</v>
      </c>
      <c r="L1339">
        <v>1</v>
      </c>
      <c r="M1339">
        <v>100</v>
      </c>
      <c r="N1339">
        <v>9</v>
      </c>
      <c r="O1339" t="s">
        <v>119</v>
      </c>
      <c r="P1339" t="s">
        <v>29</v>
      </c>
      <c r="Q1339" t="s">
        <v>29</v>
      </c>
      <c r="R1339" t="s">
        <v>29</v>
      </c>
      <c r="S1339">
        <v>422</v>
      </c>
      <c r="T1339">
        <v>2</v>
      </c>
      <c r="X1339" t="str">
        <f t="shared" si="21"/>
        <v>CF10</v>
      </c>
      <c r="Y1339">
        <f>VLOOKUP($X1339,Salt_Elev!$Q$1:$R$128,2,FALSE)</f>
        <v>0.71499999999999997</v>
      </c>
    </row>
    <row r="1340" spans="1:25" x14ac:dyDescent="0.25">
      <c r="A1340" s="1">
        <v>45034</v>
      </c>
      <c r="B1340" s="2">
        <v>0.3298611111111111</v>
      </c>
      <c r="C1340" t="s">
        <v>99</v>
      </c>
      <c r="D1340" t="s">
        <v>100</v>
      </c>
      <c r="E1340" t="s">
        <v>25</v>
      </c>
      <c r="F1340" t="s">
        <v>181</v>
      </c>
      <c r="G1340">
        <v>10</v>
      </c>
      <c r="H1340">
        <v>59</v>
      </c>
      <c r="I1340">
        <v>97</v>
      </c>
      <c r="J1340">
        <v>5</v>
      </c>
      <c r="K1340" t="s">
        <v>140</v>
      </c>
      <c r="L1340">
        <v>1</v>
      </c>
      <c r="M1340">
        <v>100</v>
      </c>
      <c r="N1340">
        <v>9</v>
      </c>
      <c r="O1340" t="s">
        <v>119</v>
      </c>
      <c r="P1340" t="s">
        <v>29</v>
      </c>
      <c r="Q1340" t="s">
        <v>29</v>
      </c>
      <c r="R1340" t="s">
        <v>29</v>
      </c>
      <c r="S1340">
        <v>416</v>
      </c>
      <c r="T1340">
        <v>1.5</v>
      </c>
      <c r="X1340" t="str">
        <f t="shared" si="21"/>
        <v>CF10</v>
      </c>
      <c r="Y1340">
        <f>VLOOKUP($X1340,Salt_Elev!$Q$1:$R$128,2,FALSE)</f>
        <v>0.71499999999999997</v>
      </c>
    </row>
    <row r="1341" spans="1:25" x14ac:dyDescent="0.25">
      <c r="A1341" s="1">
        <v>45034</v>
      </c>
      <c r="B1341" s="2">
        <v>0.3298611111111111</v>
      </c>
      <c r="C1341" t="s">
        <v>99</v>
      </c>
      <c r="D1341" t="s">
        <v>100</v>
      </c>
      <c r="E1341" t="s">
        <v>25</v>
      </c>
      <c r="F1341" t="s">
        <v>181</v>
      </c>
      <c r="G1341">
        <v>10</v>
      </c>
      <c r="H1341">
        <v>59</v>
      </c>
      <c r="I1341">
        <v>97</v>
      </c>
      <c r="J1341">
        <v>5</v>
      </c>
      <c r="K1341" t="s">
        <v>81</v>
      </c>
      <c r="L1341">
        <v>0.5</v>
      </c>
      <c r="M1341">
        <v>100</v>
      </c>
      <c r="N1341">
        <v>2</v>
      </c>
      <c r="O1341" t="s">
        <v>119</v>
      </c>
      <c r="P1341" t="s">
        <v>29</v>
      </c>
      <c r="Q1341" t="s">
        <v>29</v>
      </c>
      <c r="R1341" t="s">
        <v>29</v>
      </c>
      <c r="S1341">
        <v>288</v>
      </c>
      <c r="T1341">
        <v>4</v>
      </c>
      <c r="X1341" t="str">
        <f t="shared" si="21"/>
        <v>CF10</v>
      </c>
      <c r="Y1341">
        <f>VLOOKUP($X1341,Salt_Elev!$Q$1:$R$128,2,FALSE)</f>
        <v>0.71499999999999997</v>
      </c>
    </row>
    <row r="1342" spans="1:25" x14ac:dyDescent="0.25">
      <c r="A1342" s="1">
        <v>45034</v>
      </c>
      <c r="B1342" s="2">
        <v>0.3298611111111111</v>
      </c>
      <c r="C1342" t="s">
        <v>99</v>
      </c>
      <c r="D1342" t="s">
        <v>100</v>
      </c>
      <c r="E1342" t="s">
        <v>25</v>
      </c>
      <c r="F1342" t="s">
        <v>181</v>
      </c>
      <c r="G1342">
        <v>10</v>
      </c>
      <c r="H1342">
        <v>59</v>
      </c>
      <c r="I1342">
        <v>97</v>
      </c>
      <c r="J1342">
        <v>5</v>
      </c>
      <c r="K1342" t="s">
        <v>81</v>
      </c>
      <c r="L1342">
        <v>0.5</v>
      </c>
      <c r="M1342">
        <v>100</v>
      </c>
      <c r="N1342">
        <v>2</v>
      </c>
      <c r="O1342" t="s">
        <v>119</v>
      </c>
      <c r="P1342" t="s">
        <v>29</v>
      </c>
      <c r="Q1342" t="s">
        <v>29</v>
      </c>
      <c r="R1342" t="s">
        <v>29</v>
      </c>
      <c r="S1342">
        <v>363</v>
      </c>
      <c r="T1342">
        <v>3.9</v>
      </c>
      <c r="X1342" t="str">
        <f t="shared" si="21"/>
        <v>CF10</v>
      </c>
      <c r="Y1342">
        <f>VLOOKUP($X1342,Salt_Elev!$Q$1:$R$128,2,FALSE)</f>
        <v>0.71499999999999997</v>
      </c>
    </row>
    <row r="1343" spans="1:25" x14ac:dyDescent="0.25">
      <c r="A1343" s="1">
        <v>45034</v>
      </c>
      <c r="B1343" s="2">
        <v>0.3298611111111111</v>
      </c>
      <c r="C1343" t="s">
        <v>99</v>
      </c>
      <c r="D1343" t="s">
        <v>100</v>
      </c>
      <c r="E1343" t="s">
        <v>25</v>
      </c>
      <c r="F1343" t="s">
        <v>181</v>
      </c>
      <c r="G1343">
        <v>10</v>
      </c>
      <c r="H1343">
        <v>59</v>
      </c>
      <c r="I1343">
        <v>97</v>
      </c>
      <c r="J1343">
        <v>5</v>
      </c>
      <c r="K1343" t="s">
        <v>27</v>
      </c>
      <c r="L1343">
        <v>95</v>
      </c>
      <c r="M1343">
        <v>30</v>
      </c>
      <c r="N1343">
        <v>98</v>
      </c>
      <c r="O1343" t="s">
        <v>184</v>
      </c>
      <c r="P1343" t="s">
        <v>29</v>
      </c>
      <c r="Q1343" t="s">
        <v>50</v>
      </c>
      <c r="R1343" t="s">
        <v>40</v>
      </c>
      <c r="S1343">
        <v>351</v>
      </c>
      <c r="T1343">
        <v>1.1000000000000001</v>
      </c>
      <c r="W1343">
        <v>9</v>
      </c>
      <c r="X1343" t="str">
        <f t="shared" si="21"/>
        <v>CF10</v>
      </c>
      <c r="Y1343">
        <f>VLOOKUP($X1343,Salt_Elev!$Q$1:$R$128,2,FALSE)</f>
        <v>0.71499999999999997</v>
      </c>
    </row>
    <row r="1344" spans="1:25" x14ac:dyDescent="0.25">
      <c r="A1344" s="1">
        <v>45034</v>
      </c>
      <c r="B1344" s="2">
        <v>0.3298611111111111</v>
      </c>
      <c r="C1344" t="s">
        <v>99</v>
      </c>
      <c r="D1344" t="s">
        <v>100</v>
      </c>
      <c r="E1344" t="s">
        <v>25</v>
      </c>
      <c r="F1344" t="s">
        <v>181</v>
      </c>
      <c r="G1344">
        <v>10</v>
      </c>
      <c r="H1344">
        <v>59</v>
      </c>
      <c r="I1344">
        <v>97</v>
      </c>
      <c r="J1344">
        <v>5</v>
      </c>
      <c r="K1344" t="s">
        <v>27</v>
      </c>
      <c r="L1344">
        <v>95</v>
      </c>
      <c r="M1344">
        <v>30</v>
      </c>
      <c r="N1344">
        <v>98</v>
      </c>
      <c r="O1344" t="s">
        <v>184</v>
      </c>
      <c r="P1344" t="s">
        <v>29</v>
      </c>
      <c r="Q1344" t="s">
        <v>50</v>
      </c>
      <c r="R1344" t="s">
        <v>40</v>
      </c>
      <c r="S1344">
        <v>300</v>
      </c>
      <c r="T1344">
        <v>1.1000000000000001</v>
      </c>
      <c r="W1344">
        <v>9</v>
      </c>
      <c r="X1344" t="str">
        <f t="shared" si="21"/>
        <v>CF10</v>
      </c>
      <c r="Y1344">
        <f>VLOOKUP($X1344,Salt_Elev!$Q$1:$R$128,2,FALSE)</f>
        <v>0.71499999999999997</v>
      </c>
    </row>
    <row r="1345" spans="1:25" x14ac:dyDescent="0.25">
      <c r="A1345" s="1">
        <v>45034</v>
      </c>
      <c r="B1345" s="2">
        <v>0.3298611111111111</v>
      </c>
      <c r="C1345" t="s">
        <v>99</v>
      </c>
      <c r="D1345" t="s">
        <v>100</v>
      </c>
      <c r="E1345" t="s">
        <v>25</v>
      </c>
      <c r="F1345" t="s">
        <v>181</v>
      </c>
      <c r="G1345">
        <v>10</v>
      </c>
      <c r="H1345">
        <v>59</v>
      </c>
      <c r="I1345">
        <v>97</v>
      </c>
      <c r="J1345">
        <v>5</v>
      </c>
      <c r="K1345" t="s">
        <v>27</v>
      </c>
      <c r="L1345">
        <v>95</v>
      </c>
      <c r="M1345">
        <v>30</v>
      </c>
      <c r="N1345">
        <v>98</v>
      </c>
      <c r="O1345" t="s">
        <v>184</v>
      </c>
      <c r="P1345" t="s">
        <v>29</v>
      </c>
      <c r="Q1345" t="s">
        <v>50</v>
      </c>
      <c r="R1345" t="s">
        <v>40</v>
      </c>
      <c r="S1345">
        <v>360</v>
      </c>
      <c r="T1345">
        <v>1</v>
      </c>
      <c r="W1345">
        <v>9</v>
      </c>
      <c r="X1345" t="str">
        <f t="shared" si="21"/>
        <v>CF10</v>
      </c>
      <c r="Y1345">
        <f>VLOOKUP($X1345,Salt_Elev!$Q$1:$R$128,2,FALSE)</f>
        <v>0.71499999999999997</v>
      </c>
    </row>
    <row r="1346" spans="1:25" x14ac:dyDescent="0.25">
      <c r="A1346" s="1">
        <v>45034</v>
      </c>
      <c r="B1346" s="2">
        <v>0.3298611111111111</v>
      </c>
      <c r="C1346" t="s">
        <v>99</v>
      </c>
      <c r="D1346" t="s">
        <v>100</v>
      </c>
      <c r="E1346" t="s">
        <v>25</v>
      </c>
      <c r="F1346" t="s">
        <v>181</v>
      </c>
      <c r="G1346">
        <v>10</v>
      </c>
      <c r="H1346">
        <v>59</v>
      </c>
      <c r="I1346">
        <v>97</v>
      </c>
      <c r="J1346">
        <v>5</v>
      </c>
      <c r="K1346" t="s">
        <v>27</v>
      </c>
      <c r="L1346">
        <v>95</v>
      </c>
      <c r="M1346">
        <v>30</v>
      </c>
      <c r="N1346">
        <v>98</v>
      </c>
      <c r="O1346" t="s">
        <v>184</v>
      </c>
      <c r="P1346" t="s">
        <v>29</v>
      </c>
      <c r="Q1346" t="s">
        <v>50</v>
      </c>
      <c r="R1346" t="s">
        <v>40</v>
      </c>
      <c r="S1346">
        <v>306</v>
      </c>
      <c r="T1346">
        <v>1</v>
      </c>
      <c r="W1346">
        <v>9</v>
      </c>
      <c r="X1346" t="str">
        <f t="shared" ref="X1346:X1409" si="22">_xlfn.CONCAT(F1346,G1346)</f>
        <v>CF10</v>
      </c>
      <c r="Y1346">
        <f>VLOOKUP($X1346,Salt_Elev!$Q$1:$R$128,2,FALSE)</f>
        <v>0.71499999999999997</v>
      </c>
    </row>
    <row r="1347" spans="1:25" x14ac:dyDescent="0.25">
      <c r="A1347" s="1">
        <v>45034</v>
      </c>
      <c r="B1347" s="2">
        <v>0.3298611111111111</v>
      </c>
      <c r="C1347" t="s">
        <v>99</v>
      </c>
      <c r="D1347" t="s">
        <v>100</v>
      </c>
      <c r="E1347" t="s">
        <v>25</v>
      </c>
      <c r="F1347" t="s">
        <v>181</v>
      </c>
      <c r="G1347">
        <v>10</v>
      </c>
      <c r="H1347">
        <v>59</v>
      </c>
      <c r="I1347">
        <v>97</v>
      </c>
      <c r="J1347">
        <v>5</v>
      </c>
      <c r="K1347" t="s">
        <v>27</v>
      </c>
      <c r="L1347">
        <v>95</v>
      </c>
      <c r="M1347">
        <v>30</v>
      </c>
      <c r="N1347">
        <v>98</v>
      </c>
      <c r="O1347" t="s">
        <v>184</v>
      </c>
      <c r="P1347" t="s">
        <v>29</v>
      </c>
      <c r="Q1347" t="s">
        <v>50</v>
      </c>
      <c r="R1347" t="s">
        <v>40</v>
      </c>
      <c r="S1347">
        <v>429</v>
      </c>
      <c r="T1347">
        <v>1</v>
      </c>
      <c r="W1347">
        <v>9</v>
      </c>
      <c r="X1347" t="str">
        <f t="shared" si="22"/>
        <v>CF10</v>
      </c>
      <c r="Y1347">
        <f>VLOOKUP($X1347,Salt_Elev!$Q$1:$R$128,2,FALSE)</f>
        <v>0.71499999999999997</v>
      </c>
    </row>
    <row r="1348" spans="1:25" x14ac:dyDescent="0.25">
      <c r="A1348" s="1">
        <v>45034</v>
      </c>
      <c r="B1348" s="2">
        <v>0.3298611111111111</v>
      </c>
      <c r="C1348" t="s">
        <v>99</v>
      </c>
      <c r="D1348" t="s">
        <v>100</v>
      </c>
      <c r="E1348" t="s">
        <v>25</v>
      </c>
      <c r="F1348" t="s">
        <v>181</v>
      </c>
      <c r="G1348">
        <v>10</v>
      </c>
      <c r="H1348">
        <v>59</v>
      </c>
      <c r="I1348">
        <v>97</v>
      </c>
      <c r="J1348">
        <v>5</v>
      </c>
      <c r="K1348" t="s">
        <v>27</v>
      </c>
      <c r="L1348">
        <v>95</v>
      </c>
      <c r="M1348">
        <v>30</v>
      </c>
      <c r="N1348">
        <v>98</v>
      </c>
      <c r="O1348" t="s">
        <v>184</v>
      </c>
      <c r="P1348" t="s">
        <v>29</v>
      </c>
      <c r="Q1348" t="s">
        <v>50</v>
      </c>
      <c r="R1348" t="s">
        <v>40</v>
      </c>
      <c r="S1348">
        <v>286</v>
      </c>
      <c r="T1348">
        <v>0.9</v>
      </c>
      <c r="W1348">
        <v>9</v>
      </c>
      <c r="X1348" t="str">
        <f t="shared" si="22"/>
        <v>CF10</v>
      </c>
      <c r="Y1348">
        <f>VLOOKUP($X1348,Salt_Elev!$Q$1:$R$128,2,FALSE)</f>
        <v>0.71499999999999997</v>
      </c>
    </row>
    <row r="1349" spans="1:25" x14ac:dyDescent="0.25">
      <c r="A1349" s="1">
        <v>45034</v>
      </c>
      <c r="B1349" s="2">
        <v>0.3298611111111111</v>
      </c>
      <c r="C1349" t="s">
        <v>99</v>
      </c>
      <c r="D1349" t="s">
        <v>100</v>
      </c>
      <c r="E1349" t="s">
        <v>25</v>
      </c>
      <c r="F1349" t="s">
        <v>181</v>
      </c>
      <c r="G1349">
        <v>10</v>
      </c>
      <c r="H1349">
        <v>59</v>
      </c>
      <c r="I1349">
        <v>97</v>
      </c>
      <c r="J1349">
        <v>5</v>
      </c>
      <c r="K1349" t="s">
        <v>27</v>
      </c>
      <c r="L1349">
        <v>95</v>
      </c>
      <c r="M1349">
        <v>30</v>
      </c>
      <c r="N1349">
        <v>98</v>
      </c>
      <c r="O1349" t="s">
        <v>184</v>
      </c>
      <c r="P1349" t="s">
        <v>29</v>
      </c>
      <c r="Q1349" t="s">
        <v>50</v>
      </c>
      <c r="R1349" t="s">
        <v>40</v>
      </c>
      <c r="S1349">
        <v>365</v>
      </c>
      <c r="T1349">
        <v>0.9</v>
      </c>
      <c r="W1349">
        <v>9</v>
      </c>
      <c r="X1349" t="str">
        <f t="shared" si="22"/>
        <v>CF10</v>
      </c>
      <c r="Y1349">
        <f>VLOOKUP($X1349,Salt_Elev!$Q$1:$R$128,2,FALSE)</f>
        <v>0.71499999999999997</v>
      </c>
    </row>
    <row r="1350" spans="1:25" x14ac:dyDescent="0.25">
      <c r="A1350" s="1">
        <v>45034</v>
      </c>
      <c r="B1350" s="2">
        <v>0.3298611111111111</v>
      </c>
      <c r="C1350" t="s">
        <v>99</v>
      </c>
      <c r="D1350" t="s">
        <v>100</v>
      </c>
      <c r="E1350" t="s">
        <v>25</v>
      </c>
      <c r="F1350" t="s">
        <v>181</v>
      </c>
      <c r="G1350">
        <v>10</v>
      </c>
      <c r="H1350">
        <v>59</v>
      </c>
      <c r="I1350">
        <v>97</v>
      </c>
      <c r="J1350">
        <v>5</v>
      </c>
      <c r="K1350" t="s">
        <v>27</v>
      </c>
      <c r="L1350">
        <v>95</v>
      </c>
      <c r="M1350">
        <v>30</v>
      </c>
      <c r="N1350">
        <v>98</v>
      </c>
      <c r="O1350" t="s">
        <v>184</v>
      </c>
      <c r="P1350" t="s">
        <v>29</v>
      </c>
      <c r="Q1350" t="s">
        <v>50</v>
      </c>
      <c r="R1350" t="s">
        <v>40</v>
      </c>
      <c r="S1350">
        <v>294</v>
      </c>
      <c r="T1350">
        <v>0.5</v>
      </c>
      <c r="W1350">
        <v>9</v>
      </c>
      <c r="X1350" t="str">
        <f t="shared" si="22"/>
        <v>CF10</v>
      </c>
      <c r="Y1350">
        <f>VLOOKUP($X1350,Salt_Elev!$Q$1:$R$128,2,FALSE)</f>
        <v>0.71499999999999997</v>
      </c>
    </row>
    <row r="1351" spans="1:25" x14ac:dyDescent="0.25">
      <c r="A1351" s="1">
        <v>45034</v>
      </c>
      <c r="B1351" s="2">
        <v>0.3298611111111111</v>
      </c>
      <c r="C1351" t="s">
        <v>99</v>
      </c>
      <c r="D1351" t="s">
        <v>100</v>
      </c>
      <c r="E1351" t="s">
        <v>25</v>
      </c>
      <c r="F1351" t="s">
        <v>181</v>
      </c>
      <c r="G1351">
        <v>10</v>
      </c>
      <c r="H1351">
        <v>59</v>
      </c>
      <c r="I1351">
        <v>97</v>
      </c>
      <c r="J1351">
        <v>5</v>
      </c>
      <c r="K1351" t="s">
        <v>27</v>
      </c>
      <c r="L1351">
        <v>95</v>
      </c>
      <c r="M1351">
        <v>30</v>
      </c>
      <c r="N1351">
        <v>98</v>
      </c>
      <c r="O1351" t="s">
        <v>184</v>
      </c>
      <c r="P1351" t="s">
        <v>29</v>
      </c>
      <c r="Q1351" t="s">
        <v>50</v>
      </c>
      <c r="R1351" t="s">
        <v>40</v>
      </c>
      <c r="S1351">
        <v>314</v>
      </c>
      <c r="T1351">
        <v>0.5</v>
      </c>
      <c r="W1351">
        <v>9</v>
      </c>
      <c r="X1351" t="str">
        <f t="shared" si="22"/>
        <v>CF10</v>
      </c>
      <c r="Y1351">
        <f>VLOOKUP($X1351,Salt_Elev!$Q$1:$R$128,2,FALSE)</f>
        <v>0.71499999999999997</v>
      </c>
    </row>
    <row r="1352" spans="1:25" x14ac:dyDescent="0.25">
      <c r="A1352" s="1">
        <v>45034</v>
      </c>
      <c r="B1352" s="2">
        <v>0.3298611111111111</v>
      </c>
      <c r="C1352" t="s">
        <v>99</v>
      </c>
      <c r="D1352" t="s">
        <v>100</v>
      </c>
      <c r="E1352" t="s">
        <v>25</v>
      </c>
      <c r="F1352" t="s">
        <v>181</v>
      </c>
      <c r="G1352">
        <v>10</v>
      </c>
      <c r="H1352">
        <v>59</v>
      </c>
      <c r="I1352">
        <v>97</v>
      </c>
      <c r="J1352">
        <v>5</v>
      </c>
      <c r="K1352" t="s">
        <v>27</v>
      </c>
      <c r="L1352">
        <v>95</v>
      </c>
      <c r="M1352">
        <v>30</v>
      </c>
      <c r="N1352">
        <v>98</v>
      </c>
      <c r="O1352" t="s">
        <v>184</v>
      </c>
      <c r="P1352" t="s">
        <v>29</v>
      </c>
      <c r="Q1352" t="s">
        <v>50</v>
      </c>
      <c r="R1352" t="s">
        <v>40</v>
      </c>
      <c r="S1352">
        <v>320</v>
      </c>
      <c r="T1352">
        <v>0.3</v>
      </c>
      <c r="W1352">
        <v>9</v>
      </c>
      <c r="X1352" t="str">
        <f t="shared" si="22"/>
        <v>CF10</v>
      </c>
      <c r="Y1352">
        <f>VLOOKUP($X1352,Salt_Elev!$Q$1:$R$128,2,FALSE)</f>
        <v>0.71499999999999997</v>
      </c>
    </row>
    <row r="1353" spans="1:25" x14ac:dyDescent="0.25">
      <c r="A1353" s="1">
        <v>45035</v>
      </c>
      <c r="B1353" s="2">
        <v>0.35902777777777778</v>
      </c>
      <c r="C1353" t="s">
        <v>103</v>
      </c>
      <c r="D1353" t="s">
        <v>104</v>
      </c>
      <c r="E1353" t="s">
        <v>25</v>
      </c>
      <c r="F1353" t="s">
        <v>98</v>
      </c>
      <c r="G1353">
        <v>1</v>
      </c>
      <c r="H1353">
        <v>157</v>
      </c>
      <c r="I1353">
        <v>100</v>
      </c>
      <c r="J1353">
        <v>0</v>
      </c>
      <c r="K1353" t="s">
        <v>85</v>
      </c>
      <c r="L1353">
        <v>1</v>
      </c>
      <c r="M1353">
        <v>20</v>
      </c>
      <c r="N1353">
        <v>10</v>
      </c>
      <c r="O1353" t="s">
        <v>123</v>
      </c>
      <c r="P1353" t="s">
        <v>50</v>
      </c>
      <c r="Q1353" t="s">
        <v>50</v>
      </c>
      <c r="R1353" t="s">
        <v>29</v>
      </c>
      <c r="S1353">
        <v>631</v>
      </c>
      <c r="T1353">
        <v>6</v>
      </c>
      <c r="X1353" t="str">
        <f t="shared" si="22"/>
        <v>HS1</v>
      </c>
      <c r="Y1353">
        <f>VLOOKUP($X1353,Salt_Elev!$Q$1:$R$128,2,FALSE)</f>
        <v>0.45700000000000002</v>
      </c>
    </row>
    <row r="1354" spans="1:25" x14ac:dyDescent="0.25">
      <c r="A1354" s="1">
        <v>45035</v>
      </c>
      <c r="B1354" s="2">
        <v>0.35902777777777778</v>
      </c>
      <c r="C1354" t="s">
        <v>103</v>
      </c>
      <c r="D1354" t="s">
        <v>104</v>
      </c>
      <c r="E1354" t="s">
        <v>25</v>
      </c>
      <c r="F1354" t="s">
        <v>98</v>
      </c>
      <c r="G1354">
        <v>1</v>
      </c>
      <c r="H1354">
        <v>157</v>
      </c>
      <c r="I1354">
        <v>100</v>
      </c>
      <c r="J1354">
        <v>0</v>
      </c>
      <c r="K1354" t="s">
        <v>85</v>
      </c>
      <c r="L1354">
        <v>1</v>
      </c>
      <c r="M1354">
        <v>20</v>
      </c>
      <c r="N1354">
        <v>10</v>
      </c>
      <c r="O1354" t="s">
        <v>123</v>
      </c>
      <c r="P1354" t="s">
        <v>50</v>
      </c>
      <c r="Q1354" t="s">
        <v>50</v>
      </c>
      <c r="R1354" t="s">
        <v>29</v>
      </c>
      <c r="S1354">
        <v>656</v>
      </c>
      <c r="T1354">
        <v>5</v>
      </c>
      <c r="X1354" t="str">
        <f t="shared" si="22"/>
        <v>HS1</v>
      </c>
      <c r="Y1354">
        <f>VLOOKUP($X1354,Salt_Elev!$Q$1:$R$128,2,FALSE)</f>
        <v>0.45700000000000002</v>
      </c>
    </row>
    <row r="1355" spans="1:25" x14ac:dyDescent="0.25">
      <c r="A1355" s="1">
        <v>45035</v>
      </c>
      <c r="B1355" s="2">
        <v>0.35902777777777778</v>
      </c>
      <c r="C1355" t="s">
        <v>103</v>
      </c>
      <c r="D1355" t="s">
        <v>104</v>
      </c>
      <c r="E1355" t="s">
        <v>25</v>
      </c>
      <c r="F1355" t="s">
        <v>98</v>
      </c>
      <c r="G1355">
        <v>1</v>
      </c>
      <c r="H1355">
        <v>157</v>
      </c>
      <c r="I1355">
        <v>100</v>
      </c>
      <c r="J1355">
        <v>0</v>
      </c>
      <c r="K1355" t="s">
        <v>85</v>
      </c>
      <c r="L1355">
        <v>1</v>
      </c>
      <c r="M1355">
        <v>20</v>
      </c>
      <c r="N1355">
        <v>10</v>
      </c>
      <c r="O1355" t="s">
        <v>123</v>
      </c>
      <c r="P1355" t="s">
        <v>50</v>
      </c>
      <c r="Q1355" t="s">
        <v>50</v>
      </c>
      <c r="R1355" t="s">
        <v>29</v>
      </c>
      <c r="S1355">
        <v>628</v>
      </c>
      <c r="T1355">
        <v>4.5</v>
      </c>
      <c r="X1355" t="str">
        <f t="shared" si="22"/>
        <v>HS1</v>
      </c>
      <c r="Y1355">
        <f>VLOOKUP($X1355,Salt_Elev!$Q$1:$R$128,2,FALSE)</f>
        <v>0.45700000000000002</v>
      </c>
    </row>
    <row r="1356" spans="1:25" x14ac:dyDescent="0.25">
      <c r="A1356" s="1">
        <v>45035</v>
      </c>
      <c r="B1356" s="2">
        <v>0.35902777777777778</v>
      </c>
      <c r="C1356" t="s">
        <v>103</v>
      </c>
      <c r="D1356" t="s">
        <v>104</v>
      </c>
      <c r="E1356" t="s">
        <v>25</v>
      </c>
      <c r="F1356" t="s">
        <v>98</v>
      </c>
      <c r="G1356">
        <v>1</v>
      </c>
      <c r="H1356">
        <v>157</v>
      </c>
      <c r="I1356">
        <v>100</v>
      </c>
      <c r="J1356">
        <v>0</v>
      </c>
      <c r="K1356" t="s">
        <v>85</v>
      </c>
      <c r="L1356">
        <v>1</v>
      </c>
      <c r="M1356">
        <v>20</v>
      </c>
      <c r="N1356">
        <v>10</v>
      </c>
      <c r="O1356" t="s">
        <v>123</v>
      </c>
      <c r="P1356" t="s">
        <v>50</v>
      </c>
      <c r="Q1356" t="s">
        <v>50</v>
      </c>
      <c r="R1356" t="s">
        <v>29</v>
      </c>
      <c r="S1356">
        <v>487</v>
      </c>
      <c r="T1356">
        <v>4</v>
      </c>
      <c r="X1356" t="str">
        <f t="shared" si="22"/>
        <v>HS1</v>
      </c>
      <c r="Y1356">
        <f>VLOOKUP($X1356,Salt_Elev!$Q$1:$R$128,2,FALSE)</f>
        <v>0.45700000000000002</v>
      </c>
    </row>
    <row r="1357" spans="1:25" x14ac:dyDescent="0.25">
      <c r="A1357" s="1">
        <v>45035</v>
      </c>
      <c r="B1357" s="2">
        <v>0.35902777777777778</v>
      </c>
      <c r="C1357" t="s">
        <v>103</v>
      </c>
      <c r="D1357" t="s">
        <v>104</v>
      </c>
      <c r="E1357" t="s">
        <v>25</v>
      </c>
      <c r="F1357" t="s">
        <v>98</v>
      </c>
      <c r="G1357">
        <v>1</v>
      </c>
      <c r="H1357">
        <v>157</v>
      </c>
      <c r="I1357">
        <v>100</v>
      </c>
      <c r="J1357">
        <v>0</v>
      </c>
      <c r="K1357" t="s">
        <v>85</v>
      </c>
      <c r="L1357">
        <v>1</v>
      </c>
      <c r="M1357">
        <v>20</v>
      </c>
      <c r="N1357">
        <v>10</v>
      </c>
      <c r="O1357" t="s">
        <v>123</v>
      </c>
      <c r="P1357" t="s">
        <v>50</v>
      </c>
      <c r="Q1357" t="s">
        <v>50</v>
      </c>
      <c r="R1357" t="s">
        <v>29</v>
      </c>
      <c r="S1357">
        <v>545</v>
      </c>
      <c r="T1357">
        <v>3</v>
      </c>
      <c r="X1357" t="str">
        <f t="shared" si="22"/>
        <v>HS1</v>
      </c>
      <c r="Y1357">
        <f>VLOOKUP($X1357,Salt_Elev!$Q$1:$R$128,2,FALSE)</f>
        <v>0.45700000000000002</v>
      </c>
    </row>
    <row r="1358" spans="1:25" x14ac:dyDescent="0.25">
      <c r="A1358" s="1">
        <v>45035</v>
      </c>
      <c r="B1358" s="2">
        <v>0.35902777777777778</v>
      </c>
      <c r="C1358" t="s">
        <v>103</v>
      </c>
      <c r="D1358" t="s">
        <v>104</v>
      </c>
      <c r="E1358" t="s">
        <v>25</v>
      </c>
      <c r="F1358" t="s">
        <v>98</v>
      </c>
      <c r="G1358">
        <v>1</v>
      </c>
      <c r="H1358">
        <v>157</v>
      </c>
      <c r="I1358">
        <v>100</v>
      </c>
      <c r="J1358">
        <v>0</v>
      </c>
      <c r="K1358" t="s">
        <v>85</v>
      </c>
      <c r="L1358">
        <v>1</v>
      </c>
      <c r="M1358">
        <v>20</v>
      </c>
      <c r="N1358">
        <v>10</v>
      </c>
      <c r="O1358" t="s">
        <v>123</v>
      </c>
      <c r="P1358" t="s">
        <v>50</v>
      </c>
      <c r="Q1358" t="s">
        <v>50</v>
      </c>
      <c r="R1358" t="s">
        <v>29</v>
      </c>
      <c r="S1358">
        <v>480</v>
      </c>
      <c r="T1358">
        <v>3</v>
      </c>
      <c r="X1358" t="str">
        <f t="shared" si="22"/>
        <v>HS1</v>
      </c>
      <c r="Y1358">
        <f>VLOOKUP($X1358,Salt_Elev!$Q$1:$R$128,2,FALSE)</f>
        <v>0.45700000000000002</v>
      </c>
    </row>
    <row r="1359" spans="1:25" x14ac:dyDescent="0.25">
      <c r="A1359" s="1">
        <v>45035</v>
      </c>
      <c r="B1359" s="2">
        <v>0.35902777777777778</v>
      </c>
      <c r="C1359" t="s">
        <v>103</v>
      </c>
      <c r="D1359" t="s">
        <v>104</v>
      </c>
      <c r="E1359" t="s">
        <v>25</v>
      </c>
      <c r="F1359" t="s">
        <v>98</v>
      </c>
      <c r="G1359">
        <v>1</v>
      </c>
      <c r="H1359">
        <v>157</v>
      </c>
      <c r="I1359">
        <v>100</v>
      </c>
      <c r="J1359">
        <v>0</v>
      </c>
      <c r="K1359" t="s">
        <v>85</v>
      </c>
      <c r="L1359">
        <v>1</v>
      </c>
      <c r="M1359">
        <v>20</v>
      </c>
      <c r="N1359">
        <v>10</v>
      </c>
      <c r="O1359" t="s">
        <v>123</v>
      </c>
      <c r="P1359" t="s">
        <v>50</v>
      </c>
      <c r="Q1359" t="s">
        <v>50</v>
      </c>
      <c r="R1359" t="s">
        <v>29</v>
      </c>
      <c r="S1359">
        <v>590</v>
      </c>
      <c r="T1359">
        <v>2.5</v>
      </c>
      <c r="X1359" t="str">
        <f t="shared" si="22"/>
        <v>HS1</v>
      </c>
      <c r="Y1359">
        <f>VLOOKUP($X1359,Salt_Elev!$Q$1:$R$128,2,FALSE)</f>
        <v>0.45700000000000002</v>
      </c>
    </row>
    <row r="1360" spans="1:25" x14ac:dyDescent="0.25">
      <c r="A1360" s="1">
        <v>45035</v>
      </c>
      <c r="B1360" s="2">
        <v>0.35902777777777778</v>
      </c>
      <c r="C1360" t="s">
        <v>103</v>
      </c>
      <c r="D1360" t="s">
        <v>104</v>
      </c>
      <c r="E1360" t="s">
        <v>25</v>
      </c>
      <c r="F1360" t="s">
        <v>98</v>
      </c>
      <c r="G1360">
        <v>1</v>
      </c>
      <c r="H1360">
        <v>157</v>
      </c>
      <c r="I1360">
        <v>100</v>
      </c>
      <c r="J1360">
        <v>0</v>
      </c>
      <c r="K1360" t="s">
        <v>85</v>
      </c>
      <c r="L1360">
        <v>1</v>
      </c>
      <c r="M1360">
        <v>20</v>
      </c>
      <c r="N1360">
        <v>10</v>
      </c>
      <c r="O1360" t="s">
        <v>123</v>
      </c>
      <c r="P1360" t="s">
        <v>50</v>
      </c>
      <c r="Q1360" t="s">
        <v>50</v>
      </c>
      <c r="R1360" t="s">
        <v>29</v>
      </c>
      <c r="S1360">
        <v>563</v>
      </c>
      <c r="T1360">
        <v>2</v>
      </c>
      <c r="X1360" t="str">
        <f t="shared" si="22"/>
        <v>HS1</v>
      </c>
      <c r="Y1360">
        <f>VLOOKUP($X1360,Salt_Elev!$Q$1:$R$128,2,FALSE)</f>
        <v>0.45700000000000002</v>
      </c>
    </row>
    <row r="1361" spans="1:25" x14ac:dyDescent="0.25">
      <c r="A1361" s="1">
        <v>45035</v>
      </c>
      <c r="B1361" s="2">
        <v>0.35902777777777778</v>
      </c>
      <c r="C1361" t="s">
        <v>103</v>
      </c>
      <c r="D1361" t="s">
        <v>104</v>
      </c>
      <c r="E1361" t="s">
        <v>25</v>
      </c>
      <c r="F1361" t="s">
        <v>98</v>
      </c>
      <c r="G1361">
        <v>1</v>
      </c>
      <c r="H1361">
        <v>157</v>
      </c>
      <c r="I1361">
        <v>100</v>
      </c>
      <c r="J1361">
        <v>0</v>
      </c>
      <c r="K1361" t="s">
        <v>85</v>
      </c>
      <c r="L1361">
        <v>1</v>
      </c>
      <c r="M1361">
        <v>20</v>
      </c>
      <c r="N1361">
        <v>10</v>
      </c>
      <c r="O1361" t="s">
        <v>123</v>
      </c>
      <c r="P1361" t="s">
        <v>50</v>
      </c>
      <c r="Q1361" t="s">
        <v>50</v>
      </c>
      <c r="R1361" t="s">
        <v>29</v>
      </c>
      <c r="S1361">
        <v>430</v>
      </c>
      <c r="T1361">
        <v>1.9</v>
      </c>
      <c r="X1361" t="str">
        <f t="shared" si="22"/>
        <v>HS1</v>
      </c>
      <c r="Y1361">
        <f>VLOOKUP($X1361,Salt_Elev!$Q$1:$R$128,2,FALSE)</f>
        <v>0.45700000000000002</v>
      </c>
    </row>
    <row r="1362" spans="1:25" x14ac:dyDescent="0.25">
      <c r="A1362" s="1">
        <v>45035</v>
      </c>
      <c r="B1362" s="2">
        <v>0.35902777777777778</v>
      </c>
      <c r="C1362" t="s">
        <v>103</v>
      </c>
      <c r="D1362" t="s">
        <v>104</v>
      </c>
      <c r="E1362" t="s">
        <v>25</v>
      </c>
      <c r="F1362" t="s">
        <v>98</v>
      </c>
      <c r="G1362">
        <v>1</v>
      </c>
      <c r="H1362">
        <v>157</v>
      </c>
      <c r="I1362">
        <v>100</v>
      </c>
      <c r="J1362">
        <v>0</v>
      </c>
      <c r="K1362" t="s">
        <v>85</v>
      </c>
      <c r="L1362">
        <v>1</v>
      </c>
      <c r="M1362">
        <v>20</v>
      </c>
      <c r="N1362">
        <v>10</v>
      </c>
      <c r="O1362" t="s">
        <v>123</v>
      </c>
      <c r="P1362" t="s">
        <v>50</v>
      </c>
      <c r="Q1362" t="s">
        <v>50</v>
      </c>
      <c r="R1362" t="s">
        <v>29</v>
      </c>
      <c r="S1362">
        <v>591</v>
      </c>
      <c r="T1362">
        <v>1.5</v>
      </c>
      <c r="X1362" t="str">
        <f t="shared" si="22"/>
        <v>HS1</v>
      </c>
      <c r="Y1362">
        <f>VLOOKUP($X1362,Salt_Elev!$Q$1:$R$128,2,FALSE)</f>
        <v>0.45700000000000002</v>
      </c>
    </row>
    <row r="1363" spans="1:25" x14ac:dyDescent="0.25">
      <c r="A1363" s="1">
        <v>45035</v>
      </c>
      <c r="B1363" s="2">
        <v>0.35902777777777778</v>
      </c>
      <c r="C1363" t="s">
        <v>103</v>
      </c>
      <c r="D1363" t="s">
        <v>104</v>
      </c>
      <c r="E1363" t="s">
        <v>25</v>
      </c>
      <c r="F1363" t="s">
        <v>98</v>
      </c>
      <c r="G1363">
        <v>1</v>
      </c>
      <c r="H1363">
        <v>157</v>
      </c>
      <c r="I1363">
        <v>100</v>
      </c>
      <c r="J1363">
        <v>0</v>
      </c>
      <c r="K1363" t="s">
        <v>121</v>
      </c>
      <c r="L1363">
        <v>25</v>
      </c>
      <c r="M1363">
        <v>20</v>
      </c>
      <c r="N1363">
        <v>26</v>
      </c>
      <c r="O1363" t="s">
        <v>122</v>
      </c>
      <c r="P1363" t="s">
        <v>29</v>
      </c>
      <c r="Q1363" t="s">
        <v>29</v>
      </c>
      <c r="R1363" t="s">
        <v>50</v>
      </c>
      <c r="S1363">
        <v>1380</v>
      </c>
      <c r="T1363">
        <v>4.2</v>
      </c>
      <c r="X1363" t="str">
        <f t="shared" si="22"/>
        <v>HS1</v>
      </c>
      <c r="Y1363">
        <f>VLOOKUP($X1363,Salt_Elev!$Q$1:$R$128,2,FALSE)</f>
        <v>0.45700000000000002</v>
      </c>
    </row>
    <row r="1364" spans="1:25" x14ac:dyDescent="0.25">
      <c r="A1364" s="1">
        <v>45035</v>
      </c>
      <c r="B1364" s="2">
        <v>0.35902777777777778</v>
      </c>
      <c r="C1364" t="s">
        <v>103</v>
      </c>
      <c r="D1364" t="s">
        <v>104</v>
      </c>
      <c r="E1364" t="s">
        <v>25</v>
      </c>
      <c r="F1364" t="s">
        <v>98</v>
      </c>
      <c r="G1364">
        <v>1</v>
      </c>
      <c r="H1364">
        <v>157</v>
      </c>
      <c r="I1364">
        <v>100</v>
      </c>
      <c r="J1364">
        <v>0</v>
      </c>
      <c r="K1364" t="s">
        <v>121</v>
      </c>
      <c r="L1364">
        <v>25</v>
      </c>
      <c r="M1364">
        <v>20</v>
      </c>
      <c r="N1364">
        <v>26</v>
      </c>
      <c r="O1364" t="s">
        <v>122</v>
      </c>
      <c r="P1364" t="s">
        <v>29</v>
      </c>
      <c r="Q1364" t="s">
        <v>29</v>
      </c>
      <c r="R1364" t="s">
        <v>50</v>
      </c>
      <c r="S1364">
        <v>1170</v>
      </c>
      <c r="T1364">
        <v>4</v>
      </c>
      <c r="X1364" t="str">
        <f t="shared" si="22"/>
        <v>HS1</v>
      </c>
      <c r="Y1364">
        <f>VLOOKUP($X1364,Salt_Elev!$Q$1:$R$128,2,FALSE)</f>
        <v>0.45700000000000002</v>
      </c>
    </row>
    <row r="1365" spans="1:25" x14ac:dyDescent="0.25">
      <c r="A1365" s="1">
        <v>45035</v>
      </c>
      <c r="B1365" s="2">
        <v>0.35902777777777778</v>
      </c>
      <c r="C1365" t="s">
        <v>103</v>
      </c>
      <c r="D1365" t="s">
        <v>104</v>
      </c>
      <c r="E1365" t="s">
        <v>25</v>
      </c>
      <c r="F1365" t="s">
        <v>98</v>
      </c>
      <c r="G1365">
        <v>1</v>
      </c>
      <c r="H1365">
        <v>157</v>
      </c>
      <c r="I1365">
        <v>100</v>
      </c>
      <c r="J1365">
        <v>0</v>
      </c>
      <c r="K1365" t="s">
        <v>121</v>
      </c>
      <c r="L1365">
        <v>25</v>
      </c>
      <c r="M1365">
        <v>20</v>
      </c>
      <c r="N1365">
        <v>26</v>
      </c>
      <c r="O1365" t="s">
        <v>122</v>
      </c>
      <c r="P1365" t="s">
        <v>29</v>
      </c>
      <c r="Q1365" t="s">
        <v>29</v>
      </c>
      <c r="R1365" t="s">
        <v>50</v>
      </c>
      <c r="S1365">
        <v>1225</v>
      </c>
      <c r="T1365">
        <v>3.5</v>
      </c>
      <c r="X1365" t="str">
        <f t="shared" si="22"/>
        <v>HS1</v>
      </c>
      <c r="Y1365">
        <f>VLOOKUP($X1365,Salt_Elev!$Q$1:$R$128,2,FALSE)</f>
        <v>0.45700000000000002</v>
      </c>
    </row>
    <row r="1366" spans="1:25" x14ac:dyDescent="0.25">
      <c r="A1366" s="1">
        <v>45035</v>
      </c>
      <c r="B1366" s="2">
        <v>0.35902777777777778</v>
      </c>
      <c r="C1366" t="s">
        <v>103</v>
      </c>
      <c r="D1366" t="s">
        <v>104</v>
      </c>
      <c r="E1366" t="s">
        <v>25</v>
      </c>
      <c r="F1366" t="s">
        <v>98</v>
      </c>
      <c r="G1366">
        <v>1</v>
      </c>
      <c r="H1366">
        <v>157</v>
      </c>
      <c r="I1366">
        <v>100</v>
      </c>
      <c r="J1366">
        <v>0</v>
      </c>
      <c r="K1366" t="s">
        <v>121</v>
      </c>
      <c r="L1366">
        <v>25</v>
      </c>
      <c r="M1366">
        <v>20</v>
      </c>
      <c r="N1366">
        <v>26</v>
      </c>
      <c r="O1366" t="s">
        <v>122</v>
      </c>
      <c r="P1366" t="s">
        <v>29</v>
      </c>
      <c r="Q1366" t="s">
        <v>29</v>
      </c>
      <c r="R1366" t="s">
        <v>50</v>
      </c>
      <c r="S1366">
        <v>1480</v>
      </c>
      <c r="T1366">
        <v>3.4</v>
      </c>
      <c r="X1366" t="str">
        <f t="shared" si="22"/>
        <v>HS1</v>
      </c>
      <c r="Y1366">
        <f>VLOOKUP($X1366,Salt_Elev!$Q$1:$R$128,2,FALSE)</f>
        <v>0.45700000000000002</v>
      </c>
    </row>
    <row r="1367" spans="1:25" x14ac:dyDescent="0.25">
      <c r="A1367" s="1">
        <v>45035</v>
      </c>
      <c r="B1367" s="2">
        <v>0.35902777777777778</v>
      </c>
      <c r="C1367" t="s">
        <v>103</v>
      </c>
      <c r="D1367" t="s">
        <v>104</v>
      </c>
      <c r="E1367" t="s">
        <v>25</v>
      </c>
      <c r="F1367" t="s">
        <v>98</v>
      </c>
      <c r="G1367">
        <v>1</v>
      </c>
      <c r="H1367">
        <v>157</v>
      </c>
      <c r="I1367">
        <v>100</v>
      </c>
      <c r="J1367">
        <v>0</v>
      </c>
      <c r="K1367" t="s">
        <v>121</v>
      </c>
      <c r="L1367">
        <v>25</v>
      </c>
      <c r="M1367">
        <v>20</v>
      </c>
      <c r="N1367">
        <v>26</v>
      </c>
      <c r="O1367" t="s">
        <v>122</v>
      </c>
      <c r="P1367" t="s">
        <v>29</v>
      </c>
      <c r="Q1367" t="s">
        <v>29</v>
      </c>
      <c r="R1367" t="s">
        <v>50</v>
      </c>
      <c r="S1367">
        <v>1070</v>
      </c>
      <c r="T1367">
        <v>3</v>
      </c>
      <c r="X1367" t="str">
        <f t="shared" si="22"/>
        <v>HS1</v>
      </c>
      <c r="Y1367">
        <f>VLOOKUP($X1367,Salt_Elev!$Q$1:$R$128,2,FALSE)</f>
        <v>0.45700000000000002</v>
      </c>
    </row>
    <row r="1368" spans="1:25" x14ac:dyDescent="0.25">
      <c r="A1368" s="1">
        <v>45035</v>
      </c>
      <c r="B1368" s="2">
        <v>0.35902777777777778</v>
      </c>
      <c r="C1368" t="s">
        <v>103</v>
      </c>
      <c r="D1368" t="s">
        <v>104</v>
      </c>
      <c r="E1368" t="s">
        <v>25</v>
      </c>
      <c r="F1368" t="s">
        <v>98</v>
      </c>
      <c r="G1368">
        <v>1</v>
      </c>
      <c r="H1368">
        <v>157</v>
      </c>
      <c r="I1368">
        <v>100</v>
      </c>
      <c r="J1368">
        <v>0</v>
      </c>
      <c r="K1368" t="s">
        <v>121</v>
      </c>
      <c r="L1368">
        <v>25</v>
      </c>
      <c r="M1368">
        <v>20</v>
      </c>
      <c r="N1368">
        <v>26</v>
      </c>
      <c r="O1368" t="s">
        <v>122</v>
      </c>
      <c r="P1368" t="s">
        <v>29</v>
      </c>
      <c r="Q1368" t="s">
        <v>29</v>
      </c>
      <c r="R1368" t="s">
        <v>50</v>
      </c>
      <c r="S1368">
        <v>1060</v>
      </c>
      <c r="T1368">
        <v>3</v>
      </c>
      <c r="X1368" t="str">
        <f t="shared" si="22"/>
        <v>HS1</v>
      </c>
      <c r="Y1368">
        <f>VLOOKUP($X1368,Salt_Elev!$Q$1:$R$128,2,FALSE)</f>
        <v>0.45700000000000002</v>
      </c>
    </row>
    <row r="1369" spans="1:25" x14ac:dyDescent="0.25">
      <c r="A1369" s="1">
        <v>45035</v>
      </c>
      <c r="B1369" s="2">
        <v>0.35902777777777778</v>
      </c>
      <c r="C1369" t="s">
        <v>103</v>
      </c>
      <c r="D1369" t="s">
        <v>104</v>
      </c>
      <c r="E1369" t="s">
        <v>25</v>
      </c>
      <c r="F1369" t="s">
        <v>98</v>
      </c>
      <c r="G1369">
        <v>1</v>
      </c>
      <c r="H1369">
        <v>157</v>
      </c>
      <c r="I1369">
        <v>100</v>
      </c>
      <c r="J1369">
        <v>0</v>
      </c>
      <c r="K1369" t="s">
        <v>121</v>
      </c>
      <c r="L1369">
        <v>25</v>
      </c>
      <c r="M1369">
        <v>20</v>
      </c>
      <c r="N1369">
        <v>26</v>
      </c>
      <c r="O1369" t="s">
        <v>122</v>
      </c>
      <c r="P1369" t="s">
        <v>29</v>
      </c>
      <c r="Q1369" t="s">
        <v>29</v>
      </c>
      <c r="R1369" t="s">
        <v>50</v>
      </c>
      <c r="S1369">
        <v>984</v>
      </c>
      <c r="T1369">
        <v>3</v>
      </c>
      <c r="X1369" t="str">
        <f t="shared" si="22"/>
        <v>HS1</v>
      </c>
      <c r="Y1369">
        <f>VLOOKUP($X1369,Salt_Elev!$Q$1:$R$128,2,FALSE)</f>
        <v>0.45700000000000002</v>
      </c>
    </row>
    <row r="1370" spans="1:25" x14ac:dyDescent="0.25">
      <c r="A1370" s="1">
        <v>45035</v>
      </c>
      <c r="B1370" s="2">
        <v>0.35902777777777778</v>
      </c>
      <c r="C1370" t="s">
        <v>103</v>
      </c>
      <c r="D1370" t="s">
        <v>104</v>
      </c>
      <c r="E1370" t="s">
        <v>25</v>
      </c>
      <c r="F1370" t="s">
        <v>98</v>
      </c>
      <c r="G1370">
        <v>1</v>
      </c>
      <c r="H1370">
        <v>157</v>
      </c>
      <c r="I1370">
        <v>100</v>
      </c>
      <c r="J1370">
        <v>0</v>
      </c>
      <c r="K1370" t="s">
        <v>121</v>
      </c>
      <c r="L1370">
        <v>25</v>
      </c>
      <c r="M1370">
        <v>20</v>
      </c>
      <c r="N1370">
        <v>26</v>
      </c>
      <c r="O1370" t="s">
        <v>122</v>
      </c>
      <c r="P1370" t="s">
        <v>29</v>
      </c>
      <c r="Q1370" t="s">
        <v>29</v>
      </c>
      <c r="R1370" t="s">
        <v>50</v>
      </c>
      <c r="S1370">
        <v>356</v>
      </c>
      <c r="T1370">
        <v>2.9</v>
      </c>
      <c r="X1370" t="str">
        <f t="shared" si="22"/>
        <v>HS1</v>
      </c>
      <c r="Y1370">
        <f>VLOOKUP($X1370,Salt_Elev!$Q$1:$R$128,2,FALSE)</f>
        <v>0.45700000000000002</v>
      </c>
    </row>
    <row r="1371" spans="1:25" x14ac:dyDescent="0.25">
      <c r="A1371" s="1">
        <v>45035</v>
      </c>
      <c r="B1371" s="2">
        <v>0.35902777777777778</v>
      </c>
      <c r="C1371" t="s">
        <v>103</v>
      </c>
      <c r="D1371" t="s">
        <v>104</v>
      </c>
      <c r="E1371" t="s">
        <v>25</v>
      </c>
      <c r="F1371" t="s">
        <v>98</v>
      </c>
      <c r="G1371">
        <v>1</v>
      </c>
      <c r="H1371">
        <v>157</v>
      </c>
      <c r="I1371">
        <v>100</v>
      </c>
      <c r="J1371">
        <v>0</v>
      </c>
      <c r="K1371" t="s">
        <v>121</v>
      </c>
      <c r="L1371">
        <v>25</v>
      </c>
      <c r="M1371">
        <v>20</v>
      </c>
      <c r="N1371">
        <v>26</v>
      </c>
      <c r="O1371" t="s">
        <v>122</v>
      </c>
      <c r="P1371" t="s">
        <v>29</v>
      </c>
      <c r="Q1371" t="s">
        <v>29</v>
      </c>
      <c r="R1371" t="s">
        <v>50</v>
      </c>
      <c r="S1371">
        <v>1385</v>
      </c>
      <c r="T1371">
        <v>2.8</v>
      </c>
      <c r="X1371" t="str">
        <f t="shared" si="22"/>
        <v>HS1</v>
      </c>
      <c r="Y1371">
        <f>VLOOKUP($X1371,Salt_Elev!$Q$1:$R$128,2,FALSE)</f>
        <v>0.45700000000000002</v>
      </c>
    </row>
    <row r="1372" spans="1:25" x14ac:dyDescent="0.25">
      <c r="A1372" s="1">
        <v>45035</v>
      </c>
      <c r="B1372" s="2">
        <v>0.35902777777777778</v>
      </c>
      <c r="C1372" t="s">
        <v>103</v>
      </c>
      <c r="D1372" t="s">
        <v>104</v>
      </c>
      <c r="E1372" t="s">
        <v>25</v>
      </c>
      <c r="F1372" t="s">
        <v>98</v>
      </c>
      <c r="G1372">
        <v>1</v>
      </c>
      <c r="H1372">
        <v>157</v>
      </c>
      <c r="I1372">
        <v>100</v>
      </c>
      <c r="J1372">
        <v>0</v>
      </c>
      <c r="K1372" t="s">
        <v>121</v>
      </c>
      <c r="L1372">
        <v>25</v>
      </c>
      <c r="M1372">
        <v>20</v>
      </c>
      <c r="N1372">
        <v>26</v>
      </c>
      <c r="O1372" t="s">
        <v>122</v>
      </c>
      <c r="P1372" t="s">
        <v>29</v>
      </c>
      <c r="Q1372" t="s">
        <v>29</v>
      </c>
      <c r="R1372" t="s">
        <v>50</v>
      </c>
      <c r="S1372">
        <v>1150</v>
      </c>
      <c r="T1372">
        <v>2.1</v>
      </c>
      <c r="X1372" t="str">
        <f t="shared" si="22"/>
        <v>HS1</v>
      </c>
      <c r="Y1372">
        <f>VLOOKUP($X1372,Salt_Elev!$Q$1:$R$128,2,FALSE)</f>
        <v>0.45700000000000002</v>
      </c>
    </row>
    <row r="1373" spans="1:25" x14ac:dyDescent="0.25">
      <c r="A1373" s="1">
        <v>45035</v>
      </c>
      <c r="B1373" s="2">
        <v>0.35902777777777778</v>
      </c>
      <c r="C1373" t="s">
        <v>103</v>
      </c>
      <c r="D1373" t="s">
        <v>104</v>
      </c>
      <c r="E1373" t="s">
        <v>25</v>
      </c>
      <c r="F1373" t="s">
        <v>98</v>
      </c>
      <c r="G1373">
        <v>1</v>
      </c>
      <c r="H1373">
        <v>157</v>
      </c>
      <c r="I1373">
        <v>100</v>
      </c>
      <c r="J1373">
        <v>0</v>
      </c>
      <c r="K1373" t="s">
        <v>54</v>
      </c>
      <c r="L1373">
        <v>3</v>
      </c>
      <c r="M1373">
        <v>20</v>
      </c>
      <c r="N1373">
        <v>9</v>
      </c>
      <c r="O1373" t="s">
        <v>16</v>
      </c>
      <c r="P1373" t="s">
        <v>29</v>
      </c>
      <c r="Q1373" t="s">
        <v>50</v>
      </c>
      <c r="R1373" t="s">
        <v>29</v>
      </c>
      <c r="S1373">
        <v>244</v>
      </c>
      <c r="T1373">
        <v>3.2</v>
      </c>
      <c r="X1373" t="str">
        <f t="shared" si="22"/>
        <v>HS1</v>
      </c>
      <c r="Y1373">
        <f>VLOOKUP($X1373,Salt_Elev!$Q$1:$R$128,2,FALSE)</f>
        <v>0.45700000000000002</v>
      </c>
    </row>
    <row r="1374" spans="1:25" x14ac:dyDescent="0.25">
      <c r="A1374" s="1">
        <v>45035</v>
      </c>
      <c r="B1374" s="2">
        <v>0.35902777777777778</v>
      </c>
      <c r="C1374" t="s">
        <v>103</v>
      </c>
      <c r="D1374" t="s">
        <v>104</v>
      </c>
      <c r="E1374" t="s">
        <v>25</v>
      </c>
      <c r="F1374" t="s">
        <v>98</v>
      </c>
      <c r="G1374">
        <v>1</v>
      </c>
      <c r="H1374">
        <v>157</v>
      </c>
      <c r="I1374">
        <v>100</v>
      </c>
      <c r="J1374">
        <v>0</v>
      </c>
      <c r="K1374" t="s">
        <v>54</v>
      </c>
      <c r="L1374">
        <v>3</v>
      </c>
      <c r="M1374">
        <v>20</v>
      </c>
      <c r="N1374">
        <v>9</v>
      </c>
      <c r="O1374" t="s">
        <v>16</v>
      </c>
      <c r="P1374" t="s">
        <v>29</v>
      </c>
      <c r="Q1374" t="s">
        <v>50</v>
      </c>
      <c r="R1374" t="s">
        <v>29</v>
      </c>
      <c r="S1374">
        <v>336</v>
      </c>
      <c r="T1374">
        <v>3</v>
      </c>
      <c r="X1374" t="str">
        <f t="shared" si="22"/>
        <v>HS1</v>
      </c>
      <c r="Y1374">
        <f>VLOOKUP($X1374,Salt_Elev!$Q$1:$R$128,2,FALSE)</f>
        <v>0.45700000000000002</v>
      </c>
    </row>
    <row r="1375" spans="1:25" x14ac:dyDescent="0.25">
      <c r="A1375" s="1">
        <v>45035</v>
      </c>
      <c r="B1375" s="2">
        <v>0.35902777777777778</v>
      </c>
      <c r="C1375" t="s">
        <v>103</v>
      </c>
      <c r="D1375" t="s">
        <v>104</v>
      </c>
      <c r="E1375" t="s">
        <v>25</v>
      </c>
      <c r="F1375" t="s">
        <v>98</v>
      </c>
      <c r="G1375">
        <v>1</v>
      </c>
      <c r="H1375">
        <v>157</v>
      </c>
      <c r="I1375">
        <v>100</v>
      </c>
      <c r="J1375">
        <v>0</v>
      </c>
      <c r="K1375" t="s">
        <v>54</v>
      </c>
      <c r="L1375">
        <v>3</v>
      </c>
      <c r="M1375">
        <v>20</v>
      </c>
      <c r="N1375">
        <v>9</v>
      </c>
      <c r="O1375" t="s">
        <v>16</v>
      </c>
      <c r="P1375" t="s">
        <v>29</v>
      </c>
      <c r="Q1375" t="s">
        <v>50</v>
      </c>
      <c r="R1375" t="s">
        <v>29</v>
      </c>
      <c r="S1375">
        <v>275</v>
      </c>
      <c r="T1375">
        <v>3</v>
      </c>
      <c r="X1375" t="str">
        <f t="shared" si="22"/>
        <v>HS1</v>
      </c>
      <c r="Y1375">
        <f>VLOOKUP($X1375,Salt_Elev!$Q$1:$R$128,2,FALSE)</f>
        <v>0.45700000000000002</v>
      </c>
    </row>
    <row r="1376" spans="1:25" x14ac:dyDescent="0.25">
      <c r="A1376" s="1">
        <v>45035</v>
      </c>
      <c r="B1376" s="2">
        <v>0.35902777777777778</v>
      </c>
      <c r="C1376" t="s">
        <v>103</v>
      </c>
      <c r="D1376" t="s">
        <v>104</v>
      </c>
      <c r="E1376" t="s">
        <v>25</v>
      </c>
      <c r="F1376" t="s">
        <v>98</v>
      </c>
      <c r="G1376">
        <v>1</v>
      </c>
      <c r="H1376">
        <v>157</v>
      </c>
      <c r="I1376">
        <v>100</v>
      </c>
      <c r="J1376">
        <v>0</v>
      </c>
      <c r="K1376" t="s">
        <v>54</v>
      </c>
      <c r="L1376">
        <v>3</v>
      </c>
      <c r="M1376">
        <v>20</v>
      </c>
      <c r="N1376">
        <v>9</v>
      </c>
      <c r="O1376" t="s">
        <v>16</v>
      </c>
      <c r="P1376" t="s">
        <v>29</v>
      </c>
      <c r="Q1376" t="s">
        <v>50</v>
      </c>
      <c r="R1376" t="s">
        <v>29</v>
      </c>
      <c r="S1376">
        <v>195</v>
      </c>
      <c r="T1376">
        <v>3</v>
      </c>
      <c r="X1376" t="str">
        <f t="shared" si="22"/>
        <v>HS1</v>
      </c>
      <c r="Y1376">
        <f>VLOOKUP($X1376,Salt_Elev!$Q$1:$R$128,2,FALSE)</f>
        <v>0.45700000000000002</v>
      </c>
    </row>
    <row r="1377" spans="1:25" x14ac:dyDescent="0.25">
      <c r="A1377" s="1">
        <v>45035</v>
      </c>
      <c r="B1377" s="2">
        <v>0.35902777777777778</v>
      </c>
      <c r="C1377" t="s">
        <v>103</v>
      </c>
      <c r="D1377" t="s">
        <v>104</v>
      </c>
      <c r="E1377" t="s">
        <v>25</v>
      </c>
      <c r="F1377" t="s">
        <v>98</v>
      </c>
      <c r="G1377">
        <v>1</v>
      </c>
      <c r="H1377">
        <v>157</v>
      </c>
      <c r="I1377">
        <v>100</v>
      </c>
      <c r="J1377">
        <v>0</v>
      </c>
      <c r="K1377" t="s">
        <v>54</v>
      </c>
      <c r="L1377">
        <v>3</v>
      </c>
      <c r="M1377">
        <v>20</v>
      </c>
      <c r="N1377">
        <v>9</v>
      </c>
      <c r="O1377" t="s">
        <v>16</v>
      </c>
      <c r="P1377" t="s">
        <v>29</v>
      </c>
      <c r="Q1377" t="s">
        <v>50</v>
      </c>
      <c r="R1377" t="s">
        <v>29</v>
      </c>
      <c r="S1377">
        <v>215</v>
      </c>
      <c r="T1377">
        <v>2.5</v>
      </c>
      <c r="X1377" t="str">
        <f t="shared" si="22"/>
        <v>HS1</v>
      </c>
      <c r="Y1377">
        <f>VLOOKUP($X1377,Salt_Elev!$Q$1:$R$128,2,FALSE)</f>
        <v>0.45700000000000002</v>
      </c>
    </row>
    <row r="1378" spans="1:25" x14ac:dyDescent="0.25">
      <c r="A1378" s="1">
        <v>45035</v>
      </c>
      <c r="B1378" s="2">
        <v>0.35902777777777778</v>
      </c>
      <c r="C1378" t="s">
        <v>103</v>
      </c>
      <c r="D1378" t="s">
        <v>104</v>
      </c>
      <c r="E1378" t="s">
        <v>25</v>
      </c>
      <c r="F1378" t="s">
        <v>98</v>
      </c>
      <c r="G1378">
        <v>1</v>
      </c>
      <c r="H1378">
        <v>157</v>
      </c>
      <c r="I1378">
        <v>100</v>
      </c>
      <c r="J1378">
        <v>0</v>
      </c>
      <c r="K1378" t="s">
        <v>54</v>
      </c>
      <c r="L1378">
        <v>3</v>
      </c>
      <c r="M1378">
        <v>20</v>
      </c>
      <c r="N1378">
        <v>9</v>
      </c>
      <c r="O1378" t="s">
        <v>16</v>
      </c>
      <c r="P1378" t="s">
        <v>29</v>
      </c>
      <c r="Q1378" t="s">
        <v>50</v>
      </c>
      <c r="R1378" t="s">
        <v>29</v>
      </c>
      <c r="S1378">
        <v>212</v>
      </c>
      <c r="T1378">
        <v>2.2000000000000002</v>
      </c>
      <c r="X1378" t="str">
        <f t="shared" si="22"/>
        <v>HS1</v>
      </c>
      <c r="Y1378">
        <f>VLOOKUP($X1378,Salt_Elev!$Q$1:$R$128,2,FALSE)</f>
        <v>0.45700000000000002</v>
      </c>
    </row>
    <row r="1379" spans="1:25" x14ac:dyDescent="0.25">
      <c r="A1379" s="1">
        <v>45035</v>
      </c>
      <c r="B1379" s="2">
        <v>0.35902777777777778</v>
      </c>
      <c r="C1379" t="s">
        <v>103</v>
      </c>
      <c r="D1379" t="s">
        <v>104</v>
      </c>
      <c r="E1379" t="s">
        <v>25</v>
      </c>
      <c r="F1379" t="s">
        <v>98</v>
      </c>
      <c r="G1379">
        <v>1</v>
      </c>
      <c r="H1379">
        <v>157</v>
      </c>
      <c r="I1379">
        <v>100</v>
      </c>
      <c r="J1379">
        <v>0</v>
      </c>
      <c r="K1379" t="s">
        <v>54</v>
      </c>
      <c r="L1379">
        <v>3</v>
      </c>
      <c r="M1379">
        <v>20</v>
      </c>
      <c r="N1379">
        <v>9</v>
      </c>
      <c r="O1379" t="s">
        <v>16</v>
      </c>
      <c r="P1379" t="s">
        <v>29</v>
      </c>
      <c r="Q1379" t="s">
        <v>50</v>
      </c>
      <c r="R1379" t="s">
        <v>29</v>
      </c>
      <c r="S1379">
        <v>232</v>
      </c>
      <c r="T1379">
        <v>2.1</v>
      </c>
      <c r="X1379" t="str">
        <f t="shared" si="22"/>
        <v>HS1</v>
      </c>
      <c r="Y1379">
        <f>VLOOKUP($X1379,Salt_Elev!$Q$1:$R$128,2,FALSE)</f>
        <v>0.45700000000000002</v>
      </c>
    </row>
    <row r="1380" spans="1:25" x14ac:dyDescent="0.25">
      <c r="A1380" s="1">
        <v>45035</v>
      </c>
      <c r="B1380" s="2">
        <v>0.35902777777777778</v>
      </c>
      <c r="C1380" t="s">
        <v>103</v>
      </c>
      <c r="D1380" t="s">
        <v>104</v>
      </c>
      <c r="E1380" t="s">
        <v>25</v>
      </c>
      <c r="F1380" t="s">
        <v>98</v>
      </c>
      <c r="G1380">
        <v>1</v>
      </c>
      <c r="H1380">
        <v>157</v>
      </c>
      <c r="I1380">
        <v>100</v>
      </c>
      <c r="J1380">
        <v>0</v>
      </c>
      <c r="K1380" t="s">
        <v>54</v>
      </c>
      <c r="L1380">
        <v>3</v>
      </c>
      <c r="M1380">
        <v>20</v>
      </c>
      <c r="N1380">
        <v>9</v>
      </c>
      <c r="O1380" t="s">
        <v>16</v>
      </c>
      <c r="P1380" t="s">
        <v>29</v>
      </c>
      <c r="Q1380" t="s">
        <v>50</v>
      </c>
      <c r="R1380" t="s">
        <v>29</v>
      </c>
      <c r="S1380">
        <v>204</v>
      </c>
      <c r="T1380">
        <v>2</v>
      </c>
      <c r="X1380" t="str">
        <f t="shared" si="22"/>
        <v>HS1</v>
      </c>
      <c r="Y1380">
        <f>VLOOKUP($X1380,Salt_Elev!$Q$1:$R$128,2,FALSE)</f>
        <v>0.45700000000000002</v>
      </c>
    </row>
    <row r="1381" spans="1:25" x14ac:dyDescent="0.25">
      <c r="A1381" s="1">
        <v>45035</v>
      </c>
      <c r="B1381" s="2">
        <v>0.35902777777777778</v>
      </c>
      <c r="C1381" t="s">
        <v>103</v>
      </c>
      <c r="D1381" t="s">
        <v>104</v>
      </c>
      <c r="E1381" t="s">
        <v>25</v>
      </c>
      <c r="F1381" t="s">
        <v>98</v>
      </c>
      <c r="G1381">
        <v>1</v>
      </c>
      <c r="H1381">
        <v>157</v>
      </c>
      <c r="I1381">
        <v>100</v>
      </c>
      <c r="J1381">
        <v>0</v>
      </c>
      <c r="K1381" t="s">
        <v>54</v>
      </c>
      <c r="L1381">
        <v>3</v>
      </c>
      <c r="M1381">
        <v>20</v>
      </c>
      <c r="N1381">
        <v>9</v>
      </c>
      <c r="O1381" t="s">
        <v>16</v>
      </c>
      <c r="P1381" t="s">
        <v>29</v>
      </c>
      <c r="Q1381" t="s">
        <v>50</v>
      </c>
      <c r="R1381" t="s">
        <v>29</v>
      </c>
      <c r="S1381">
        <v>195</v>
      </c>
      <c r="T1381">
        <v>1.5</v>
      </c>
      <c r="X1381" t="str">
        <f t="shared" si="22"/>
        <v>HS1</v>
      </c>
      <c r="Y1381">
        <f>VLOOKUP($X1381,Salt_Elev!$Q$1:$R$128,2,FALSE)</f>
        <v>0.45700000000000002</v>
      </c>
    </row>
    <row r="1382" spans="1:25" x14ac:dyDescent="0.25">
      <c r="A1382" s="1">
        <v>45035</v>
      </c>
      <c r="B1382" s="2">
        <v>0.35902777777777778</v>
      </c>
      <c r="C1382" t="s">
        <v>103</v>
      </c>
      <c r="D1382" t="s">
        <v>104</v>
      </c>
      <c r="E1382" t="s">
        <v>25</v>
      </c>
      <c r="F1382" t="s">
        <v>98</v>
      </c>
      <c r="G1382">
        <v>1</v>
      </c>
      <c r="H1382">
        <v>157</v>
      </c>
      <c r="I1382">
        <v>100</v>
      </c>
      <c r="J1382">
        <v>0</v>
      </c>
      <c r="K1382" t="s">
        <v>27</v>
      </c>
      <c r="L1382">
        <v>71</v>
      </c>
      <c r="M1382">
        <v>20</v>
      </c>
      <c r="N1382">
        <v>120</v>
      </c>
      <c r="O1382" t="s">
        <v>119</v>
      </c>
      <c r="P1382" t="s">
        <v>29</v>
      </c>
      <c r="Q1382" t="s">
        <v>29</v>
      </c>
      <c r="R1382" t="s">
        <v>29</v>
      </c>
      <c r="S1382">
        <v>319</v>
      </c>
      <c r="T1382">
        <v>1</v>
      </c>
      <c r="U1382" s="5" t="s">
        <v>120</v>
      </c>
      <c r="X1382" t="str">
        <f t="shared" si="22"/>
        <v>HS1</v>
      </c>
      <c r="Y1382">
        <f>VLOOKUP($X1382,Salt_Elev!$Q$1:$R$128,2,FALSE)</f>
        <v>0.45700000000000002</v>
      </c>
    </row>
    <row r="1383" spans="1:25" x14ac:dyDescent="0.25">
      <c r="A1383" s="1">
        <v>45035</v>
      </c>
      <c r="B1383" s="2">
        <v>0.35902777777777778</v>
      </c>
      <c r="C1383" t="s">
        <v>103</v>
      </c>
      <c r="D1383" t="s">
        <v>104</v>
      </c>
      <c r="E1383" t="s">
        <v>25</v>
      </c>
      <c r="F1383" t="s">
        <v>98</v>
      </c>
      <c r="G1383">
        <v>1</v>
      </c>
      <c r="H1383">
        <v>157</v>
      </c>
      <c r="I1383">
        <v>100</v>
      </c>
      <c r="J1383">
        <v>0</v>
      </c>
      <c r="K1383" t="s">
        <v>27</v>
      </c>
      <c r="L1383">
        <v>71</v>
      </c>
      <c r="M1383">
        <v>20</v>
      </c>
      <c r="N1383">
        <v>120</v>
      </c>
      <c r="O1383" t="s">
        <v>119</v>
      </c>
      <c r="P1383" t="s">
        <v>29</v>
      </c>
      <c r="Q1383" t="s">
        <v>29</v>
      </c>
      <c r="R1383" t="s">
        <v>29</v>
      </c>
      <c r="S1383">
        <v>161</v>
      </c>
      <c r="T1383">
        <v>0.5</v>
      </c>
      <c r="U1383" s="5" t="s">
        <v>120</v>
      </c>
      <c r="X1383" t="str">
        <f t="shared" si="22"/>
        <v>HS1</v>
      </c>
      <c r="Y1383">
        <f>VLOOKUP($X1383,Salt_Elev!$Q$1:$R$128,2,FALSE)</f>
        <v>0.45700000000000002</v>
      </c>
    </row>
    <row r="1384" spans="1:25" x14ac:dyDescent="0.25">
      <c r="A1384" s="1">
        <v>45035</v>
      </c>
      <c r="B1384" s="2">
        <v>0.35902777777777778</v>
      </c>
      <c r="C1384" t="s">
        <v>103</v>
      </c>
      <c r="D1384" t="s">
        <v>104</v>
      </c>
      <c r="E1384" t="s">
        <v>25</v>
      </c>
      <c r="F1384" t="s">
        <v>98</v>
      </c>
      <c r="G1384">
        <v>1</v>
      </c>
      <c r="H1384">
        <v>157</v>
      </c>
      <c r="I1384">
        <v>100</v>
      </c>
      <c r="J1384">
        <v>0</v>
      </c>
      <c r="K1384" t="s">
        <v>27</v>
      </c>
      <c r="L1384">
        <v>71</v>
      </c>
      <c r="M1384">
        <v>20</v>
      </c>
      <c r="N1384">
        <v>120</v>
      </c>
      <c r="O1384" t="s">
        <v>119</v>
      </c>
      <c r="P1384" t="s">
        <v>29</v>
      </c>
      <c r="Q1384" t="s">
        <v>29</v>
      </c>
      <c r="R1384" t="s">
        <v>29</v>
      </c>
      <c r="S1384">
        <v>295</v>
      </c>
      <c r="T1384">
        <v>0.4</v>
      </c>
      <c r="U1384" s="5" t="s">
        <v>120</v>
      </c>
      <c r="X1384" t="str">
        <f t="shared" si="22"/>
        <v>HS1</v>
      </c>
      <c r="Y1384">
        <f>VLOOKUP($X1384,Salt_Elev!$Q$1:$R$128,2,FALSE)</f>
        <v>0.45700000000000002</v>
      </c>
    </row>
    <row r="1385" spans="1:25" x14ac:dyDescent="0.25">
      <c r="A1385" s="1">
        <v>45035</v>
      </c>
      <c r="B1385" s="2">
        <v>0.35902777777777778</v>
      </c>
      <c r="C1385" t="s">
        <v>103</v>
      </c>
      <c r="D1385" t="s">
        <v>104</v>
      </c>
      <c r="E1385" t="s">
        <v>25</v>
      </c>
      <c r="F1385" t="s">
        <v>98</v>
      </c>
      <c r="G1385">
        <v>1</v>
      </c>
      <c r="H1385">
        <v>157</v>
      </c>
      <c r="I1385">
        <v>100</v>
      </c>
      <c r="J1385">
        <v>0</v>
      </c>
      <c r="K1385" t="s">
        <v>27</v>
      </c>
      <c r="L1385">
        <v>71</v>
      </c>
      <c r="M1385">
        <v>20</v>
      </c>
      <c r="N1385">
        <v>120</v>
      </c>
      <c r="O1385" t="s">
        <v>119</v>
      </c>
      <c r="P1385" t="s">
        <v>29</v>
      </c>
      <c r="Q1385" t="s">
        <v>29</v>
      </c>
      <c r="R1385" t="s">
        <v>29</v>
      </c>
      <c r="S1385">
        <v>288</v>
      </c>
      <c r="T1385">
        <v>0.4</v>
      </c>
      <c r="U1385" s="5" t="s">
        <v>120</v>
      </c>
      <c r="X1385" t="str">
        <f t="shared" si="22"/>
        <v>HS1</v>
      </c>
      <c r="Y1385">
        <f>VLOOKUP($X1385,Salt_Elev!$Q$1:$R$128,2,FALSE)</f>
        <v>0.45700000000000002</v>
      </c>
    </row>
    <row r="1386" spans="1:25" x14ac:dyDescent="0.25">
      <c r="A1386" s="1">
        <v>45035</v>
      </c>
      <c r="B1386" s="2">
        <v>0.35902777777777778</v>
      </c>
      <c r="C1386" t="s">
        <v>103</v>
      </c>
      <c r="D1386" t="s">
        <v>104</v>
      </c>
      <c r="E1386" t="s">
        <v>25</v>
      </c>
      <c r="F1386" t="s">
        <v>98</v>
      </c>
      <c r="G1386">
        <v>1</v>
      </c>
      <c r="H1386">
        <v>157</v>
      </c>
      <c r="I1386">
        <v>100</v>
      </c>
      <c r="J1386">
        <v>0</v>
      </c>
      <c r="K1386" t="s">
        <v>27</v>
      </c>
      <c r="L1386">
        <v>71</v>
      </c>
      <c r="M1386">
        <v>20</v>
      </c>
      <c r="N1386">
        <v>120</v>
      </c>
      <c r="O1386" t="s">
        <v>119</v>
      </c>
      <c r="P1386" t="s">
        <v>29</v>
      </c>
      <c r="Q1386" t="s">
        <v>29</v>
      </c>
      <c r="R1386" t="s">
        <v>29</v>
      </c>
      <c r="S1386">
        <v>204</v>
      </c>
      <c r="T1386">
        <v>0.4</v>
      </c>
      <c r="U1386" s="5" t="s">
        <v>120</v>
      </c>
      <c r="X1386" t="str">
        <f t="shared" si="22"/>
        <v>HS1</v>
      </c>
      <c r="Y1386">
        <f>VLOOKUP($X1386,Salt_Elev!$Q$1:$R$128,2,FALSE)</f>
        <v>0.45700000000000002</v>
      </c>
    </row>
    <row r="1387" spans="1:25" x14ac:dyDescent="0.25">
      <c r="A1387" s="1">
        <v>45035</v>
      </c>
      <c r="B1387" s="2">
        <v>0.35902777777777778</v>
      </c>
      <c r="C1387" t="s">
        <v>103</v>
      </c>
      <c r="D1387" t="s">
        <v>104</v>
      </c>
      <c r="E1387" t="s">
        <v>25</v>
      </c>
      <c r="F1387" t="s">
        <v>98</v>
      </c>
      <c r="G1387">
        <v>1</v>
      </c>
      <c r="H1387">
        <v>157</v>
      </c>
      <c r="I1387">
        <v>100</v>
      </c>
      <c r="J1387">
        <v>0</v>
      </c>
      <c r="K1387" t="s">
        <v>27</v>
      </c>
      <c r="L1387">
        <v>71</v>
      </c>
      <c r="M1387">
        <v>20</v>
      </c>
      <c r="N1387">
        <v>120</v>
      </c>
      <c r="O1387" t="s">
        <v>119</v>
      </c>
      <c r="P1387" t="s">
        <v>29</v>
      </c>
      <c r="Q1387" t="s">
        <v>29</v>
      </c>
      <c r="R1387" t="s">
        <v>29</v>
      </c>
      <c r="S1387">
        <v>119</v>
      </c>
      <c r="T1387">
        <v>0.2</v>
      </c>
      <c r="U1387" s="5" t="s">
        <v>120</v>
      </c>
      <c r="X1387" t="str">
        <f t="shared" si="22"/>
        <v>HS1</v>
      </c>
      <c r="Y1387">
        <f>VLOOKUP($X1387,Salt_Elev!$Q$1:$R$128,2,FALSE)</f>
        <v>0.45700000000000002</v>
      </c>
    </row>
    <row r="1388" spans="1:25" x14ac:dyDescent="0.25">
      <c r="A1388" s="1">
        <v>45035</v>
      </c>
      <c r="B1388" s="2">
        <v>0.35902777777777778</v>
      </c>
      <c r="C1388" t="s">
        <v>103</v>
      </c>
      <c r="D1388" t="s">
        <v>104</v>
      </c>
      <c r="E1388" t="s">
        <v>25</v>
      </c>
      <c r="F1388" t="s">
        <v>98</v>
      </c>
      <c r="G1388">
        <v>1</v>
      </c>
      <c r="H1388">
        <v>157</v>
      </c>
      <c r="I1388">
        <v>100</v>
      </c>
      <c r="J1388">
        <v>0</v>
      </c>
      <c r="K1388" t="s">
        <v>27</v>
      </c>
      <c r="L1388">
        <v>71</v>
      </c>
      <c r="M1388">
        <v>20</v>
      </c>
      <c r="N1388">
        <v>120</v>
      </c>
      <c r="O1388" t="s">
        <v>119</v>
      </c>
      <c r="P1388" t="s">
        <v>29</v>
      </c>
      <c r="Q1388" t="s">
        <v>29</v>
      </c>
      <c r="R1388" t="s">
        <v>29</v>
      </c>
      <c r="S1388">
        <v>320</v>
      </c>
      <c r="T1388">
        <v>0.1</v>
      </c>
      <c r="U1388" s="5" t="s">
        <v>120</v>
      </c>
      <c r="X1388" t="str">
        <f t="shared" si="22"/>
        <v>HS1</v>
      </c>
      <c r="Y1388">
        <f>VLOOKUP($X1388,Salt_Elev!$Q$1:$R$128,2,FALSE)</f>
        <v>0.45700000000000002</v>
      </c>
    </row>
    <row r="1389" spans="1:25" x14ac:dyDescent="0.25">
      <c r="A1389" s="1">
        <v>45035</v>
      </c>
      <c r="B1389" s="2">
        <v>0.35902777777777778</v>
      </c>
      <c r="C1389" t="s">
        <v>103</v>
      </c>
      <c r="D1389" t="s">
        <v>104</v>
      </c>
      <c r="E1389" t="s">
        <v>25</v>
      </c>
      <c r="F1389" t="s">
        <v>98</v>
      </c>
      <c r="G1389">
        <v>1</v>
      </c>
      <c r="H1389">
        <v>157</v>
      </c>
      <c r="I1389">
        <v>100</v>
      </c>
      <c r="J1389">
        <v>0</v>
      </c>
      <c r="K1389" t="s">
        <v>27</v>
      </c>
      <c r="L1389">
        <v>71</v>
      </c>
      <c r="M1389">
        <v>20</v>
      </c>
      <c r="N1389">
        <v>120</v>
      </c>
      <c r="O1389" t="s">
        <v>119</v>
      </c>
      <c r="P1389" t="s">
        <v>29</v>
      </c>
      <c r="Q1389" t="s">
        <v>29</v>
      </c>
      <c r="R1389" t="s">
        <v>29</v>
      </c>
      <c r="S1389">
        <v>301</v>
      </c>
      <c r="T1389">
        <v>0.1</v>
      </c>
      <c r="U1389" s="5" t="s">
        <v>120</v>
      </c>
      <c r="X1389" t="str">
        <f t="shared" si="22"/>
        <v>HS1</v>
      </c>
      <c r="Y1389">
        <f>VLOOKUP($X1389,Salt_Elev!$Q$1:$R$128,2,FALSE)</f>
        <v>0.45700000000000002</v>
      </c>
    </row>
    <row r="1390" spans="1:25" x14ac:dyDescent="0.25">
      <c r="A1390" s="1">
        <v>45035</v>
      </c>
      <c r="B1390" s="2">
        <v>0.35902777777777778</v>
      </c>
      <c r="C1390" t="s">
        <v>103</v>
      </c>
      <c r="D1390" t="s">
        <v>104</v>
      </c>
      <c r="E1390" t="s">
        <v>25</v>
      </c>
      <c r="F1390" t="s">
        <v>98</v>
      </c>
      <c r="G1390">
        <v>1</v>
      </c>
      <c r="H1390">
        <v>157</v>
      </c>
      <c r="I1390">
        <v>100</v>
      </c>
      <c r="J1390">
        <v>0</v>
      </c>
      <c r="K1390" t="s">
        <v>27</v>
      </c>
      <c r="L1390">
        <v>71</v>
      </c>
      <c r="M1390">
        <v>20</v>
      </c>
      <c r="N1390">
        <v>120</v>
      </c>
      <c r="O1390" t="s">
        <v>119</v>
      </c>
      <c r="P1390" t="s">
        <v>29</v>
      </c>
      <c r="Q1390" t="s">
        <v>29</v>
      </c>
      <c r="R1390" t="s">
        <v>29</v>
      </c>
      <c r="S1390">
        <v>332</v>
      </c>
      <c r="T1390">
        <v>0.1</v>
      </c>
      <c r="U1390" s="5" t="s">
        <v>120</v>
      </c>
      <c r="X1390" t="str">
        <f t="shared" si="22"/>
        <v>HS1</v>
      </c>
      <c r="Y1390">
        <f>VLOOKUP($X1390,Salt_Elev!$Q$1:$R$128,2,FALSE)</f>
        <v>0.45700000000000002</v>
      </c>
    </row>
    <row r="1391" spans="1:25" x14ac:dyDescent="0.25">
      <c r="A1391" s="1">
        <v>45035</v>
      </c>
      <c r="B1391" s="2">
        <v>0.35902777777777778</v>
      </c>
      <c r="C1391" t="s">
        <v>103</v>
      </c>
      <c r="D1391" t="s">
        <v>104</v>
      </c>
      <c r="E1391" t="s">
        <v>25</v>
      </c>
      <c r="F1391" t="s">
        <v>98</v>
      </c>
      <c r="G1391">
        <v>1</v>
      </c>
      <c r="H1391">
        <v>157</v>
      </c>
      <c r="I1391">
        <v>100</v>
      </c>
      <c r="J1391">
        <v>0</v>
      </c>
      <c r="K1391" t="s">
        <v>27</v>
      </c>
      <c r="L1391">
        <v>71</v>
      </c>
      <c r="M1391">
        <v>20</v>
      </c>
      <c r="N1391">
        <v>120</v>
      </c>
      <c r="O1391" t="s">
        <v>119</v>
      </c>
      <c r="P1391" t="s">
        <v>29</v>
      </c>
      <c r="Q1391" t="s">
        <v>29</v>
      </c>
      <c r="R1391" t="s">
        <v>29</v>
      </c>
      <c r="S1391">
        <v>410</v>
      </c>
      <c r="T1391">
        <v>0.1</v>
      </c>
      <c r="U1391" s="5" t="s">
        <v>120</v>
      </c>
      <c r="X1391" t="str">
        <f t="shared" si="22"/>
        <v>HS1</v>
      </c>
      <c r="Y1391">
        <f>VLOOKUP($X1391,Salt_Elev!$Q$1:$R$128,2,FALSE)</f>
        <v>0.45700000000000002</v>
      </c>
    </row>
    <row r="1392" spans="1:25" x14ac:dyDescent="0.25">
      <c r="A1392" s="1">
        <v>45035</v>
      </c>
      <c r="B1392" s="2">
        <v>0.37638888888888888</v>
      </c>
      <c r="C1392" t="s">
        <v>96</v>
      </c>
      <c r="D1392" t="s">
        <v>110</v>
      </c>
      <c r="E1392" t="s">
        <v>25</v>
      </c>
      <c r="F1392" t="s">
        <v>98</v>
      </c>
      <c r="G1392">
        <v>2</v>
      </c>
      <c r="H1392">
        <v>29.1</v>
      </c>
      <c r="I1392">
        <v>93.5</v>
      </c>
      <c r="J1392">
        <v>0</v>
      </c>
      <c r="K1392" t="s">
        <v>54</v>
      </c>
      <c r="L1392">
        <v>93</v>
      </c>
      <c r="M1392">
        <v>50</v>
      </c>
      <c r="N1392">
        <v>20</v>
      </c>
      <c r="O1392" t="s">
        <v>124</v>
      </c>
      <c r="P1392" t="s">
        <v>29</v>
      </c>
      <c r="Q1392" t="s">
        <v>50</v>
      </c>
      <c r="R1392" t="s">
        <v>50</v>
      </c>
      <c r="S1392">
        <v>310</v>
      </c>
      <c r="T1392">
        <v>5</v>
      </c>
      <c r="X1392" t="str">
        <f t="shared" si="22"/>
        <v>HS2</v>
      </c>
      <c r="Y1392">
        <f>VLOOKUP($X1392,Salt_Elev!$Q$1:$R$128,2,FALSE)</f>
        <v>0.307</v>
      </c>
    </row>
    <row r="1393" spans="1:25" x14ac:dyDescent="0.25">
      <c r="A1393" s="1">
        <v>45035</v>
      </c>
      <c r="B1393" s="2">
        <v>0.37638888888888888</v>
      </c>
      <c r="C1393" t="s">
        <v>96</v>
      </c>
      <c r="D1393" t="s">
        <v>110</v>
      </c>
      <c r="E1393" t="s">
        <v>25</v>
      </c>
      <c r="F1393" t="s">
        <v>98</v>
      </c>
      <c r="G1393">
        <v>2</v>
      </c>
      <c r="H1393">
        <v>29.1</v>
      </c>
      <c r="I1393">
        <v>93.5</v>
      </c>
      <c r="J1393">
        <v>0</v>
      </c>
      <c r="K1393" t="s">
        <v>54</v>
      </c>
      <c r="L1393">
        <v>93</v>
      </c>
      <c r="M1393">
        <v>50</v>
      </c>
      <c r="N1393">
        <v>20</v>
      </c>
      <c r="O1393" t="s">
        <v>124</v>
      </c>
      <c r="P1393" t="s">
        <v>29</v>
      </c>
      <c r="Q1393" t="s">
        <v>50</v>
      </c>
      <c r="R1393" t="s">
        <v>50</v>
      </c>
      <c r="S1393">
        <v>270</v>
      </c>
      <c r="T1393">
        <v>4.5</v>
      </c>
      <c r="X1393" t="str">
        <f t="shared" si="22"/>
        <v>HS2</v>
      </c>
      <c r="Y1393">
        <f>VLOOKUP($X1393,Salt_Elev!$Q$1:$R$128,2,FALSE)</f>
        <v>0.307</v>
      </c>
    </row>
    <row r="1394" spans="1:25" x14ac:dyDescent="0.25">
      <c r="A1394" s="1">
        <v>45035</v>
      </c>
      <c r="B1394" s="2">
        <v>0.37638888888888888</v>
      </c>
      <c r="C1394" t="s">
        <v>96</v>
      </c>
      <c r="D1394" t="s">
        <v>110</v>
      </c>
      <c r="E1394" t="s">
        <v>25</v>
      </c>
      <c r="F1394" t="s">
        <v>98</v>
      </c>
      <c r="G1394">
        <v>2</v>
      </c>
      <c r="H1394">
        <v>29.1</v>
      </c>
      <c r="I1394">
        <v>93.5</v>
      </c>
      <c r="J1394">
        <v>0</v>
      </c>
      <c r="K1394" t="s">
        <v>54</v>
      </c>
      <c r="L1394">
        <v>93</v>
      </c>
      <c r="M1394">
        <v>50</v>
      </c>
      <c r="N1394">
        <v>20</v>
      </c>
      <c r="O1394" t="s">
        <v>124</v>
      </c>
      <c r="P1394" t="s">
        <v>29</v>
      </c>
      <c r="Q1394" t="s">
        <v>50</v>
      </c>
      <c r="R1394" t="s">
        <v>50</v>
      </c>
      <c r="S1394">
        <v>231</v>
      </c>
      <c r="T1394">
        <v>4.0999999999999996</v>
      </c>
      <c r="X1394" t="str">
        <f t="shared" si="22"/>
        <v>HS2</v>
      </c>
      <c r="Y1394">
        <f>VLOOKUP($X1394,Salt_Elev!$Q$1:$R$128,2,FALSE)</f>
        <v>0.307</v>
      </c>
    </row>
    <row r="1395" spans="1:25" x14ac:dyDescent="0.25">
      <c r="A1395" s="1">
        <v>45035</v>
      </c>
      <c r="B1395" s="2">
        <v>0.37638888888888888</v>
      </c>
      <c r="C1395" t="s">
        <v>96</v>
      </c>
      <c r="D1395" t="s">
        <v>110</v>
      </c>
      <c r="E1395" t="s">
        <v>25</v>
      </c>
      <c r="F1395" t="s">
        <v>98</v>
      </c>
      <c r="G1395">
        <v>2</v>
      </c>
      <c r="H1395">
        <v>29.1</v>
      </c>
      <c r="I1395">
        <v>93.5</v>
      </c>
      <c r="J1395">
        <v>0</v>
      </c>
      <c r="K1395" t="s">
        <v>54</v>
      </c>
      <c r="L1395">
        <v>93</v>
      </c>
      <c r="M1395">
        <v>50</v>
      </c>
      <c r="N1395">
        <v>20</v>
      </c>
      <c r="O1395" t="s">
        <v>124</v>
      </c>
      <c r="P1395" t="s">
        <v>29</v>
      </c>
      <c r="Q1395" t="s">
        <v>50</v>
      </c>
      <c r="R1395" t="s">
        <v>50</v>
      </c>
      <c r="S1395">
        <v>197</v>
      </c>
      <c r="T1395">
        <v>4.0999999999999996</v>
      </c>
      <c r="X1395" t="str">
        <f t="shared" si="22"/>
        <v>HS2</v>
      </c>
      <c r="Y1395">
        <f>VLOOKUP($X1395,Salt_Elev!$Q$1:$R$128,2,FALSE)</f>
        <v>0.307</v>
      </c>
    </row>
    <row r="1396" spans="1:25" x14ac:dyDescent="0.25">
      <c r="A1396" s="1">
        <v>45035</v>
      </c>
      <c r="B1396" s="2">
        <v>0.37638888888888888</v>
      </c>
      <c r="C1396" t="s">
        <v>96</v>
      </c>
      <c r="D1396" t="s">
        <v>110</v>
      </c>
      <c r="E1396" t="s">
        <v>25</v>
      </c>
      <c r="F1396" t="s">
        <v>98</v>
      </c>
      <c r="G1396">
        <v>2</v>
      </c>
      <c r="H1396">
        <v>29.1</v>
      </c>
      <c r="I1396">
        <v>93.5</v>
      </c>
      <c r="J1396">
        <v>0</v>
      </c>
      <c r="K1396" t="s">
        <v>54</v>
      </c>
      <c r="L1396">
        <v>93</v>
      </c>
      <c r="M1396">
        <v>50</v>
      </c>
      <c r="N1396">
        <v>20</v>
      </c>
      <c r="O1396" t="s">
        <v>124</v>
      </c>
      <c r="P1396" t="s">
        <v>29</v>
      </c>
      <c r="Q1396" t="s">
        <v>50</v>
      </c>
      <c r="R1396" t="s">
        <v>50</v>
      </c>
      <c r="S1396">
        <v>340</v>
      </c>
      <c r="T1396">
        <v>4</v>
      </c>
      <c r="X1396" t="str">
        <f t="shared" si="22"/>
        <v>HS2</v>
      </c>
      <c r="Y1396">
        <f>VLOOKUP($X1396,Salt_Elev!$Q$1:$R$128,2,FALSE)</f>
        <v>0.307</v>
      </c>
    </row>
    <row r="1397" spans="1:25" x14ac:dyDescent="0.25">
      <c r="A1397" s="1">
        <v>45035</v>
      </c>
      <c r="B1397" s="2">
        <v>0.37638888888888888</v>
      </c>
      <c r="C1397" t="s">
        <v>96</v>
      </c>
      <c r="D1397" t="s">
        <v>110</v>
      </c>
      <c r="E1397" t="s">
        <v>25</v>
      </c>
      <c r="F1397" t="s">
        <v>98</v>
      </c>
      <c r="G1397">
        <v>2</v>
      </c>
      <c r="H1397">
        <v>29.1</v>
      </c>
      <c r="I1397">
        <v>93.5</v>
      </c>
      <c r="J1397">
        <v>0</v>
      </c>
      <c r="K1397" t="s">
        <v>54</v>
      </c>
      <c r="L1397">
        <v>93</v>
      </c>
      <c r="M1397">
        <v>50</v>
      </c>
      <c r="N1397">
        <v>20</v>
      </c>
      <c r="O1397" t="s">
        <v>124</v>
      </c>
      <c r="P1397" t="s">
        <v>29</v>
      </c>
      <c r="Q1397" t="s">
        <v>50</v>
      </c>
      <c r="R1397" t="s">
        <v>50</v>
      </c>
      <c r="S1397">
        <v>296</v>
      </c>
      <c r="T1397">
        <v>4</v>
      </c>
      <c r="X1397" t="str">
        <f t="shared" si="22"/>
        <v>HS2</v>
      </c>
      <c r="Y1397">
        <f>VLOOKUP($X1397,Salt_Elev!$Q$1:$R$128,2,FALSE)</f>
        <v>0.307</v>
      </c>
    </row>
    <row r="1398" spans="1:25" x14ac:dyDescent="0.25">
      <c r="A1398" s="1">
        <v>45035</v>
      </c>
      <c r="B1398" s="2">
        <v>0.37638888888888888</v>
      </c>
      <c r="C1398" t="s">
        <v>96</v>
      </c>
      <c r="D1398" t="s">
        <v>110</v>
      </c>
      <c r="E1398" t="s">
        <v>25</v>
      </c>
      <c r="F1398" t="s">
        <v>98</v>
      </c>
      <c r="G1398">
        <v>2</v>
      </c>
      <c r="H1398">
        <v>29.1</v>
      </c>
      <c r="I1398">
        <v>93.5</v>
      </c>
      <c r="J1398">
        <v>0</v>
      </c>
      <c r="K1398" t="s">
        <v>54</v>
      </c>
      <c r="L1398">
        <v>93</v>
      </c>
      <c r="M1398">
        <v>50</v>
      </c>
      <c r="N1398">
        <v>20</v>
      </c>
      <c r="O1398" t="s">
        <v>124</v>
      </c>
      <c r="P1398" t="s">
        <v>29</v>
      </c>
      <c r="Q1398" t="s">
        <v>50</v>
      </c>
      <c r="R1398" t="s">
        <v>50</v>
      </c>
      <c r="S1398">
        <v>245</v>
      </c>
      <c r="T1398">
        <v>3.9</v>
      </c>
      <c r="X1398" t="str">
        <f t="shared" si="22"/>
        <v>HS2</v>
      </c>
      <c r="Y1398">
        <f>VLOOKUP($X1398,Salt_Elev!$Q$1:$R$128,2,FALSE)</f>
        <v>0.307</v>
      </c>
    </row>
    <row r="1399" spans="1:25" x14ac:dyDescent="0.25">
      <c r="A1399" s="1">
        <v>45035</v>
      </c>
      <c r="B1399" s="2">
        <v>0.37638888888888888</v>
      </c>
      <c r="C1399" t="s">
        <v>96</v>
      </c>
      <c r="D1399" t="s">
        <v>110</v>
      </c>
      <c r="E1399" t="s">
        <v>25</v>
      </c>
      <c r="F1399" t="s">
        <v>98</v>
      </c>
      <c r="G1399">
        <v>2</v>
      </c>
      <c r="H1399">
        <v>29.1</v>
      </c>
      <c r="I1399">
        <v>93.5</v>
      </c>
      <c r="J1399">
        <v>0</v>
      </c>
      <c r="K1399" t="s">
        <v>54</v>
      </c>
      <c r="L1399">
        <v>93</v>
      </c>
      <c r="M1399">
        <v>50</v>
      </c>
      <c r="N1399">
        <v>20</v>
      </c>
      <c r="O1399" t="s">
        <v>124</v>
      </c>
      <c r="P1399" t="s">
        <v>29</v>
      </c>
      <c r="Q1399" t="s">
        <v>50</v>
      </c>
      <c r="R1399" t="s">
        <v>50</v>
      </c>
      <c r="S1399">
        <v>235</v>
      </c>
      <c r="T1399">
        <v>3.8</v>
      </c>
      <c r="X1399" t="str">
        <f t="shared" si="22"/>
        <v>HS2</v>
      </c>
      <c r="Y1399">
        <f>VLOOKUP($X1399,Salt_Elev!$Q$1:$R$128,2,FALSE)</f>
        <v>0.307</v>
      </c>
    </row>
    <row r="1400" spans="1:25" x14ac:dyDescent="0.25">
      <c r="A1400" s="1">
        <v>45035</v>
      </c>
      <c r="B1400" s="2">
        <v>0.37638888888888888</v>
      </c>
      <c r="C1400" t="s">
        <v>96</v>
      </c>
      <c r="D1400" t="s">
        <v>110</v>
      </c>
      <c r="E1400" t="s">
        <v>25</v>
      </c>
      <c r="F1400" t="s">
        <v>98</v>
      </c>
      <c r="G1400">
        <v>2</v>
      </c>
      <c r="H1400">
        <v>29.1</v>
      </c>
      <c r="I1400">
        <v>93.5</v>
      </c>
      <c r="J1400">
        <v>0</v>
      </c>
      <c r="K1400" t="s">
        <v>54</v>
      </c>
      <c r="L1400">
        <v>93</v>
      </c>
      <c r="M1400">
        <v>50</v>
      </c>
      <c r="N1400">
        <v>20</v>
      </c>
      <c r="O1400" t="s">
        <v>124</v>
      </c>
      <c r="P1400" t="s">
        <v>29</v>
      </c>
      <c r="Q1400" t="s">
        <v>50</v>
      </c>
      <c r="R1400" t="s">
        <v>50</v>
      </c>
      <c r="S1400">
        <v>335</v>
      </c>
      <c r="T1400">
        <v>3.6</v>
      </c>
      <c r="X1400" t="str">
        <f t="shared" si="22"/>
        <v>HS2</v>
      </c>
      <c r="Y1400">
        <f>VLOOKUP($X1400,Salt_Elev!$Q$1:$R$128,2,FALSE)</f>
        <v>0.307</v>
      </c>
    </row>
    <row r="1401" spans="1:25" x14ac:dyDescent="0.25">
      <c r="A1401" s="1">
        <v>45035</v>
      </c>
      <c r="B1401" s="2">
        <v>0.37638888888888888</v>
      </c>
      <c r="C1401" t="s">
        <v>96</v>
      </c>
      <c r="D1401" t="s">
        <v>110</v>
      </c>
      <c r="E1401" t="s">
        <v>25</v>
      </c>
      <c r="F1401" t="s">
        <v>98</v>
      </c>
      <c r="G1401">
        <v>2</v>
      </c>
      <c r="H1401">
        <v>29.1</v>
      </c>
      <c r="I1401">
        <v>93.5</v>
      </c>
      <c r="J1401">
        <v>0</v>
      </c>
      <c r="K1401" t="s">
        <v>54</v>
      </c>
      <c r="L1401">
        <v>93</v>
      </c>
      <c r="M1401">
        <v>50</v>
      </c>
      <c r="N1401">
        <v>20</v>
      </c>
      <c r="O1401" t="s">
        <v>124</v>
      </c>
      <c r="P1401" t="s">
        <v>29</v>
      </c>
      <c r="Q1401" t="s">
        <v>50</v>
      </c>
      <c r="R1401" t="s">
        <v>50</v>
      </c>
      <c r="S1401">
        <v>210</v>
      </c>
      <c r="T1401">
        <v>2.9</v>
      </c>
      <c r="X1401" t="str">
        <f t="shared" si="22"/>
        <v>HS2</v>
      </c>
      <c r="Y1401">
        <f>VLOOKUP($X1401,Salt_Elev!$Q$1:$R$128,2,FALSE)</f>
        <v>0.307</v>
      </c>
    </row>
    <row r="1402" spans="1:25" x14ac:dyDescent="0.25">
      <c r="A1402" s="1">
        <v>45035</v>
      </c>
      <c r="B1402" s="2">
        <v>0.37638888888888888</v>
      </c>
      <c r="C1402" t="s">
        <v>96</v>
      </c>
      <c r="D1402" t="s">
        <v>110</v>
      </c>
      <c r="E1402" t="s">
        <v>25</v>
      </c>
      <c r="F1402" t="s">
        <v>98</v>
      </c>
      <c r="G1402">
        <v>2</v>
      </c>
      <c r="H1402">
        <v>29.1</v>
      </c>
      <c r="I1402">
        <v>93.5</v>
      </c>
      <c r="J1402">
        <v>0</v>
      </c>
      <c r="K1402" t="s">
        <v>27</v>
      </c>
      <c r="L1402">
        <v>0.5</v>
      </c>
      <c r="M1402">
        <v>100</v>
      </c>
      <c r="N1402">
        <v>30</v>
      </c>
      <c r="O1402" t="s">
        <v>122</v>
      </c>
      <c r="P1402" t="s">
        <v>29</v>
      </c>
      <c r="Q1402" t="s">
        <v>29</v>
      </c>
      <c r="R1402" t="s">
        <v>33</v>
      </c>
      <c r="S1402">
        <v>300</v>
      </c>
      <c r="T1402">
        <v>1.8</v>
      </c>
      <c r="X1402" t="str">
        <f t="shared" si="22"/>
        <v>HS2</v>
      </c>
      <c r="Y1402">
        <f>VLOOKUP($X1402,Salt_Elev!$Q$1:$R$128,2,FALSE)</f>
        <v>0.307</v>
      </c>
    </row>
    <row r="1403" spans="1:25" x14ac:dyDescent="0.25">
      <c r="A1403" s="1">
        <v>45035</v>
      </c>
      <c r="B1403" s="2">
        <v>0.37638888888888888</v>
      </c>
      <c r="C1403" t="s">
        <v>96</v>
      </c>
      <c r="D1403" t="s">
        <v>110</v>
      </c>
      <c r="E1403" t="s">
        <v>25</v>
      </c>
      <c r="F1403" t="s">
        <v>98</v>
      </c>
      <c r="G1403">
        <v>2</v>
      </c>
      <c r="H1403">
        <v>29.1</v>
      </c>
      <c r="I1403">
        <v>93.5</v>
      </c>
      <c r="J1403">
        <v>0</v>
      </c>
      <c r="K1403" t="s">
        <v>27</v>
      </c>
      <c r="L1403">
        <v>0.5</v>
      </c>
      <c r="M1403">
        <v>100</v>
      </c>
      <c r="N1403">
        <v>30</v>
      </c>
      <c r="O1403" t="s">
        <v>122</v>
      </c>
      <c r="P1403" t="s">
        <v>29</v>
      </c>
      <c r="Q1403" t="s">
        <v>29</v>
      </c>
      <c r="R1403" t="s">
        <v>33</v>
      </c>
      <c r="S1403">
        <v>234</v>
      </c>
      <c r="T1403">
        <v>1.2</v>
      </c>
      <c r="X1403" t="str">
        <f t="shared" si="22"/>
        <v>HS2</v>
      </c>
      <c r="Y1403">
        <f>VLOOKUP($X1403,Salt_Elev!$Q$1:$R$128,2,FALSE)</f>
        <v>0.307</v>
      </c>
    </row>
    <row r="1404" spans="1:25" x14ac:dyDescent="0.25">
      <c r="A1404" s="1">
        <v>45035</v>
      </c>
      <c r="B1404" s="2">
        <v>0.37638888888888888</v>
      </c>
      <c r="C1404" t="s">
        <v>96</v>
      </c>
      <c r="D1404" t="s">
        <v>110</v>
      </c>
      <c r="E1404" t="s">
        <v>25</v>
      </c>
      <c r="F1404" t="s">
        <v>98</v>
      </c>
      <c r="G1404">
        <v>2</v>
      </c>
      <c r="H1404">
        <v>29.1</v>
      </c>
      <c r="I1404">
        <v>93.5</v>
      </c>
      <c r="J1404">
        <v>0</v>
      </c>
      <c r="K1404" t="s">
        <v>27</v>
      </c>
      <c r="L1404">
        <v>0.5</v>
      </c>
      <c r="M1404">
        <v>100</v>
      </c>
      <c r="N1404">
        <v>30</v>
      </c>
      <c r="O1404" t="s">
        <v>122</v>
      </c>
      <c r="P1404" t="s">
        <v>29</v>
      </c>
      <c r="Q1404" t="s">
        <v>29</v>
      </c>
      <c r="R1404" t="s">
        <v>33</v>
      </c>
      <c r="S1404">
        <v>225</v>
      </c>
      <c r="T1404">
        <v>1</v>
      </c>
      <c r="X1404" t="str">
        <f t="shared" si="22"/>
        <v>HS2</v>
      </c>
      <c r="Y1404">
        <f>VLOOKUP($X1404,Salt_Elev!$Q$1:$R$128,2,FALSE)</f>
        <v>0.307</v>
      </c>
    </row>
    <row r="1405" spans="1:25" x14ac:dyDescent="0.25">
      <c r="A1405" s="1">
        <v>45035</v>
      </c>
      <c r="B1405" s="2">
        <v>0.37638888888888888</v>
      </c>
      <c r="C1405" t="s">
        <v>96</v>
      </c>
      <c r="D1405" t="s">
        <v>110</v>
      </c>
      <c r="E1405" t="s">
        <v>25</v>
      </c>
      <c r="F1405" t="s">
        <v>98</v>
      </c>
      <c r="G1405">
        <v>2</v>
      </c>
      <c r="H1405">
        <v>29.1</v>
      </c>
      <c r="I1405">
        <v>93.5</v>
      </c>
      <c r="J1405">
        <v>0</v>
      </c>
      <c r="K1405" t="s">
        <v>27</v>
      </c>
      <c r="L1405">
        <v>0.5</v>
      </c>
      <c r="M1405">
        <v>100</v>
      </c>
      <c r="N1405">
        <v>30</v>
      </c>
      <c r="O1405" t="s">
        <v>122</v>
      </c>
      <c r="P1405" t="s">
        <v>29</v>
      </c>
      <c r="Q1405" t="s">
        <v>29</v>
      </c>
      <c r="R1405" t="s">
        <v>33</v>
      </c>
      <c r="S1405">
        <v>291</v>
      </c>
      <c r="T1405">
        <v>1</v>
      </c>
      <c r="X1405" t="str">
        <f t="shared" si="22"/>
        <v>HS2</v>
      </c>
      <c r="Y1405">
        <f>VLOOKUP($X1405,Salt_Elev!$Q$1:$R$128,2,FALSE)</f>
        <v>0.307</v>
      </c>
    </row>
    <row r="1406" spans="1:25" x14ac:dyDescent="0.25">
      <c r="A1406" s="1">
        <v>45035</v>
      </c>
      <c r="B1406" s="2">
        <v>0.37638888888888888</v>
      </c>
      <c r="C1406" t="s">
        <v>96</v>
      </c>
      <c r="D1406" t="s">
        <v>110</v>
      </c>
      <c r="E1406" t="s">
        <v>25</v>
      </c>
      <c r="F1406" t="s">
        <v>98</v>
      </c>
      <c r="G1406">
        <v>2</v>
      </c>
      <c r="H1406">
        <v>29.1</v>
      </c>
      <c r="I1406">
        <v>93.5</v>
      </c>
      <c r="J1406">
        <v>0</v>
      </c>
      <c r="K1406" t="s">
        <v>27</v>
      </c>
      <c r="L1406">
        <v>0.5</v>
      </c>
      <c r="M1406">
        <v>100</v>
      </c>
      <c r="N1406">
        <v>30</v>
      </c>
      <c r="O1406" t="s">
        <v>122</v>
      </c>
      <c r="P1406" t="s">
        <v>29</v>
      </c>
      <c r="Q1406" t="s">
        <v>29</v>
      </c>
      <c r="R1406" t="s">
        <v>33</v>
      </c>
      <c r="S1406">
        <v>188</v>
      </c>
      <c r="T1406">
        <v>0.9</v>
      </c>
      <c r="X1406" t="str">
        <f t="shared" si="22"/>
        <v>HS2</v>
      </c>
      <c r="Y1406">
        <f>VLOOKUP($X1406,Salt_Elev!$Q$1:$R$128,2,FALSE)</f>
        <v>0.307</v>
      </c>
    </row>
    <row r="1407" spans="1:25" x14ac:dyDescent="0.25">
      <c r="A1407" s="1">
        <v>45035</v>
      </c>
      <c r="B1407" s="2">
        <v>0.37638888888888888</v>
      </c>
      <c r="C1407" t="s">
        <v>96</v>
      </c>
      <c r="D1407" t="s">
        <v>110</v>
      </c>
      <c r="E1407" t="s">
        <v>25</v>
      </c>
      <c r="F1407" t="s">
        <v>98</v>
      </c>
      <c r="G1407">
        <v>2</v>
      </c>
      <c r="H1407">
        <v>29.1</v>
      </c>
      <c r="I1407">
        <v>93.5</v>
      </c>
      <c r="J1407">
        <v>0</v>
      </c>
      <c r="K1407" t="s">
        <v>27</v>
      </c>
      <c r="L1407">
        <v>0.5</v>
      </c>
      <c r="M1407">
        <v>100</v>
      </c>
      <c r="N1407">
        <v>30</v>
      </c>
      <c r="O1407" t="s">
        <v>122</v>
      </c>
      <c r="P1407" t="s">
        <v>29</v>
      </c>
      <c r="Q1407" t="s">
        <v>29</v>
      </c>
      <c r="R1407" t="s">
        <v>33</v>
      </c>
      <c r="S1407">
        <v>85</v>
      </c>
      <c r="T1407">
        <v>0.8</v>
      </c>
      <c r="X1407" t="str">
        <f t="shared" si="22"/>
        <v>HS2</v>
      </c>
      <c r="Y1407">
        <f>VLOOKUP($X1407,Salt_Elev!$Q$1:$R$128,2,FALSE)</f>
        <v>0.307</v>
      </c>
    </row>
    <row r="1408" spans="1:25" x14ac:dyDescent="0.25">
      <c r="A1408" s="1">
        <v>45035</v>
      </c>
      <c r="B1408" s="2">
        <v>0.37638888888888888</v>
      </c>
      <c r="C1408" t="s">
        <v>96</v>
      </c>
      <c r="D1408" t="s">
        <v>110</v>
      </c>
      <c r="E1408" t="s">
        <v>25</v>
      </c>
      <c r="F1408" t="s">
        <v>98</v>
      </c>
      <c r="G1408">
        <v>2</v>
      </c>
      <c r="H1408">
        <v>29.1</v>
      </c>
      <c r="I1408">
        <v>93.5</v>
      </c>
      <c r="J1408">
        <v>0</v>
      </c>
      <c r="K1408" t="s">
        <v>27</v>
      </c>
      <c r="L1408">
        <v>0.5</v>
      </c>
      <c r="M1408">
        <v>100</v>
      </c>
      <c r="N1408">
        <v>30</v>
      </c>
      <c r="O1408" t="s">
        <v>122</v>
      </c>
      <c r="P1408" t="s">
        <v>29</v>
      </c>
      <c r="Q1408" t="s">
        <v>29</v>
      </c>
      <c r="R1408" t="s">
        <v>33</v>
      </c>
      <c r="S1408">
        <v>155</v>
      </c>
      <c r="T1408">
        <v>0.5</v>
      </c>
      <c r="X1408" t="str">
        <f t="shared" si="22"/>
        <v>HS2</v>
      </c>
      <c r="Y1408">
        <f>VLOOKUP($X1408,Salt_Elev!$Q$1:$R$128,2,FALSE)</f>
        <v>0.307</v>
      </c>
    </row>
    <row r="1409" spans="1:25" x14ac:dyDescent="0.25">
      <c r="A1409" s="1">
        <v>45035</v>
      </c>
      <c r="B1409" s="2">
        <v>0.37638888888888888</v>
      </c>
      <c r="C1409" t="s">
        <v>96</v>
      </c>
      <c r="D1409" t="s">
        <v>110</v>
      </c>
      <c r="E1409" t="s">
        <v>25</v>
      </c>
      <c r="F1409" t="s">
        <v>98</v>
      </c>
      <c r="G1409">
        <v>2</v>
      </c>
      <c r="H1409">
        <v>29.1</v>
      </c>
      <c r="I1409">
        <v>93.5</v>
      </c>
      <c r="J1409">
        <v>0</v>
      </c>
      <c r="K1409" t="s">
        <v>27</v>
      </c>
      <c r="L1409">
        <v>0.5</v>
      </c>
      <c r="M1409">
        <v>100</v>
      </c>
      <c r="N1409">
        <v>30</v>
      </c>
      <c r="O1409" t="s">
        <v>122</v>
      </c>
      <c r="P1409" t="s">
        <v>29</v>
      </c>
      <c r="Q1409" t="s">
        <v>29</v>
      </c>
      <c r="R1409" t="s">
        <v>33</v>
      </c>
      <c r="S1409">
        <v>187</v>
      </c>
      <c r="T1409">
        <v>0.5</v>
      </c>
      <c r="X1409" t="str">
        <f t="shared" si="22"/>
        <v>HS2</v>
      </c>
      <c r="Y1409">
        <f>VLOOKUP($X1409,Salt_Elev!$Q$1:$R$128,2,FALSE)</f>
        <v>0.307</v>
      </c>
    </row>
    <row r="1410" spans="1:25" x14ac:dyDescent="0.25">
      <c r="A1410" s="1">
        <v>45035</v>
      </c>
      <c r="B1410" s="2">
        <v>0.37638888888888888</v>
      </c>
      <c r="C1410" t="s">
        <v>96</v>
      </c>
      <c r="D1410" t="s">
        <v>110</v>
      </c>
      <c r="E1410" t="s">
        <v>25</v>
      </c>
      <c r="F1410" t="s">
        <v>98</v>
      </c>
      <c r="G1410">
        <v>2</v>
      </c>
      <c r="H1410">
        <v>29.1</v>
      </c>
      <c r="I1410">
        <v>93.5</v>
      </c>
      <c r="J1410">
        <v>0</v>
      </c>
      <c r="K1410" t="s">
        <v>27</v>
      </c>
      <c r="L1410">
        <v>0.5</v>
      </c>
      <c r="M1410">
        <v>100</v>
      </c>
      <c r="N1410">
        <v>30</v>
      </c>
      <c r="O1410" t="s">
        <v>122</v>
      </c>
      <c r="P1410" t="s">
        <v>29</v>
      </c>
      <c r="Q1410" t="s">
        <v>29</v>
      </c>
      <c r="R1410" t="s">
        <v>33</v>
      </c>
      <c r="S1410">
        <v>275</v>
      </c>
      <c r="T1410">
        <v>0.5</v>
      </c>
      <c r="X1410" t="str">
        <f t="shared" ref="X1410:X1473" si="23">_xlfn.CONCAT(F1410,G1410)</f>
        <v>HS2</v>
      </c>
      <c r="Y1410">
        <f>VLOOKUP($X1410,Salt_Elev!$Q$1:$R$128,2,FALSE)</f>
        <v>0.307</v>
      </c>
    </row>
    <row r="1411" spans="1:25" x14ac:dyDescent="0.25">
      <c r="A1411" s="1">
        <v>45035</v>
      </c>
      <c r="B1411" s="2">
        <v>0.37638888888888888</v>
      </c>
      <c r="C1411" t="s">
        <v>96</v>
      </c>
      <c r="D1411" t="s">
        <v>110</v>
      </c>
      <c r="E1411" t="s">
        <v>25</v>
      </c>
      <c r="F1411" t="s">
        <v>98</v>
      </c>
      <c r="G1411">
        <v>2</v>
      </c>
      <c r="H1411">
        <v>29.1</v>
      </c>
      <c r="I1411">
        <v>93.5</v>
      </c>
      <c r="J1411">
        <v>0</v>
      </c>
      <c r="K1411" t="s">
        <v>27</v>
      </c>
      <c r="L1411">
        <v>0.5</v>
      </c>
      <c r="M1411">
        <v>100</v>
      </c>
      <c r="N1411">
        <v>30</v>
      </c>
      <c r="O1411" t="s">
        <v>122</v>
      </c>
      <c r="P1411" t="s">
        <v>29</v>
      </c>
      <c r="Q1411" t="s">
        <v>29</v>
      </c>
      <c r="R1411" t="s">
        <v>33</v>
      </c>
      <c r="S1411">
        <v>197</v>
      </c>
      <c r="T1411">
        <v>0.1</v>
      </c>
      <c r="X1411" t="str">
        <f t="shared" si="23"/>
        <v>HS2</v>
      </c>
      <c r="Y1411">
        <f>VLOOKUP($X1411,Salt_Elev!$Q$1:$R$128,2,FALSE)</f>
        <v>0.307</v>
      </c>
    </row>
    <row r="1412" spans="1:25" x14ac:dyDescent="0.25">
      <c r="A1412" s="1">
        <v>45035</v>
      </c>
      <c r="B1412" s="2">
        <v>0.38680555555555557</v>
      </c>
      <c r="C1412" t="s">
        <v>99</v>
      </c>
      <c r="D1412" t="s">
        <v>100</v>
      </c>
      <c r="E1412" t="s">
        <v>25</v>
      </c>
      <c r="F1412" t="s">
        <v>98</v>
      </c>
      <c r="G1412">
        <v>3</v>
      </c>
      <c r="H1412">
        <v>51</v>
      </c>
      <c r="I1412">
        <v>95</v>
      </c>
      <c r="J1412">
        <v>0</v>
      </c>
      <c r="K1412" t="s">
        <v>54</v>
      </c>
      <c r="L1412">
        <v>70</v>
      </c>
      <c r="M1412">
        <v>50</v>
      </c>
      <c r="N1412">
        <v>19</v>
      </c>
      <c r="O1412" t="s">
        <v>79</v>
      </c>
      <c r="P1412" t="s">
        <v>29</v>
      </c>
      <c r="Q1412" t="s">
        <v>50</v>
      </c>
      <c r="R1412" t="s">
        <v>50</v>
      </c>
      <c r="S1412">
        <v>383</v>
      </c>
      <c r="T1412">
        <v>4.3</v>
      </c>
      <c r="X1412" t="str">
        <f t="shared" si="23"/>
        <v>HS3</v>
      </c>
      <c r="Y1412">
        <f>VLOOKUP($X1412,Salt_Elev!$Q$1:$R$128,2,FALSE)</f>
        <v>0.27500000000000002</v>
      </c>
    </row>
    <row r="1413" spans="1:25" x14ac:dyDescent="0.25">
      <c r="A1413" s="1">
        <v>45035</v>
      </c>
      <c r="B1413" s="2">
        <v>0.38680555555555557</v>
      </c>
      <c r="C1413" t="s">
        <v>99</v>
      </c>
      <c r="D1413" t="s">
        <v>100</v>
      </c>
      <c r="E1413" t="s">
        <v>25</v>
      </c>
      <c r="F1413" t="s">
        <v>98</v>
      </c>
      <c r="G1413">
        <v>3</v>
      </c>
      <c r="H1413">
        <v>51</v>
      </c>
      <c r="I1413">
        <v>95</v>
      </c>
      <c r="J1413">
        <v>0</v>
      </c>
      <c r="K1413" t="s">
        <v>54</v>
      </c>
      <c r="L1413">
        <v>70</v>
      </c>
      <c r="M1413">
        <v>50</v>
      </c>
      <c r="N1413">
        <v>19</v>
      </c>
      <c r="O1413" t="s">
        <v>79</v>
      </c>
      <c r="P1413" t="s">
        <v>29</v>
      </c>
      <c r="Q1413" t="s">
        <v>50</v>
      </c>
      <c r="R1413" t="s">
        <v>50</v>
      </c>
      <c r="S1413">
        <v>254</v>
      </c>
      <c r="T1413">
        <v>4.2</v>
      </c>
      <c r="X1413" t="str">
        <f t="shared" si="23"/>
        <v>HS3</v>
      </c>
      <c r="Y1413">
        <f>VLOOKUP($X1413,Salt_Elev!$Q$1:$R$128,2,FALSE)</f>
        <v>0.27500000000000002</v>
      </c>
    </row>
    <row r="1414" spans="1:25" x14ac:dyDescent="0.25">
      <c r="A1414" s="1">
        <v>45035</v>
      </c>
      <c r="B1414" s="2">
        <v>0.38680555555555557</v>
      </c>
      <c r="C1414" t="s">
        <v>99</v>
      </c>
      <c r="D1414" t="s">
        <v>100</v>
      </c>
      <c r="E1414" t="s">
        <v>25</v>
      </c>
      <c r="F1414" t="s">
        <v>98</v>
      </c>
      <c r="G1414">
        <v>3</v>
      </c>
      <c r="H1414">
        <v>51</v>
      </c>
      <c r="I1414">
        <v>95</v>
      </c>
      <c r="J1414">
        <v>0</v>
      </c>
      <c r="K1414" t="s">
        <v>54</v>
      </c>
      <c r="L1414">
        <v>70</v>
      </c>
      <c r="M1414">
        <v>50</v>
      </c>
      <c r="N1414">
        <v>19</v>
      </c>
      <c r="O1414" t="s">
        <v>79</v>
      </c>
      <c r="P1414" t="s">
        <v>29</v>
      </c>
      <c r="Q1414" t="s">
        <v>50</v>
      </c>
      <c r="R1414" t="s">
        <v>50</v>
      </c>
      <c r="S1414">
        <v>340</v>
      </c>
      <c r="T1414">
        <v>4</v>
      </c>
      <c r="X1414" t="str">
        <f t="shared" si="23"/>
        <v>HS3</v>
      </c>
      <c r="Y1414">
        <f>VLOOKUP($X1414,Salt_Elev!$Q$1:$R$128,2,FALSE)</f>
        <v>0.27500000000000002</v>
      </c>
    </row>
    <row r="1415" spans="1:25" x14ac:dyDescent="0.25">
      <c r="A1415" s="1">
        <v>45035</v>
      </c>
      <c r="B1415" s="2">
        <v>0.38680555555555557</v>
      </c>
      <c r="C1415" t="s">
        <v>99</v>
      </c>
      <c r="D1415" t="s">
        <v>100</v>
      </c>
      <c r="E1415" t="s">
        <v>25</v>
      </c>
      <c r="F1415" t="s">
        <v>98</v>
      </c>
      <c r="G1415">
        <v>3</v>
      </c>
      <c r="H1415">
        <v>51</v>
      </c>
      <c r="I1415">
        <v>95</v>
      </c>
      <c r="J1415">
        <v>0</v>
      </c>
      <c r="K1415" t="s">
        <v>54</v>
      </c>
      <c r="L1415">
        <v>70</v>
      </c>
      <c r="M1415">
        <v>50</v>
      </c>
      <c r="N1415">
        <v>19</v>
      </c>
      <c r="O1415" t="s">
        <v>79</v>
      </c>
      <c r="P1415" t="s">
        <v>29</v>
      </c>
      <c r="Q1415" t="s">
        <v>50</v>
      </c>
      <c r="R1415" t="s">
        <v>50</v>
      </c>
      <c r="S1415">
        <v>285</v>
      </c>
      <c r="T1415">
        <v>4</v>
      </c>
      <c r="X1415" t="str">
        <f t="shared" si="23"/>
        <v>HS3</v>
      </c>
      <c r="Y1415">
        <f>VLOOKUP($X1415,Salt_Elev!$Q$1:$R$128,2,FALSE)</f>
        <v>0.27500000000000002</v>
      </c>
    </row>
    <row r="1416" spans="1:25" x14ac:dyDescent="0.25">
      <c r="A1416" s="1">
        <v>45035</v>
      </c>
      <c r="B1416" s="2">
        <v>0.38680555555555557</v>
      </c>
      <c r="C1416" t="s">
        <v>99</v>
      </c>
      <c r="D1416" t="s">
        <v>100</v>
      </c>
      <c r="E1416" t="s">
        <v>25</v>
      </c>
      <c r="F1416" t="s">
        <v>98</v>
      </c>
      <c r="G1416">
        <v>3</v>
      </c>
      <c r="H1416">
        <v>51</v>
      </c>
      <c r="I1416">
        <v>95</v>
      </c>
      <c r="J1416">
        <v>0</v>
      </c>
      <c r="K1416" t="s">
        <v>54</v>
      </c>
      <c r="L1416">
        <v>70</v>
      </c>
      <c r="M1416">
        <v>50</v>
      </c>
      <c r="N1416">
        <v>19</v>
      </c>
      <c r="O1416" t="s">
        <v>79</v>
      </c>
      <c r="P1416" t="s">
        <v>29</v>
      </c>
      <c r="Q1416" t="s">
        <v>50</v>
      </c>
      <c r="R1416" t="s">
        <v>50</v>
      </c>
      <c r="S1416">
        <v>270</v>
      </c>
      <c r="T1416">
        <v>3.9</v>
      </c>
      <c r="X1416" t="str">
        <f t="shared" si="23"/>
        <v>HS3</v>
      </c>
      <c r="Y1416">
        <f>VLOOKUP($X1416,Salt_Elev!$Q$1:$R$128,2,FALSE)</f>
        <v>0.27500000000000002</v>
      </c>
    </row>
    <row r="1417" spans="1:25" x14ac:dyDescent="0.25">
      <c r="A1417" s="1">
        <v>45035</v>
      </c>
      <c r="B1417" s="2">
        <v>0.38680555555555557</v>
      </c>
      <c r="C1417" t="s">
        <v>99</v>
      </c>
      <c r="D1417" t="s">
        <v>100</v>
      </c>
      <c r="E1417" t="s">
        <v>25</v>
      </c>
      <c r="F1417" t="s">
        <v>98</v>
      </c>
      <c r="G1417">
        <v>3</v>
      </c>
      <c r="H1417">
        <v>51</v>
      </c>
      <c r="I1417">
        <v>95</v>
      </c>
      <c r="J1417">
        <v>0</v>
      </c>
      <c r="K1417" t="s">
        <v>54</v>
      </c>
      <c r="L1417">
        <v>70</v>
      </c>
      <c r="M1417">
        <v>50</v>
      </c>
      <c r="N1417">
        <v>19</v>
      </c>
      <c r="O1417" t="s">
        <v>79</v>
      </c>
      <c r="P1417" t="s">
        <v>29</v>
      </c>
      <c r="Q1417" t="s">
        <v>50</v>
      </c>
      <c r="R1417" t="s">
        <v>50</v>
      </c>
      <c r="S1417">
        <v>285</v>
      </c>
      <c r="T1417">
        <v>3.5</v>
      </c>
      <c r="X1417" t="str">
        <f t="shared" si="23"/>
        <v>HS3</v>
      </c>
      <c r="Y1417">
        <f>VLOOKUP($X1417,Salt_Elev!$Q$1:$R$128,2,FALSE)</f>
        <v>0.27500000000000002</v>
      </c>
    </row>
    <row r="1418" spans="1:25" x14ac:dyDescent="0.25">
      <c r="A1418" s="1">
        <v>45035</v>
      </c>
      <c r="B1418" s="2">
        <v>0.38680555555555557</v>
      </c>
      <c r="C1418" t="s">
        <v>99</v>
      </c>
      <c r="D1418" t="s">
        <v>100</v>
      </c>
      <c r="E1418" t="s">
        <v>25</v>
      </c>
      <c r="F1418" t="s">
        <v>98</v>
      </c>
      <c r="G1418">
        <v>3</v>
      </c>
      <c r="H1418">
        <v>51</v>
      </c>
      <c r="I1418">
        <v>95</v>
      </c>
      <c r="J1418">
        <v>0</v>
      </c>
      <c r="K1418" t="s">
        <v>54</v>
      </c>
      <c r="L1418">
        <v>70</v>
      </c>
      <c r="M1418">
        <v>50</v>
      </c>
      <c r="N1418">
        <v>19</v>
      </c>
      <c r="O1418" t="s">
        <v>79</v>
      </c>
      <c r="P1418" t="s">
        <v>29</v>
      </c>
      <c r="Q1418" t="s">
        <v>50</v>
      </c>
      <c r="R1418" t="s">
        <v>50</v>
      </c>
      <c r="S1418">
        <v>385</v>
      </c>
      <c r="T1418">
        <v>3.5</v>
      </c>
      <c r="X1418" t="str">
        <f t="shared" si="23"/>
        <v>HS3</v>
      </c>
      <c r="Y1418">
        <f>VLOOKUP($X1418,Salt_Elev!$Q$1:$R$128,2,FALSE)</f>
        <v>0.27500000000000002</v>
      </c>
    </row>
    <row r="1419" spans="1:25" x14ac:dyDescent="0.25">
      <c r="A1419" s="1">
        <v>45035</v>
      </c>
      <c r="B1419" s="2">
        <v>0.38680555555555557</v>
      </c>
      <c r="C1419" t="s">
        <v>99</v>
      </c>
      <c r="D1419" t="s">
        <v>100</v>
      </c>
      <c r="E1419" t="s">
        <v>25</v>
      </c>
      <c r="F1419" t="s">
        <v>98</v>
      </c>
      <c r="G1419">
        <v>3</v>
      </c>
      <c r="H1419">
        <v>51</v>
      </c>
      <c r="I1419">
        <v>95</v>
      </c>
      <c r="J1419">
        <v>0</v>
      </c>
      <c r="K1419" t="s">
        <v>54</v>
      </c>
      <c r="L1419">
        <v>70</v>
      </c>
      <c r="M1419">
        <v>50</v>
      </c>
      <c r="N1419">
        <v>19</v>
      </c>
      <c r="O1419" t="s">
        <v>79</v>
      </c>
      <c r="P1419" t="s">
        <v>29</v>
      </c>
      <c r="Q1419" t="s">
        <v>50</v>
      </c>
      <c r="R1419" t="s">
        <v>50</v>
      </c>
      <c r="S1419">
        <v>315</v>
      </c>
      <c r="T1419">
        <v>3.5</v>
      </c>
      <c r="X1419" t="str">
        <f t="shared" si="23"/>
        <v>HS3</v>
      </c>
      <c r="Y1419">
        <f>VLOOKUP($X1419,Salt_Elev!$Q$1:$R$128,2,FALSE)</f>
        <v>0.27500000000000002</v>
      </c>
    </row>
    <row r="1420" spans="1:25" x14ac:dyDescent="0.25">
      <c r="A1420" s="1">
        <v>45035</v>
      </c>
      <c r="B1420" s="2">
        <v>0.38680555555555557</v>
      </c>
      <c r="C1420" t="s">
        <v>99</v>
      </c>
      <c r="D1420" t="s">
        <v>100</v>
      </c>
      <c r="E1420" t="s">
        <v>25</v>
      </c>
      <c r="F1420" t="s">
        <v>98</v>
      </c>
      <c r="G1420">
        <v>3</v>
      </c>
      <c r="H1420">
        <v>51</v>
      </c>
      <c r="I1420">
        <v>95</v>
      </c>
      <c r="J1420">
        <v>0</v>
      </c>
      <c r="K1420" t="s">
        <v>54</v>
      </c>
      <c r="L1420">
        <v>70</v>
      </c>
      <c r="M1420">
        <v>50</v>
      </c>
      <c r="N1420">
        <v>19</v>
      </c>
      <c r="O1420" t="s">
        <v>79</v>
      </c>
      <c r="P1420" t="s">
        <v>29</v>
      </c>
      <c r="Q1420" t="s">
        <v>50</v>
      </c>
      <c r="R1420" t="s">
        <v>50</v>
      </c>
      <c r="S1420">
        <v>245</v>
      </c>
      <c r="T1420">
        <v>3</v>
      </c>
      <c r="X1420" t="str">
        <f t="shared" si="23"/>
        <v>HS3</v>
      </c>
      <c r="Y1420">
        <f>VLOOKUP($X1420,Salt_Elev!$Q$1:$R$128,2,FALSE)</f>
        <v>0.27500000000000002</v>
      </c>
    </row>
    <row r="1421" spans="1:25" x14ac:dyDescent="0.25">
      <c r="A1421" s="1">
        <v>45035</v>
      </c>
      <c r="B1421" s="2">
        <v>0.38680555555555557</v>
      </c>
      <c r="C1421" t="s">
        <v>99</v>
      </c>
      <c r="D1421" t="s">
        <v>100</v>
      </c>
      <c r="E1421" t="s">
        <v>25</v>
      </c>
      <c r="F1421" t="s">
        <v>98</v>
      </c>
      <c r="G1421">
        <v>3</v>
      </c>
      <c r="H1421">
        <v>51</v>
      </c>
      <c r="I1421">
        <v>95</v>
      </c>
      <c r="J1421">
        <v>0</v>
      </c>
      <c r="K1421" t="s">
        <v>54</v>
      </c>
      <c r="L1421">
        <v>70</v>
      </c>
      <c r="M1421">
        <v>50</v>
      </c>
      <c r="N1421">
        <v>19</v>
      </c>
      <c r="O1421" t="s">
        <v>79</v>
      </c>
      <c r="P1421" t="s">
        <v>29</v>
      </c>
      <c r="Q1421" t="s">
        <v>50</v>
      </c>
      <c r="R1421" t="s">
        <v>50</v>
      </c>
      <c r="S1421">
        <v>263</v>
      </c>
      <c r="T1421">
        <v>2</v>
      </c>
      <c r="X1421" t="str">
        <f t="shared" si="23"/>
        <v>HS3</v>
      </c>
      <c r="Y1421">
        <f>VLOOKUP($X1421,Salt_Elev!$Q$1:$R$128,2,FALSE)</f>
        <v>0.27500000000000002</v>
      </c>
    </row>
    <row r="1422" spans="1:25" x14ac:dyDescent="0.25">
      <c r="A1422" s="1">
        <v>45035</v>
      </c>
      <c r="B1422" s="2">
        <v>0.38680555555555557</v>
      </c>
      <c r="C1422" t="s">
        <v>99</v>
      </c>
      <c r="D1422" t="s">
        <v>100</v>
      </c>
      <c r="E1422" t="s">
        <v>25</v>
      </c>
      <c r="F1422" t="s">
        <v>98</v>
      </c>
      <c r="G1422">
        <v>3</v>
      </c>
      <c r="H1422">
        <v>51</v>
      </c>
      <c r="I1422">
        <v>95</v>
      </c>
      <c r="J1422">
        <v>0</v>
      </c>
      <c r="K1422" t="s">
        <v>27</v>
      </c>
      <c r="L1422">
        <v>25</v>
      </c>
      <c r="M1422">
        <v>50</v>
      </c>
      <c r="N1422">
        <v>45</v>
      </c>
      <c r="O1422" t="s">
        <v>39</v>
      </c>
      <c r="P1422" t="s">
        <v>29</v>
      </c>
      <c r="Q1422" t="s">
        <v>29</v>
      </c>
      <c r="R1422" t="s">
        <v>40</v>
      </c>
      <c r="S1422">
        <v>295</v>
      </c>
      <c r="T1422">
        <v>0.5</v>
      </c>
      <c r="X1422" t="str">
        <f t="shared" si="23"/>
        <v>HS3</v>
      </c>
      <c r="Y1422">
        <f>VLOOKUP($X1422,Salt_Elev!$Q$1:$R$128,2,FALSE)</f>
        <v>0.27500000000000002</v>
      </c>
    </row>
    <row r="1423" spans="1:25" x14ac:dyDescent="0.25">
      <c r="A1423" s="1">
        <v>45035</v>
      </c>
      <c r="B1423" s="2">
        <v>0.38680555555555557</v>
      </c>
      <c r="C1423" t="s">
        <v>99</v>
      </c>
      <c r="D1423" t="s">
        <v>100</v>
      </c>
      <c r="E1423" t="s">
        <v>25</v>
      </c>
      <c r="F1423" t="s">
        <v>98</v>
      </c>
      <c r="G1423">
        <v>3</v>
      </c>
      <c r="H1423">
        <v>51</v>
      </c>
      <c r="I1423">
        <v>95</v>
      </c>
      <c r="J1423">
        <v>0</v>
      </c>
      <c r="K1423" t="s">
        <v>27</v>
      </c>
      <c r="L1423">
        <v>25</v>
      </c>
      <c r="M1423">
        <v>50</v>
      </c>
      <c r="N1423">
        <v>45</v>
      </c>
      <c r="O1423" t="s">
        <v>39</v>
      </c>
      <c r="P1423" t="s">
        <v>29</v>
      </c>
      <c r="Q1423" t="s">
        <v>29</v>
      </c>
      <c r="R1423" t="s">
        <v>40</v>
      </c>
      <c r="S1423">
        <v>285</v>
      </c>
      <c r="T1423">
        <v>0.5</v>
      </c>
      <c r="X1423" t="str">
        <f t="shared" si="23"/>
        <v>HS3</v>
      </c>
      <c r="Y1423">
        <f>VLOOKUP($X1423,Salt_Elev!$Q$1:$R$128,2,FALSE)</f>
        <v>0.27500000000000002</v>
      </c>
    </row>
    <row r="1424" spans="1:25" x14ac:dyDescent="0.25">
      <c r="A1424" s="1">
        <v>45035</v>
      </c>
      <c r="B1424" s="2">
        <v>0.38680555555555557</v>
      </c>
      <c r="C1424" t="s">
        <v>99</v>
      </c>
      <c r="D1424" t="s">
        <v>100</v>
      </c>
      <c r="E1424" t="s">
        <v>25</v>
      </c>
      <c r="F1424" t="s">
        <v>98</v>
      </c>
      <c r="G1424">
        <v>3</v>
      </c>
      <c r="H1424">
        <v>51</v>
      </c>
      <c r="I1424">
        <v>95</v>
      </c>
      <c r="J1424">
        <v>0</v>
      </c>
      <c r="K1424" t="s">
        <v>27</v>
      </c>
      <c r="L1424">
        <v>25</v>
      </c>
      <c r="M1424">
        <v>50</v>
      </c>
      <c r="N1424">
        <v>45</v>
      </c>
      <c r="O1424" t="s">
        <v>39</v>
      </c>
      <c r="P1424" t="s">
        <v>29</v>
      </c>
      <c r="Q1424" t="s">
        <v>29</v>
      </c>
      <c r="R1424" t="s">
        <v>40</v>
      </c>
      <c r="S1424">
        <v>225</v>
      </c>
      <c r="T1424">
        <v>0.5</v>
      </c>
      <c r="X1424" t="str">
        <f t="shared" si="23"/>
        <v>HS3</v>
      </c>
      <c r="Y1424">
        <f>VLOOKUP($X1424,Salt_Elev!$Q$1:$R$128,2,FALSE)</f>
        <v>0.27500000000000002</v>
      </c>
    </row>
    <row r="1425" spans="1:25" x14ac:dyDescent="0.25">
      <c r="A1425" s="1">
        <v>45035</v>
      </c>
      <c r="B1425" s="2">
        <v>0.38680555555555557</v>
      </c>
      <c r="C1425" t="s">
        <v>99</v>
      </c>
      <c r="D1425" t="s">
        <v>100</v>
      </c>
      <c r="E1425" t="s">
        <v>25</v>
      </c>
      <c r="F1425" t="s">
        <v>98</v>
      </c>
      <c r="G1425">
        <v>3</v>
      </c>
      <c r="H1425">
        <v>51</v>
      </c>
      <c r="I1425">
        <v>95</v>
      </c>
      <c r="J1425">
        <v>0</v>
      </c>
      <c r="K1425" t="s">
        <v>27</v>
      </c>
      <c r="L1425">
        <v>25</v>
      </c>
      <c r="M1425">
        <v>50</v>
      </c>
      <c r="N1425">
        <v>45</v>
      </c>
      <c r="O1425" t="s">
        <v>39</v>
      </c>
      <c r="P1425" t="s">
        <v>29</v>
      </c>
      <c r="Q1425" t="s">
        <v>29</v>
      </c>
      <c r="R1425" t="s">
        <v>40</v>
      </c>
      <c r="S1425">
        <v>264</v>
      </c>
      <c r="T1425">
        <v>0.5</v>
      </c>
      <c r="X1425" t="str">
        <f t="shared" si="23"/>
        <v>HS3</v>
      </c>
      <c r="Y1425">
        <f>VLOOKUP($X1425,Salt_Elev!$Q$1:$R$128,2,FALSE)</f>
        <v>0.27500000000000002</v>
      </c>
    </row>
    <row r="1426" spans="1:25" x14ac:dyDescent="0.25">
      <c r="A1426" s="1">
        <v>45035</v>
      </c>
      <c r="B1426" s="2">
        <v>0.38680555555555557</v>
      </c>
      <c r="C1426" t="s">
        <v>99</v>
      </c>
      <c r="D1426" t="s">
        <v>100</v>
      </c>
      <c r="E1426" t="s">
        <v>25</v>
      </c>
      <c r="F1426" t="s">
        <v>98</v>
      </c>
      <c r="G1426">
        <v>3</v>
      </c>
      <c r="H1426">
        <v>51</v>
      </c>
      <c r="I1426">
        <v>95</v>
      </c>
      <c r="J1426">
        <v>0</v>
      </c>
      <c r="K1426" t="s">
        <v>27</v>
      </c>
      <c r="L1426">
        <v>25</v>
      </c>
      <c r="M1426">
        <v>50</v>
      </c>
      <c r="N1426">
        <v>45</v>
      </c>
      <c r="O1426" t="s">
        <v>39</v>
      </c>
      <c r="P1426" t="s">
        <v>29</v>
      </c>
      <c r="Q1426" t="s">
        <v>29</v>
      </c>
      <c r="R1426" t="s">
        <v>40</v>
      </c>
      <c r="S1426">
        <v>324</v>
      </c>
      <c r="T1426">
        <v>0.4</v>
      </c>
      <c r="X1426" t="str">
        <f t="shared" si="23"/>
        <v>HS3</v>
      </c>
      <c r="Y1426">
        <f>VLOOKUP($X1426,Salt_Elev!$Q$1:$R$128,2,FALSE)</f>
        <v>0.27500000000000002</v>
      </c>
    </row>
    <row r="1427" spans="1:25" x14ac:dyDescent="0.25">
      <c r="A1427" s="1">
        <v>45035</v>
      </c>
      <c r="B1427" s="2">
        <v>0.38680555555555557</v>
      </c>
      <c r="C1427" t="s">
        <v>99</v>
      </c>
      <c r="D1427" t="s">
        <v>100</v>
      </c>
      <c r="E1427" t="s">
        <v>25</v>
      </c>
      <c r="F1427" t="s">
        <v>98</v>
      </c>
      <c r="G1427">
        <v>3</v>
      </c>
      <c r="H1427">
        <v>51</v>
      </c>
      <c r="I1427">
        <v>95</v>
      </c>
      <c r="J1427">
        <v>0</v>
      </c>
      <c r="K1427" t="s">
        <v>27</v>
      </c>
      <c r="L1427">
        <v>25</v>
      </c>
      <c r="M1427">
        <v>50</v>
      </c>
      <c r="N1427">
        <v>45</v>
      </c>
      <c r="O1427" t="s">
        <v>39</v>
      </c>
      <c r="P1427" t="s">
        <v>29</v>
      </c>
      <c r="Q1427" t="s">
        <v>29</v>
      </c>
      <c r="R1427" t="s">
        <v>40</v>
      </c>
      <c r="S1427">
        <v>367</v>
      </c>
      <c r="T1427">
        <v>0.4</v>
      </c>
      <c r="X1427" t="str">
        <f t="shared" si="23"/>
        <v>HS3</v>
      </c>
      <c r="Y1427">
        <f>VLOOKUP($X1427,Salt_Elev!$Q$1:$R$128,2,FALSE)</f>
        <v>0.27500000000000002</v>
      </c>
    </row>
    <row r="1428" spans="1:25" x14ac:dyDescent="0.25">
      <c r="A1428" s="1">
        <v>45035</v>
      </c>
      <c r="B1428" s="2">
        <v>0.38680555555555557</v>
      </c>
      <c r="C1428" t="s">
        <v>99</v>
      </c>
      <c r="D1428" t="s">
        <v>100</v>
      </c>
      <c r="E1428" t="s">
        <v>25</v>
      </c>
      <c r="F1428" t="s">
        <v>98</v>
      </c>
      <c r="G1428">
        <v>3</v>
      </c>
      <c r="H1428">
        <v>51</v>
      </c>
      <c r="I1428">
        <v>95</v>
      </c>
      <c r="J1428">
        <v>0</v>
      </c>
      <c r="K1428" t="s">
        <v>27</v>
      </c>
      <c r="L1428">
        <v>25</v>
      </c>
      <c r="M1428">
        <v>50</v>
      </c>
      <c r="N1428">
        <v>45</v>
      </c>
      <c r="O1428" t="s">
        <v>39</v>
      </c>
      <c r="P1428" t="s">
        <v>29</v>
      </c>
      <c r="Q1428" t="s">
        <v>29</v>
      </c>
      <c r="R1428" t="s">
        <v>40</v>
      </c>
      <c r="S1428">
        <v>345</v>
      </c>
      <c r="T1428">
        <v>0.4</v>
      </c>
      <c r="X1428" t="str">
        <f t="shared" si="23"/>
        <v>HS3</v>
      </c>
      <c r="Y1428">
        <f>VLOOKUP($X1428,Salt_Elev!$Q$1:$R$128,2,FALSE)</f>
        <v>0.27500000000000002</v>
      </c>
    </row>
    <row r="1429" spans="1:25" x14ac:dyDescent="0.25">
      <c r="A1429" s="1">
        <v>45035</v>
      </c>
      <c r="B1429" s="2">
        <v>0.38680555555555557</v>
      </c>
      <c r="C1429" t="s">
        <v>99</v>
      </c>
      <c r="D1429" t="s">
        <v>100</v>
      </c>
      <c r="E1429" t="s">
        <v>25</v>
      </c>
      <c r="F1429" t="s">
        <v>98</v>
      </c>
      <c r="G1429">
        <v>3</v>
      </c>
      <c r="H1429">
        <v>51</v>
      </c>
      <c r="I1429">
        <v>95</v>
      </c>
      <c r="J1429">
        <v>0</v>
      </c>
      <c r="K1429" t="s">
        <v>27</v>
      </c>
      <c r="L1429">
        <v>25</v>
      </c>
      <c r="M1429">
        <v>50</v>
      </c>
      <c r="N1429">
        <v>45</v>
      </c>
      <c r="O1429" t="s">
        <v>39</v>
      </c>
      <c r="P1429" t="s">
        <v>29</v>
      </c>
      <c r="Q1429" t="s">
        <v>29</v>
      </c>
      <c r="R1429" t="s">
        <v>40</v>
      </c>
      <c r="S1429">
        <v>310</v>
      </c>
      <c r="T1429">
        <v>0.3</v>
      </c>
      <c r="X1429" t="str">
        <f t="shared" si="23"/>
        <v>HS3</v>
      </c>
      <c r="Y1429">
        <f>VLOOKUP($X1429,Salt_Elev!$Q$1:$R$128,2,FALSE)</f>
        <v>0.27500000000000002</v>
      </c>
    </row>
    <row r="1430" spans="1:25" x14ac:dyDescent="0.25">
      <c r="A1430" s="1">
        <v>45035</v>
      </c>
      <c r="B1430" s="2">
        <v>0.38680555555555557</v>
      </c>
      <c r="C1430" t="s">
        <v>99</v>
      </c>
      <c r="D1430" t="s">
        <v>100</v>
      </c>
      <c r="E1430" t="s">
        <v>25</v>
      </c>
      <c r="F1430" t="s">
        <v>98</v>
      </c>
      <c r="G1430">
        <v>3</v>
      </c>
      <c r="H1430">
        <v>51</v>
      </c>
      <c r="I1430">
        <v>95</v>
      </c>
      <c r="J1430">
        <v>0</v>
      </c>
      <c r="K1430" t="s">
        <v>27</v>
      </c>
      <c r="L1430">
        <v>25</v>
      </c>
      <c r="M1430">
        <v>50</v>
      </c>
      <c r="N1430">
        <v>45</v>
      </c>
      <c r="O1430" t="s">
        <v>39</v>
      </c>
      <c r="P1430" t="s">
        <v>29</v>
      </c>
      <c r="Q1430" t="s">
        <v>29</v>
      </c>
      <c r="R1430" t="s">
        <v>40</v>
      </c>
      <c r="S1430">
        <v>258</v>
      </c>
      <c r="T1430">
        <v>0.3</v>
      </c>
      <c r="X1430" t="str">
        <f t="shared" si="23"/>
        <v>HS3</v>
      </c>
      <c r="Y1430">
        <f>VLOOKUP($X1430,Salt_Elev!$Q$1:$R$128,2,FALSE)</f>
        <v>0.27500000000000002</v>
      </c>
    </row>
    <row r="1431" spans="1:25" x14ac:dyDescent="0.25">
      <c r="A1431" s="1">
        <v>45035</v>
      </c>
      <c r="B1431" s="2">
        <v>0.38680555555555557</v>
      </c>
      <c r="C1431" t="s">
        <v>99</v>
      </c>
      <c r="D1431" t="s">
        <v>100</v>
      </c>
      <c r="E1431" t="s">
        <v>25</v>
      </c>
      <c r="F1431" t="s">
        <v>98</v>
      </c>
      <c r="G1431">
        <v>3</v>
      </c>
      <c r="H1431">
        <v>51</v>
      </c>
      <c r="I1431">
        <v>95</v>
      </c>
      <c r="J1431">
        <v>0</v>
      </c>
      <c r="K1431" t="s">
        <v>27</v>
      </c>
      <c r="L1431">
        <v>25</v>
      </c>
      <c r="M1431">
        <v>50</v>
      </c>
      <c r="N1431">
        <v>45</v>
      </c>
      <c r="O1431" t="s">
        <v>39</v>
      </c>
      <c r="P1431" t="s">
        <v>29</v>
      </c>
      <c r="Q1431" t="s">
        <v>29</v>
      </c>
      <c r="R1431" t="s">
        <v>40</v>
      </c>
      <c r="S1431">
        <v>275</v>
      </c>
      <c r="T1431">
        <v>0.3</v>
      </c>
      <c r="X1431" t="str">
        <f t="shared" si="23"/>
        <v>HS3</v>
      </c>
      <c r="Y1431">
        <f>VLOOKUP($X1431,Salt_Elev!$Q$1:$R$128,2,FALSE)</f>
        <v>0.27500000000000002</v>
      </c>
    </row>
    <row r="1432" spans="1:25" x14ac:dyDescent="0.25">
      <c r="A1432" s="1">
        <v>45035</v>
      </c>
      <c r="B1432" s="2">
        <v>0.39861111111111108</v>
      </c>
      <c r="C1432" t="s">
        <v>103</v>
      </c>
      <c r="D1432" t="s">
        <v>104</v>
      </c>
      <c r="E1432" t="s">
        <v>25</v>
      </c>
      <c r="F1432" t="s">
        <v>98</v>
      </c>
      <c r="G1432">
        <v>4</v>
      </c>
      <c r="H1432">
        <v>49</v>
      </c>
      <c r="I1432">
        <v>100</v>
      </c>
      <c r="J1432">
        <v>0</v>
      </c>
      <c r="K1432" t="s">
        <v>85</v>
      </c>
      <c r="L1432">
        <v>15</v>
      </c>
      <c r="M1432">
        <v>100</v>
      </c>
      <c r="N1432">
        <v>9</v>
      </c>
      <c r="O1432" t="s">
        <v>17</v>
      </c>
      <c r="P1432" t="s">
        <v>29</v>
      </c>
      <c r="Q1432" t="s">
        <v>29</v>
      </c>
      <c r="R1432" t="s">
        <v>50</v>
      </c>
      <c r="S1432">
        <v>498</v>
      </c>
      <c r="T1432">
        <v>5</v>
      </c>
      <c r="X1432" t="str">
        <f t="shared" si="23"/>
        <v>HS4</v>
      </c>
      <c r="Y1432">
        <f>VLOOKUP($X1432,Salt_Elev!$Q$1:$R$128,2,FALSE)</f>
        <v>0.50900000000000001</v>
      </c>
    </row>
    <row r="1433" spans="1:25" x14ac:dyDescent="0.25">
      <c r="A1433" s="1">
        <v>45035</v>
      </c>
      <c r="B1433" s="2">
        <v>0.39861111111111108</v>
      </c>
      <c r="C1433" t="s">
        <v>103</v>
      </c>
      <c r="D1433" t="s">
        <v>104</v>
      </c>
      <c r="E1433" t="s">
        <v>25</v>
      </c>
      <c r="F1433" t="s">
        <v>98</v>
      </c>
      <c r="G1433">
        <v>4</v>
      </c>
      <c r="H1433">
        <v>49</v>
      </c>
      <c r="I1433">
        <v>100</v>
      </c>
      <c r="J1433">
        <v>0</v>
      </c>
      <c r="K1433" t="s">
        <v>85</v>
      </c>
      <c r="L1433">
        <v>15</v>
      </c>
      <c r="M1433">
        <v>100</v>
      </c>
      <c r="N1433">
        <v>9</v>
      </c>
      <c r="O1433" t="s">
        <v>17</v>
      </c>
      <c r="P1433" t="s">
        <v>29</v>
      </c>
      <c r="Q1433" t="s">
        <v>29</v>
      </c>
      <c r="R1433" t="s">
        <v>50</v>
      </c>
      <c r="S1433">
        <v>520</v>
      </c>
      <c r="T1433">
        <v>3.5</v>
      </c>
      <c r="X1433" t="str">
        <f t="shared" si="23"/>
        <v>HS4</v>
      </c>
      <c r="Y1433">
        <f>VLOOKUP($X1433,Salt_Elev!$Q$1:$R$128,2,FALSE)</f>
        <v>0.50900000000000001</v>
      </c>
    </row>
    <row r="1434" spans="1:25" x14ac:dyDescent="0.25">
      <c r="A1434" s="1">
        <v>45035</v>
      </c>
      <c r="B1434" s="2">
        <v>0.39861111111111108</v>
      </c>
      <c r="C1434" t="s">
        <v>103</v>
      </c>
      <c r="D1434" t="s">
        <v>104</v>
      </c>
      <c r="E1434" t="s">
        <v>25</v>
      </c>
      <c r="F1434" t="s">
        <v>98</v>
      </c>
      <c r="G1434">
        <v>4</v>
      </c>
      <c r="H1434">
        <v>49</v>
      </c>
      <c r="I1434">
        <v>100</v>
      </c>
      <c r="J1434">
        <v>0</v>
      </c>
      <c r="K1434" t="s">
        <v>85</v>
      </c>
      <c r="L1434">
        <v>15</v>
      </c>
      <c r="M1434">
        <v>100</v>
      </c>
      <c r="N1434">
        <v>9</v>
      </c>
      <c r="O1434" t="s">
        <v>17</v>
      </c>
      <c r="P1434" t="s">
        <v>29</v>
      </c>
      <c r="Q1434" t="s">
        <v>29</v>
      </c>
      <c r="R1434" t="s">
        <v>50</v>
      </c>
      <c r="S1434">
        <v>424</v>
      </c>
      <c r="T1434">
        <v>3.5</v>
      </c>
      <c r="X1434" t="str">
        <f t="shared" si="23"/>
        <v>HS4</v>
      </c>
      <c r="Y1434">
        <f>VLOOKUP($X1434,Salt_Elev!$Q$1:$R$128,2,FALSE)</f>
        <v>0.50900000000000001</v>
      </c>
    </row>
    <row r="1435" spans="1:25" x14ac:dyDescent="0.25">
      <c r="A1435" s="1">
        <v>45035</v>
      </c>
      <c r="B1435" s="2">
        <v>0.39861111111111108</v>
      </c>
      <c r="C1435" t="s">
        <v>103</v>
      </c>
      <c r="D1435" t="s">
        <v>104</v>
      </c>
      <c r="E1435" t="s">
        <v>25</v>
      </c>
      <c r="F1435" t="s">
        <v>98</v>
      </c>
      <c r="G1435">
        <v>4</v>
      </c>
      <c r="H1435">
        <v>49</v>
      </c>
      <c r="I1435">
        <v>100</v>
      </c>
      <c r="J1435">
        <v>0</v>
      </c>
      <c r="K1435" t="s">
        <v>85</v>
      </c>
      <c r="L1435">
        <v>15</v>
      </c>
      <c r="M1435">
        <v>100</v>
      </c>
      <c r="N1435">
        <v>9</v>
      </c>
      <c r="O1435" t="s">
        <v>17</v>
      </c>
      <c r="P1435" t="s">
        <v>29</v>
      </c>
      <c r="Q1435" t="s">
        <v>29</v>
      </c>
      <c r="R1435" t="s">
        <v>50</v>
      </c>
      <c r="S1435">
        <v>530</v>
      </c>
      <c r="T1435">
        <v>3.5</v>
      </c>
      <c r="X1435" t="str">
        <f t="shared" si="23"/>
        <v>HS4</v>
      </c>
      <c r="Y1435">
        <f>VLOOKUP($X1435,Salt_Elev!$Q$1:$R$128,2,FALSE)</f>
        <v>0.50900000000000001</v>
      </c>
    </row>
    <row r="1436" spans="1:25" x14ac:dyDescent="0.25">
      <c r="A1436" s="1">
        <v>45035</v>
      </c>
      <c r="B1436" s="2">
        <v>0.39861111111111108</v>
      </c>
      <c r="C1436" t="s">
        <v>103</v>
      </c>
      <c r="D1436" t="s">
        <v>104</v>
      </c>
      <c r="E1436" t="s">
        <v>25</v>
      </c>
      <c r="F1436" t="s">
        <v>98</v>
      </c>
      <c r="G1436">
        <v>4</v>
      </c>
      <c r="H1436">
        <v>49</v>
      </c>
      <c r="I1436">
        <v>100</v>
      </c>
      <c r="J1436">
        <v>0</v>
      </c>
      <c r="K1436" t="s">
        <v>85</v>
      </c>
      <c r="L1436">
        <v>15</v>
      </c>
      <c r="M1436">
        <v>100</v>
      </c>
      <c r="N1436">
        <v>9</v>
      </c>
      <c r="O1436" t="s">
        <v>17</v>
      </c>
      <c r="P1436" t="s">
        <v>29</v>
      </c>
      <c r="Q1436" t="s">
        <v>29</v>
      </c>
      <c r="R1436" t="s">
        <v>50</v>
      </c>
      <c r="S1436">
        <v>448</v>
      </c>
      <c r="T1436">
        <v>3</v>
      </c>
      <c r="X1436" t="str">
        <f t="shared" si="23"/>
        <v>HS4</v>
      </c>
      <c r="Y1436">
        <f>VLOOKUP($X1436,Salt_Elev!$Q$1:$R$128,2,FALSE)</f>
        <v>0.50900000000000001</v>
      </c>
    </row>
    <row r="1437" spans="1:25" x14ac:dyDescent="0.25">
      <c r="A1437" s="1">
        <v>45035</v>
      </c>
      <c r="B1437" s="2">
        <v>0.39861111111111108</v>
      </c>
      <c r="C1437" t="s">
        <v>103</v>
      </c>
      <c r="D1437" t="s">
        <v>104</v>
      </c>
      <c r="E1437" t="s">
        <v>25</v>
      </c>
      <c r="F1437" t="s">
        <v>98</v>
      </c>
      <c r="G1437">
        <v>4</v>
      </c>
      <c r="H1437">
        <v>49</v>
      </c>
      <c r="I1437">
        <v>100</v>
      </c>
      <c r="J1437">
        <v>0</v>
      </c>
      <c r="K1437" t="s">
        <v>85</v>
      </c>
      <c r="L1437">
        <v>15</v>
      </c>
      <c r="M1437">
        <v>100</v>
      </c>
      <c r="N1437">
        <v>9</v>
      </c>
      <c r="O1437" t="s">
        <v>17</v>
      </c>
      <c r="P1437" t="s">
        <v>29</v>
      </c>
      <c r="Q1437" t="s">
        <v>29</v>
      </c>
      <c r="R1437" t="s">
        <v>50</v>
      </c>
      <c r="S1437">
        <v>560</v>
      </c>
      <c r="T1437">
        <v>3</v>
      </c>
      <c r="X1437" t="str">
        <f t="shared" si="23"/>
        <v>HS4</v>
      </c>
      <c r="Y1437">
        <f>VLOOKUP($X1437,Salt_Elev!$Q$1:$R$128,2,FALSE)</f>
        <v>0.50900000000000001</v>
      </c>
    </row>
    <row r="1438" spans="1:25" x14ac:dyDescent="0.25">
      <c r="A1438" s="1">
        <v>45035</v>
      </c>
      <c r="B1438" s="2">
        <v>0.39861111111111108</v>
      </c>
      <c r="C1438" t="s">
        <v>103</v>
      </c>
      <c r="D1438" t="s">
        <v>104</v>
      </c>
      <c r="E1438" t="s">
        <v>25</v>
      </c>
      <c r="F1438" t="s">
        <v>98</v>
      </c>
      <c r="G1438">
        <v>4</v>
      </c>
      <c r="H1438">
        <v>49</v>
      </c>
      <c r="I1438">
        <v>100</v>
      </c>
      <c r="J1438">
        <v>0</v>
      </c>
      <c r="K1438" t="s">
        <v>85</v>
      </c>
      <c r="L1438">
        <v>15</v>
      </c>
      <c r="M1438">
        <v>100</v>
      </c>
      <c r="N1438">
        <v>9</v>
      </c>
      <c r="O1438" t="s">
        <v>17</v>
      </c>
      <c r="P1438" t="s">
        <v>29</v>
      </c>
      <c r="Q1438" t="s">
        <v>29</v>
      </c>
      <c r="R1438" t="s">
        <v>50</v>
      </c>
      <c r="S1438">
        <v>280</v>
      </c>
      <c r="T1438">
        <v>3</v>
      </c>
      <c r="X1438" t="str">
        <f t="shared" si="23"/>
        <v>HS4</v>
      </c>
      <c r="Y1438">
        <f>VLOOKUP($X1438,Salt_Elev!$Q$1:$R$128,2,FALSE)</f>
        <v>0.50900000000000001</v>
      </c>
    </row>
    <row r="1439" spans="1:25" x14ac:dyDescent="0.25">
      <c r="A1439" s="1">
        <v>45035</v>
      </c>
      <c r="B1439" s="2">
        <v>0.39861111111111108</v>
      </c>
      <c r="C1439" t="s">
        <v>103</v>
      </c>
      <c r="D1439" t="s">
        <v>104</v>
      </c>
      <c r="E1439" t="s">
        <v>25</v>
      </c>
      <c r="F1439" t="s">
        <v>98</v>
      </c>
      <c r="G1439">
        <v>4</v>
      </c>
      <c r="H1439">
        <v>49</v>
      </c>
      <c r="I1439">
        <v>100</v>
      </c>
      <c r="J1439">
        <v>0</v>
      </c>
      <c r="K1439" t="s">
        <v>85</v>
      </c>
      <c r="L1439">
        <v>15</v>
      </c>
      <c r="M1439">
        <v>100</v>
      </c>
      <c r="N1439">
        <v>9</v>
      </c>
      <c r="O1439" t="s">
        <v>17</v>
      </c>
      <c r="P1439" t="s">
        <v>29</v>
      </c>
      <c r="Q1439" t="s">
        <v>29</v>
      </c>
      <c r="R1439" t="s">
        <v>50</v>
      </c>
      <c r="S1439">
        <v>520</v>
      </c>
      <c r="T1439">
        <v>2.5</v>
      </c>
      <c r="X1439" t="str">
        <f t="shared" si="23"/>
        <v>HS4</v>
      </c>
      <c r="Y1439">
        <f>VLOOKUP($X1439,Salt_Elev!$Q$1:$R$128,2,FALSE)</f>
        <v>0.50900000000000001</v>
      </c>
    </row>
    <row r="1440" spans="1:25" x14ac:dyDescent="0.25">
      <c r="A1440" s="1">
        <v>45035</v>
      </c>
      <c r="B1440" s="2">
        <v>0.39861111111111108</v>
      </c>
      <c r="C1440" t="s">
        <v>103</v>
      </c>
      <c r="D1440" t="s">
        <v>104</v>
      </c>
      <c r="E1440" t="s">
        <v>25</v>
      </c>
      <c r="F1440" t="s">
        <v>98</v>
      </c>
      <c r="G1440">
        <v>4</v>
      </c>
      <c r="H1440">
        <v>49</v>
      </c>
      <c r="I1440">
        <v>100</v>
      </c>
      <c r="J1440">
        <v>0</v>
      </c>
      <c r="K1440" t="s">
        <v>85</v>
      </c>
      <c r="L1440">
        <v>15</v>
      </c>
      <c r="M1440">
        <v>100</v>
      </c>
      <c r="N1440">
        <v>9</v>
      </c>
      <c r="O1440" t="s">
        <v>17</v>
      </c>
      <c r="P1440" t="s">
        <v>29</v>
      </c>
      <c r="Q1440" t="s">
        <v>29</v>
      </c>
      <c r="R1440" t="s">
        <v>50</v>
      </c>
      <c r="S1440">
        <v>480</v>
      </c>
      <c r="T1440">
        <v>2</v>
      </c>
      <c r="X1440" t="str">
        <f t="shared" si="23"/>
        <v>HS4</v>
      </c>
      <c r="Y1440">
        <f>VLOOKUP($X1440,Salt_Elev!$Q$1:$R$128,2,FALSE)</f>
        <v>0.50900000000000001</v>
      </c>
    </row>
    <row r="1441" spans="1:25" x14ac:dyDescent="0.25">
      <c r="A1441" s="1">
        <v>45035</v>
      </c>
      <c r="B1441" s="2">
        <v>0.39861111111111108</v>
      </c>
      <c r="C1441" t="s">
        <v>103</v>
      </c>
      <c r="D1441" t="s">
        <v>104</v>
      </c>
      <c r="E1441" t="s">
        <v>25</v>
      </c>
      <c r="F1441" t="s">
        <v>98</v>
      </c>
      <c r="G1441">
        <v>4</v>
      </c>
      <c r="H1441">
        <v>49</v>
      </c>
      <c r="I1441">
        <v>100</v>
      </c>
      <c r="J1441">
        <v>0</v>
      </c>
      <c r="K1441" t="s">
        <v>106</v>
      </c>
      <c r="L1441">
        <v>40</v>
      </c>
      <c r="M1441">
        <v>50</v>
      </c>
      <c r="N1441">
        <v>188</v>
      </c>
      <c r="O1441" t="s">
        <v>87</v>
      </c>
      <c r="P1441" t="s">
        <v>29</v>
      </c>
      <c r="Q1441" t="s">
        <v>29</v>
      </c>
      <c r="R1441" t="s">
        <v>29</v>
      </c>
      <c r="S1441">
        <v>496</v>
      </c>
      <c r="T1441">
        <v>2</v>
      </c>
      <c r="U1441" t="s">
        <v>105</v>
      </c>
      <c r="X1441" t="str">
        <f t="shared" si="23"/>
        <v>HS4</v>
      </c>
      <c r="Y1441">
        <f>VLOOKUP($X1441,Salt_Elev!$Q$1:$R$128,2,FALSE)</f>
        <v>0.50900000000000001</v>
      </c>
    </row>
    <row r="1442" spans="1:25" x14ac:dyDescent="0.25">
      <c r="A1442" s="1">
        <v>45035</v>
      </c>
      <c r="B1442" s="2">
        <v>0.39861111111111108</v>
      </c>
      <c r="C1442" t="s">
        <v>103</v>
      </c>
      <c r="D1442" t="s">
        <v>104</v>
      </c>
      <c r="E1442" t="s">
        <v>25</v>
      </c>
      <c r="F1442" t="s">
        <v>98</v>
      </c>
      <c r="G1442">
        <v>4</v>
      </c>
      <c r="H1442">
        <v>49</v>
      </c>
      <c r="I1442">
        <v>100</v>
      </c>
      <c r="J1442">
        <v>0</v>
      </c>
      <c r="K1442" t="s">
        <v>106</v>
      </c>
      <c r="L1442">
        <v>40</v>
      </c>
      <c r="M1442">
        <v>50</v>
      </c>
      <c r="N1442">
        <v>188</v>
      </c>
      <c r="O1442" t="s">
        <v>87</v>
      </c>
      <c r="P1442" t="s">
        <v>29</v>
      </c>
      <c r="Q1442" t="s">
        <v>29</v>
      </c>
      <c r="R1442" t="s">
        <v>29</v>
      </c>
      <c r="S1442">
        <v>235</v>
      </c>
      <c r="T1442">
        <v>1.1000000000000001</v>
      </c>
      <c r="U1442" t="s">
        <v>105</v>
      </c>
      <c r="X1442" t="str">
        <f t="shared" si="23"/>
        <v>HS4</v>
      </c>
      <c r="Y1442">
        <f>VLOOKUP($X1442,Salt_Elev!$Q$1:$R$128,2,FALSE)</f>
        <v>0.50900000000000001</v>
      </c>
    </row>
    <row r="1443" spans="1:25" x14ac:dyDescent="0.25">
      <c r="A1443" s="1">
        <v>45035</v>
      </c>
      <c r="B1443" s="2">
        <v>0.39861111111111108</v>
      </c>
      <c r="C1443" t="s">
        <v>103</v>
      </c>
      <c r="D1443" t="s">
        <v>104</v>
      </c>
      <c r="E1443" t="s">
        <v>25</v>
      </c>
      <c r="F1443" t="s">
        <v>98</v>
      </c>
      <c r="G1443">
        <v>4</v>
      </c>
      <c r="H1443">
        <v>49</v>
      </c>
      <c r="I1443">
        <v>100</v>
      </c>
      <c r="J1443">
        <v>0</v>
      </c>
      <c r="K1443" t="s">
        <v>106</v>
      </c>
      <c r="L1443">
        <v>40</v>
      </c>
      <c r="M1443">
        <v>50</v>
      </c>
      <c r="N1443">
        <v>188</v>
      </c>
      <c r="O1443" t="s">
        <v>87</v>
      </c>
      <c r="P1443" t="s">
        <v>29</v>
      </c>
      <c r="Q1443" t="s">
        <v>29</v>
      </c>
      <c r="R1443" t="s">
        <v>29</v>
      </c>
      <c r="S1443">
        <v>420</v>
      </c>
      <c r="T1443">
        <v>1</v>
      </c>
      <c r="U1443" t="s">
        <v>105</v>
      </c>
      <c r="X1443" t="str">
        <f t="shared" si="23"/>
        <v>HS4</v>
      </c>
      <c r="Y1443">
        <f>VLOOKUP($X1443,Salt_Elev!$Q$1:$R$128,2,FALSE)</f>
        <v>0.50900000000000001</v>
      </c>
    </row>
    <row r="1444" spans="1:25" x14ac:dyDescent="0.25">
      <c r="A1444" s="1">
        <v>45035</v>
      </c>
      <c r="B1444" s="2">
        <v>0.39861111111111108</v>
      </c>
      <c r="C1444" t="s">
        <v>103</v>
      </c>
      <c r="D1444" t="s">
        <v>104</v>
      </c>
      <c r="E1444" t="s">
        <v>25</v>
      </c>
      <c r="F1444" t="s">
        <v>98</v>
      </c>
      <c r="G1444">
        <v>4</v>
      </c>
      <c r="H1444">
        <v>49</v>
      </c>
      <c r="I1444">
        <v>100</v>
      </c>
      <c r="J1444">
        <v>0</v>
      </c>
      <c r="K1444" t="s">
        <v>106</v>
      </c>
      <c r="L1444">
        <v>40</v>
      </c>
      <c r="M1444">
        <v>50</v>
      </c>
      <c r="N1444">
        <v>188</v>
      </c>
      <c r="O1444" t="s">
        <v>87</v>
      </c>
      <c r="P1444" t="s">
        <v>29</v>
      </c>
      <c r="Q1444" t="s">
        <v>29</v>
      </c>
      <c r="R1444" t="s">
        <v>29</v>
      </c>
      <c r="S1444">
        <v>378</v>
      </c>
      <c r="T1444">
        <v>1</v>
      </c>
      <c r="U1444" t="s">
        <v>105</v>
      </c>
      <c r="X1444" t="str">
        <f t="shared" si="23"/>
        <v>HS4</v>
      </c>
      <c r="Y1444">
        <f>VLOOKUP($X1444,Salt_Elev!$Q$1:$R$128,2,FALSE)</f>
        <v>0.50900000000000001</v>
      </c>
    </row>
    <row r="1445" spans="1:25" x14ac:dyDescent="0.25">
      <c r="A1445" s="1">
        <v>45035</v>
      </c>
      <c r="B1445" s="2">
        <v>0.39861111111111108</v>
      </c>
      <c r="C1445" t="s">
        <v>103</v>
      </c>
      <c r="D1445" t="s">
        <v>104</v>
      </c>
      <c r="E1445" t="s">
        <v>25</v>
      </c>
      <c r="F1445" t="s">
        <v>98</v>
      </c>
      <c r="G1445">
        <v>4</v>
      </c>
      <c r="H1445">
        <v>49</v>
      </c>
      <c r="I1445">
        <v>100</v>
      </c>
      <c r="J1445">
        <v>0</v>
      </c>
      <c r="K1445" t="s">
        <v>106</v>
      </c>
      <c r="L1445">
        <v>40</v>
      </c>
      <c r="M1445">
        <v>50</v>
      </c>
      <c r="N1445">
        <v>188</v>
      </c>
      <c r="O1445" t="s">
        <v>87</v>
      </c>
      <c r="P1445" t="s">
        <v>29</v>
      </c>
      <c r="Q1445" t="s">
        <v>29</v>
      </c>
      <c r="R1445" t="s">
        <v>29</v>
      </c>
      <c r="S1445">
        <v>356</v>
      </c>
      <c r="T1445">
        <v>0.9</v>
      </c>
      <c r="U1445" t="s">
        <v>105</v>
      </c>
      <c r="X1445" t="str">
        <f t="shared" si="23"/>
        <v>HS4</v>
      </c>
      <c r="Y1445">
        <f>VLOOKUP($X1445,Salt_Elev!$Q$1:$R$128,2,FALSE)</f>
        <v>0.50900000000000001</v>
      </c>
    </row>
    <row r="1446" spans="1:25" x14ac:dyDescent="0.25">
      <c r="A1446" s="1">
        <v>45035</v>
      </c>
      <c r="B1446" s="2">
        <v>0.39861111111111108</v>
      </c>
      <c r="C1446" t="s">
        <v>103</v>
      </c>
      <c r="D1446" t="s">
        <v>104</v>
      </c>
      <c r="E1446" t="s">
        <v>25</v>
      </c>
      <c r="F1446" t="s">
        <v>98</v>
      </c>
      <c r="G1446">
        <v>4</v>
      </c>
      <c r="H1446">
        <v>49</v>
      </c>
      <c r="I1446">
        <v>100</v>
      </c>
      <c r="J1446">
        <v>0</v>
      </c>
      <c r="K1446" t="s">
        <v>106</v>
      </c>
      <c r="L1446">
        <v>40</v>
      </c>
      <c r="M1446">
        <v>50</v>
      </c>
      <c r="N1446">
        <v>188</v>
      </c>
      <c r="O1446" t="s">
        <v>87</v>
      </c>
      <c r="P1446" t="s">
        <v>29</v>
      </c>
      <c r="Q1446" t="s">
        <v>29</v>
      </c>
      <c r="R1446" t="s">
        <v>29</v>
      </c>
      <c r="S1446">
        <v>429</v>
      </c>
      <c r="T1446">
        <v>0.5</v>
      </c>
      <c r="U1446" t="s">
        <v>105</v>
      </c>
      <c r="X1446" t="str">
        <f t="shared" si="23"/>
        <v>HS4</v>
      </c>
      <c r="Y1446">
        <f>VLOOKUP($X1446,Salt_Elev!$Q$1:$R$128,2,FALSE)</f>
        <v>0.50900000000000001</v>
      </c>
    </row>
    <row r="1447" spans="1:25" x14ac:dyDescent="0.25">
      <c r="A1447" s="1">
        <v>45035</v>
      </c>
      <c r="B1447" s="2">
        <v>0.39861111111111108</v>
      </c>
      <c r="C1447" t="s">
        <v>103</v>
      </c>
      <c r="D1447" t="s">
        <v>104</v>
      </c>
      <c r="E1447" t="s">
        <v>25</v>
      </c>
      <c r="F1447" t="s">
        <v>98</v>
      </c>
      <c r="G1447">
        <v>4</v>
      </c>
      <c r="H1447">
        <v>49</v>
      </c>
      <c r="I1447">
        <v>100</v>
      </c>
      <c r="J1447">
        <v>0</v>
      </c>
      <c r="K1447" t="s">
        <v>106</v>
      </c>
      <c r="L1447">
        <v>40</v>
      </c>
      <c r="M1447">
        <v>50</v>
      </c>
      <c r="N1447">
        <v>188</v>
      </c>
      <c r="O1447" t="s">
        <v>87</v>
      </c>
      <c r="P1447" t="s">
        <v>29</v>
      </c>
      <c r="Q1447" t="s">
        <v>29</v>
      </c>
      <c r="R1447" t="s">
        <v>29</v>
      </c>
      <c r="S1447">
        <v>321</v>
      </c>
      <c r="T1447">
        <v>0.5</v>
      </c>
      <c r="U1447" t="s">
        <v>105</v>
      </c>
      <c r="X1447" t="str">
        <f t="shared" si="23"/>
        <v>HS4</v>
      </c>
      <c r="Y1447">
        <f>VLOOKUP($X1447,Salt_Elev!$Q$1:$R$128,2,FALSE)</f>
        <v>0.50900000000000001</v>
      </c>
    </row>
    <row r="1448" spans="1:25" x14ac:dyDescent="0.25">
      <c r="A1448" s="1">
        <v>45035</v>
      </c>
      <c r="B1448" s="2">
        <v>0.39861111111111108</v>
      </c>
      <c r="C1448" t="s">
        <v>103</v>
      </c>
      <c r="D1448" t="s">
        <v>104</v>
      </c>
      <c r="E1448" t="s">
        <v>25</v>
      </c>
      <c r="F1448" t="s">
        <v>98</v>
      </c>
      <c r="G1448">
        <v>4</v>
      </c>
      <c r="H1448">
        <v>49</v>
      </c>
      <c r="I1448">
        <v>100</v>
      </c>
      <c r="J1448">
        <v>0</v>
      </c>
      <c r="K1448" t="s">
        <v>106</v>
      </c>
      <c r="L1448">
        <v>40</v>
      </c>
      <c r="M1448">
        <v>50</v>
      </c>
      <c r="N1448">
        <v>188</v>
      </c>
      <c r="O1448" t="s">
        <v>87</v>
      </c>
      <c r="P1448" t="s">
        <v>29</v>
      </c>
      <c r="Q1448" t="s">
        <v>29</v>
      </c>
      <c r="R1448" t="s">
        <v>29</v>
      </c>
      <c r="S1448">
        <v>327</v>
      </c>
      <c r="T1448">
        <v>0.4</v>
      </c>
      <c r="U1448" t="s">
        <v>105</v>
      </c>
      <c r="X1448" t="str">
        <f t="shared" si="23"/>
        <v>HS4</v>
      </c>
      <c r="Y1448">
        <f>VLOOKUP($X1448,Salt_Elev!$Q$1:$R$128,2,FALSE)</f>
        <v>0.50900000000000001</v>
      </c>
    </row>
    <row r="1449" spans="1:25" x14ac:dyDescent="0.25">
      <c r="A1449" s="1">
        <v>45035</v>
      </c>
      <c r="B1449" s="2">
        <v>0.39861111111111108</v>
      </c>
      <c r="C1449" t="s">
        <v>103</v>
      </c>
      <c r="D1449" t="s">
        <v>104</v>
      </c>
      <c r="E1449" t="s">
        <v>25</v>
      </c>
      <c r="F1449" t="s">
        <v>98</v>
      </c>
      <c r="G1449">
        <v>4</v>
      </c>
      <c r="H1449">
        <v>49</v>
      </c>
      <c r="I1449">
        <v>100</v>
      </c>
      <c r="J1449">
        <v>0</v>
      </c>
      <c r="K1449" t="s">
        <v>106</v>
      </c>
      <c r="L1449">
        <v>40</v>
      </c>
      <c r="M1449">
        <v>50</v>
      </c>
      <c r="N1449">
        <v>188</v>
      </c>
      <c r="O1449" t="s">
        <v>87</v>
      </c>
      <c r="P1449" t="s">
        <v>29</v>
      </c>
      <c r="Q1449" t="s">
        <v>29</v>
      </c>
      <c r="R1449" t="s">
        <v>29</v>
      </c>
      <c r="S1449">
        <v>270</v>
      </c>
      <c r="T1449">
        <v>0.3</v>
      </c>
      <c r="U1449" t="s">
        <v>105</v>
      </c>
      <c r="X1449" t="str">
        <f t="shared" si="23"/>
        <v>HS4</v>
      </c>
      <c r="Y1449">
        <f>VLOOKUP($X1449,Salt_Elev!$Q$1:$R$128,2,FALSE)</f>
        <v>0.50900000000000001</v>
      </c>
    </row>
    <row r="1450" spans="1:25" x14ac:dyDescent="0.25">
      <c r="A1450" s="1">
        <v>45035</v>
      </c>
      <c r="B1450" s="2">
        <v>0.39861111111111108</v>
      </c>
      <c r="C1450" t="s">
        <v>103</v>
      </c>
      <c r="D1450" t="s">
        <v>104</v>
      </c>
      <c r="E1450" t="s">
        <v>25</v>
      </c>
      <c r="F1450" t="s">
        <v>98</v>
      </c>
      <c r="G1450">
        <v>4</v>
      </c>
      <c r="H1450">
        <v>49</v>
      </c>
      <c r="I1450">
        <v>100</v>
      </c>
      <c r="J1450">
        <v>0</v>
      </c>
      <c r="K1450" t="s">
        <v>106</v>
      </c>
      <c r="L1450">
        <v>40</v>
      </c>
      <c r="M1450">
        <v>50</v>
      </c>
      <c r="N1450">
        <v>188</v>
      </c>
      <c r="O1450" t="s">
        <v>87</v>
      </c>
      <c r="P1450" t="s">
        <v>29</v>
      </c>
      <c r="Q1450" t="s">
        <v>29</v>
      </c>
      <c r="R1450" t="s">
        <v>29</v>
      </c>
      <c r="S1450">
        <v>290</v>
      </c>
      <c r="T1450">
        <v>0.2</v>
      </c>
      <c r="U1450" t="s">
        <v>105</v>
      </c>
      <c r="X1450" t="str">
        <f t="shared" si="23"/>
        <v>HS4</v>
      </c>
      <c r="Y1450">
        <f>VLOOKUP($X1450,Salt_Elev!$Q$1:$R$128,2,FALSE)</f>
        <v>0.50900000000000001</v>
      </c>
    </row>
    <row r="1451" spans="1:25" x14ac:dyDescent="0.25">
      <c r="A1451" s="1">
        <v>45035</v>
      </c>
      <c r="B1451" s="2">
        <v>0.39861111111111108</v>
      </c>
      <c r="C1451" t="s">
        <v>103</v>
      </c>
      <c r="D1451" t="s">
        <v>104</v>
      </c>
      <c r="E1451" t="s">
        <v>25</v>
      </c>
      <c r="F1451" t="s">
        <v>98</v>
      </c>
      <c r="G1451">
        <v>4</v>
      </c>
      <c r="H1451">
        <v>49</v>
      </c>
      <c r="I1451">
        <v>100</v>
      </c>
      <c r="J1451">
        <v>0</v>
      </c>
      <c r="K1451" t="s">
        <v>54</v>
      </c>
      <c r="L1451">
        <v>40</v>
      </c>
      <c r="M1451">
        <v>100</v>
      </c>
      <c r="N1451">
        <v>37</v>
      </c>
      <c r="O1451" t="s">
        <v>16</v>
      </c>
      <c r="P1451" t="s">
        <v>29</v>
      </c>
      <c r="Q1451" t="s">
        <v>50</v>
      </c>
      <c r="R1451" t="s">
        <v>29</v>
      </c>
      <c r="S1451">
        <v>395</v>
      </c>
      <c r="T1451">
        <v>5</v>
      </c>
      <c r="U1451" t="s">
        <v>105</v>
      </c>
      <c r="X1451" t="str">
        <f t="shared" si="23"/>
        <v>HS4</v>
      </c>
      <c r="Y1451">
        <f>VLOOKUP($X1451,Salt_Elev!$Q$1:$R$128,2,FALSE)</f>
        <v>0.50900000000000001</v>
      </c>
    </row>
    <row r="1452" spans="1:25" x14ac:dyDescent="0.25">
      <c r="A1452" s="1">
        <v>45035</v>
      </c>
      <c r="B1452" s="2">
        <v>0.39861111111111108</v>
      </c>
      <c r="C1452" t="s">
        <v>103</v>
      </c>
      <c r="D1452" t="s">
        <v>104</v>
      </c>
      <c r="E1452" t="s">
        <v>25</v>
      </c>
      <c r="F1452" t="s">
        <v>98</v>
      </c>
      <c r="G1452">
        <v>4</v>
      </c>
      <c r="H1452">
        <v>49</v>
      </c>
      <c r="I1452">
        <v>100</v>
      </c>
      <c r="J1452">
        <v>0</v>
      </c>
      <c r="K1452" t="s">
        <v>54</v>
      </c>
      <c r="L1452">
        <v>40</v>
      </c>
      <c r="M1452">
        <v>100</v>
      </c>
      <c r="N1452">
        <v>37</v>
      </c>
      <c r="O1452" t="s">
        <v>16</v>
      </c>
      <c r="P1452" t="s">
        <v>29</v>
      </c>
      <c r="Q1452" t="s">
        <v>50</v>
      </c>
      <c r="R1452" t="s">
        <v>29</v>
      </c>
      <c r="S1452">
        <v>442</v>
      </c>
      <c r="T1452">
        <v>4.5</v>
      </c>
      <c r="U1452" t="s">
        <v>105</v>
      </c>
      <c r="X1452" t="str">
        <f t="shared" si="23"/>
        <v>HS4</v>
      </c>
      <c r="Y1452">
        <f>VLOOKUP($X1452,Salt_Elev!$Q$1:$R$128,2,FALSE)</f>
        <v>0.50900000000000001</v>
      </c>
    </row>
    <row r="1453" spans="1:25" x14ac:dyDescent="0.25">
      <c r="A1453" s="1">
        <v>45035</v>
      </c>
      <c r="B1453" s="2">
        <v>0.39861111111111108</v>
      </c>
      <c r="C1453" t="s">
        <v>103</v>
      </c>
      <c r="D1453" t="s">
        <v>104</v>
      </c>
      <c r="E1453" t="s">
        <v>25</v>
      </c>
      <c r="F1453" t="s">
        <v>98</v>
      </c>
      <c r="G1453">
        <v>4</v>
      </c>
      <c r="H1453">
        <v>49</v>
      </c>
      <c r="I1453">
        <v>100</v>
      </c>
      <c r="J1453">
        <v>0</v>
      </c>
      <c r="K1453" t="s">
        <v>54</v>
      </c>
      <c r="L1453">
        <v>40</v>
      </c>
      <c r="M1453">
        <v>100</v>
      </c>
      <c r="N1453">
        <v>37</v>
      </c>
      <c r="O1453" t="s">
        <v>16</v>
      </c>
      <c r="P1453" t="s">
        <v>29</v>
      </c>
      <c r="Q1453" t="s">
        <v>50</v>
      </c>
      <c r="R1453" t="s">
        <v>29</v>
      </c>
      <c r="S1453">
        <v>236</v>
      </c>
      <c r="T1453">
        <v>3.5</v>
      </c>
      <c r="U1453" t="s">
        <v>105</v>
      </c>
      <c r="X1453" t="str">
        <f t="shared" si="23"/>
        <v>HS4</v>
      </c>
      <c r="Y1453">
        <f>VLOOKUP($X1453,Salt_Elev!$Q$1:$R$128,2,FALSE)</f>
        <v>0.50900000000000001</v>
      </c>
    </row>
    <row r="1454" spans="1:25" x14ac:dyDescent="0.25">
      <c r="A1454" s="1">
        <v>45035</v>
      </c>
      <c r="B1454" s="2">
        <v>0.39861111111111108</v>
      </c>
      <c r="C1454" t="s">
        <v>103</v>
      </c>
      <c r="D1454" t="s">
        <v>104</v>
      </c>
      <c r="E1454" t="s">
        <v>25</v>
      </c>
      <c r="F1454" t="s">
        <v>98</v>
      </c>
      <c r="G1454">
        <v>4</v>
      </c>
      <c r="H1454">
        <v>49</v>
      </c>
      <c r="I1454">
        <v>100</v>
      </c>
      <c r="J1454">
        <v>0</v>
      </c>
      <c r="K1454" t="s">
        <v>54</v>
      </c>
      <c r="L1454">
        <v>40</v>
      </c>
      <c r="M1454">
        <v>100</v>
      </c>
      <c r="N1454">
        <v>37</v>
      </c>
      <c r="O1454" t="s">
        <v>16</v>
      </c>
      <c r="P1454" t="s">
        <v>29</v>
      </c>
      <c r="Q1454" t="s">
        <v>50</v>
      </c>
      <c r="R1454" t="s">
        <v>29</v>
      </c>
      <c r="S1454">
        <v>343</v>
      </c>
      <c r="T1454">
        <v>3.5</v>
      </c>
      <c r="U1454" t="s">
        <v>105</v>
      </c>
      <c r="X1454" t="str">
        <f t="shared" si="23"/>
        <v>HS4</v>
      </c>
      <c r="Y1454">
        <f>VLOOKUP($X1454,Salt_Elev!$Q$1:$R$128,2,FALSE)</f>
        <v>0.50900000000000001</v>
      </c>
    </row>
    <row r="1455" spans="1:25" x14ac:dyDescent="0.25">
      <c r="A1455" s="1">
        <v>45035</v>
      </c>
      <c r="B1455" s="2">
        <v>0.39861111111111108</v>
      </c>
      <c r="C1455" t="s">
        <v>103</v>
      </c>
      <c r="D1455" t="s">
        <v>104</v>
      </c>
      <c r="E1455" t="s">
        <v>25</v>
      </c>
      <c r="F1455" t="s">
        <v>98</v>
      </c>
      <c r="G1455">
        <v>4</v>
      </c>
      <c r="H1455">
        <v>49</v>
      </c>
      <c r="I1455">
        <v>100</v>
      </c>
      <c r="J1455">
        <v>0</v>
      </c>
      <c r="K1455" t="s">
        <v>54</v>
      </c>
      <c r="L1455">
        <v>40</v>
      </c>
      <c r="M1455">
        <v>100</v>
      </c>
      <c r="N1455">
        <v>37</v>
      </c>
      <c r="O1455" t="s">
        <v>16</v>
      </c>
      <c r="P1455" t="s">
        <v>29</v>
      </c>
      <c r="Q1455" t="s">
        <v>50</v>
      </c>
      <c r="R1455" t="s">
        <v>29</v>
      </c>
      <c r="S1455">
        <v>205</v>
      </c>
      <c r="T1455">
        <v>3.1</v>
      </c>
      <c r="U1455" t="s">
        <v>105</v>
      </c>
      <c r="X1455" t="str">
        <f t="shared" si="23"/>
        <v>HS4</v>
      </c>
      <c r="Y1455">
        <f>VLOOKUP($X1455,Salt_Elev!$Q$1:$R$128,2,FALSE)</f>
        <v>0.50900000000000001</v>
      </c>
    </row>
    <row r="1456" spans="1:25" x14ac:dyDescent="0.25">
      <c r="A1456" s="1">
        <v>45035</v>
      </c>
      <c r="B1456" s="2">
        <v>0.39861111111111108</v>
      </c>
      <c r="C1456" t="s">
        <v>103</v>
      </c>
      <c r="D1456" t="s">
        <v>104</v>
      </c>
      <c r="E1456" t="s">
        <v>25</v>
      </c>
      <c r="F1456" t="s">
        <v>98</v>
      </c>
      <c r="G1456">
        <v>4</v>
      </c>
      <c r="H1456">
        <v>49</v>
      </c>
      <c r="I1456">
        <v>100</v>
      </c>
      <c r="J1456">
        <v>0</v>
      </c>
      <c r="K1456" t="s">
        <v>54</v>
      </c>
      <c r="L1456">
        <v>40</v>
      </c>
      <c r="M1456">
        <v>100</v>
      </c>
      <c r="N1456">
        <v>37</v>
      </c>
      <c r="O1456" t="s">
        <v>16</v>
      </c>
      <c r="P1456" t="s">
        <v>29</v>
      </c>
      <c r="Q1456" t="s">
        <v>50</v>
      </c>
      <c r="R1456" t="s">
        <v>29</v>
      </c>
      <c r="S1456">
        <v>244</v>
      </c>
      <c r="T1456">
        <v>3</v>
      </c>
      <c r="U1456" t="s">
        <v>105</v>
      </c>
      <c r="X1456" t="str">
        <f t="shared" si="23"/>
        <v>HS4</v>
      </c>
      <c r="Y1456">
        <f>VLOOKUP($X1456,Salt_Elev!$Q$1:$R$128,2,FALSE)</f>
        <v>0.50900000000000001</v>
      </c>
    </row>
    <row r="1457" spans="1:25" x14ac:dyDescent="0.25">
      <c r="A1457" s="1">
        <v>45035</v>
      </c>
      <c r="B1457" s="2">
        <v>0.39861111111111108</v>
      </c>
      <c r="C1457" t="s">
        <v>103</v>
      </c>
      <c r="D1457" t="s">
        <v>104</v>
      </c>
      <c r="E1457" t="s">
        <v>25</v>
      </c>
      <c r="F1457" t="s">
        <v>98</v>
      </c>
      <c r="G1457">
        <v>4</v>
      </c>
      <c r="H1457">
        <v>49</v>
      </c>
      <c r="I1457">
        <v>100</v>
      </c>
      <c r="J1457">
        <v>0</v>
      </c>
      <c r="K1457" t="s">
        <v>54</v>
      </c>
      <c r="L1457">
        <v>40</v>
      </c>
      <c r="M1457">
        <v>100</v>
      </c>
      <c r="N1457">
        <v>37</v>
      </c>
      <c r="O1457" t="s">
        <v>16</v>
      </c>
      <c r="P1457" t="s">
        <v>29</v>
      </c>
      <c r="Q1457" t="s">
        <v>50</v>
      </c>
      <c r="R1457" t="s">
        <v>29</v>
      </c>
      <c r="S1457">
        <v>229</v>
      </c>
      <c r="T1457">
        <v>2.5</v>
      </c>
      <c r="U1457" t="s">
        <v>105</v>
      </c>
      <c r="X1457" t="str">
        <f t="shared" si="23"/>
        <v>HS4</v>
      </c>
      <c r="Y1457">
        <f>VLOOKUP($X1457,Salt_Elev!$Q$1:$R$128,2,FALSE)</f>
        <v>0.50900000000000001</v>
      </c>
    </row>
    <row r="1458" spans="1:25" x14ac:dyDescent="0.25">
      <c r="A1458" s="1">
        <v>45035</v>
      </c>
      <c r="B1458" s="2">
        <v>0.39861111111111108</v>
      </c>
      <c r="C1458" t="s">
        <v>103</v>
      </c>
      <c r="D1458" t="s">
        <v>104</v>
      </c>
      <c r="E1458" t="s">
        <v>25</v>
      </c>
      <c r="F1458" t="s">
        <v>98</v>
      </c>
      <c r="G1458">
        <v>4</v>
      </c>
      <c r="H1458">
        <v>49</v>
      </c>
      <c r="I1458">
        <v>100</v>
      </c>
      <c r="J1458">
        <v>0</v>
      </c>
      <c r="K1458" t="s">
        <v>54</v>
      </c>
      <c r="L1458">
        <v>40</v>
      </c>
      <c r="M1458">
        <v>100</v>
      </c>
      <c r="N1458">
        <v>37</v>
      </c>
      <c r="O1458" t="s">
        <v>16</v>
      </c>
      <c r="P1458" t="s">
        <v>29</v>
      </c>
      <c r="Q1458" t="s">
        <v>50</v>
      </c>
      <c r="R1458" t="s">
        <v>29</v>
      </c>
      <c r="S1458">
        <v>191</v>
      </c>
      <c r="T1458">
        <v>2.5</v>
      </c>
      <c r="U1458" t="s">
        <v>105</v>
      </c>
      <c r="X1458" t="str">
        <f t="shared" si="23"/>
        <v>HS4</v>
      </c>
      <c r="Y1458">
        <f>VLOOKUP($X1458,Salt_Elev!$Q$1:$R$128,2,FALSE)</f>
        <v>0.50900000000000001</v>
      </c>
    </row>
    <row r="1459" spans="1:25" x14ac:dyDescent="0.25">
      <c r="A1459" s="1">
        <v>45035</v>
      </c>
      <c r="B1459" s="2">
        <v>0.39861111111111108</v>
      </c>
      <c r="C1459" t="s">
        <v>103</v>
      </c>
      <c r="D1459" t="s">
        <v>104</v>
      </c>
      <c r="E1459" t="s">
        <v>25</v>
      </c>
      <c r="F1459" t="s">
        <v>98</v>
      </c>
      <c r="G1459">
        <v>4</v>
      </c>
      <c r="H1459">
        <v>49</v>
      </c>
      <c r="I1459">
        <v>100</v>
      </c>
      <c r="J1459">
        <v>0</v>
      </c>
      <c r="K1459" t="s">
        <v>54</v>
      </c>
      <c r="L1459">
        <v>40</v>
      </c>
      <c r="M1459">
        <v>100</v>
      </c>
      <c r="N1459">
        <v>37</v>
      </c>
      <c r="O1459" t="s">
        <v>16</v>
      </c>
      <c r="P1459" t="s">
        <v>29</v>
      </c>
      <c r="Q1459" t="s">
        <v>50</v>
      </c>
      <c r="R1459" t="s">
        <v>29</v>
      </c>
      <c r="S1459">
        <v>417</v>
      </c>
      <c r="T1459">
        <v>2.1</v>
      </c>
      <c r="U1459" t="s">
        <v>105</v>
      </c>
      <c r="X1459" t="str">
        <f t="shared" si="23"/>
        <v>HS4</v>
      </c>
      <c r="Y1459">
        <f>VLOOKUP($X1459,Salt_Elev!$Q$1:$R$128,2,FALSE)</f>
        <v>0.50900000000000001</v>
      </c>
    </row>
    <row r="1460" spans="1:25" x14ac:dyDescent="0.25">
      <c r="A1460" s="1">
        <v>45035</v>
      </c>
      <c r="B1460" s="2">
        <v>0.39861111111111108</v>
      </c>
      <c r="C1460" t="s">
        <v>103</v>
      </c>
      <c r="D1460" t="s">
        <v>104</v>
      </c>
      <c r="E1460" t="s">
        <v>25</v>
      </c>
      <c r="F1460" t="s">
        <v>98</v>
      </c>
      <c r="G1460">
        <v>4</v>
      </c>
      <c r="H1460">
        <v>49</v>
      </c>
      <c r="I1460">
        <v>100</v>
      </c>
      <c r="J1460">
        <v>0</v>
      </c>
      <c r="K1460" t="s">
        <v>54</v>
      </c>
      <c r="L1460">
        <v>40</v>
      </c>
      <c r="M1460">
        <v>100</v>
      </c>
      <c r="N1460">
        <v>37</v>
      </c>
      <c r="O1460" t="s">
        <v>16</v>
      </c>
      <c r="P1460" t="s">
        <v>29</v>
      </c>
      <c r="Q1460" t="s">
        <v>50</v>
      </c>
      <c r="R1460" t="s">
        <v>29</v>
      </c>
      <c r="S1460">
        <v>210</v>
      </c>
      <c r="T1460">
        <v>2.1</v>
      </c>
      <c r="U1460" t="s">
        <v>105</v>
      </c>
      <c r="X1460" t="str">
        <f t="shared" si="23"/>
        <v>HS4</v>
      </c>
      <c r="Y1460">
        <f>VLOOKUP($X1460,Salt_Elev!$Q$1:$R$128,2,FALSE)</f>
        <v>0.50900000000000001</v>
      </c>
    </row>
    <row r="1461" spans="1:25" x14ac:dyDescent="0.25">
      <c r="A1461" s="1">
        <v>45035</v>
      </c>
      <c r="B1461" s="2">
        <v>0.4145833333333333</v>
      </c>
      <c r="C1461" t="s">
        <v>103</v>
      </c>
      <c r="D1461" t="s">
        <v>107</v>
      </c>
      <c r="E1461" t="s">
        <v>25</v>
      </c>
      <c r="F1461" t="s">
        <v>98</v>
      </c>
      <c r="G1461">
        <v>5</v>
      </c>
      <c r="H1461">
        <v>22.4</v>
      </c>
      <c r="I1461">
        <v>95</v>
      </c>
      <c r="J1461">
        <v>0</v>
      </c>
      <c r="K1461" t="s">
        <v>54</v>
      </c>
      <c r="L1461">
        <v>93</v>
      </c>
      <c r="M1461">
        <v>50</v>
      </c>
      <c r="N1461">
        <v>23</v>
      </c>
      <c r="O1461" t="s">
        <v>72</v>
      </c>
      <c r="P1461" t="s">
        <v>29</v>
      </c>
      <c r="Q1461" t="s">
        <v>50</v>
      </c>
      <c r="R1461" t="s">
        <v>50</v>
      </c>
      <c r="S1461">
        <v>235</v>
      </c>
      <c r="T1461">
        <v>3.9</v>
      </c>
      <c r="X1461" t="str">
        <f t="shared" si="23"/>
        <v>HS5</v>
      </c>
      <c r="Y1461">
        <f>VLOOKUP($X1461,Salt_Elev!$Q$1:$R$128,2,FALSE)</f>
        <v>0.32700000000000001</v>
      </c>
    </row>
    <row r="1462" spans="1:25" x14ac:dyDescent="0.25">
      <c r="A1462" s="1">
        <v>45035</v>
      </c>
      <c r="B1462" s="2">
        <v>0.4145833333333333</v>
      </c>
      <c r="C1462" t="s">
        <v>103</v>
      </c>
      <c r="D1462" t="s">
        <v>107</v>
      </c>
      <c r="E1462" t="s">
        <v>25</v>
      </c>
      <c r="F1462" t="s">
        <v>98</v>
      </c>
      <c r="G1462">
        <v>5</v>
      </c>
      <c r="H1462">
        <v>22.4</v>
      </c>
      <c r="I1462">
        <v>95</v>
      </c>
      <c r="J1462">
        <v>0</v>
      </c>
      <c r="K1462" t="s">
        <v>54</v>
      </c>
      <c r="L1462">
        <v>93</v>
      </c>
      <c r="M1462">
        <v>50</v>
      </c>
      <c r="N1462">
        <v>23</v>
      </c>
      <c r="O1462" t="s">
        <v>72</v>
      </c>
      <c r="P1462" t="s">
        <v>29</v>
      </c>
      <c r="Q1462" t="s">
        <v>50</v>
      </c>
      <c r="R1462" t="s">
        <v>50</v>
      </c>
      <c r="S1462">
        <v>227</v>
      </c>
      <c r="T1462">
        <v>3.9</v>
      </c>
      <c r="X1462" t="str">
        <f t="shared" si="23"/>
        <v>HS5</v>
      </c>
      <c r="Y1462">
        <f>VLOOKUP($X1462,Salt_Elev!$Q$1:$R$128,2,FALSE)</f>
        <v>0.32700000000000001</v>
      </c>
    </row>
    <row r="1463" spans="1:25" x14ac:dyDescent="0.25">
      <c r="A1463" s="1">
        <v>45035</v>
      </c>
      <c r="B1463" s="2">
        <v>0.4145833333333333</v>
      </c>
      <c r="C1463" t="s">
        <v>103</v>
      </c>
      <c r="D1463" t="s">
        <v>107</v>
      </c>
      <c r="E1463" t="s">
        <v>25</v>
      </c>
      <c r="F1463" t="s">
        <v>98</v>
      </c>
      <c r="G1463">
        <v>5</v>
      </c>
      <c r="H1463">
        <v>22.4</v>
      </c>
      <c r="I1463">
        <v>95</v>
      </c>
      <c r="J1463">
        <v>0</v>
      </c>
      <c r="K1463" t="s">
        <v>54</v>
      </c>
      <c r="L1463">
        <v>93</v>
      </c>
      <c r="M1463">
        <v>50</v>
      </c>
      <c r="N1463">
        <v>23</v>
      </c>
      <c r="O1463" t="s">
        <v>72</v>
      </c>
      <c r="P1463" t="s">
        <v>29</v>
      </c>
      <c r="Q1463" t="s">
        <v>50</v>
      </c>
      <c r="R1463" t="s">
        <v>50</v>
      </c>
      <c r="S1463">
        <v>275</v>
      </c>
      <c r="T1463">
        <v>3.9</v>
      </c>
      <c r="X1463" t="str">
        <f t="shared" si="23"/>
        <v>HS5</v>
      </c>
      <c r="Y1463">
        <f>VLOOKUP($X1463,Salt_Elev!$Q$1:$R$128,2,FALSE)</f>
        <v>0.32700000000000001</v>
      </c>
    </row>
    <row r="1464" spans="1:25" x14ac:dyDescent="0.25">
      <c r="A1464" s="1">
        <v>45035</v>
      </c>
      <c r="B1464" s="2">
        <v>0.4145833333333333</v>
      </c>
      <c r="C1464" t="s">
        <v>103</v>
      </c>
      <c r="D1464" t="s">
        <v>107</v>
      </c>
      <c r="E1464" t="s">
        <v>25</v>
      </c>
      <c r="F1464" t="s">
        <v>98</v>
      </c>
      <c r="G1464">
        <v>5</v>
      </c>
      <c r="H1464">
        <v>22.4</v>
      </c>
      <c r="I1464">
        <v>95</v>
      </c>
      <c r="J1464">
        <v>0</v>
      </c>
      <c r="K1464" t="s">
        <v>54</v>
      </c>
      <c r="L1464">
        <v>93</v>
      </c>
      <c r="M1464">
        <v>50</v>
      </c>
      <c r="N1464">
        <v>23</v>
      </c>
      <c r="O1464" t="s">
        <v>72</v>
      </c>
      <c r="P1464" t="s">
        <v>29</v>
      </c>
      <c r="Q1464" t="s">
        <v>50</v>
      </c>
      <c r="R1464" t="s">
        <v>50</v>
      </c>
      <c r="S1464">
        <v>255</v>
      </c>
      <c r="T1464">
        <v>3.5</v>
      </c>
      <c r="X1464" t="str">
        <f t="shared" si="23"/>
        <v>HS5</v>
      </c>
      <c r="Y1464">
        <f>VLOOKUP($X1464,Salt_Elev!$Q$1:$R$128,2,FALSE)</f>
        <v>0.32700000000000001</v>
      </c>
    </row>
    <row r="1465" spans="1:25" x14ac:dyDescent="0.25">
      <c r="A1465" s="1">
        <v>45035</v>
      </c>
      <c r="B1465" s="2">
        <v>0.4145833333333333</v>
      </c>
      <c r="C1465" t="s">
        <v>103</v>
      </c>
      <c r="D1465" t="s">
        <v>107</v>
      </c>
      <c r="E1465" t="s">
        <v>25</v>
      </c>
      <c r="F1465" t="s">
        <v>98</v>
      </c>
      <c r="G1465">
        <v>5</v>
      </c>
      <c r="H1465">
        <v>22.4</v>
      </c>
      <c r="I1465">
        <v>95</v>
      </c>
      <c r="J1465">
        <v>0</v>
      </c>
      <c r="K1465" t="s">
        <v>54</v>
      </c>
      <c r="L1465">
        <v>93</v>
      </c>
      <c r="M1465">
        <v>50</v>
      </c>
      <c r="N1465">
        <v>23</v>
      </c>
      <c r="O1465" t="s">
        <v>72</v>
      </c>
      <c r="P1465" t="s">
        <v>29</v>
      </c>
      <c r="Q1465" t="s">
        <v>50</v>
      </c>
      <c r="R1465" t="s">
        <v>50</v>
      </c>
      <c r="S1465">
        <v>185</v>
      </c>
      <c r="T1465">
        <v>3.3</v>
      </c>
      <c r="X1465" t="str">
        <f t="shared" si="23"/>
        <v>HS5</v>
      </c>
      <c r="Y1465">
        <f>VLOOKUP($X1465,Salt_Elev!$Q$1:$R$128,2,FALSE)</f>
        <v>0.32700000000000001</v>
      </c>
    </row>
    <row r="1466" spans="1:25" x14ac:dyDescent="0.25">
      <c r="A1466" s="1">
        <v>45035</v>
      </c>
      <c r="B1466" s="2">
        <v>0.4145833333333333</v>
      </c>
      <c r="C1466" t="s">
        <v>103</v>
      </c>
      <c r="D1466" t="s">
        <v>107</v>
      </c>
      <c r="E1466" t="s">
        <v>25</v>
      </c>
      <c r="F1466" t="s">
        <v>98</v>
      </c>
      <c r="G1466">
        <v>5</v>
      </c>
      <c r="H1466">
        <v>22.4</v>
      </c>
      <c r="I1466">
        <v>95</v>
      </c>
      <c r="J1466">
        <v>0</v>
      </c>
      <c r="K1466" t="s">
        <v>54</v>
      </c>
      <c r="L1466">
        <v>93</v>
      </c>
      <c r="M1466">
        <v>50</v>
      </c>
      <c r="N1466">
        <v>23</v>
      </c>
      <c r="O1466" t="s">
        <v>72</v>
      </c>
      <c r="P1466" t="s">
        <v>29</v>
      </c>
      <c r="Q1466" t="s">
        <v>50</v>
      </c>
      <c r="R1466" t="s">
        <v>50</v>
      </c>
      <c r="S1466">
        <v>196</v>
      </c>
      <c r="T1466">
        <v>3.2</v>
      </c>
      <c r="X1466" t="str">
        <f t="shared" si="23"/>
        <v>HS5</v>
      </c>
      <c r="Y1466">
        <f>VLOOKUP($X1466,Salt_Elev!$Q$1:$R$128,2,FALSE)</f>
        <v>0.32700000000000001</v>
      </c>
    </row>
    <row r="1467" spans="1:25" x14ac:dyDescent="0.25">
      <c r="A1467" s="1">
        <v>45035</v>
      </c>
      <c r="B1467" s="2">
        <v>0.4145833333333333</v>
      </c>
      <c r="C1467" t="s">
        <v>103</v>
      </c>
      <c r="D1467" t="s">
        <v>107</v>
      </c>
      <c r="E1467" t="s">
        <v>25</v>
      </c>
      <c r="F1467" t="s">
        <v>98</v>
      </c>
      <c r="G1467">
        <v>5</v>
      </c>
      <c r="H1467">
        <v>22.4</v>
      </c>
      <c r="I1467">
        <v>95</v>
      </c>
      <c r="J1467">
        <v>0</v>
      </c>
      <c r="K1467" t="s">
        <v>54</v>
      </c>
      <c r="L1467">
        <v>93</v>
      </c>
      <c r="M1467">
        <v>50</v>
      </c>
      <c r="N1467">
        <v>23</v>
      </c>
      <c r="O1467" t="s">
        <v>72</v>
      </c>
      <c r="P1467" t="s">
        <v>29</v>
      </c>
      <c r="Q1467" t="s">
        <v>50</v>
      </c>
      <c r="R1467" t="s">
        <v>50</v>
      </c>
      <c r="S1467">
        <v>240</v>
      </c>
      <c r="T1467">
        <v>3</v>
      </c>
      <c r="X1467" t="str">
        <f t="shared" si="23"/>
        <v>HS5</v>
      </c>
      <c r="Y1467">
        <f>VLOOKUP($X1467,Salt_Elev!$Q$1:$R$128,2,FALSE)</f>
        <v>0.32700000000000001</v>
      </c>
    </row>
    <row r="1468" spans="1:25" x14ac:dyDescent="0.25">
      <c r="A1468" s="1">
        <v>45035</v>
      </c>
      <c r="B1468" s="2">
        <v>0.4145833333333333</v>
      </c>
      <c r="C1468" t="s">
        <v>103</v>
      </c>
      <c r="D1468" t="s">
        <v>107</v>
      </c>
      <c r="E1468" t="s">
        <v>25</v>
      </c>
      <c r="F1468" t="s">
        <v>98</v>
      </c>
      <c r="G1468">
        <v>5</v>
      </c>
      <c r="H1468">
        <v>22.4</v>
      </c>
      <c r="I1468">
        <v>95</v>
      </c>
      <c r="J1468">
        <v>0</v>
      </c>
      <c r="K1468" t="s">
        <v>54</v>
      </c>
      <c r="L1468">
        <v>93</v>
      </c>
      <c r="M1468">
        <v>50</v>
      </c>
      <c r="N1468">
        <v>23</v>
      </c>
      <c r="O1468" t="s">
        <v>72</v>
      </c>
      <c r="P1468" t="s">
        <v>29</v>
      </c>
      <c r="Q1468" t="s">
        <v>50</v>
      </c>
      <c r="R1468" t="s">
        <v>50</v>
      </c>
      <c r="S1468">
        <v>300</v>
      </c>
      <c r="T1468">
        <v>3</v>
      </c>
      <c r="X1468" t="str">
        <f t="shared" si="23"/>
        <v>HS5</v>
      </c>
      <c r="Y1468">
        <f>VLOOKUP($X1468,Salt_Elev!$Q$1:$R$128,2,FALSE)</f>
        <v>0.32700000000000001</v>
      </c>
    </row>
    <row r="1469" spans="1:25" x14ac:dyDescent="0.25">
      <c r="A1469" s="1">
        <v>45035</v>
      </c>
      <c r="B1469" s="2">
        <v>0.4145833333333333</v>
      </c>
      <c r="C1469" t="s">
        <v>103</v>
      </c>
      <c r="D1469" t="s">
        <v>107</v>
      </c>
      <c r="E1469" t="s">
        <v>25</v>
      </c>
      <c r="F1469" t="s">
        <v>98</v>
      </c>
      <c r="G1469">
        <v>5</v>
      </c>
      <c r="H1469">
        <v>22.4</v>
      </c>
      <c r="I1469">
        <v>95</v>
      </c>
      <c r="J1469">
        <v>0</v>
      </c>
      <c r="K1469" t="s">
        <v>54</v>
      </c>
      <c r="L1469">
        <v>93</v>
      </c>
      <c r="M1469">
        <v>50</v>
      </c>
      <c r="N1469">
        <v>23</v>
      </c>
      <c r="O1469" t="s">
        <v>72</v>
      </c>
      <c r="P1469" t="s">
        <v>29</v>
      </c>
      <c r="Q1469" t="s">
        <v>50</v>
      </c>
      <c r="R1469" t="s">
        <v>50</v>
      </c>
      <c r="S1469">
        <v>280</v>
      </c>
      <c r="T1469">
        <v>3</v>
      </c>
      <c r="X1469" t="str">
        <f t="shared" si="23"/>
        <v>HS5</v>
      </c>
      <c r="Y1469">
        <f>VLOOKUP($X1469,Salt_Elev!$Q$1:$R$128,2,FALSE)</f>
        <v>0.32700000000000001</v>
      </c>
    </row>
    <row r="1470" spans="1:25" x14ac:dyDescent="0.25">
      <c r="A1470" s="1">
        <v>45035</v>
      </c>
      <c r="B1470" s="2">
        <v>0.4145833333333333</v>
      </c>
      <c r="C1470" t="s">
        <v>103</v>
      </c>
      <c r="D1470" t="s">
        <v>107</v>
      </c>
      <c r="E1470" t="s">
        <v>25</v>
      </c>
      <c r="F1470" t="s">
        <v>98</v>
      </c>
      <c r="G1470">
        <v>5</v>
      </c>
      <c r="H1470">
        <v>22.4</v>
      </c>
      <c r="I1470">
        <v>95</v>
      </c>
      <c r="J1470">
        <v>0</v>
      </c>
      <c r="K1470" t="s">
        <v>54</v>
      </c>
      <c r="L1470">
        <v>93</v>
      </c>
      <c r="M1470">
        <v>50</v>
      </c>
      <c r="N1470">
        <v>23</v>
      </c>
      <c r="O1470" t="s">
        <v>72</v>
      </c>
      <c r="P1470" t="s">
        <v>29</v>
      </c>
      <c r="Q1470" t="s">
        <v>50</v>
      </c>
      <c r="R1470" t="s">
        <v>50</v>
      </c>
      <c r="S1470">
        <v>240</v>
      </c>
      <c r="T1470">
        <v>2.8</v>
      </c>
      <c r="X1470" t="str">
        <f t="shared" si="23"/>
        <v>HS5</v>
      </c>
      <c r="Y1470">
        <f>VLOOKUP($X1470,Salt_Elev!$Q$1:$R$128,2,FALSE)</f>
        <v>0.32700000000000001</v>
      </c>
    </row>
    <row r="1471" spans="1:25" x14ac:dyDescent="0.25">
      <c r="A1471" s="1">
        <v>45035</v>
      </c>
      <c r="B1471" s="2">
        <v>0.4145833333333333</v>
      </c>
      <c r="C1471" t="s">
        <v>103</v>
      </c>
      <c r="D1471" t="s">
        <v>107</v>
      </c>
      <c r="E1471" t="s">
        <v>25</v>
      </c>
      <c r="F1471" t="s">
        <v>98</v>
      </c>
      <c r="G1471">
        <v>5</v>
      </c>
      <c r="H1471">
        <v>22.4</v>
      </c>
      <c r="I1471">
        <v>95</v>
      </c>
      <c r="J1471">
        <v>0</v>
      </c>
      <c r="K1471" t="s">
        <v>27</v>
      </c>
      <c r="L1471">
        <v>2</v>
      </c>
      <c r="M1471">
        <v>100</v>
      </c>
      <c r="N1471">
        <v>101</v>
      </c>
      <c r="O1471" t="s">
        <v>87</v>
      </c>
      <c r="P1471" t="s">
        <v>29</v>
      </c>
      <c r="Q1471" t="s">
        <v>29</v>
      </c>
      <c r="R1471" t="s">
        <v>29</v>
      </c>
      <c r="S1471">
        <v>257</v>
      </c>
      <c r="T1471">
        <v>1.1000000000000001</v>
      </c>
      <c r="X1471" t="str">
        <f t="shared" si="23"/>
        <v>HS5</v>
      </c>
      <c r="Y1471">
        <f>VLOOKUP($X1471,Salt_Elev!$Q$1:$R$128,2,FALSE)</f>
        <v>0.32700000000000001</v>
      </c>
    </row>
    <row r="1472" spans="1:25" x14ac:dyDescent="0.25">
      <c r="A1472" s="1">
        <v>45035</v>
      </c>
      <c r="B1472" s="2">
        <v>0.4145833333333333</v>
      </c>
      <c r="C1472" t="s">
        <v>103</v>
      </c>
      <c r="D1472" t="s">
        <v>107</v>
      </c>
      <c r="E1472" t="s">
        <v>25</v>
      </c>
      <c r="F1472" t="s">
        <v>98</v>
      </c>
      <c r="G1472">
        <v>5</v>
      </c>
      <c r="H1472">
        <v>22.4</v>
      </c>
      <c r="I1472">
        <v>95</v>
      </c>
      <c r="J1472">
        <v>0</v>
      </c>
      <c r="K1472" t="s">
        <v>27</v>
      </c>
      <c r="L1472">
        <v>2</v>
      </c>
      <c r="M1472">
        <v>100</v>
      </c>
      <c r="N1472">
        <v>101</v>
      </c>
      <c r="O1472" t="s">
        <v>87</v>
      </c>
      <c r="P1472" t="s">
        <v>29</v>
      </c>
      <c r="Q1472" t="s">
        <v>29</v>
      </c>
      <c r="R1472" t="s">
        <v>29</v>
      </c>
      <c r="S1472">
        <v>101</v>
      </c>
      <c r="T1472">
        <v>1</v>
      </c>
      <c r="X1472" t="str">
        <f t="shared" si="23"/>
        <v>HS5</v>
      </c>
      <c r="Y1472">
        <f>VLOOKUP($X1472,Salt_Elev!$Q$1:$R$128,2,FALSE)</f>
        <v>0.32700000000000001</v>
      </c>
    </row>
    <row r="1473" spans="1:25" x14ac:dyDescent="0.25">
      <c r="A1473" s="1">
        <v>45035</v>
      </c>
      <c r="B1473" s="2">
        <v>0.4145833333333333</v>
      </c>
      <c r="C1473" t="s">
        <v>103</v>
      </c>
      <c r="D1473" t="s">
        <v>107</v>
      </c>
      <c r="E1473" t="s">
        <v>25</v>
      </c>
      <c r="F1473" t="s">
        <v>98</v>
      </c>
      <c r="G1473">
        <v>5</v>
      </c>
      <c r="H1473">
        <v>22.4</v>
      </c>
      <c r="I1473">
        <v>95</v>
      </c>
      <c r="J1473">
        <v>0</v>
      </c>
      <c r="K1473" t="s">
        <v>27</v>
      </c>
      <c r="L1473">
        <v>2</v>
      </c>
      <c r="M1473">
        <v>100</v>
      </c>
      <c r="N1473">
        <v>101</v>
      </c>
      <c r="O1473" t="s">
        <v>87</v>
      </c>
      <c r="P1473" t="s">
        <v>29</v>
      </c>
      <c r="Q1473" t="s">
        <v>29</v>
      </c>
      <c r="R1473" t="s">
        <v>29</v>
      </c>
      <c r="S1473">
        <v>99</v>
      </c>
      <c r="T1473">
        <v>1</v>
      </c>
      <c r="X1473" t="str">
        <f t="shared" si="23"/>
        <v>HS5</v>
      </c>
      <c r="Y1473">
        <f>VLOOKUP($X1473,Salt_Elev!$Q$1:$R$128,2,FALSE)</f>
        <v>0.32700000000000001</v>
      </c>
    </row>
    <row r="1474" spans="1:25" x14ac:dyDescent="0.25">
      <c r="A1474" s="1">
        <v>45035</v>
      </c>
      <c r="B1474" s="2">
        <v>0.4145833333333333</v>
      </c>
      <c r="C1474" t="s">
        <v>103</v>
      </c>
      <c r="D1474" t="s">
        <v>107</v>
      </c>
      <c r="E1474" t="s">
        <v>25</v>
      </c>
      <c r="F1474" t="s">
        <v>98</v>
      </c>
      <c r="G1474">
        <v>5</v>
      </c>
      <c r="H1474">
        <v>22.4</v>
      </c>
      <c r="I1474">
        <v>95</v>
      </c>
      <c r="J1474">
        <v>0</v>
      </c>
      <c r="K1474" t="s">
        <v>27</v>
      </c>
      <c r="L1474">
        <v>2</v>
      </c>
      <c r="M1474">
        <v>100</v>
      </c>
      <c r="N1474">
        <v>101</v>
      </c>
      <c r="O1474" t="s">
        <v>87</v>
      </c>
      <c r="P1474" t="s">
        <v>29</v>
      </c>
      <c r="Q1474" t="s">
        <v>29</v>
      </c>
      <c r="R1474" t="s">
        <v>29</v>
      </c>
      <c r="S1474">
        <v>167</v>
      </c>
      <c r="T1474">
        <v>1</v>
      </c>
      <c r="X1474" t="str">
        <f t="shared" ref="X1474:X1537" si="24">_xlfn.CONCAT(F1474,G1474)</f>
        <v>HS5</v>
      </c>
      <c r="Y1474">
        <f>VLOOKUP($X1474,Salt_Elev!$Q$1:$R$128,2,FALSE)</f>
        <v>0.32700000000000001</v>
      </c>
    </row>
    <row r="1475" spans="1:25" x14ac:dyDescent="0.25">
      <c r="A1475" s="1">
        <v>45035</v>
      </c>
      <c r="B1475" s="2">
        <v>0.4145833333333333</v>
      </c>
      <c r="C1475" t="s">
        <v>103</v>
      </c>
      <c r="D1475" t="s">
        <v>107</v>
      </c>
      <c r="E1475" t="s">
        <v>25</v>
      </c>
      <c r="F1475" t="s">
        <v>98</v>
      </c>
      <c r="G1475">
        <v>5</v>
      </c>
      <c r="H1475">
        <v>22.4</v>
      </c>
      <c r="I1475">
        <v>95</v>
      </c>
      <c r="J1475">
        <v>0</v>
      </c>
      <c r="K1475" t="s">
        <v>27</v>
      </c>
      <c r="L1475">
        <v>2</v>
      </c>
      <c r="M1475">
        <v>100</v>
      </c>
      <c r="N1475">
        <v>101</v>
      </c>
      <c r="O1475" t="s">
        <v>87</v>
      </c>
      <c r="P1475" t="s">
        <v>29</v>
      </c>
      <c r="Q1475" t="s">
        <v>29</v>
      </c>
      <c r="R1475" t="s">
        <v>29</v>
      </c>
      <c r="S1475">
        <v>95</v>
      </c>
      <c r="T1475">
        <v>1</v>
      </c>
      <c r="X1475" t="str">
        <f t="shared" si="24"/>
        <v>HS5</v>
      </c>
      <c r="Y1475">
        <f>VLOOKUP($X1475,Salt_Elev!$Q$1:$R$128,2,FALSE)</f>
        <v>0.32700000000000001</v>
      </c>
    </row>
    <row r="1476" spans="1:25" x14ac:dyDescent="0.25">
      <c r="A1476" s="1">
        <v>45035</v>
      </c>
      <c r="B1476" s="2">
        <v>0.4145833333333333</v>
      </c>
      <c r="C1476" t="s">
        <v>103</v>
      </c>
      <c r="D1476" t="s">
        <v>107</v>
      </c>
      <c r="E1476" t="s">
        <v>25</v>
      </c>
      <c r="F1476" t="s">
        <v>98</v>
      </c>
      <c r="G1476">
        <v>5</v>
      </c>
      <c r="H1476">
        <v>22.4</v>
      </c>
      <c r="I1476">
        <v>95</v>
      </c>
      <c r="J1476">
        <v>0</v>
      </c>
      <c r="K1476" t="s">
        <v>27</v>
      </c>
      <c r="L1476">
        <v>2</v>
      </c>
      <c r="M1476">
        <v>100</v>
      </c>
      <c r="N1476">
        <v>101</v>
      </c>
      <c r="O1476" t="s">
        <v>87</v>
      </c>
      <c r="P1476" t="s">
        <v>29</v>
      </c>
      <c r="Q1476" t="s">
        <v>29</v>
      </c>
      <c r="R1476" t="s">
        <v>29</v>
      </c>
      <c r="S1476">
        <v>198</v>
      </c>
      <c r="T1476">
        <v>0.9</v>
      </c>
      <c r="X1476" t="str">
        <f t="shared" si="24"/>
        <v>HS5</v>
      </c>
      <c r="Y1476">
        <f>VLOOKUP($X1476,Salt_Elev!$Q$1:$R$128,2,FALSE)</f>
        <v>0.32700000000000001</v>
      </c>
    </row>
    <row r="1477" spans="1:25" x14ac:dyDescent="0.25">
      <c r="A1477" s="1">
        <v>45035</v>
      </c>
      <c r="B1477" s="2">
        <v>0.4145833333333333</v>
      </c>
      <c r="C1477" t="s">
        <v>103</v>
      </c>
      <c r="D1477" t="s">
        <v>107</v>
      </c>
      <c r="E1477" t="s">
        <v>25</v>
      </c>
      <c r="F1477" t="s">
        <v>98</v>
      </c>
      <c r="G1477">
        <v>5</v>
      </c>
      <c r="H1477">
        <v>22.4</v>
      </c>
      <c r="I1477">
        <v>95</v>
      </c>
      <c r="J1477">
        <v>0</v>
      </c>
      <c r="K1477" t="s">
        <v>27</v>
      </c>
      <c r="L1477">
        <v>2</v>
      </c>
      <c r="M1477">
        <v>100</v>
      </c>
      <c r="N1477">
        <v>101</v>
      </c>
      <c r="O1477" t="s">
        <v>87</v>
      </c>
      <c r="P1477" t="s">
        <v>29</v>
      </c>
      <c r="Q1477" t="s">
        <v>29</v>
      </c>
      <c r="R1477" t="s">
        <v>29</v>
      </c>
      <c r="S1477">
        <v>141</v>
      </c>
      <c r="T1477">
        <v>0.9</v>
      </c>
      <c r="X1477" t="str">
        <f t="shared" si="24"/>
        <v>HS5</v>
      </c>
      <c r="Y1477">
        <f>VLOOKUP($X1477,Salt_Elev!$Q$1:$R$128,2,FALSE)</f>
        <v>0.32700000000000001</v>
      </c>
    </row>
    <row r="1478" spans="1:25" x14ac:dyDescent="0.25">
      <c r="A1478" s="1">
        <v>45035</v>
      </c>
      <c r="B1478" s="2">
        <v>0.4145833333333333</v>
      </c>
      <c r="C1478" t="s">
        <v>103</v>
      </c>
      <c r="D1478" t="s">
        <v>107</v>
      </c>
      <c r="E1478" t="s">
        <v>25</v>
      </c>
      <c r="F1478" t="s">
        <v>98</v>
      </c>
      <c r="G1478">
        <v>5</v>
      </c>
      <c r="H1478">
        <v>22.4</v>
      </c>
      <c r="I1478">
        <v>95</v>
      </c>
      <c r="J1478">
        <v>0</v>
      </c>
      <c r="K1478" t="s">
        <v>27</v>
      </c>
      <c r="L1478">
        <v>2</v>
      </c>
      <c r="M1478">
        <v>100</v>
      </c>
      <c r="N1478">
        <v>101</v>
      </c>
      <c r="O1478" t="s">
        <v>87</v>
      </c>
      <c r="P1478" t="s">
        <v>29</v>
      </c>
      <c r="Q1478" t="s">
        <v>29</v>
      </c>
      <c r="R1478" t="s">
        <v>29</v>
      </c>
      <c r="S1478">
        <v>94</v>
      </c>
      <c r="T1478">
        <v>0.9</v>
      </c>
      <c r="X1478" t="str">
        <f t="shared" si="24"/>
        <v>HS5</v>
      </c>
      <c r="Y1478">
        <f>VLOOKUP($X1478,Salt_Elev!$Q$1:$R$128,2,FALSE)</f>
        <v>0.32700000000000001</v>
      </c>
    </row>
    <row r="1479" spans="1:25" x14ac:dyDescent="0.25">
      <c r="A1479" s="1">
        <v>45035</v>
      </c>
      <c r="B1479" s="2">
        <v>0.4145833333333333</v>
      </c>
      <c r="C1479" t="s">
        <v>103</v>
      </c>
      <c r="D1479" t="s">
        <v>107</v>
      </c>
      <c r="E1479" t="s">
        <v>25</v>
      </c>
      <c r="F1479" t="s">
        <v>98</v>
      </c>
      <c r="G1479">
        <v>5</v>
      </c>
      <c r="H1479">
        <v>22.4</v>
      </c>
      <c r="I1479">
        <v>95</v>
      </c>
      <c r="J1479">
        <v>0</v>
      </c>
      <c r="K1479" t="s">
        <v>27</v>
      </c>
      <c r="L1479">
        <v>2</v>
      </c>
      <c r="M1479">
        <v>100</v>
      </c>
      <c r="N1479">
        <v>101</v>
      </c>
      <c r="O1479" t="s">
        <v>87</v>
      </c>
      <c r="P1479" t="s">
        <v>29</v>
      </c>
      <c r="Q1479" t="s">
        <v>29</v>
      </c>
      <c r="R1479" t="s">
        <v>29</v>
      </c>
      <c r="S1479">
        <v>268</v>
      </c>
      <c r="T1479">
        <v>0.5</v>
      </c>
      <c r="X1479" t="str">
        <f t="shared" si="24"/>
        <v>HS5</v>
      </c>
      <c r="Y1479">
        <f>VLOOKUP($X1479,Salt_Elev!$Q$1:$R$128,2,FALSE)</f>
        <v>0.32700000000000001</v>
      </c>
    </row>
    <row r="1480" spans="1:25" x14ac:dyDescent="0.25">
      <c r="A1480" s="1">
        <v>45035</v>
      </c>
      <c r="B1480" s="2">
        <v>0.4145833333333333</v>
      </c>
      <c r="C1480" t="s">
        <v>103</v>
      </c>
      <c r="D1480" t="s">
        <v>107</v>
      </c>
      <c r="E1480" t="s">
        <v>25</v>
      </c>
      <c r="F1480" t="s">
        <v>98</v>
      </c>
      <c r="G1480">
        <v>5</v>
      </c>
      <c r="H1480">
        <v>22.4</v>
      </c>
      <c r="I1480">
        <v>95</v>
      </c>
      <c r="J1480">
        <v>0</v>
      </c>
      <c r="K1480" t="s">
        <v>27</v>
      </c>
      <c r="L1480">
        <v>2</v>
      </c>
      <c r="M1480">
        <v>100</v>
      </c>
      <c r="N1480">
        <v>101</v>
      </c>
      <c r="O1480" t="s">
        <v>87</v>
      </c>
      <c r="P1480" t="s">
        <v>29</v>
      </c>
      <c r="Q1480" t="s">
        <v>29</v>
      </c>
      <c r="R1480" t="s">
        <v>29</v>
      </c>
      <c r="S1480">
        <v>129</v>
      </c>
      <c r="T1480">
        <v>0.1</v>
      </c>
      <c r="X1480" t="str">
        <f t="shared" si="24"/>
        <v>HS5</v>
      </c>
      <c r="Y1480">
        <f>VLOOKUP($X1480,Salt_Elev!$Q$1:$R$128,2,FALSE)</f>
        <v>0.32700000000000001</v>
      </c>
    </row>
    <row r="1481" spans="1:25" x14ac:dyDescent="0.25">
      <c r="A1481" s="1">
        <v>45035</v>
      </c>
      <c r="B1481" s="2">
        <v>0.42499999999999999</v>
      </c>
      <c r="C1481" t="s">
        <v>96</v>
      </c>
      <c r="D1481" t="s">
        <v>97</v>
      </c>
      <c r="E1481" t="s">
        <v>25</v>
      </c>
      <c r="F1481" t="s">
        <v>98</v>
      </c>
      <c r="G1481">
        <v>6</v>
      </c>
      <c r="H1481">
        <v>38.4</v>
      </c>
      <c r="I1481">
        <v>91</v>
      </c>
      <c r="J1481">
        <v>0</v>
      </c>
      <c r="K1481" t="s">
        <v>54</v>
      </c>
      <c r="L1481">
        <v>70</v>
      </c>
      <c r="M1481">
        <v>50</v>
      </c>
      <c r="N1481">
        <v>26</v>
      </c>
      <c r="O1481" t="s">
        <v>79</v>
      </c>
      <c r="P1481" t="s">
        <v>29</v>
      </c>
      <c r="Q1481" t="s">
        <v>50</v>
      </c>
      <c r="R1481" t="s">
        <v>50</v>
      </c>
      <c r="S1481">
        <v>313</v>
      </c>
      <c r="T1481">
        <v>4.0999999999999996</v>
      </c>
      <c r="X1481" t="str">
        <f t="shared" si="24"/>
        <v>HS6</v>
      </c>
      <c r="Y1481">
        <f>VLOOKUP($X1481,Salt_Elev!$Q$1:$R$128,2,FALSE)</f>
        <v>0.28499999999999998</v>
      </c>
    </row>
    <row r="1482" spans="1:25" x14ac:dyDescent="0.25">
      <c r="A1482" s="1">
        <v>45035</v>
      </c>
      <c r="B1482" s="2">
        <v>0.42499999999999999</v>
      </c>
      <c r="C1482" t="s">
        <v>96</v>
      </c>
      <c r="D1482" t="s">
        <v>97</v>
      </c>
      <c r="E1482" t="s">
        <v>25</v>
      </c>
      <c r="F1482" t="s">
        <v>98</v>
      </c>
      <c r="G1482">
        <v>6</v>
      </c>
      <c r="H1482">
        <v>38.4</v>
      </c>
      <c r="I1482">
        <v>91</v>
      </c>
      <c r="J1482">
        <v>0</v>
      </c>
      <c r="K1482" t="s">
        <v>54</v>
      </c>
      <c r="L1482">
        <v>70</v>
      </c>
      <c r="M1482">
        <v>50</v>
      </c>
      <c r="N1482">
        <v>26</v>
      </c>
      <c r="O1482" t="s">
        <v>79</v>
      </c>
      <c r="P1482" t="s">
        <v>29</v>
      </c>
      <c r="Q1482" t="s">
        <v>50</v>
      </c>
      <c r="R1482" t="s">
        <v>50</v>
      </c>
      <c r="S1482">
        <v>203</v>
      </c>
      <c r="T1482">
        <v>4</v>
      </c>
      <c r="X1482" t="str">
        <f t="shared" si="24"/>
        <v>HS6</v>
      </c>
      <c r="Y1482">
        <f>VLOOKUP($X1482,Salt_Elev!$Q$1:$R$128,2,FALSE)</f>
        <v>0.28499999999999998</v>
      </c>
    </row>
    <row r="1483" spans="1:25" x14ac:dyDescent="0.25">
      <c r="A1483" s="1">
        <v>45035</v>
      </c>
      <c r="B1483" s="2">
        <v>0.42499999999999999</v>
      </c>
      <c r="C1483" t="s">
        <v>96</v>
      </c>
      <c r="D1483" t="s">
        <v>97</v>
      </c>
      <c r="E1483" t="s">
        <v>25</v>
      </c>
      <c r="F1483" t="s">
        <v>98</v>
      </c>
      <c r="G1483">
        <v>6</v>
      </c>
      <c r="H1483">
        <v>38.4</v>
      </c>
      <c r="I1483">
        <v>91</v>
      </c>
      <c r="J1483">
        <v>0</v>
      </c>
      <c r="K1483" t="s">
        <v>54</v>
      </c>
      <c r="L1483">
        <v>70</v>
      </c>
      <c r="M1483">
        <v>50</v>
      </c>
      <c r="N1483">
        <v>26</v>
      </c>
      <c r="O1483" t="s">
        <v>79</v>
      </c>
      <c r="P1483" t="s">
        <v>29</v>
      </c>
      <c r="Q1483" t="s">
        <v>50</v>
      </c>
      <c r="R1483" t="s">
        <v>50</v>
      </c>
      <c r="S1483">
        <v>280</v>
      </c>
      <c r="T1483">
        <v>3.5</v>
      </c>
      <c r="X1483" t="str">
        <f t="shared" si="24"/>
        <v>HS6</v>
      </c>
      <c r="Y1483">
        <f>VLOOKUP($X1483,Salt_Elev!$Q$1:$R$128,2,FALSE)</f>
        <v>0.28499999999999998</v>
      </c>
    </row>
    <row r="1484" spans="1:25" x14ac:dyDescent="0.25">
      <c r="A1484" s="1">
        <v>45035</v>
      </c>
      <c r="B1484" s="2">
        <v>0.42499999999999999</v>
      </c>
      <c r="C1484" t="s">
        <v>96</v>
      </c>
      <c r="D1484" t="s">
        <v>97</v>
      </c>
      <c r="E1484" t="s">
        <v>25</v>
      </c>
      <c r="F1484" t="s">
        <v>98</v>
      </c>
      <c r="G1484">
        <v>6</v>
      </c>
      <c r="H1484">
        <v>38.4</v>
      </c>
      <c r="I1484">
        <v>91</v>
      </c>
      <c r="J1484">
        <v>0</v>
      </c>
      <c r="K1484" t="s">
        <v>54</v>
      </c>
      <c r="L1484">
        <v>70</v>
      </c>
      <c r="M1484">
        <v>50</v>
      </c>
      <c r="N1484">
        <v>26</v>
      </c>
      <c r="O1484" t="s">
        <v>79</v>
      </c>
      <c r="P1484" t="s">
        <v>29</v>
      </c>
      <c r="Q1484" t="s">
        <v>50</v>
      </c>
      <c r="R1484" t="s">
        <v>50</v>
      </c>
      <c r="S1484">
        <v>257</v>
      </c>
      <c r="T1484">
        <v>3.5</v>
      </c>
      <c r="X1484" t="str">
        <f t="shared" si="24"/>
        <v>HS6</v>
      </c>
      <c r="Y1484">
        <f>VLOOKUP($X1484,Salt_Elev!$Q$1:$R$128,2,FALSE)</f>
        <v>0.28499999999999998</v>
      </c>
    </row>
    <row r="1485" spans="1:25" x14ac:dyDescent="0.25">
      <c r="A1485" s="1">
        <v>45035</v>
      </c>
      <c r="B1485" s="2">
        <v>0.42499999999999999</v>
      </c>
      <c r="C1485" t="s">
        <v>96</v>
      </c>
      <c r="D1485" t="s">
        <v>97</v>
      </c>
      <c r="E1485" t="s">
        <v>25</v>
      </c>
      <c r="F1485" t="s">
        <v>98</v>
      </c>
      <c r="G1485">
        <v>6</v>
      </c>
      <c r="H1485">
        <v>38.4</v>
      </c>
      <c r="I1485">
        <v>91</v>
      </c>
      <c r="J1485">
        <v>0</v>
      </c>
      <c r="K1485" t="s">
        <v>54</v>
      </c>
      <c r="L1485">
        <v>70</v>
      </c>
      <c r="M1485">
        <v>50</v>
      </c>
      <c r="N1485">
        <v>26</v>
      </c>
      <c r="O1485" t="s">
        <v>79</v>
      </c>
      <c r="P1485" t="s">
        <v>29</v>
      </c>
      <c r="Q1485" t="s">
        <v>50</v>
      </c>
      <c r="R1485" t="s">
        <v>50</v>
      </c>
      <c r="S1485">
        <v>310</v>
      </c>
      <c r="T1485">
        <v>3.1</v>
      </c>
      <c r="X1485" t="str">
        <f t="shared" si="24"/>
        <v>HS6</v>
      </c>
      <c r="Y1485">
        <f>VLOOKUP($X1485,Salt_Elev!$Q$1:$R$128,2,FALSE)</f>
        <v>0.28499999999999998</v>
      </c>
    </row>
    <row r="1486" spans="1:25" x14ac:dyDescent="0.25">
      <c r="A1486" s="1">
        <v>45035</v>
      </c>
      <c r="B1486" s="2">
        <v>0.42499999999999999</v>
      </c>
      <c r="C1486" t="s">
        <v>96</v>
      </c>
      <c r="D1486" t="s">
        <v>97</v>
      </c>
      <c r="E1486" t="s">
        <v>25</v>
      </c>
      <c r="F1486" t="s">
        <v>98</v>
      </c>
      <c r="G1486">
        <v>6</v>
      </c>
      <c r="H1486">
        <v>38.4</v>
      </c>
      <c r="I1486">
        <v>91</v>
      </c>
      <c r="J1486">
        <v>0</v>
      </c>
      <c r="K1486" t="s">
        <v>54</v>
      </c>
      <c r="L1486">
        <v>70</v>
      </c>
      <c r="M1486">
        <v>50</v>
      </c>
      <c r="N1486">
        <v>26</v>
      </c>
      <c r="O1486" t="s">
        <v>79</v>
      </c>
      <c r="P1486" t="s">
        <v>29</v>
      </c>
      <c r="Q1486" t="s">
        <v>50</v>
      </c>
      <c r="R1486" t="s">
        <v>50</v>
      </c>
      <c r="S1486">
        <v>255</v>
      </c>
      <c r="T1486">
        <v>3</v>
      </c>
      <c r="X1486" t="str">
        <f t="shared" si="24"/>
        <v>HS6</v>
      </c>
      <c r="Y1486">
        <f>VLOOKUP($X1486,Salt_Elev!$Q$1:$R$128,2,FALSE)</f>
        <v>0.28499999999999998</v>
      </c>
    </row>
    <row r="1487" spans="1:25" x14ac:dyDescent="0.25">
      <c r="A1487" s="1">
        <v>45035</v>
      </c>
      <c r="B1487" s="2">
        <v>0.42499999999999999</v>
      </c>
      <c r="C1487" t="s">
        <v>96</v>
      </c>
      <c r="D1487" t="s">
        <v>97</v>
      </c>
      <c r="E1487" t="s">
        <v>25</v>
      </c>
      <c r="F1487" t="s">
        <v>98</v>
      </c>
      <c r="G1487">
        <v>6</v>
      </c>
      <c r="H1487">
        <v>38.4</v>
      </c>
      <c r="I1487">
        <v>91</v>
      </c>
      <c r="J1487">
        <v>0</v>
      </c>
      <c r="K1487" t="s">
        <v>54</v>
      </c>
      <c r="L1487">
        <v>70</v>
      </c>
      <c r="M1487">
        <v>50</v>
      </c>
      <c r="N1487">
        <v>26</v>
      </c>
      <c r="O1487" t="s">
        <v>79</v>
      </c>
      <c r="P1487" t="s">
        <v>29</v>
      </c>
      <c r="Q1487" t="s">
        <v>50</v>
      </c>
      <c r="R1487" t="s">
        <v>50</v>
      </c>
      <c r="S1487">
        <v>290</v>
      </c>
      <c r="T1487">
        <v>3</v>
      </c>
      <c r="X1487" t="str">
        <f t="shared" si="24"/>
        <v>HS6</v>
      </c>
      <c r="Y1487">
        <f>VLOOKUP($X1487,Salt_Elev!$Q$1:$R$128,2,FALSE)</f>
        <v>0.28499999999999998</v>
      </c>
    </row>
    <row r="1488" spans="1:25" x14ac:dyDescent="0.25">
      <c r="A1488" s="1">
        <v>45035</v>
      </c>
      <c r="B1488" s="2">
        <v>0.42499999999999999</v>
      </c>
      <c r="C1488" t="s">
        <v>96</v>
      </c>
      <c r="D1488" t="s">
        <v>97</v>
      </c>
      <c r="E1488" t="s">
        <v>25</v>
      </c>
      <c r="F1488" t="s">
        <v>98</v>
      </c>
      <c r="G1488">
        <v>6</v>
      </c>
      <c r="H1488">
        <v>38.4</v>
      </c>
      <c r="I1488">
        <v>91</v>
      </c>
      <c r="J1488">
        <v>0</v>
      </c>
      <c r="K1488" t="s">
        <v>54</v>
      </c>
      <c r="L1488">
        <v>70</v>
      </c>
      <c r="M1488">
        <v>50</v>
      </c>
      <c r="N1488">
        <v>26</v>
      </c>
      <c r="O1488" t="s">
        <v>79</v>
      </c>
      <c r="P1488" t="s">
        <v>29</v>
      </c>
      <c r="Q1488" t="s">
        <v>50</v>
      </c>
      <c r="R1488" t="s">
        <v>50</v>
      </c>
      <c r="S1488">
        <v>152</v>
      </c>
      <c r="T1488">
        <v>3</v>
      </c>
      <c r="X1488" t="str">
        <f t="shared" si="24"/>
        <v>HS6</v>
      </c>
      <c r="Y1488">
        <f>VLOOKUP($X1488,Salt_Elev!$Q$1:$R$128,2,FALSE)</f>
        <v>0.28499999999999998</v>
      </c>
    </row>
    <row r="1489" spans="1:25" x14ac:dyDescent="0.25">
      <c r="A1489" s="1">
        <v>45035</v>
      </c>
      <c r="B1489" s="2">
        <v>0.42499999999999999</v>
      </c>
      <c r="C1489" t="s">
        <v>96</v>
      </c>
      <c r="D1489" t="s">
        <v>97</v>
      </c>
      <c r="E1489" t="s">
        <v>25</v>
      </c>
      <c r="F1489" t="s">
        <v>98</v>
      </c>
      <c r="G1489">
        <v>6</v>
      </c>
      <c r="H1489">
        <v>38.4</v>
      </c>
      <c r="I1489">
        <v>91</v>
      </c>
      <c r="J1489">
        <v>0</v>
      </c>
      <c r="K1489" t="s">
        <v>54</v>
      </c>
      <c r="L1489">
        <v>70</v>
      </c>
      <c r="M1489">
        <v>50</v>
      </c>
      <c r="N1489">
        <v>26</v>
      </c>
      <c r="O1489" t="s">
        <v>79</v>
      </c>
      <c r="P1489" t="s">
        <v>29</v>
      </c>
      <c r="Q1489" t="s">
        <v>50</v>
      </c>
      <c r="R1489" t="s">
        <v>50</v>
      </c>
      <c r="S1489">
        <v>187</v>
      </c>
      <c r="T1489">
        <v>3</v>
      </c>
      <c r="X1489" t="str">
        <f t="shared" si="24"/>
        <v>HS6</v>
      </c>
      <c r="Y1489">
        <f>VLOOKUP($X1489,Salt_Elev!$Q$1:$R$128,2,FALSE)</f>
        <v>0.28499999999999998</v>
      </c>
    </row>
    <row r="1490" spans="1:25" x14ac:dyDescent="0.25">
      <c r="A1490" s="1">
        <v>45035</v>
      </c>
      <c r="B1490" s="2">
        <v>0.42499999999999999</v>
      </c>
      <c r="C1490" t="s">
        <v>96</v>
      </c>
      <c r="D1490" t="s">
        <v>97</v>
      </c>
      <c r="E1490" t="s">
        <v>25</v>
      </c>
      <c r="F1490" t="s">
        <v>98</v>
      </c>
      <c r="G1490">
        <v>6</v>
      </c>
      <c r="H1490">
        <v>38.4</v>
      </c>
      <c r="I1490">
        <v>91</v>
      </c>
      <c r="J1490">
        <v>0</v>
      </c>
      <c r="K1490" t="s">
        <v>54</v>
      </c>
      <c r="L1490">
        <v>70</v>
      </c>
      <c r="M1490">
        <v>50</v>
      </c>
      <c r="N1490">
        <v>26</v>
      </c>
      <c r="O1490" t="s">
        <v>79</v>
      </c>
      <c r="P1490" t="s">
        <v>29</v>
      </c>
      <c r="Q1490" t="s">
        <v>50</v>
      </c>
      <c r="R1490" t="s">
        <v>50</v>
      </c>
      <c r="S1490">
        <v>285</v>
      </c>
      <c r="T1490">
        <v>2</v>
      </c>
      <c r="X1490" t="str">
        <f t="shared" si="24"/>
        <v>HS6</v>
      </c>
      <c r="Y1490">
        <f>VLOOKUP($X1490,Salt_Elev!$Q$1:$R$128,2,FALSE)</f>
        <v>0.28499999999999998</v>
      </c>
    </row>
    <row r="1491" spans="1:25" x14ac:dyDescent="0.25">
      <c r="A1491" s="1">
        <v>45035</v>
      </c>
      <c r="B1491" s="2">
        <v>0.42499999999999999</v>
      </c>
      <c r="C1491" t="s">
        <v>96</v>
      </c>
      <c r="D1491" t="s">
        <v>97</v>
      </c>
      <c r="E1491" t="s">
        <v>25</v>
      </c>
      <c r="F1491" t="s">
        <v>98</v>
      </c>
      <c r="G1491">
        <v>6</v>
      </c>
      <c r="H1491">
        <v>38.4</v>
      </c>
      <c r="I1491">
        <v>91</v>
      </c>
      <c r="J1491">
        <v>0</v>
      </c>
      <c r="K1491" t="s">
        <v>27</v>
      </c>
      <c r="L1491">
        <v>21</v>
      </c>
      <c r="M1491">
        <v>100</v>
      </c>
      <c r="N1491">
        <v>194</v>
      </c>
      <c r="O1491" t="s">
        <v>87</v>
      </c>
      <c r="P1491" t="s">
        <v>29</v>
      </c>
      <c r="Q1491" t="s">
        <v>29</v>
      </c>
      <c r="R1491" t="s">
        <v>29</v>
      </c>
      <c r="S1491">
        <v>239</v>
      </c>
      <c r="T1491">
        <v>1</v>
      </c>
      <c r="X1491" t="str">
        <f t="shared" si="24"/>
        <v>HS6</v>
      </c>
      <c r="Y1491">
        <f>VLOOKUP($X1491,Salt_Elev!$Q$1:$R$128,2,FALSE)</f>
        <v>0.28499999999999998</v>
      </c>
    </row>
    <row r="1492" spans="1:25" x14ac:dyDescent="0.25">
      <c r="A1492" s="1">
        <v>45035</v>
      </c>
      <c r="B1492" s="2">
        <v>0.42499999999999999</v>
      </c>
      <c r="C1492" t="s">
        <v>96</v>
      </c>
      <c r="D1492" t="s">
        <v>97</v>
      </c>
      <c r="E1492" t="s">
        <v>25</v>
      </c>
      <c r="F1492" t="s">
        <v>98</v>
      </c>
      <c r="G1492">
        <v>6</v>
      </c>
      <c r="H1492">
        <v>38.4</v>
      </c>
      <c r="I1492">
        <v>91</v>
      </c>
      <c r="J1492">
        <v>0</v>
      </c>
      <c r="K1492" t="s">
        <v>27</v>
      </c>
      <c r="L1492">
        <v>21</v>
      </c>
      <c r="M1492">
        <v>100</v>
      </c>
      <c r="N1492">
        <v>194</v>
      </c>
      <c r="O1492" t="s">
        <v>87</v>
      </c>
      <c r="P1492" t="s">
        <v>29</v>
      </c>
      <c r="Q1492" t="s">
        <v>29</v>
      </c>
      <c r="R1492" t="s">
        <v>29</v>
      </c>
      <c r="S1492">
        <v>226</v>
      </c>
      <c r="T1492">
        <v>0.9</v>
      </c>
      <c r="X1492" t="str">
        <f t="shared" si="24"/>
        <v>HS6</v>
      </c>
      <c r="Y1492">
        <f>VLOOKUP($X1492,Salt_Elev!$Q$1:$R$128,2,FALSE)</f>
        <v>0.28499999999999998</v>
      </c>
    </row>
    <row r="1493" spans="1:25" x14ac:dyDescent="0.25">
      <c r="A1493" s="1">
        <v>45035</v>
      </c>
      <c r="B1493" s="2">
        <v>0.42499999999999999</v>
      </c>
      <c r="C1493" t="s">
        <v>96</v>
      </c>
      <c r="D1493" t="s">
        <v>97</v>
      </c>
      <c r="E1493" t="s">
        <v>25</v>
      </c>
      <c r="F1493" t="s">
        <v>98</v>
      </c>
      <c r="G1493">
        <v>6</v>
      </c>
      <c r="H1493">
        <v>38.4</v>
      </c>
      <c r="I1493">
        <v>91</v>
      </c>
      <c r="J1493">
        <v>0</v>
      </c>
      <c r="K1493" t="s">
        <v>27</v>
      </c>
      <c r="L1493">
        <v>21</v>
      </c>
      <c r="M1493">
        <v>100</v>
      </c>
      <c r="N1493">
        <v>194</v>
      </c>
      <c r="O1493" t="s">
        <v>87</v>
      </c>
      <c r="P1493" t="s">
        <v>29</v>
      </c>
      <c r="Q1493" t="s">
        <v>29</v>
      </c>
      <c r="R1493" t="s">
        <v>29</v>
      </c>
      <c r="S1493">
        <v>257</v>
      </c>
      <c r="T1493">
        <v>0.8</v>
      </c>
      <c r="X1493" t="str">
        <f t="shared" si="24"/>
        <v>HS6</v>
      </c>
      <c r="Y1493">
        <f>VLOOKUP($X1493,Salt_Elev!$Q$1:$R$128,2,FALSE)</f>
        <v>0.28499999999999998</v>
      </c>
    </row>
    <row r="1494" spans="1:25" x14ac:dyDescent="0.25">
      <c r="A1494" s="1">
        <v>45035</v>
      </c>
      <c r="B1494" s="2">
        <v>0.42499999999999999</v>
      </c>
      <c r="C1494" t="s">
        <v>96</v>
      </c>
      <c r="D1494" t="s">
        <v>97</v>
      </c>
      <c r="E1494" t="s">
        <v>25</v>
      </c>
      <c r="F1494" t="s">
        <v>98</v>
      </c>
      <c r="G1494">
        <v>6</v>
      </c>
      <c r="H1494">
        <v>38.4</v>
      </c>
      <c r="I1494">
        <v>91</v>
      </c>
      <c r="J1494">
        <v>0</v>
      </c>
      <c r="K1494" t="s">
        <v>27</v>
      </c>
      <c r="L1494">
        <v>21</v>
      </c>
      <c r="M1494">
        <v>100</v>
      </c>
      <c r="N1494">
        <v>194</v>
      </c>
      <c r="O1494" t="s">
        <v>87</v>
      </c>
      <c r="P1494" t="s">
        <v>29</v>
      </c>
      <c r="Q1494" t="s">
        <v>29</v>
      </c>
      <c r="R1494" t="s">
        <v>29</v>
      </c>
      <c r="S1494">
        <v>250</v>
      </c>
      <c r="T1494">
        <v>0.5</v>
      </c>
      <c r="X1494" t="str">
        <f t="shared" si="24"/>
        <v>HS6</v>
      </c>
      <c r="Y1494">
        <f>VLOOKUP($X1494,Salt_Elev!$Q$1:$R$128,2,FALSE)</f>
        <v>0.28499999999999998</v>
      </c>
    </row>
    <row r="1495" spans="1:25" x14ac:dyDescent="0.25">
      <c r="A1495" s="1">
        <v>45035</v>
      </c>
      <c r="B1495" s="2">
        <v>0.42499999999999999</v>
      </c>
      <c r="C1495" t="s">
        <v>96</v>
      </c>
      <c r="D1495" t="s">
        <v>97</v>
      </c>
      <c r="E1495" t="s">
        <v>25</v>
      </c>
      <c r="F1495" t="s">
        <v>98</v>
      </c>
      <c r="G1495">
        <v>6</v>
      </c>
      <c r="H1495">
        <v>38.4</v>
      </c>
      <c r="I1495">
        <v>91</v>
      </c>
      <c r="J1495">
        <v>0</v>
      </c>
      <c r="K1495" t="s">
        <v>27</v>
      </c>
      <c r="L1495">
        <v>21</v>
      </c>
      <c r="M1495">
        <v>100</v>
      </c>
      <c r="N1495">
        <v>194</v>
      </c>
      <c r="O1495" t="s">
        <v>87</v>
      </c>
      <c r="P1495" t="s">
        <v>29</v>
      </c>
      <c r="Q1495" t="s">
        <v>29</v>
      </c>
      <c r="R1495" t="s">
        <v>29</v>
      </c>
      <c r="S1495">
        <v>233</v>
      </c>
      <c r="T1495">
        <v>0.5</v>
      </c>
      <c r="X1495" t="str">
        <f t="shared" si="24"/>
        <v>HS6</v>
      </c>
      <c r="Y1495">
        <f>VLOOKUP($X1495,Salt_Elev!$Q$1:$R$128,2,FALSE)</f>
        <v>0.28499999999999998</v>
      </c>
    </row>
    <row r="1496" spans="1:25" x14ac:dyDescent="0.25">
      <c r="A1496" s="1">
        <v>45035</v>
      </c>
      <c r="B1496" s="2">
        <v>0.42499999999999999</v>
      </c>
      <c r="C1496" t="s">
        <v>96</v>
      </c>
      <c r="D1496" t="s">
        <v>97</v>
      </c>
      <c r="E1496" t="s">
        <v>25</v>
      </c>
      <c r="F1496" t="s">
        <v>98</v>
      </c>
      <c r="G1496">
        <v>6</v>
      </c>
      <c r="H1496">
        <v>38.4</v>
      </c>
      <c r="I1496">
        <v>91</v>
      </c>
      <c r="J1496">
        <v>0</v>
      </c>
      <c r="K1496" t="s">
        <v>27</v>
      </c>
      <c r="L1496">
        <v>21</v>
      </c>
      <c r="M1496">
        <v>100</v>
      </c>
      <c r="N1496">
        <v>194</v>
      </c>
      <c r="O1496" t="s">
        <v>87</v>
      </c>
      <c r="P1496" t="s">
        <v>29</v>
      </c>
      <c r="Q1496" t="s">
        <v>29</v>
      </c>
      <c r="R1496" t="s">
        <v>29</v>
      </c>
      <c r="S1496">
        <v>245</v>
      </c>
      <c r="T1496">
        <v>0.5</v>
      </c>
      <c r="X1496" t="str">
        <f t="shared" si="24"/>
        <v>HS6</v>
      </c>
      <c r="Y1496">
        <f>VLOOKUP($X1496,Salt_Elev!$Q$1:$R$128,2,FALSE)</f>
        <v>0.28499999999999998</v>
      </c>
    </row>
    <row r="1497" spans="1:25" x14ac:dyDescent="0.25">
      <c r="A1497" s="1">
        <v>45035</v>
      </c>
      <c r="B1497" s="2">
        <v>0.42499999999999999</v>
      </c>
      <c r="C1497" t="s">
        <v>96</v>
      </c>
      <c r="D1497" t="s">
        <v>97</v>
      </c>
      <c r="E1497" t="s">
        <v>25</v>
      </c>
      <c r="F1497" t="s">
        <v>98</v>
      </c>
      <c r="G1497">
        <v>6</v>
      </c>
      <c r="H1497">
        <v>38.4</v>
      </c>
      <c r="I1497">
        <v>91</v>
      </c>
      <c r="J1497">
        <v>0</v>
      </c>
      <c r="K1497" t="s">
        <v>27</v>
      </c>
      <c r="L1497">
        <v>21</v>
      </c>
      <c r="M1497">
        <v>100</v>
      </c>
      <c r="N1497">
        <v>194</v>
      </c>
      <c r="O1497" t="s">
        <v>87</v>
      </c>
      <c r="P1497" t="s">
        <v>29</v>
      </c>
      <c r="Q1497" t="s">
        <v>29</v>
      </c>
      <c r="R1497" t="s">
        <v>29</v>
      </c>
      <c r="S1497">
        <v>177</v>
      </c>
      <c r="T1497">
        <v>0.5</v>
      </c>
      <c r="X1497" t="str">
        <f t="shared" si="24"/>
        <v>HS6</v>
      </c>
      <c r="Y1497">
        <f>VLOOKUP($X1497,Salt_Elev!$Q$1:$R$128,2,FALSE)</f>
        <v>0.28499999999999998</v>
      </c>
    </row>
    <row r="1498" spans="1:25" x14ac:dyDescent="0.25">
      <c r="A1498" s="1">
        <v>45035</v>
      </c>
      <c r="B1498" s="2">
        <v>0.42499999999999999</v>
      </c>
      <c r="C1498" t="s">
        <v>96</v>
      </c>
      <c r="D1498" t="s">
        <v>97</v>
      </c>
      <c r="E1498" t="s">
        <v>25</v>
      </c>
      <c r="F1498" t="s">
        <v>98</v>
      </c>
      <c r="G1498">
        <v>6</v>
      </c>
      <c r="H1498">
        <v>38.4</v>
      </c>
      <c r="I1498">
        <v>91</v>
      </c>
      <c r="J1498">
        <v>0</v>
      </c>
      <c r="K1498" t="s">
        <v>27</v>
      </c>
      <c r="L1498">
        <v>21</v>
      </c>
      <c r="M1498">
        <v>100</v>
      </c>
      <c r="N1498">
        <v>194</v>
      </c>
      <c r="O1498" t="s">
        <v>87</v>
      </c>
      <c r="P1498" t="s">
        <v>29</v>
      </c>
      <c r="Q1498" t="s">
        <v>29</v>
      </c>
      <c r="R1498" t="s">
        <v>29</v>
      </c>
      <c r="S1498">
        <v>209</v>
      </c>
      <c r="T1498">
        <v>0.5</v>
      </c>
      <c r="X1498" t="str">
        <f t="shared" si="24"/>
        <v>HS6</v>
      </c>
      <c r="Y1498">
        <f>VLOOKUP($X1498,Salt_Elev!$Q$1:$R$128,2,FALSE)</f>
        <v>0.28499999999999998</v>
      </c>
    </row>
    <row r="1499" spans="1:25" x14ac:dyDescent="0.25">
      <c r="A1499" s="1">
        <v>45035</v>
      </c>
      <c r="B1499" s="2">
        <v>0.42499999999999999</v>
      </c>
      <c r="C1499" t="s">
        <v>96</v>
      </c>
      <c r="D1499" t="s">
        <v>97</v>
      </c>
      <c r="E1499" t="s">
        <v>25</v>
      </c>
      <c r="F1499" t="s">
        <v>98</v>
      </c>
      <c r="G1499">
        <v>6</v>
      </c>
      <c r="H1499">
        <v>38.4</v>
      </c>
      <c r="I1499">
        <v>91</v>
      </c>
      <c r="J1499">
        <v>0</v>
      </c>
      <c r="K1499" t="s">
        <v>27</v>
      </c>
      <c r="L1499">
        <v>21</v>
      </c>
      <c r="M1499">
        <v>100</v>
      </c>
      <c r="N1499">
        <v>194</v>
      </c>
      <c r="O1499" t="s">
        <v>87</v>
      </c>
      <c r="P1499" t="s">
        <v>29</v>
      </c>
      <c r="Q1499" t="s">
        <v>29</v>
      </c>
      <c r="R1499" t="s">
        <v>29</v>
      </c>
      <c r="S1499">
        <v>227</v>
      </c>
      <c r="T1499">
        <v>0.5</v>
      </c>
      <c r="X1499" t="str">
        <f t="shared" si="24"/>
        <v>HS6</v>
      </c>
      <c r="Y1499">
        <f>VLOOKUP($X1499,Salt_Elev!$Q$1:$R$128,2,FALSE)</f>
        <v>0.28499999999999998</v>
      </c>
    </row>
    <row r="1500" spans="1:25" x14ac:dyDescent="0.25">
      <c r="A1500" s="1">
        <v>45035</v>
      </c>
      <c r="B1500" s="2">
        <v>0.42499999999999999</v>
      </c>
      <c r="C1500" t="s">
        <v>96</v>
      </c>
      <c r="D1500" t="s">
        <v>97</v>
      </c>
      <c r="E1500" t="s">
        <v>25</v>
      </c>
      <c r="F1500" t="s">
        <v>98</v>
      </c>
      <c r="G1500">
        <v>6</v>
      </c>
      <c r="H1500">
        <v>38.4</v>
      </c>
      <c r="I1500">
        <v>91</v>
      </c>
      <c r="J1500">
        <v>0</v>
      </c>
      <c r="K1500" t="s">
        <v>27</v>
      </c>
      <c r="L1500">
        <v>21</v>
      </c>
      <c r="M1500">
        <v>100</v>
      </c>
      <c r="N1500">
        <v>194</v>
      </c>
      <c r="O1500" t="s">
        <v>87</v>
      </c>
      <c r="P1500" t="s">
        <v>29</v>
      </c>
      <c r="Q1500" t="s">
        <v>29</v>
      </c>
      <c r="R1500" t="s">
        <v>29</v>
      </c>
      <c r="S1500">
        <v>195</v>
      </c>
      <c r="T1500">
        <v>0.2</v>
      </c>
      <c r="X1500" t="str">
        <f t="shared" si="24"/>
        <v>HS6</v>
      </c>
      <c r="Y1500">
        <f>VLOOKUP($X1500,Salt_Elev!$Q$1:$R$128,2,FALSE)</f>
        <v>0.28499999999999998</v>
      </c>
    </row>
    <row r="1501" spans="1:25" x14ac:dyDescent="0.25">
      <c r="A1501" s="1">
        <v>45035</v>
      </c>
      <c r="B1501" s="2">
        <v>0.43402777777777773</v>
      </c>
      <c r="C1501" t="s">
        <v>99</v>
      </c>
      <c r="D1501" t="s">
        <v>100</v>
      </c>
      <c r="E1501" t="s">
        <v>25</v>
      </c>
      <c r="F1501" t="s">
        <v>98</v>
      </c>
      <c r="G1501">
        <v>7</v>
      </c>
      <c r="H1501">
        <v>23.5</v>
      </c>
      <c r="I1501">
        <v>95</v>
      </c>
      <c r="J1501">
        <v>0</v>
      </c>
      <c r="K1501" t="s">
        <v>54</v>
      </c>
      <c r="L1501">
        <v>95</v>
      </c>
      <c r="M1501">
        <v>50</v>
      </c>
      <c r="N1501">
        <v>49</v>
      </c>
      <c r="O1501" t="s">
        <v>87</v>
      </c>
      <c r="P1501" t="s">
        <v>29</v>
      </c>
      <c r="Q1501" t="s">
        <v>29</v>
      </c>
      <c r="R1501" t="s">
        <v>29</v>
      </c>
      <c r="S1501">
        <v>195</v>
      </c>
      <c r="T1501">
        <v>4</v>
      </c>
      <c r="V1501" t="s">
        <v>101</v>
      </c>
      <c r="X1501" t="str">
        <f t="shared" si="24"/>
        <v>HS7</v>
      </c>
      <c r="Y1501">
        <f>VLOOKUP($X1501,Salt_Elev!$Q$1:$R$128,2,FALSE)</f>
        <v>0.33500000000000002</v>
      </c>
    </row>
    <row r="1502" spans="1:25" x14ac:dyDescent="0.25">
      <c r="A1502" s="1">
        <v>45035</v>
      </c>
      <c r="B1502" s="2">
        <v>0.43402777777777773</v>
      </c>
      <c r="C1502" t="s">
        <v>99</v>
      </c>
      <c r="D1502" t="s">
        <v>100</v>
      </c>
      <c r="E1502" t="s">
        <v>25</v>
      </c>
      <c r="F1502" t="s">
        <v>98</v>
      </c>
      <c r="G1502">
        <v>7</v>
      </c>
      <c r="H1502">
        <v>23.5</v>
      </c>
      <c r="I1502">
        <v>95</v>
      </c>
      <c r="J1502">
        <v>0</v>
      </c>
      <c r="K1502" t="s">
        <v>54</v>
      </c>
      <c r="L1502">
        <v>95</v>
      </c>
      <c r="M1502">
        <v>50</v>
      </c>
      <c r="N1502">
        <v>49</v>
      </c>
      <c r="O1502" t="s">
        <v>87</v>
      </c>
      <c r="P1502" t="s">
        <v>29</v>
      </c>
      <c r="Q1502" t="s">
        <v>29</v>
      </c>
      <c r="R1502" t="s">
        <v>29</v>
      </c>
      <c r="S1502">
        <v>206</v>
      </c>
      <c r="T1502">
        <v>4</v>
      </c>
      <c r="V1502" t="s">
        <v>101</v>
      </c>
      <c r="X1502" t="str">
        <f t="shared" si="24"/>
        <v>HS7</v>
      </c>
      <c r="Y1502">
        <f>VLOOKUP($X1502,Salt_Elev!$Q$1:$R$128,2,FALSE)</f>
        <v>0.33500000000000002</v>
      </c>
    </row>
    <row r="1503" spans="1:25" x14ac:dyDescent="0.25">
      <c r="A1503" s="1">
        <v>45035</v>
      </c>
      <c r="B1503" s="2">
        <v>0.43402777777777773</v>
      </c>
      <c r="C1503" t="s">
        <v>99</v>
      </c>
      <c r="D1503" t="s">
        <v>100</v>
      </c>
      <c r="E1503" t="s">
        <v>25</v>
      </c>
      <c r="F1503" t="s">
        <v>98</v>
      </c>
      <c r="G1503">
        <v>7</v>
      </c>
      <c r="H1503">
        <v>23.5</v>
      </c>
      <c r="I1503">
        <v>95</v>
      </c>
      <c r="J1503">
        <v>0</v>
      </c>
      <c r="K1503" t="s">
        <v>54</v>
      </c>
      <c r="L1503">
        <v>95</v>
      </c>
      <c r="M1503">
        <v>50</v>
      </c>
      <c r="N1503">
        <v>49</v>
      </c>
      <c r="O1503" t="s">
        <v>87</v>
      </c>
      <c r="P1503" t="s">
        <v>29</v>
      </c>
      <c r="Q1503" t="s">
        <v>29</v>
      </c>
      <c r="R1503" t="s">
        <v>29</v>
      </c>
      <c r="S1503">
        <v>195</v>
      </c>
      <c r="T1503">
        <v>3.9</v>
      </c>
      <c r="V1503" t="s">
        <v>101</v>
      </c>
      <c r="X1503" t="str">
        <f t="shared" si="24"/>
        <v>HS7</v>
      </c>
      <c r="Y1503">
        <f>VLOOKUP($X1503,Salt_Elev!$Q$1:$R$128,2,FALSE)</f>
        <v>0.33500000000000002</v>
      </c>
    </row>
    <row r="1504" spans="1:25" x14ac:dyDescent="0.25">
      <c r="A1504" s="1">
        <v>45035</v>
      </c>
      <c r="B1504" s="2">
        <v>0.43402777777777773</v>
      </c>
      <c r="C1504" t="s">
        <v>99</v>
      </c>
      <c r="D1504" t="s">
        <v>100</v>
      </c>
      <c r="E1504" t="s">
        <v>25</v>
      </c>
      <c r="F1504" t="s">
        <v>98</v>
      </c>
      <c r="G1504">
        <v>7</v>
      </c>
      <c r="H1504">
        <v>23.5</v>
      </c>
      <c r="I1504">
        <v>95</v>
      </c>
      <c r="J1504">
        <v>0</v>
      </c>
      <c r="K1504" t="s">
        <v>54</v>
      </c>
      <c r="L1504">
        <v>95</v>
      </c>
      <c r="M1504">
        <v>50</v>
      </c>
      <c r="N1504">
        <v>49</v>
      </c>
      <c r="O1504" t="s">
        <v>87</v>
      </c>
      <c r="P1504" t="s">
        <v>29</v>
      </c>
      <c r="Q1504" t="s">
        <v>29</v>
      </c>
      <c r="R1504" t="s">
        <v>29</v>
      </c>
      <c r="S1504">
        <v>185</v>
      </c>
      <c r="T1504">
        <v>3.8</v>
      </c>
      <c r="V1504" t="s">
        <v>101</v>
      </c>
      <c r="X1504" t="str">
        <f t="shared" si="24"/>
        <v>HS7</v>
      </c>
      <c r="Y1504">
        <f>VLOOKUP($X1504,Salt_Elev!$Q$1:$R$128,2,FALSE)</f>
        <v>0.33500000000000002</v>
      </c>
    </row>
    <row r="1505" spans="1:25" x14ac:dyDescent="0.25">
      <c r="A1505" s="1">
        <v>45035</v>
      </c>
      <c r="B1505" s="2">
        <v>0.43402777777777773</v>
      </c>
      <c r="C1505" t="s">
        <v>99</v>
      </c>
      <c r="D1505" t="s">
        <v>100</v>
      </c>
      <c r="E1505" t="s">
        <v>25</v>
      </c>
      <c r="F1505" t="s">
        <v>98</v>
      </c>
      <c r="G1505">
        <v>7</v>
      </c>
      <c r="H1505">
        <v>23.5</v>
      </c>
      <c r="I1505">
        <v>95</v>
      </c>
      <c r="J1505">
        <v>0</v>
      </c>
      <c r="K1505" t="s">
        <v>54</v>
      </c>
      <c r="L1505">
        <v>95</v>
      </c>
      <c r="M1505">
        <v>50</v>
      </c>
      <c r="N1505">
        <v>49</v>
      </c>
      <c r="O1505" t="s">
        <v>87</v>
      </c>
      <c r="P1505" t="s">
        <v>29</v>
      </c>
      <c r="Q1505" t="s">
        <v>29</v>
      </c>
      <c r="R1505" t="s">
        <v>29</v>
      </c>
      <c r="S1505">
        <v>195</v>
      </c>
      <c r="T1505">
        <v>3</v>
      </c>
      <c r="V1505" t="s">
        <v>101</v>
      </c>
      <c r="X1505" t="str">
        <f t="shared" si="24"/>
        <v>HS7</v>
      </c>
      <c r="Y1505">
        <f>VLOOKUP($X1505,Salt_Elev!$Q$1:$R$128,2,FALSE)</f>
        <v>0.33500000000000002</v>
      </c>
    </row>
    <row r="1506" spans="1:25" x14ac:dyDescent="0.25">
      <c r="A1506" s="1">
        <v>45035</v>
      </c>
      <c r="B1506" s="2">
        <v>0.43402777777777773</v>
      </c>
      <c r="C1506" t="s">
        <v>99</v>
      </c>
      <c r="D1506" t="s">
        <v>100</v>
      </c>
      <c r="E1506" t="s">
        <v>25</v>
      </c>
      <c r="F1506" t="s">
        <v>98</v>
      </c>
      <c r="G1506">
        <v>7</v>
      </c>
      <c r="H1506">
        <v>23.5</v>
      </c>
      <c r="I1506">
        <v>95</v>
      </c>
      <c r="J1506">
        <v>0</v>
      </c>
      <c r="K1506" t="s">
        <v>54</v>
      </c>
      <c r="L1506">
        <v>95</v>
      </c>
      <c r="M1506">
        <v>50</v>
      </c>
      <c r="N1506">
        <v>49</v>
      </c>
      <c r="O1506" t="s">
        <v>87</v>
      </c>
      <c r="P1506" t="s">
        <v>29</v>
      </c>
      <c r="Q1506" t="s">
        <v>29</v>
      </c>
      <c r="R1506" t="s">
        <v>29</v>
      </c>
      <c r="S1506">
        <v>177</v>
      </c>
      <c r="T1506">
        <v>3</v>
      </c>
      <c r="V1506" t="s">
        <v>101</v>
      </c>
      <c r="X1506" t="str">
        <f t="shared" si="24"/>
        <v>HS7</v>
      </c>
      <c r="Y1506">
        <f>VLOOKUP($X1506,Salt_Elev!$Q$1:$R$128,2,FALSE)</f>
        <v>0.33500000000000002</v>
      </c>
    </row>
    <row r="1507" spans="1:25" x14ac:dyDescent="0.25">
      <c r="A1507" s="1">
        <v>45035</v>
      </c>
      <c r="B1507" s="2">
        <v>0.43402777777777773</v>
      </c>
      <c r="C1507" t="s">
        <v>99</v>
      </c>
      <c r="D1507" t="s">
        <v>100</v>
      </c>
      <c r="E1507" t="s">
        <v>25</v>
      </c>
      <c r="F1507" t="s">
        <v>98</v>
      </c>
      <c r="G1507">
        <v>7</v>
      </c>
      <c r="H1507">
        <v>23.5</v>
      </c>
      <c r="I1507">
        <v>95</v>
      </c>
      <c r="J1507">
        <v>0</v>
      </c>
      <c r="K1507" t="s">
        <v>54</v>
      </c>
      <c r="L1507">
        <v>95</v>
      </c>
      <c r="M1507">
        <v>50</v>
      </c>
      <c r="N1507">
        <v>49</v>
      </c>
      <c r="O1507" t="s">
        <v>87</v>
      </c>
      <c r="P1507" t="s">
        <v>29</v>
      </c>
      <c r="Q1507" t="s">
        <v>29</v>
      </c>
      <c r="R1507" t="s">
        <v>29</v>
      </c>
      <c r="S1507">
        <v>188</v>
      </c>
      <c r="T1507">
        <v>3</v>
      </c>
      <c r="V1507" t="s">
        <v>101</v>
      </c>
      <c r="X1507" t="str">
        <f t="shared" si="24"/>
        <v>HS7</v>
      </c>
      <c r="Y1507">
        <f>VLOOKUP($X1507,Salt_Elev!$Q$1:$R$128,2,FALSE)</f>
        <v>0.33500000000000002</v>
      </c>
    </row>
    <row r="1508" spans="1:25" x14ac:dyDescent="0.25">
      <c r="A1508" s="1">
        <v>45035</v>
      </c>
      <c r="B1508" s="2">
        <v>0.43402777777777773</v>
      </c>
      <c r="C1508" t="s">
        <v>99</v>
      </c>
      <c r="D1508" t="s">
        <v>100</v>
      </c>
      <c r="E1508" t="s">
        <v>25</v>
      </c>
      <c r="F1508" t="s">
        <v>98</v>
      </c>
      <c r="G1508">
        <v>7</v>
      </c>
      <c r="H1508">
        <v>23.5</v>
      </c>
      <c r="I1508">
        <v>95</v>
      </c>
      <c r="J1508">
        <v>0</v>
      </c>
      <c r="K1508" t="s">
        <v>54</v>
      </c>
      <c r="L1508">
        <v>95</v>
      </c>
      <c r="M1508">
        <v>50</v>
      </c>
      <c r="N1508">
        <v>49</v>
      </c>
      <c r="O1508" t="s">
        <v>87</v>
      </c>
      <c r="P1508" t="s">
        <v>29</v>
      </c>
      <c r="Q1508" t="s">
        <v>29</v>
      </c>
      <c r="R1508" t="s">
        <v>29</v>
      </c>
      <c r="S1508">
        <v>120</v>
      </c>
      <c r="T1508">
        <v>3</v>
      </c>
      <c r="V1508" t="s">
        <v>101</v>
      </c>
      <c r="X1508" t="str">
        <f t="shared" si="24"/>
        <v>HS7</v>
      </c>
      <c r="Y1508">
        <f>VLOOKUP($X1508,Salt_Elev!$Q$1:$R$128,2,FALSE)</f>
        <v>0.33500000000000002</v>
      </c>
    </row>
    <row r="1509" spans="1:25" x14ac:dyDescent="0.25">
      <c r="A1509" s="1">
        <v>45035</v>
      </c>
      <c r="B1509" s="2">
        <v>0.43402777777777773</v>
      </c>
      <c r="C1509" t="s">
        <v>99</v>
      </c>
      <c r="D1509" t="s">
        <v>100</v>
      </c>
      <c r="E1509" t="s">
        <v>25</v>
      </c>
      <c r="F1509" t="s">
        <v>98</v>
      </c>
      <c r="G1509">
        <v>7</v>
      </c>
      <c r="H1509">
        <v>23.5</v>
      </c>
      <c r="I1509">
        <v>95</v>
      </c>
      <c r="J1509">
        <v>0</v>
      </c>
      <c r="K1509" t="s">
        <v>54</v>
      </c>
      <c r="L1509">
        <v>95</v>
      </c>
      <c r="M1509">
        <v>50</v>
      </c>
      <c r="N1509">
        <v>49</v>
      </c>
      <c r="O1509" t="s">
        <v>87</v>
      </c>
      <c r="P1509" t="s">
        <v>29</v>
      </c>
      <c r="Q1509" t="s">
        <v>29</v>
      </c>
      <c r="R1509" t="s">
        <v>29</v>
      </c>
      <c r="S1509">
        <v>235</v>
      </c>
      <c r="T1509">
        <v>2.4</v>
      </c>
      <c r="V1509" t="s">
        <v>101</v>
      </c>
      <c r="X1509" t="str">
        <f t="shared" si="24"/>
        <v>HS7</v>
      </c>
      <c r="Y1509">
        <f>VLOOKUP($X1509,Salt_Elev!$Q$1:$R$128,2,FALSE)</f>
        <v>0.33500000000000002</v>
      </c>
    </row>
    <row r="1510" spans="1:25" x14ac:dyDescent="0.25">
      <c r="A1510" s="1">
        <v>45035</v>
      </c>
      <c r="B1510" s="2">
        <v>0.43402777777777773</v>
      </c>
      <c r="C1510" t="s">
        <v>99</v>
      </c>
      <c r="D1510" t="s">
        <v>100</v>
      </c>
      <c r="E1510" t="s">
        <v>25</v>
      </c>
      <c r="F1510" t="s">
        <v>98</v>
      </c>
      <c r="G1510">
        <v>7</v>
      </c>
      <c r="H1510">
        <v>23.5</v>
      </c>
      <c r="I1510">
        <v>95</v>
      </c>
      <c r="J1510">
        <v>0</v>
      </c>
      <c r="K1510" t="s">
        <v>54</v>
      </c>
      <c r="L1510">
        <v>95</v>
      </c>
      <c r="M1510">
        <v>50</v>
      </c>
      <c r="N1510">
        <v>49</v>
      </c>
      <c r="O1510" t="s">
        <v>87</v>
      </c>
      <c r="P1510" t="s">
        <v>29</v>
      </c>
      <c r="Q1510" t="s">
        <v>29</v>
      </c>
      <c r="R1510" t="s">
        <v>29</v>
      </c>
      <c r="S1510">
        <v>312</v>
      </c>
      <c r="T1510">
        <v>2.1</v>
      </c>
      <c r="V1510" t="s">
        <v>101</v>
      </c>
      <c r="X1510" t="str">
        <f t="shared" si="24"/>
        <v>HS7</v>
      </c>
      <c r="Y1510">
        <f>VLOOKUP($X1510,Salt_Elev!$Q$1:$R$128,2,FALSE)</f>
        <v>0.33500000000000002</v>
      </c>
    </row>
    <row r="1511" spans="1:25" x14ac:dyDescent="0.25">
      <c r="A1511" s="1">
        <v>45035</v>
      </c>
      <c r="B1511" s="2">
        <v>0.44097222222222227</v>
      </c>
      <c r="C1511" t="s">
        <v>99</v>
      </c>
      <c r="D1511" t="s">
        <v>100</v>
      </c>
      <c r="E1511" t="s">
        <v>25</v>
      </c>
      <c r="F1511" t="s">
        <v>98</v>
      </c>
      <c r="G1511">
        <v>8</v>
      </c>
      <c r="H1511">
        <v>29</v>
      </c>
      <c r="I1511">
        <v>88</v>
      </c>
      <c r="J1511">
        <v>0</v>
      </c>
      <c r="K1511" t="s">
        <v>54</v>
      </c>
      <c r="L1511">
        <v>70</v>
      </c>
      <c r="M1511">
        <v>50</v>
      </c>
      <c r="N1511">
        <v>36</v>
      </c>
      <c r="O1511" t="s">
        <v>102</v>
      </c>
      <c r="P1511" t="s">
        <v>29</v>
      </c>
      <c r="Q1511" t="s">
        <v>29</v>
      </c>
      <c r="R1511" t="s">
        <v>50</v>
      </c>
      <c r="S1511">
        <v>162</v>
      </c>
      <c r="T1511">
        <v>3.8</v>
      </c>
      <c r="X1511" t="str">
        <f t="shared" si="24"/>
        <v>HS8</v>
      </c>
      <c r="Y1511">
        <f>VLOOKUP($X1511,Salt_Elev!$Q$1:$R$128,2,FALSE)</f>
        <v>0.26900000000000002</v>
      </c>
    </row>
    <row r="1512" spans="1:25" x14ac:dyDescent="0.25">
      <c r="A1512" s="1">
        <v>45035</v>
      </c>
      <c r="B1512" s="2">
        <v>0.44097222222222227</v>
      </c>
      <c r="C1512" t="s">
        <v>99</v>
      </c>
      <c r="D1512" t="s">
        <v>100</v>
      </c>
      <c r="E1512" t="s">
        <v>25</v>
      </c>
      <c r="F1512" t="s">
        <v>98</v>
      </c>
      <c r="G1512">
        <v>8</v>
      </c>
      <c r="H1512">
        <v>29</v>
      </c>
      <c r="I1512">
        <v>88</v>
      </c>
      <c r="J1512">
        <v>0</v>
      </c>
      <c r="K1512" t="s">
        <v>54</v>
      </c>
      <c r="L1512">
        <v>70</v>
      </c>
      <c r="M1512">
        <v>50</v>
      </c>
      <c r="N1512">
        <v>36</v>
      </c>
      <c r="O1512" t="s">
        <v>102</v>
      </c>
      <c r="P1512" t="s">
        <v>29</v>
      </c>
      <c r="Q1512" t="s">
        <v>29</v>
      </c>
      <c r="R1512" t="s">
        <v>50</v>
      </c>
      <c r="S1512">
        <v>243</v>
      </c>
      <c r="T1512">
        <v>3.5</v>
      </c>
      <c r="X1512" t="str">
        <f t="shared" si="24"/>
        <v>HS8</v>
      </c>
      <c r="Y1512">
        <f>VLOOKUP($X1512,Salt_Elev!$Q$1:$R$128,2,FALSE)</f>
        <v>0.26900000000000002</v>
      </c>
    </row>
    <row r="1513" spans="1:25" x14ac:dyDescent="0.25">
      <c r="A1513" s="1">
        <v>45035</v>
      </c>
      <c r="B1513" s="2">
        <v>0.44097222222222227</v>
      </c>
      <c r="C1513" t="s">
        <v>99</v>
      </c>
      <c r="D1513" t="s">
        <v>100</v>
      </c>
      <c r="E1513" t="s">
        <v>25</v>
      </c>
      <c r="F1513" t="s">
        <v>98</v>
      </c>
      <c r="G1513">
        <v>8</v>
      </c>
      <c r="H1513">
        <v>29</v>
      </c>
      <c r="I1513">
        <v>88</v>
      </c>
      <c r="J1513">
        <v>0</v>
      </c>
      <c r="K1513" t="s">
        <v>54</v>
      </c>
      <c r="L1513">
        <v>70</v>
      </c>
      <c r="M1513">
        <v>50</v>
      </c>
      <c r="N1513">
        <v>36</v>
      </c>
      <c r="O1513" t="s">
        <v>102</v>
      </c>
      <c r="P1513" t="s">
        <v>29</v>
      </c>
      <c r="Q1513" t="s">
        <v>29</v>
      </c>
      <c r="R1513" t="s">
        <v>50</v>
      </c>
      <c r="S1513">
        <v>290</v>
      </c>
      <c r="T1513">
        <v>3.5</v>
      </c>
      <c r="X1513" t="str">
        <f t="shared" si="24"/>
        <v>HS8</v>
      </c>
      <c r="Y1513">
        <f>VLOOKUP($X1513,Salt_Elev!$Q$1:$R$128,2,FALSE)</f>
        <v>0.26900000000000002</v>
      </c>
    </row>
    <row r="1514" spans="1:25" x14ac:dyDescent="0.25">
      <c r="A1514" s="1">
        <v>45035</v>
      </c>
      <c r="B1514" s="2">
        <v>0.44097222222222227</v>
      </c>
      <c r="C1514" t="s">
        <v>99</v>
      </c>
      <c r="D1514" t="s">
        <v>100</v>
      </c>
      <c r="E1514" t="s">
        <v>25</v>
      </c>
      <c r="F1514" t="s">
        <v>98</v>
      </c>
      <c r="G1514">
        <v>8</v>
      </c>
      <c r="H1514">
        <v>29</v>
      </c>
      <c r="I1514">
        <v>88</v>
      </c>
      <c r="J1514">
        <v>0</v>
      </c>
      <c r="K1514" t="s">
        <v>54</v>
      </c>
      <c r="L1514">
        <v>70</v>
      </c>
      <c r="M1514">
        <v>50</v>
      </c>
      <c r="N1514">
        <v>36</v>
      </c>
      <c r="O1514" t="s">
        <v>102</v>
      </c>
      <c r="P1514" t="s">
        <v>29</v>
      </c>
      <c r="Q1514" t="s">
        <v>29</v>
      </c>
      <c r="R1514" t="s">
        <v>50</v>
      </c>
      <c r="S1514">
        <v>237</v>
      </c>
      <c r="T1514">
        <v>3.2</v>
      </c>
      <c r="X1514" t="str">
        <f t="shared" si="24"/>
        <v>HS8</v>
      </c>
      <c r="Y1514">
        <f>VLOOKUP($X1514,Salt_Elev!$Q$1:$R$128,2,FALSE)</f>
        <v>0.26900000000000002</v>
      </c>
    </row>
    <row r="1515" spans="1:25" x14ac:dyDescent="0.25">
      <c r="A1515" s="1">
        <v>45035</v>
      </c>
      <c r="B1515" s="2">
        <v>0.44097222222222227</v>
      </c>
      <c r="C1515" t="s">
        <v>99</v>
      </c>
      <c r="D1515" t="s">
        <v>100</v>
      </c>
      <c r="E1515" t="s">
        <v>25</v>
      </c>
      <c r="F1515" t="s">
        <v>98</v>
      </c>
      <c r="G1515">
        <v>8</v>
      </c>
      <c r="H1515">
        <v>29</v>
      </c>
      <c r="I1515">
        <v>88</v>
      </c>
      <c r="J1515">
        <v>0</v>
      </c>
      <c r="K1515" t="s">
        <v>54</v>
      </c>
      <c r="L1515">
        <v>70</v>
      </c>
      <c r="M1515">
        <v>50</v>
      </c>
      <c r="N1515">
        <v>36</v>
      </c>
      <c r="O1515" t="s">
        <v>102</v>
      </c>
      <c r="P1515" t="s">
        <v>29</v>
      </c>
      <c r="Q1515" t="s">
        <v>29</v>
      </c>
      <c r="R1515" t="s">
        <v>50</v>
      </c>
      <c r="S1515">
        <v>204</v>
      </c>
      <c r="T1515">
        <v>3</v>
      </c>
      <c r="X1515" t="str">
        <f t="shared" si="24"/>
        <v>HS8</v>
      </c>
      <c r="Y1515">
        <f>VLOOKUP($X1515,Salt_Elev!$Q$1:$R$128,2,FALSE)</f>
        <v>0.26900000000000002</v>
      </c>
    </row>
    <row r="1516" spans="1:25" x14ac:dyDescent="0.25">
      <c r="A1516" s="1">
        <v>45035</v>
      </c>
      <c r="B1516" s="2">
        <v>0.44097222222222227</v>
      </c>
      <c r="C1516" t="s">
        <v>99</v>
      </c>
      <c r="D1516" t="s">
        <v>100</v>
      </c>
      <c r="E1516" t="s">
        <v>25</v>
      </c>
      <c r="F1516" t="s">
        <v>98</v>
      </c>
      <c r="G1516">
        <v>8</v>
      </c>
      <c r="H1516">
        <v>29</v>
      </c>
      <c r="I1516">
        <v>88</v>
      </c>
      <c r="J1516">
        <v>0</v>
      </c>
      <c r="K1516" t="s">
        <v>54</v>
      </c>
      <c r="L1516">
        <v>70</v>
      </c>
      <c r="M1516">
        <v>50</v>
      </c>
      <c r="N1516">
        <v>36</v>
      </c>
      <c r="O1516" t="s">
        <v>102</v>
      </c>
      <c r="P1516" t="s">
        <v>29</v>
      </c>
      <c r="Q1516" t="s">
        <v>29</v>
      </c>
      <c r="R1516" t="s">
        <v>50</v>
      </c>
      <c r="S1516">
        <v>238</v>
      </c>
      <c r="T1516">
        <v>3</v>
      </c>
      <c r="X1516" t="str">
        <f t="shared" si="24"/>
        <v>HS8</v>
      </c>
      <c r="Y1516">
        <f>VLOOKUP($X1516,Salt_Elev!$Q$1:$R$128,2,FALSE)</f>
        <v>0.26900000000000002</v>
      </c>
    </row>
    <row r="1517" spans="1:25" x14ac:dyDescent="0.25">
      <c r="A1517" s="1">
        <v>45035</v>
      </c>
      <c r="B1517" s="2">
        <v>0.44097222222222227</v>
      </c>
      <c r="C1517" t="s">
        <v>99</v>
      </c>
      <c r="D1517" t="s">
        <v>100</v>
      </c>
      <c r="E1517" t="s">
        <v>25</v>
      </c>
      <c r="F1517" t="s">
        <v>98</v>
      </c>
      <c r="G1517">
        <v>8</v>
      </c>
      <c r="H1517">
        <v>29</v>
      </c>
      <c r="I1517">
        <v>88</v>
      </c>
      <c r="J1517">
        <v>0</v>
      </c>
      <c r="K1517" t="s">
        <v>54</v>
      </c>
      <c r="L1517">
        <v>70</v>
      </c>
      <c r="M1517">
        <v>50</v>
      </c>
      <c r="N1517">
        <v>36</v>
      </c>
      <c r="O1517" t="s">
        <v>102</v>
      </c>
      <c r="P1517" t="s">
        <v>29</v>
      </c>
      <c r="Q1517" t="s">
        <v>29</v>
      </c>
      <c r="R1517" t="s">
        <v>50</v>
      </c>
      <c r="S1517">
        <v>194</v>
      </c>
      <c r="T1517">
        <v>3</v>
      </c>
      <c r="X1517" t="str">
        <f t="shared" si="24"/>
        <v>HS8</v>
      </c>
      <c r="Y1517">
        <f>VLOOKUP($X1517,Salt_Elev!$Q$1:$R$128,2,FALSE)</f>
        <v>0.26900000000000002</v>
      </c>
    </row>
    <row r="1518" spans="1:25" x14ac:dyDescent="0.25">
      <c r="A1518" s="1">
        <v>45035</v>
      </c>
      <c r="B1518" s="2">
        <v>0.44097222222222227</v>
      </c>
      <c r="C1518" t="s">
        <v>99</v>
      </c>
      <c r="D1518" t="s">
        <v>100</v>
      </c>
      <c r="E1518" t="s">
        <v>25</v>
      </c>
      <c r="F1518" t="s">
        <v>98</v>
      </c>
      <c r="G1518">
        <v>8</v>
      </c>
      <c r="H1518">
        <v>29</v>
      </c>
      <c r="I1518">
        <v>88</v>
      </c>
      <c r="J1518">
        <v>0</v>
      </c>
      <c r="K1518" t="s">
        <v>54</v>
      </c>
      <c r="L1518">
        <v>70</v>
      </c>
      <c r="M1518">
        <v>50</v>
      </c>
      <c r="N1518">
        <v>36</v>
      </c>
      <c r="O1518" t="s">
        <v>102</v>
      </c>
      <c r="P1518" t="s">
        <v>29</v>
      </c>
      <c r="Q1518" t="s">
        <v>29</v>
      </c>
      <c r="R1518" t="s">
        <v>50</v>
      </c>
      <c r="S1518">
        <v>191</v>
      </c>
      <c r="T1518">
        <v>3</v>
      </c>
      <c r="X1518" t="str">
        <f t="shared" si="24"/>
        <v>HS8</v>
      </c>
      <c r="Y1518">
        <f>VLOOKUP($X1518,Salt_Elev!$Q$1:$R$128,2,FALSE)</f>
        <v>0.26900000000000002</v>
      </c>
    </row>
    <row r="1519" spans="1:25" x14ac:dyDescent="0.25">
      <c r="A1519" s="1">
        <v>45035</v>
      </c>
      <c r="B1519" s="2">
        <v>0.44097222222222227</v>
      </c>
      <c r="C1519" t="s">
        <v>99</v>
      </c>
      <c r="D1519" t="s">
        <v>100</v>
      </c>
      <c r="E1519" t="s">
        <v>25</v>
      </c>
      <c r="F1519" t="s">
        <v>98</v>
      </c>
      <c r="G1519">
        <v>8</v>
      </c>
      <c r="H1519">
        <v>29</v>
      </c>
      <c r="I1519">
        <v>88</v>
      </c>
      <c r="J1519">
        <v>0</v>
      </c>
      <c r="K1519" t="s">
        <v>54</v>
      </c>
      <c r="L1519">
        <v>70</v>
      </c>
      <c r="M1519">
        <v>50</v>
      </c>
      <c r="N1519">
        <v>36</v>
      </c>
      <c r="O1519" t="s">
        <v>102</v>
      </c>
      <c r="P1519" t="s">
        <v>29</v>
      </c>
      <c r="Q1519" t="s">
        <v>29</v>
      </c>
      <c r="R1519" t="s">
        <v>50</v>
      </c>
      <c r="S1519">
        <v>173</v>
      </c>
      <c r="T1519">
        <v>2.5</v>
      </c>
      <c r="X1519" t="str">
        <f t="shared" si="24"/>
        <v>HS8</v>
      </c>
      <c r="Y1519">
        <f>VLOOKUP($X1519,Salt_Elev!$Q$1:$R$128,2,FALSE)</f>
        <v>0.26900000000000002</v>
      </c>
    </row>
    <row r="1520" spans="1:25" x14ac:dyDescent="0.25">
      <c r="A1520" s="1">
        <v>45035</v>
      </c>
      <c r="B1520" s="2">
        <v>0.44097222222222227</v>
      </c>
      <c r="C1520" t="s">
        <v>99</v>
      </c>
      <c r="D1520" t="s">
        <v>100</v>
      </c>
      <c r="E1520" t="s">
        <v>25</v>
      </c>
      <c r="F1520" t="s">
        <v>98</v>
      </c>
      <c r="G1520">
        <v>8</v>
      </c>
      <c r="H1520">
        <v>29</v>
      </c>
      <c r="I1520">
        <v>88</v>
      </c>
      <c r="J1520">
        <v>0</v>
      </c>
      <c r="K1520" t="s">
        <v>54</v>
      </c>
      <c r="L1520">
        <v>70</v>
      </c>
      <c r="M1520">
        <v>50</v>
      </c>
      <c r="N1520">
        <v>36</v>
      </c>
      <c r="O1520" t="s">
        <v>102</v>
      </c>
      <c r="P1520" t="s">
        <v>29</v>
      </c>
      <c r="Q1520" t="s">
        <v>29</v>
      </c>
      <c r="R1520" t="s">
        <v>50</v>
      </c>
      <c r="S1520">
        <v>227</v>
      </c>
      <c r="T1520">
        <v>2</v>
      </c>
      <c r="X1520" t="str">
        <f t="shared" si="24"/>
        <v>HS8</v>
      </c>
      <c r="Y1520">
        <f>VLOOKUP($X1520,Salt_Elev!$Q$1:$R$128,2,FALSE)</f>
        <v>0.26900000000000002</v>
      </c>
    </row>
    <row r="1521" spans="1:25" x14ac:dyDescent="0.25">
      <c r="A1521" s="1">
        <v>45035</v>
      </c>
      <c r="B1521" s="2">
        <v>0.44097222222222227</v>
      </c>
      <c r="C1521" t="s">
        <v>99</v>
      </c>
      <c r="D1521" t="s">
        <v>100</v>
      </c>
      <c r="E1521" t="s">
        <v>25</v>
      </c>
      <c r="F1521" t="s">
        <v>98</v>
      </c>
      <c r="G1521">
        <v>8</v>
      </c>
      <c r="H1521">
        <v>29</v>
      </c>
      <c r="I1521">
        <v>88</v>
      </c>
      <c r="J1521">
        <v>0</v>
      </c>
      <c r="K1521" t="s">
        <v>27</v>
      </c>
      <c r="L1521">
        <v>18</v>
      </c>
      <c r="M1521">
        <v>100</v>
      </c>
      <c r="N1521">
        <v>246</v>
      </c>
      <c r="O1521" t="s">
        <v>28</v>
      </c>
      <c r="P1521" t="s">
        <v>29</v>
      </c>
      <c r="Q1521" t="s">
        <v>29</v>
      </c>
      <c r="R1521" t="s">
        <v>30</v>
      </c>
      <c r="S1521">
        <v>132</v>
      </c>
      <c r="T1521">
        <v>1.1000000000000001</v>
      </c>
      <c r="X1521" t="str">
        <f t="shared" si="24"/>
        <v>HS8</v>
      </c>
      <c r="Y1521">
        <f>VLOOKUP($X1521,Salt_Elev!$Q$1:$R$128,2,FALSE)</f>
        <v>0.26900000000000002</v>
      </c>
    </row>
    <row r="1522" spans="1:25" x14ac:dyDescent="0.25">
      <c r="A1522" s="1">
        <v>45035</v>
      </c>
      <c r="B1522" s="2">
        <v>0.44097222222222227</v>
      </c>
      <c r="C1522" t="s">
        <v>99</v>
      </c>
      <c r="D1522" t="s">
        <v>100</v>
      </c>
      <c r="E1522" t="s">
        <v>25</v>
      </c>
      <c r="F1522" t="s">
        <v>98</v>
      </c>
      <c r="G1522">
        <v>8</v>
      </c>
      <c r="H1522">
        <v>29</v>
      </c>
      <c r="I1522">
        <v>88</v>
      </c>
      <c r="J1522">
        <v>0</v>
      </c>
      <c r="K1522" t="s">
        <v>27</v>
      </c>
      <c r="L1522">
        <v>18</v>
      </c>
      <c r="M1522">
        <v>100</v>
      </c>
      <c r="N1522">
        <v>246</v>
      </c>
      <c r="O1522" t="s">
        <v>28</v>
      </c>
      <c r="P1522" t="s">
        <v>29</v>
      </c>
      <c r="Q1522" t="s">
        <v>29</v>
      </c>
      <c r="R1522" t="s">
        <v>30</v>
      </c>
      <c r="S1522">
        <v>141</v>
      </c>
      <c r="T1522">
        <v>1</v>
      </c>
      <c r="X1522" t="str">
        <f t="shared" si="24"/>
        <v>HS8</v>
      </c>
      <c r="Y1522">
        <f>VLOOKUP($X1522,Salt_Elev!$Q$1:$R$128,2,FALSE)</f>
        <v>0.26900000000000002</v>
      </c>
    </row>
    <row r="1523" spans="1:25" x14ac:dyDescent="0.25">
      <c r="A1523" s="1">
        <v>45035</v>
      </c>
      <c r="B1523" s="2">
        <v>0.44097222222222227</v>
      </c>
      <c r="C1523" t="s">
        <v>99</v>
      </c>
      <c r="D1523" t="s">
        <v>100</v>
      </c>
      <c r="E1523" t="s">
        <v>25</v>
      </c>
      <c r="F1523" t="s">
        <v>98</v>
      </c>
      <c r="G1523">
        <v>8</v>
      </c>
      <c r="H1523">
        <v>29</v>
      </c>
      <c r="I1523">
        <v>88</v>
      </c>
      <c r="J1523">
        <v>0</v>
      </c>
      <c r="K1523" t="s">
        <v>27</v>
      </c>
      <c r="L1523">
        <v>18</v>
      </c>
      <c r="M1523">
        <v>100</v>
      </c>
      <c r="N1523">
        <v>246</v>
      </c>
      <c r="O1523" t="s">
        <v>28</v>
      </c>
      <c r="P1523" t="s">
        <v>29</v>
      </c>
      <c r="Q1523" t="s">
        <v>29</v>
      </c>
      <c r="R1523" t="s">
        <v>30</v>
      </c>
      <c r="S1523">
        <v>130</v>
      </c>
      <c r="T1523">
        <v>1</v>
      </c>
      <c r="X1523" t="str">
        <f t="shared" si="24"/>
        <v>HS8</v>
      </c>
      <c r="Y1523">
        <f>VLOOKUP($X1523,Salt_Elev!$Q$1:$R$128,2,FALSE)</f>
        <v>0.26900000000000002</v>
      </c>
    </row>
    <row r="1524" spans="1:25" x14ac:dyDescent="0.25">
      <c r="A1524" s="1">
        <v>45035</v>
      </c>
      <c r="B1524" s="2">
        <v>0.44097222222222227</v>
      </c>
      <c r="C1524" t="s">
        <v>99</v>
      </c>
      <c r="D1524" t="s">
        <v>100</v>
      </c>
      <c r="E1524" t="s">
        <v>25</v>
      </c>
      <c r="F1524" t="s">
        <v>98</v>
      </c>
      <c r="G1524">
        <v>8</v>
      </c>
      <c r="H1524">
        <v>29</v>
      </c>
      <c r="I1524">
        <v>88</v>
      </c>
      <c r="J1524">
        <v>0</v>
      </c>
      <c r="K1524" t="s">
        <v>27</v>
      </c>
      <c r="L1524">
        <v>18</v>
      </c>
      <c r="M1524">
        <v>100</v>
      </c>
      <c r="N1524">
        <v>246</v>
      </c>
      <c r="O1524" t="s">
        <v>28</v>
      </c>
      <c r="P1524" t="s">
        <v>29</v>
      </c>
      <c r="Q1524" t="s">
        <v>29</v>
      </c>
      <c r="R1524" t="s">
        <v>30</v>
      </c>
      <c r="S1524">
        <v>115</v>
      </c>
      <c r="T1524">
        <v>1</v>
      </c>
      <c r="X1524" t="str">
        <f t="shared" si="24"/>
        <v>HS8</v>
      </c>
      <c r="Y1524">
        <f>VLOOKUP($X1524,Salt_Elev!$Q$1:$R$128,2,FALSE)</f>
        <v>0.26900000000000002</v>
      </c>
    </row>
    <row r="1525" spans="1:25" x14ac:dyDescent="0.25">
      <c r="A1525" s="1">
        <v>45035</v>
      </c>
      <c r="B1525" s="2">
        <v>0.44097222222222227</v>
      </c>
      <c r="C1525" t="s">
        <v>99</v>
      </c>
      <c r="D1525" t="s">
        <v>100</v>
      </c>
      <c r="E1525" t="s">
        <v>25</v>
      </c>
      <c r="F1525" t="s">
        <v>98</v>
      </c>
      <c r="G1525">
        <v>8</v>
      </c>
      <c r="H1525">
        <v>29</v>
      </c>
      <c r="I1525">
        <v>88</v>
      </c>
      <c r="J1525">
        <v>0</v>
      </c>
      <c r="K1525" t="s">
        <v>27</v>
      </c>
      <c r="L1525">
        <v>18</v>
      </c>
      <c r="M1525">
        <v>100</v>
      </c>
      <c r="N1525">
        <v>246</v>
      </c>
      <c r="O1525" t="s">
        <v>28</v>
      </c>
      <c r="P1525" t="s">
        <v>29</v>
      </c>
      <c r="Q1525" t="s">
        <v>29</v>
      </c>
      <c r="R1525" t="s">
        <v>30</v>
      </c>
      <c r="S1525">
        <v>160</v>
      </c>
      <c r="T1525">
        <v>1</v>
      </c>
      <c r="X1525" t="str">
        <f t="shared" si="24"/>
        <v>HS8</v>
      </c>
      <c r="Y1525">
        <f>VLOOKUP($X1525,Salt_Elev!$Q$1:$R$128,2,FALSE)</f>
        <v>0.26900000000000002</v>
      </c>
    </row>
    <row r="1526" spans="1:25" x14ac:dyDescent="0.25">
      <c r="A1526" s="1">
        <v>45035</v>
      </c>
      <c r="B1526" s="2">
        <v>0.44097222222222227</v>
      </c>
      <c r="C1526" t="s">
        <v>99</v>
      </c>
      <c r="D1526" t="s">
        <v>100</v>
      </c>
      <c r="E1526" t="s">
        <v>25</v>
      </c>
      <c r="F1526" t="s">
        <v>98</v>
      </c>
      <c r="G1526">
        <v>8</v>
      </c>
      <c r="H1526">
        <v>29</v>
      </c>
      <c r="I1526">
        <v>88</v>
      </c>
      <c r="J1526">
        <v>0</v>
      </c>
      <c r="K1526" t="s">
        <v>27</v>
      </c>
      <c r="L1526">
        <v>18</v>
      </c>
      <c r="M1526">
        <v>100</v>
      </c>
      <c r="N1526">
        <v>246</v>
      </c>
      <c r="O1526" t="s">
        <v>28</v>
      </c>
      <c r="P1526" t="s">
        <v>29</v>
      </c>
      <c r="Q1526" t="s">
        <v>29</v>
      </c>
      <c r="R1526" t="s">
        <v>30</v>
      </c>
      <c r="S1526">
        <v>143</v>
      </c>
      <c r="T1526">
        <v>1</v>
      </c>
      <c r="X1526" t="str">
        <f t="shared" si="24"/>
        <v>HS8</v>
      </c>
      <c r="Y1526">
        <f>VLOOKUP($X1526,Salt_Elev!$Q$1:$R$128,2,FALSE)</f>
        <v>0.26900000000000002</v>
      </c>
    </row>
    <row r="1527" spans="1:25" x14ac:dyDescent="0.25">
      <c r="A1527" s="1">
        <v>45035</v>
      </c>
      <c r="B1527" s="2">
        <v>0.44097222222222227</v>
      </c>
      <c r="C1527" t="s">
        <v>99</v>
      </c>
      <c r="D1527" t="s">
        <v>100</v>
      </c>
      <c r="E1527" t="s">
        <v>25</v>
      </c>
      <c r="F1527" t="s">
        <v>98</v>
      </c>
      <c r="G1527">
        <v>8</v>
      </c>
      <c r="H1527">
        <v>29</v>
      </c>
      <c r="I1527">
        <v>88</v>
      </c>
      <c r="J1527">
        <v>0</v>
      </c>
      <c r="K1527" t="s">
        <v>27</v>
      </c>
      <c r="L1527">
        <v>18</v>
      </c>
      <c r="M1527">
        <v>100</v>
      </c>
      <c r="N1527">
        <v>246</v>
      </c>
      <c r="O1527" t="s">
        <v>28</v>
      </c>
      <c r="P1527" t="s">
        <v>29</v>
      </c>
      <c r="Q1527" t="s">
        <v>29</v>
      </c>
      <c r="R1527" t="s">
        <v>30</v>
      </c>
      <c r="S1527">
        <v>120</v>
      </c>
      <c r="T1527">
        <v>1</v>
      </c>
      <c r="X1527" t="str">
        <f t="shared" si="24"/>
        <v>HS8</v>
      </c>
      <c r="Y1527">
        <f>VLOOKUP($X1527,Salt_Elev!$Q$1:$R$128,2,FALSE)</f>
        <v>0.26900000000000002</v>
      </c>
    </row>
    <row r="1528" spans="1:25" x14ac:dyDescent="0.25">
      <c r="A1528" s="1">
        <v>45035</v>
      </c>
      <c r="B1528" s="2">
        <v>0.44097222222222227</v>
      </c>
      <c r="C1528" t="s">
        <v>99</v>
      </c>
      <c r="D1528" t="s">
        <v>100</v>
      </c>
      <c r="E1528" t="s">
        <v>25</v>
      </c>
      <c r="F1528" t="s">
        <v>98</v>
      </c>
      <c r="G1528">
        <v>8</v>
      </c>
      <c r="H1528">
        <v>29</v>
      </c>
      <c r="I1528">
        <v>88</v>
      </c>
      <c r="J1528">
        <v>0</v>
      </c>
      <c r="K1528" t="s">
        <v>27</v>
      </c>
      <c r="L1528">
        <v>18</v>
      </c>
      <c r="M1528">
        <v>100</v>
      </c>
      <c r="N1528">
        <v>246</v>
      </c>
      <c r="O1528" t="s">
        <v>28</v>
      </c>
      <c r="P1528" t="s">
        <v>29</v>
      </c>
      <c r="Q1528" t="s">
        <v>29</v>
      </c>
      <c r="R1528" t="s">
        <v>30</v>
      </c>
      <c r="S1528">
        <v>120</v>
      </c>
      <c r="T1528">
        <v>1</v>
      </c>
      <c r="X1528" t="str">
        <f t="shared" si="24"/>
        <v>HS8</v>
      </c>
      <c r="Y1528">
        <f>VLOOKUP($X1528,Salt_Elev!$Q$1:$R$128,2,FALSE)</f>
        <v>0.26900000000000002</v>
      </c>
    </row>
    <row r="1529" spans="1:25" x14ac:dyDescent="0.25">
      <c r="A1529" s="1">
        <v>45035</v>
      </c>
      <c r="B1529" s="2">
        <v>0.44097222222222227</v>
      </c>
      <c r="C1529" t="s">
        <v>99</v>
      </c>
      <c r="D1529" t="s">
        <v>100</v>
      </c>
      <c r="E1529" t="s">
        <v>25</v>
      </c>
      <c r="F1529" t="s">
        <v>98</v>
      </c>
      <c r="G1529">
        <v>8</v>
      </c>
      <c r="H1529">
        <v>29</v>
      </c>
      <c r="I1529">
        <v>88</v>
      </c>
      <c r="J1529">
        <v>0</v>
      </c>
      <c r="K1529" t="s">
        <v>27</v>
      </c>
      <c r="L1529">
        <v>18</v>
      </c>
      <c r="M1529">
        <v>100</v>
      </c>
      <c r="N1529">
        <v>246</v>
      </c>
      <c r="O1529" t="s">
        <v>28</v>
      </c>
      <c r="P1529" t="s">
        <v>29</v>
      </c>
      <c r="Q1529" t="s">
        <v>29</v>
      </c>
      <c r="R1529" t="s">
        <v>30</v>
      </c>
      <c r="S1529">
        <v>115</v>
      </c>
      <c r="T1529">
        <v>0.9</v>
      </c>
      <c r="X1529" t="str">
        <f t="shared" si="24"/>
        <v>HS8</v>
      </c>
      <c r="Y1529">
        <f>VLOOKUP($X1529,Salt_Elev!$Q$1:$R$128,2,FALSE)</f>
        <v>0.26900000000000002</v>
      </c>
    </row>
    <row r="1530" spans="1:25" x14ac:dyDescent="0.25">
      <c r="A1530" s="1">
        <v>45035</v>
      </c>
      <c r="B1530" s="2">
        <v>0.44097222222222227</v>
      </c>
      <c r="C1530" t="s">
        <v>99</v>
      </c>
      <c r="D1530" t="s">
        <v>100</v>
      </c>
      <c r="E1530" t="s">
        <v>25</v>
      </c>
      <c r="F1530" t="s">
        <v>98</v>
      </c>
      <c r="G1530">
        <v>8</v>
      </c>
      <c r="H1530">
        <v>29</v>
      </c>
      <c r="I1530">
        <v>88</v>
      </c>
      <c r="J1530">
        <v>0</v>
      </c>
      <c r="K1530" t="s">
        <v>27</v>
      </c>
      <c r="L1530">
        <v>18</v>
      </c>
      <c r="M1530">
        <v>100</v>
      </c>
      <c r="N1530">
        <v>246</v>
      </c>
      <c r="O1530" t="s">
        <v>28</v>
      </c>
      <c r="P1530" t="s">
        <v>29</v>
      </c>
      <c r="Q1530" t="s">
        <v>29</v>
      </c>
      <c r="R1530" t="s">
        <v>30</v>
      </c>
      <c r="S1530">
        <v>99</v>
      </c>
      <c r="T1530">
        <v>0.8</v>
      </c>
      <c r="X1530" t="str">
        <f t="shared" si="24"/>
        <v>HS8</v>
      </c>
      <c r="Y1530">
        <f>VLOOKUP($X1530,Salt_Elev!$Q$1:$R$128,2,FALSE)</f>
        <v>0.26900000000000002</v>
      </c>
    </row>
    <row r="1531" spans="1:25" x14ac:dyDescent="0.25">
      <c r="A1531" s="1">
        <v>45035</v>
      </c>
      <c r="B1531" s="2">
        <v>0.45069444444444445</v>
      </c>
      <c r="C1531" t="s">
        <v>103</v>
      </c>
      <c r="D1531" t="s">
        <v>207</v>
      </c>
      <c r="E1531" t="s">
        <v>25</v>
      </c>
      <c r="F1531" t="s">
        <v>98</v>
      </c>
      <c r="G1531">
        <v>9</v>
      </c>
      <c r="H1531">
        <v>44.5</v>
      </c>
      <c r="I1531">
        <v>95</v>
      </c>
      <c r="J1531">
        <v>0</v>
      </c>
      <c r="K1531" t="s">
        <v>54</v>
      </c>
      <c r="L1531">
        <v>70</v>
      </c>
      <c r="M1531">
        <v>100</v>
      </c>
      <c r="N1531">
        <v>27</v>
      </c>
      <c r="O1531" t="s">
        <v>72</v>
      </c>
      <c r="P1531" t="s">
        <v>29</v>
      </c>
      <c r="Q1531" t="s">
        <v>50</v>
      </c>
      <c r="R1531" t="s">
        <v>50</v>
      </c>
      <c r="S1531">
        <v>205</v>
      </c>
      <c r="T1531">
        <v>4</v>
      </c>
      <c r="X1531" t="str">
        <f t="shared" si="24"/>
        <v>HS9</v>
      </c>
      <c r="Y1531">
        <f>VLOOKUP($X1531,Salt_Elev!$Q$1:$R$128,2,FALSE)</f>
        <v>0.4</v>
      </c>
    </row>
    <row r="1532" spans="1:25" x14ac:dyDescent="0.25">
      <c r="A1532" s="1">
        <v>45035</v>
      </c>
      <c r="B1532" s="2">
        <v>0.45069444444444445</v>
      </c>
      <c r="C1532" t="s">
        <v>103</v>
      </c>
      <c r="D1532" t="s">
        <v>207</v>
      </c>
      <c r="E1532" t="s">
        <v>25</v>
      </c>
      <c r="F1532" t="s">
        <v>98</v>
      </c>
      <c r="G1532">
        <v>9</v>
      </c>
      <c r="H1532">
        <v>44.5</v>
      </c>
      <c r="I1532">
        <v>95</v>
      </c>
      <c r="J1532">
        <v>0</v>
      </c>
      <c r="K1532" t="s">
        <v>54</v>
      </c>
      <c r="L1532">
        <v>70</v>
      </c>
      <c r="M1532">
        <v>100</v>
      </c>
      <c r="N1532">
        <v>27</v>
      </c>
      <c r="O1532" t="s">
        <v>72</v>
      </c>
      <c r="P1532" t="s">
        <v>29</v>
      </c>
      <c r="Q1532" t="s">
        <v>50</v>
      </c>
      <c r="R1532" t="s">
        <v>50</v>
      </c>
      <c r="S1532">
        <v>240</v>
      </c>
      <c r="T1532">
        <v>4</v>
      </c>
      <c r="X1532" t="str">
        <f t="shared" si="24"/>
        <v>HS9</v>
      </c>
      <c r="Y1532">
        <f>VLOOKUP($X1532,Salt_Elev!$Q$1:$R$128,2,FALSE)</f>
        <v>0.4</v>
      </c>
    </row>
    <row r="1533" spans="1:25" x14ac:dyDescent="0.25">
      <c r="A1533" s="1">
        <v>45035</v>
      </c>
      <c r="B1533" s="2">
        <v>0.45069444444444445</v>
      </c>
      <c r="C1533" t="s">
        <v>103</v>
      </c>
      <c r="D1533" t="s">
        <v>207</v>
      </c>
      <c r="E1533" t="s">
        <v>25</v>
      </c>
      <c r="F1533" t="s">
        <v>98</v>
      </c>
      <c r="G1533">
        <v>9</v>
      </c>
      <c r="H1533">
        <v>44.5</v>
      </c>
      <c r="I1533">
        <v>95</v>
      </c>
      <c r="J1533">
        <v>0</v>
      </c>
      <c r="K1533" t="s">
        <v>54</v>
      </c>
      <c r="L1533">
        <v>70</v>
      </c>
      <c r="M1533">
        <v>100</v>
      </c>
      <c r="N1533">
        <v>27</v>
      </c>
      <c r="O1533" t="s">
        <v>72</v>
      </c>
      <c r="P1533" t="s">
        <v>29</v>
      </c>
      <c r="Q1533" t="s">
        <v>50</v>
      </c>
      <c r="R1533" t="s">
        <v>50</v>
      </c>
      <c r="S1533">
        <v>233</v>
      </c>
      <c r="T1533">
        <v>4</v>
      </c>
      <c r="X1533" t="str">
        <f t="shared" si="24"/>
        <v>HS9</v>
      </c>
      <c r="Y1533">
        <f>VLOOKUP($X1533,Salt_Elev!$Q$1:$R$128,2,FALSE)</f>
        <v>0.4</v>
      </c>
    </row>
    <row r="1534" spans="1:25" x14ac:dyDescent="0.25">
      <c r="A1534" s="1">
        <v>45035</v>
      </c>
      <c r="B1534" s="2">
        <v>0.45069444444444445</v>
      </c>
      <c r="C1534" t="s">
        <v>103</v>
      </c>
      <c r="D1534" t="s">
        <v>207</v>
      </c>
      <c r="E1534" t="s">
        <v>25</v>
      </c>
      <c r="F1534" t="s">
        <v>98</v>
      </c>
      <c r="G1534">
        <v>9</v>
      </c>
      <c r="H1534">
        <v>44.5</v>
      </c>
      <c r="I1534">
        <v>95</v>
      </c>
      <c r="J1534">
        <v>0</v>
      </c>
      <c r="K1534" t="s">
        <v>54</v>
      </c>
      <c r="L1534">
        <v>70</v>
      </c>
      <c r="M1534">
        <v>100</v>
      </c>
      <c r="N1534">
        <v>27</v>
      </c>
      <c r="O1534" t="s">
        <v>72</v>
      </c>
      <c r="P1534" t="s">
        <v>29</v>
      </c>
      <c r="Q1534" t="s">
        <v>50</v>
      </c>
      <c r="R1534" t="s">
        <v>50</v>
      </c>
      <c r="S1534">
        <v>210</v>
      </c>
      <c r="T1534">
        <v>3.8</v>
      </c>
      <c r="X1534" t="str">
        <f t="shared" si="24"/>
        <v>HS9</v>
      </c>
      <c r="Y1534">
        <f>VLOOKUP($X1534,Salt_Elev!$Q$1:$R$128,2,FALSE)</f>
        <v>0.4</v>
      </c>
    </row>
    <row r="1535" spans="1:25" x14ac:dyDescent="0.25">
      <c r="A1535" s="1">
        <v>45035</v>
      </c>
      <c r="B1535" s="2">
        <v>0.45069444444444445</v>
      </c>
      <c r="C1535" t="s">
        <v>103</v>
      </c>
      <c r="D1535" t="s">
        <v>207</v>
      </c>
      <c r="E1535" t="s">
        <v>25</v>
      </c>
      <c r="F1535" t="s">
        <v>98</v>
      </c>
      <c r="G1535">
        <v>9</v>
      </c>
      <c r="H1535">
        <v>44.5</v>
      </c>
      <c r="I1535">
        <v>95</v>
      </c>
      <c r="J1535">
        <v>0</v>
      </c>
      <c r="K1535" t="s">
        <v>54</v>
      </c>
      <c r="L1535">
        <v>70</v>
      </c>
      <c r="M1535">
        <v>100</v>
      </c>
      <c r="N1535">
        <v>27</v>
      </c>
      <c r="O1535" t="s">
        <v>72</v>
      </c>
      <c r="P1535" t="s">
        <v>29</v>
      </c>
      <c r="Q1535" t="s">
        <v>50</v>
      </c>
      <c r="R1535" t="s">
        <v>50</v>
      </c>
      <c r="S1535">
        <v>232</v>
      </c>
      <c r="T1535">
        <v>3.5</v>
      </c>
      <c r="X1535" t="str">
        <f t="shared" si="24"/>
        <v>HS9</v>
      </c>
      <c r="Y1535">
        <f>VLOOKUP($X1535,Salt_Elev!$Q$1:$R$128,2,FALSE)</f>
        <v>0.4</v>
      </c>
    </row>
    <row r="1536" spans="1:25" x14ac:dyDescent="0.25">
      <c r="A1536" s="1">
        <v>45035</v>
      </c>
      <c r="B1536" s="2">
        <v>0.45069444444444445</v>
      </c>
      <c r="C1536" t="s">
        <v>103</v>
      </c>
      <c r="D1536" t="s">
        <v>207</v>
      </c>
      <c r="E1536" t="s">
        <v>25</v>
      </c>
      <c r="F1536" t="s">
        <v>98</v>
      </c>
      <c r="G1536">
        <v>9</v>
      </c>
      <c r="H1536">
        <v>44.5</v>
      </c>
      <c r="I1536">
        <v>95</v>
      </c>
      <c r="J1536">
        <v>0</v>
      </c>
      <c r="K1536" t="s">
        <v>54</v>
      </c>
      <c r="L1536">
        <v>70</v>
      </c>
      <c r="M1536">
        <v>100</v>
      </c>
      <c r="N1536">
        <v>27</v>
      </c>
      <c r="O1536" t="s">
        <v>72</v>
      </c>
      <c r="P1536" t="s">
        <v>29</v>
      </c>
      <c r="Q1536" t="s">
        <v>50</v>
      </c>
      <c r="R1536" t="s">
        <v>50</v>
      </c>
      <c r="S1536">
        <v>174</v>
      </c>
      <c r="T1536">
        <v>3</v>
      </c>
      <c r="X1536" t="str">
        <f t="shared" si="24"/>
        <v>HS9</v>
      </c>
      <c r="Y1536">
        <f>VLOOKUP($X1536,Salt_Elev!$Q$1:$R$128,2,FALSE)</f>
        <v>0.4</v>
      </c>
    </row>
    <row r="1537" spans="1:25" x14ac:dyDescent="0.25">
      <c r="A1537" s="1">
        <v>45035</v>
      </c>
      <c r="B1537" s="2">
        <v>0.45069444444444445</v>
      </c>
      <c r="C1537" t="s">
        <v>103</v>
      </c>
      <c r="D1537" t="s">
        <v>207</v>
      </c>
      <c r="E1537" t="s">
        <v>25</v>
      </c>
      <c r="F1537" t="s">
        <v>98</v>
      </c>
      <c r="G1537">
        <v>9</v>
      </c>
      <c r="H1537">
        <v>44.5</v>
      </c>
      <c r="I1537">
        <v>95</v>
      </c>
      <c r="J1537">
        <v>0</v>
      </c>
      <c r="K1537" t="s">
        <v>54</v>
      </c>
      <c r="L1537">
        <v>70</v>
      </c>
      <c r="M1537">
        <v>100</v>
      </c>
      <c r="N1537">
        <v>27</v>
      </c>
      <c r="O1537" t="s">
        <v>72</v>
      </c>
      <c r="P1537" t="s">
        <v>29</v>
      </c>
      <c r="Q1537" t="s">
        <v>50</v>
      </c>
      <c r="R1537" t="s">
        <v>50</v>
      </c>
      <c r="S1537">
        <v>162</v>
      </c>
      <c r="T1537">
        <v>3</v>
      </c>
      <c r="X1537" t="str">
        <f t="shared" si="24"/>
        <v>HS9</v>
      </c>
      <c r="Y1537">
        <f>VLOOKUP($X1537,Salt_Elev!$Q$1:$R$128,2,FALSE)</f>
        <v>0.4</v>
      </c>
    </row>
    <row r="1538" spans="1:25" x14ac:dyDescent="0.25">
      <c r="A1538" s="1">
        <v>45035</v>
      </c>
      <c r="B1538" s="2">
        <v>0.45069444444444445</v>
      </c>
      <c r="C1538" t="s">
        <v>103</v>
      </c>
      <c r="D1538" t="s">
        <v>207</v>
      </c>
      <c r="E1538" t="s">
        <v>25</v>
      </c>
      <c r="F1538" t="s">
        <v>98</v>
      </c>
      <c r="G1538">
        <v>9</v>
      </c>
      <c r="H1538">
        <v>44.5</v>
      </c>
      <c r="I1538">
        <v>95</v>
      </c>
      <c r="J1538">
        <v>0</v>
      </c>
      <c r="K1538" t="s">
        <v>54</v>
      </c>
      <c r="L1538">
        <v>70</v>
      </c>
      <c r="M1538">
        <v>100</v>
      </c>
      <c r="N1538">
        <v>27</v>
      </c>
      <c r="O1538" t="s">
        <v>72</v>
      </c>
      <c r="P1538" t="s">
        <v>29</v>
      </c>
      <c r="Q1538" t="s">
        <v>50</v>
      </c>
      <c r="R1538" t="s">
        <v>50</v>
      </c>
      <c r="S1538">
        <v>230</v>
      </c>
      <c r="T1538">
        <v>2.5</v>
      </c>
      <c r="X1538" t="str">
        <f t="shared" ref="X1538:X1601" si="25">_xlfn.CONCAT(F1538,G1538)</f>
        <v>HS9</v>
      </c>
      <c r="Y1538">
        <f>VLOOKUP($X1538,Salt_Elev!$Q$1:$R$128,2,FALSE)</f>
        <v>0.4</v>
      </c>
    </row>
    <row r="1539" spans="1:25" x14ac:dyDescent="0.25">
      <c r="A1539" s="1">
        <v>45035</v>
      </c>
      <c r="B1539" s="2">
        <v>0.45069444444444445</v>
      </c>
      <c r="C1539" t="s">
        <v>103</v>
      </c>
      <c r="D1539" t="s">
        <v>207</v>
      </c>
      <c r="E1539" t="s">
        <v>25</v>
      </c>
      <c r="F1539" t="s">
        <v>98</v>
      </c>
      <c r="G1539">
        <v>9</v>
      </c>
      <c r="H1539">
        <v>44.5</v>
      </c>
      <c r="I1539">
        <v>95</v>
      </c>
      <c r="J1539">
        <v>0</v>
      </c>
      <c r="K1539" t="s">
        <v>54</v>
      </c>
      <c r="L1539">
        <v>70</v>
      </c>
      <c r="M1539">
        <v>100</v>
      </c>
      <c r="N1539">
        <v>27</v>
      </c>
      <c r="O1539" t="s">
        <v>72</v>
      </c>
      <c r="P1539" t="s">
        <v>29</v>
      </c>
      <c r="Q1539" t="s">
        <v>50</v>
      </c>
      <c r="R1539" t="s">
        <v>50</v>
      </c>
      <c r="S1539">
        <v>225</v>
      </c>
      <c r="T1539">
        <v>2.5</v>
      </c>
      <c r="X1539" t="str">
        <f t="shared" si="25"/>
        <v>HS9</v>
      </c>
      <c r="Y1539">
        <f>VLOOKUP($X1539,Salt_Elev!$Q$1:$R$128,2,FALSE)</f>
        <v>0.4</v>
      </c>
    </row>
    <row r="1540" spans="1:25" x14ac:dyDescent="0.25">
      <c r="A1540" s="1">
        <v>45035</v>
      </c>
      <c r="B1540" s="2">
        <v>0.45069444444444445</v>
      </c>
      <c r="C1540" t="s">
        <v>103</v>
      </c>
      <c r="D1540" t="s">
        <v>207</v>
      </c>
      <c r="E1540" t="s">
        <v>25</v>
      </c>
      <c r="F1540" t="s">
        <v>98</v>
      </c>
      <c r="G1540">
        <v>9</v>
      </c>
      <c r="H1540">
        <v>44.5</v>
      </c>
      <c r="I1540">
        <v>95</v>
      </c>
      <c r="J1540">
        <v>0</v>
      </c>
      <c r="K1540" t="s">
        <v>54</v>
      </c>
      <c r="L1540">
        <v>70</v>
      </c>
      <c r="M1540">
        <v>100</v>
      </c>
      <c r="N1540">
        <v>27</v>
      </c>
      <c r="O1540" t="s">
        <v>72</v>
      </c>
      <c r="P1540" t="s">
        <v>29</v>
      </c>
      <c r="Q1540" t="s">
        <v>50</v>
      </c>
      <c r="R1540" t="s">
        <v>50</v>
      </c>
      <c r="S1540">
        <v>244</v>
      </c>
      <c r="T1540">
        <v>2.2000000000000002</v>
      </c>
      <c r="X1540" t="str">
        <f t="shared" si="25"/>
        <v>HS9</v>
      </c>
      <c r="Y1540">
        <f>VLOOKUP($X1540,Salt_Elev!$Q$1:$R$128,2,FALSE)</f>
        <v>0.4</v>
      </c>
    </row>
    <row r="1541" spans="1:25" x14ac:dyDescent="0.25">
      <c r="A1541" s="1">
        <v>45035</v>
      </c>
      <c r="B1541" s="2">
        <v>0.45069444444444445</v>
      </c>
      <c r="C1541" t="s">
        <v>103</v>
      </c>
      <c r="D1541" t="s">
        <v>207</v>
      </c>
      <c r="E1541" t="s">
        <v>25</v>
      </c>
      <c r="F1541" t="s">
        <v>98</v>
      </c>
      <c r="G1541">
        <v>9</v>
      </c>
      <c r="H1541">
        <v>44.5</v>
      </c>
      <c r="I1541">
        <v>95</v>
      </c>
      <c r="J1541">
        <v>0</v>
      </c>
      <c r="K1541" t="s">
        <v>27</v>
      </c>
      <c r="L1541">
        <v>25</v>
      </c>
      <c r="M1541">
        <v>50</v>
      </c>
      <c r="N1541">
        <v>161</v>
      </c>
      <c r="O1541" t="s">
        <v>28</v>
      </c>
      <c r="P1541" t="s">
        <v>29</v>
      </c>
      <c r="Q1541" t="s">
        <v>29</v>
      </c>
      <c r="R1541" t="s">
        <v>30</v>
      </c>
      <c r="S1541">
        <v>184</v>
      </c>
      <c r="T1541">
        <v>2.8</v>
      </c>
      <c r="W1541">
        <v>8</v>
      </c>
      <c r="X1541" t="str">
        <f t="shared" si="25"/>
        <v>HS9</v>
      </c>
      <c r="Y1541">
        <f>VLOOKUP($X1541,Salt_Elev!$Q$1:$R$128,2,FALSE)</f>
        <v>0.4</v>
      </c>
    </row>
    <row r="1542" spans="1:25" x14ac:dyDescent="0.25">
      <c r="A1542" s="1">
        <v>45035</v>
      </c>
      <c r="B1542" s="2">
        <v>0.45069444444444445</v>
      </c>
      <c r="C1542" t="s">
        <v>103</v>
      </c>
      <c r="D1542" t="s">
        <v>207</v>
      </c>
      <c r="E1542" t="s">
        <v>25</v>
      </c>
      <c r="F1542" t="s">
        <v>98</v>
      </c>
      <c r="G1542">
        <v>9</v>
      </c>
      <c r="H1542">
        <v>44.5</v>
      </c>
      <c r="I1542">
        <v>95</v>
      </c>
      <c r="J1542">
        <v>0</v>
      </c>
      <c r="K1542" t="s">
        <v>27</v>
      </c>
      <c r="L1542">
        <v>25</v>
      </c>
      <c r="M1542">
        <v>50</v>
      </c>
      <c r="N1542">
        <v>161</v>
      </c>
      <c r="O1542" t="s">
        <v>28</v>
      </c>
      <c r="P1542" t="s">
        <v>29</v>
      </c>
      <c r="Q1542" t="s">
        <v>29</v>
      </c>
      <c r="R1542" t="s">
        <v>30</v>
      </c>
      <c r="S1542">
        <v>481</v>
      </c>
      <c r="T1542">
        <v>1.5</v>
      </c>
      <c r="W1542">
        <v>8</v>
      </c>
      <c r="X1542" t="str">
        <f t="shared" si="25"/>
        <v>HS9</v>
      </c>
      <c r="Y1542">
        <f>VLOOKUP($X1542,Salt_Elev!$Q$1:$R$128,2,FALSE)</f>
        <v>0.4</v>
      </c>
    </row>
    <row r="1543" spans="1:25" x14ac:dyDescent="0.25">
      <c r="A1543" s="1">
        <v>45035</v>
      </c>
      <c r="B1543" s="2">
        <v>0.45069444444444445</v>
      </c>
      <c r="C1543" t="s">
        <v>103</v>
      </c>
      <c r="D1543" t="s">
        <v>207</v>
      </c>
      <c r="E1543" t="s">
        <v>25</v>
      </c>
      <c r="F1543" t="s">
        <v>98</v>
      </c>
      <c r="G1543">
        <v>9</v>
      </c>
      <c r="H1543">
        <v>44.5</v>
      </c>
      <c r="I1543">
        <v>95</v>
      </c>
      <c r="J1543">
        <v>0</v>
      </c>
      <c r="K1543" t="s">
        <v>27</v>
      </c>
      <c r="L1543">
        <v>25</v>
      </c>
      <c r="M1543">
        <v>50</v>
      </c>
      <c r="N1543">
        <v>161</v>
      </c>
      <c r="O1543" t="s">
        <v>28</v>
      </c>
      <c r="P1543" t="s">
        <v>29</v>
      </c>
      <c r="Q1543" t="s">
        <v>29</v>
      </c>
      <c r="R1543" t="s">
        <v>30</v>
      </c>
      <c r="S1543">
        <v>177</v>
      </c>
      <c r="T1543">
        <v>1.5</v>
      </c>
      <c r="W1543">
        <v>8</v>
      </c>
      <c r="X1543" t="str">
        <f t="shared" si="25"/>
        <v>HS9</v>
      </c>
      <c r="Y1543">
        <f>VLOOKUP($X1543,Salt_Elev!$Q$1:$R$128,2,FALSE)</f>
        <v>0.4</v>
      </c>
    </row>
    <row r="1544" spans="1:25" x14ac:dyDescent="0.25">
      <c r="A1544" s="1">
        <v>45035</v>
      </c>
      <c r="B1544" s="2">
        <v>0.45069444444444445</v>
      </c>
      <c r="C1544" t="s">
        <v>103</v>
      </c>
      <c r="D1544" t="s">
        <v>207</v>
      </c>
      <c r="E1544" t="s">
        <v>25</v>
      </c>
      <c r="F1544" t="s">
        <v>98</v>
      </c>
      <c r="G1544">
        <v>9</v>
      </c>
      <c r="H1544">
        <v>44.5</v>
      </c>
      <c r="I1544">
        <v>95</v>
      </c>
      <c r="J1544">
        <v>0</v>
      </c>
      <c r="K1544" t="s">
        <v>27</v>
      </c>
      <c r="L1544">
        <v>25</v>
      </c>
      <c r="M1544">
        <v>50</v>
      </c>
      <c r="N1544">
        <v>161</v>
      </c>
      <c r="O1544" t="s">
        <v>28</v>
      </c>
      <c r="P1544" t="s">
        <v>29</v>
      </c>
      <c r="Q1544" t="s">
        <v>29</v>
      </c>
      <c r="R1544" t="s">
        <v>30</v>
      </c>
      <c r="S1544">
        <v>246</v>
      </c>
      <c r="T1544">
        <v>1.1000000000000001</v>
      </c>
      <c r="W1544">
        <v>8</v>
      </c>
      <c r="X1544" t="str">
        <f t="shared" si="25"/>
        <v>HS9</v>
      </c>
      <c r="Y1544">
        <f>VLOOKUP($X1544,Salt_Elev!$Q$1:$R$128,2,FALSE)</f>
        <v>0.4</v>
      </c>
    </row>
    <row r="1545" spans="1:25" x14ac:dyDescent="0.25">
      <c r="A1545" s="1">
        <v>45035</v>
      </c>
      <c r="B1545" s="2">
        <v>0.45069444444444445</v>
      </c>
      <c r="C1545" t="s">
        <v>103</v>
      </c>
      <c r="D1545" t="s">
        <v>207</v>
      </c>
      <c r="E1545" t="s">
        <v>25</v>
      </c>
      <c r="F1545" t="s">
        <v>98</v>
      </c>
      <c r="G1545">
        <v>9</v>
      </c>
      <c r="H1545">
        <v>44.5</v>
      </c>
      <c r="I1545">
        <v>95</v>
      </c>
      <c r="J1545">
        <v>0</v>
      </c>
      <c r="K1545" t="s">
        <v>27</v>
      </c>
      <c r="L1545">
        <v>25</v>
      </c>
      <c r="M1545">
        <v>50</v>
      </c>
      <c r="N1545">
        <v>161</v>
      </c>
      <c r="O1545" t="s">
        <v>28</v>
      </c>
      <c r="P1545" t="s">
        <v>29</v>
      </c>
      <c r="Q1545" t="s">
        <v>29</v>
      </c>
      <c r="R1545" t="s">
        <v>30</v>
      </c>
      <c r="S1545">
        <v>200</v>
      </c>
      <c r="T1545">
        <v>1</v>
      </c>
      <c r="W1545">
        <v>8</v>
      </c>
      <c r="X1545" t="str">
        <f t="shared" si="25"/>
        <v>HS9</v>
      </c>
      <c r="Y1545">
        <f>VLOOKUP($X1545,Salt_Elev!$Q$1:$R$128,2,FALSE)</f>
        <v>0.4</v>
      </c>
    </row>
    <row r="1546" spans="1:25" x14ac:dyDescent="0.25">
      <c r="A1546" s="1">
        <v>45035</v>
      </c>
      <c r="B1546" s="2">
        <v>0.45069444444444445</v>
      </c>
      <c r="C1546" t="s">
        <v>103</v>
      </c>
      <c r="D1546" t="s">
        <v>207</v>
      </c>
      <c r="E1546" t="s">
        <v>25</v>
      </c>
      <c r="F1546" t="s">
        <v>98</v>
      </c>
      <c r="G1546">
        <v>9</v>
      </c>
      <c r="H1546">
        <v>44.5</v>
      </c>
      <c r="I1546">
        <v>95</v>
      </c>
      <c r="J1546">
        <v>0</v>
      </c>
      <c r="K1546" t="s">
        <v>27</v>
      </c>
      <c r="L1546">
        <v>25</v>
      </c>
      <c r="M1546">
        <v>50</v>
      </c>
      <c r="N1546">
        <v>161</v>
      </c>
      <c r="O1546" t="s">
        <v>28</v>
      </c>
      <c r="P1546" t="s">
        <v>29</v>
      </c>
      <c r="Q1546" t="s">
        <v>29</v>
      </c>
      <c r="R1546" t="s">
        <v>30</v>
      </c>
      <c r="S1546">
        <v>278</v>
      </c>
      <c r="T1546">
        <v>1</v>
      </c>
      <c r="W1546">
        <v>8</v>
      </c>
      <c r="X1546" t="str">
        <f t="shared" si="25"/>
        <v>HS9</v>
      </c>
      <c r="Y1546">
        <f>VLOOKUP($X1546,Salt_Elev!$Q$1:$R$128,2,FALSE)</f>
        <v>0.4</v>
      </c>
    </row>
    <row r="1547" spans="1:25" x14ac:dyDescent="0.25">
      <c r="A1547" s="1">
        <v>45035</v>
      </c>
      <c r="B1547" s="2">
        <v>0.45069444444444445</v>
      </c>
      <c r="C1547" t="s">
        <v>103</v>
      </c>
      <c r="D1547" t="s">
        <v>207</v>
      </c>
      <c r="E1547" t="s">
        <v>25</v>
      </c>
      <c r="F1547" t="s">
        <v>98</v>
      </c>
      <c r="G1547">
        <v>9</v>
      </c>
      <c r="H1547">
        <v>44.5</v>
      </c>
      <c r="I1547">
        <v>95</v>
      </c>
      <c r="J1547">
        <v>0</v>
      </c>
      <c r="K1547" t="s">
        <v>27</v>
      </c>
      <c r="L1547">
        <v>25</v>
      </c>
      <c r="M1547">
        <v>50</v>
      </c>
      <c r="N1547">
        <v>161</v>
      </c>
      <c r="O1547" t="s">
        <v>28</v>
      </c>
      <c r="P1547" t="s">
        <v>29</v>
      </c>
      <c r="Q1547" t="s">
        <v>29</v>
      </c>
      <c r="R1547" t="s">
        <v>30</v>
      </c>
      <c r="S1547">
        <v>94</v>
      </c>
      <c r="T1547">
        <v>0.9</v>
      </c>
      <c r="W1547">
        <v>8</v>
      </c>
      <c r="X1547" t="str">
        <f t="shared" si="25"/>
        <v>HS9</v>
      </c>
      <c r="Y1547">
        <f>VLOOKUP($X1547,Salt_Elev!$Q$1:$R$128,2,FALSE)</f>
        <v>0.4</v>
      </c>
    </row>
    <row r="1548" spans="1:25" x14ac:dyDescent="0.25">
      <c r="A1548" s="1">
        <v>45035</v>
      </c>
      <c r="B1548" s="2">
        <v>0.45069444444444445</v>
      </c>
      <c r="C1548" t="s">
        <v>103</v>
      </c>
      <c r="D1548" t="s">
        <v>207</v>
      </c>
      <c r="E1548" t="s">
        <v>25</v>
      </c>
      <c r="F1548" t="s">
        <v>98</v>
      </c>
      <c r="G1548">
        <v>9</v>
      </c>
      <c r="H1548">
        <v>44.5</v>
      </c>
      <c r="I1548">
        <v>95</v>
      </c>
      <c r="J1548">
        <v>0</v>
      </c>
      <c r="K1548" t="s">
        <v>27</v>
      </c>
      <c r="L1548">
        <v>25</v>
      </c>
      <c r="M1548">
        <v>50</v>
      </c>
      <c r="N1548">
        <v>161</v>
      </c>
      <c r="O1548" t="s">
        <v>28</v>
      </c>
      <c r="P1548" t="s">
        <v>29</v>
      </c>
      <c r="Q1548" t="s">
        <v>29</v>
      </c>
      <c r="R1548" t="s">
        <v>30</v>
      </c>
      <c r="S1548">
        <v>191</v>
      </c>
      <c r="T1548">
        <v>0.9</v>
      </c>
      <c r="W1548">
        <v>8</v>
      </c>
      <c r="X1548" t="str">
        <f t="shared" si="25"/>
        <v>HS9</v>
      </c>
      <c r="Y1548">
        <f>VLOOKUP($X1548,Salt_Elev!$Q$1:$R$128,2,FALSE)</f>
        <v>0.4</v>
      </c>
    </row>
    <row r="1549" spans="1:25" x14ac:dyDescent="0.25">
      <c r="A1549" s="1">
        <v>45035</v>
      </c>
      <c r="B1549" s="2">
        <v>0.45069444444444445</v>
      </c>
      <c r="C1549" t="s">
        <v>103</v>
      </c>
      <c r="D1549" t="s">
        <v>207</v>
      </c>
      <c r="E1549" t="s">
        <v>25</v>
      </c>
      <c r="F1549" t="s">
        <v>98</v>
      </c>
      <c r="G1549">
        <v>9</v>
      </c>
      <c r="H1549">
        <v>44.5</v>
      </c>
      <c r="I1549">
        <v>95</v>
      </c>
      <c r="J1549">
        <v>0</v>
      </c>
      <c r="K1549" t="s">
        <v>27</v>
      </c>
      <c r="L1549">
        <v>25</v>
      </c>
      <c r="M1549">
        <v>50</v>
      </c>
      <c r="N1549">
        <v>161</v>
      </c>
      <c r="O1549" t="s">
        <v>28</v>
      </c>
      <c r="P1549" t="s">
        <v>29</v>
      </c>
      <c r="Q1549" t="s">
        <v>29</v>
      </c>
      <c r="R1549" t="s">
        <v>30</v>
      </c>
      <c r="S1549">
        <v>189</v>
      </c>
      <c r="T1549">
        <v>0.9</v>
      </c>
      <c r="W1549">
        <v>8</v>
      </c>
      <c r="X1549" t="str">
        <f t="shared" si="25"/>
        <v>HS9</v>
      </c>
      <c r="Y1549">
        <f>VLOOKUP($X1549,Salt_Elev!$Q$1:$R$128,2,FALSE)</f>
        <v>0.4</v>
      </c>
    </row>
    <row r="1550" spans="1:25" x14ac:dyDescent="0.25">
      <c r="A1550" s="1">
        <v>45035</v>
      </c>
      <c r="B1550" s="2">
        <v>0.45069444444444445</v>
      </c>
      <c r="C1550" t="s">
        <v>103</v>
      </c>
      <c r="D1550" t="s">
        <v>207</v>
      </c>
      <c r="E1550" t="s">
        <v>25</v>
      </c>
      <c r="F1550" t="s">
        <v>98</v>
      </c>
      <c r="G1550">
        <v>9</v>
      </c>
      <c r="H1550">
        <v>44.5</v>
      </c>
      <c r="I1550">
        <v>95</v>
      </c>
      <c r="J1550">
        <v>0</v>
      </c>
      <c r="K1550" t="s">
        <v>27</v>
      </c>
      <c r="L1550">
        <v>25</v>
      </c>
      <c r="M1550">
        <v>50</v>
      </c>
      <c r="N1550">
        <v>161</v>
      </c>
      <c r="O1550" t="s">
        <v>28</v>
      </c>
      <c r="P1550" t="s">
        <v>29</v>
      </c>
      <c r="Q1550" t="s">
        <v>29</v>
      </c>
      <c r="R1550" t="s">
        <v>30</v>
      </c>
      <c r="S1550">
        <v>245</v>
      </c>
      <c r="T1550">
        <v>0.9</v>
      </c>
      <c r="W1550">
        <v>8</v>
      </c>
      <c r="X1550" t="str">
        <f t="shared" si="25"/>
        <v>HS9</v>
      </c>
      <c r="Y1550">
        <f>VLOOKUP($X1550,Salt_Elev!$Q$1:$R$128,2,FALSE)</f>
        <v>0.4</v>
      </c>
    </row>
    <row r="1551" spans="1:25" x14ac:dyDescent="0.25">
      <c r="A1551" s="1">
        <v>45035</v>
      </c>
      <c r="B1551" s="2">
        <v>0.46111111111111108</v>
      </c>
      <c r="C1551" t="s">
        <v>96</v>
      </c>
      <c r="D1551" t="s">
        <v>208</v>
      </c>
      <c r="E1551" t="s">
        <v>25</v>
      </c>
      <c r="F1551" t="s">
        <v>98</v>
      </c>
      <c r="G1551">
        <v>10</v>
      </c>
      <c r="H1551" s="5"/>
      <c r="I1551">
        <v>95.2</v>
      </c>
      <c r="J1551">
        <v>3</v>
      </c>
      <c r="K1551" t="s">
        <v>54</v>
      </c>
      <c r="L1551">
        <v>0.2</v>
      </c>
      <c r="M1551">
        <v>100</v>
      </c>
      <c r="N1551">
        <v>7</v>
      </c>
      <c r="O1551" t="s">
        <v>87</v>
      </c>
      <c r="P1551" t="s">
        <v>29</v>
      </c>
      <c r="Q1551" t="s">
        <v>29</v>
      </c>
      <c r="R1551" t="s">
        <v>29</v>
      </c>
      <c r="S1551">
        <v>240</v>
      </c>
      <c r="T1551">
        <v>3.2</v>
      </c>
      <c r="U1551" s="5" t="s">
        <v>209</v>
      </c>
      <c r="X1551" t="str">
        <f t="shared" si="25"/>
        <v>HS10</v>
      </c>
      <c r="Y1551">
        <f>VLOOKUP($X1551,Salt_Elev!$Q$1:$R$128,2,FALSE)</f>
        <v>0.28000000000000003</v>
      </c>
    </row>
    <row r="1552" spans="1:25" x14ac:dyDescent="0.25">
      <c r="A1552" s="1">
        <v>45035</v>
      </c>
      <c r="B1552" s="2">
        <v>0.46111111111111108</v>
      </c>
      <c r="C1552" t="s">
        <v>96</v>
      </c>
      <c r="D1552" t="s">
        <v>208</v>
      </c>
      <c r="E1552" t="s">
        <v>25</v>
      </c>
      <c r="F1552" t="s">
        <v>98</v>
      </c>
      <c r="G1552">
        <v>10</v>
      </c>
      <c r="H1552" s="5"/>
      <c r="I1552">
        <v>95.2</v>
      </c>
      <c r="J1552">
        <v>3</v>
      </c>
      <c r="K1552" t="s">
        <v>54</v>
      </c>
      <c r="L1552">
        <v>0.2</v>
      </c>
      <c r="M1552">
        <v>100</v>
      </c>
      <c r="N1552">
        <v>7</v>
      </c>
      <c r="O1552" t="s">
        <v>87</v>
      </c>
      <c r="P1552" t="s">
        <v>29</v>
      </c>
      <c r="Q1552" t="s">
        <v>29</v>
      </c>
      <c r="R1552" t="s">
        <v>29</v>
      </c>
      <c r="S1552">
        <v>245</v>
      </c>
      <c r="T1552">
        <v>3</v>
      </c>
      <c r="U1552" s="5" t="s">
        <v>209</v>
      </c>
      <c r="X1552" t="str">
        <f t="shared" si="25"/>
        <v>HS10</v>
      </c>
      <c r="Y1552">
        <f>VLOOKUP($X1552,Salt_Elev!$Q$1:$R$128,2,FALSE)</f>
        <v>0.28000000000000003</v>
      </c>
    </row>
    <row r="1553" spans="1:25" x14ac:dyDescent="0.25">
      <c r="A1553" s="1">
        <v>45035</v>
      </c>
      <c r="B1553" s="2">
        <v>0.46111111111111108</v>
      </c>
      <c r="C1553" t="s">
        <v>96</v>
      </c>
      <c r="D1553" t="s">
        <v>208</v>
      </c>
      <c r="E1553" t="s">
        <v>25</v>
      </c>
      <c r="F1553" t="s">
        <v>98</v>
      </c>
      <c r="G1553">
        <v>10</v>
      </c>
      <c r="H1553" s="5"/>
      <c r="I1553">
        <v>95.2</v>
      </c>
      <c r="J1553">
        <v>3</v>
      </c>
      <c r="K1553" t="s">
        <v>54</v>
      </c>
      <c r="L1553">
        <v>0.2</v>
      </c>
      <c r="M1553">
        <v>100</v>
      </c>
      <c r="N1553">
        <v>7</v>
      </c>
      <c r="O1553" t="s">
        <v>87</v>
      </c>
      <c r="P1553" t="s">
        <v>29</v>
      </c>
      <c r="Q1553" t="s">
        <v>29</v>
      </c>
      <c r="R1553" t="s">
        <v>29</v>
      </c>
      <c r="S1553">
        <v>280</v>
      </c>
      <c r="T1553">
        <v>2.6</v>
      </c>
      <c r="U1553" s="5" t="s">
        <v>209</v>
      </c>
      <c r="X1553" t="str">
        <f t="shared" si="25"/>
        <v>HS10</v>
      </c>
      <c r="Y1553">
        <f>VLOOKUP($X1553,Salt_Elev!$Q$1:$R$128,2,FALSE)</f>
        <v>0.28000000000000003</v>
      </c>
    </row>
    <row r="1554" spans="1:25" x14ac:dyDescent="0.25">
      <c r="A1554" s="1">
        <v>45035</v>
      </c>
      <c r="B1554" s="2">
        <v>0.46111111111111108</v>
      </c>
      <c r="C1554" t="s">
        <v>96</v>
      </c>
      <c r="D1554" t="s">
        <v>208</v>
      </c>
      <c r="E1554" t="s">
        <v>25</v>
      </c>
      <c r="F1554" t="s">
        <v>98</v>
      </c>
      <c r="G1554">
        <v>10</v>
      </c>
      <c r="H1554" s="5"/>
      <c r="I1554">
        <v>95.2</v>
      </c>
      <c r="J1554">
        <v>3</v>
      </c>
      <c r="K1554" t="s">
        <v>54</v>
      </c>
      <c r="L1554">
        <v>0.2</v>
      </c>
      <c r="M1554">
        <v>100</v>
      </c>
      <c r="N1554">
        <v>7</v>
      </c>
      <c r="O1554" t="s">
        <v>87</v>
      </c>
      <c r="P1554" t="s">
        <v>29</v>
      </c>
      <c r="Q1554" t="s">
        <v>29</v>
      </c>
      <c r="R1554" t="s">
        <v>29</v>
      </c>
      <c r="S1554">
        <v>246</v>
      </c>
      <c r="T1554">
        <v>2.5</v>
      </c>
      <c r="U1554" s="5" t="s">
        <v>209</v>
      </c>
      <c r="X1554" t="str">
        <f t="shared" si="25"/>
        <v>HS10</v>
      </c>
      <c r="Y1554">
        <f>VLOOKUP($X1554,Salt_Elev!$Q$1:$R$128,2,FALSE)</f>
        <v>0.28000000000000003</v>
      </c>
    </row>
    <row r="1555" spans="1:25" x14ac:dyDescent="0.25">
      <c r="A1555" s="1">
        <v>45035</v>
      </c>
      <c r="B1555" s="2">
        <v>0.46111111111111108</v>
      </c>
      <c r="C1555" t="s">
        <v>96</v>
      </c>
      <c r="D1555" t="s">
        <v>208</v>
      </c>
      <c r="E1555" t="s">
        <v>25</v>
      </c>
      <c r="F1555" t="s">
        <v>98</v>
      </c>
      <c r="G1555">
        <v>10</v>
      </c>
      <c r="H1555" s="5"/>
      <c r="I1555">
        <v>95.2</v>
      </c>
      <c r="J1555">
        <v>3</v>
      </c>
      <c r="K1555" t="s">
        <v>54</v>
      </c>
      <c r="L1555">
        <v>0.2</v>
      </c>
      <c r="M1555">
        <v>100</v>
      </c>
      <c r="N1555">
        <v>7</v>
      </c>
      <c r="O1555" t="s">
        <v>87</v>
      </c>
      <c r="P1555" t="s">
        <v>29</v>
      </c>
      <c r="Q1555" t="s">
        <v>29</v>
      </c>
      <c r="R1555" t="s">
        <v>29</v>
      </c>
      <c r="S1555">
        <v>310</v>
      </c>
      <c r="T1555">
        <v>2.4</v>
      </c>
      <c r="U1555" s="5" t="s">
        <v>209</v>
      </c>
      <c r="X1555" t="str">
        <f t="shared" si="25"/>
        <v>HS10</v>
      </c>
      <c r="Y1555">
        <f>VLOOKUP($X1555,Salt_Elev!$Q$1:$R$128,2,FALSE)</f>
        <v>0.28000000000000003</v>
      </c>
    </row>
    <row r="1556" spans="1:25" x14ac:dyDescent="0.25">
      <c r="A1556" s="1">
        <v>45035</v>
      </c>
      <c r="B1556" s="2">
        <v>0.46111111111111108</v>
      </c>
      <c r="C1556" t="s">
        <v>96</v>
      </c>
      <c r="D1556" t="s">
        <v>208</v>
      </c>
      <c r="E1556" t="s">
        <v>25</v>
      </c>
      <c r="F1556" t="s">
        <v>98</v>
      </c>
      <c r="G1556">
        <v>10</v>
      </c>
      <c r="H1556" s="5"/>
      <c r="I1556">
        <v>95.2</v>
      </c>
      <c r="J1556">
        <v>3</v>
      </c>
      <c r="K1556" t="s">
        <v>54</v>
      </c>
      <c r="L1556">
        <v>0.2</v>
      </c>
      <c r="M1556">
        <v>100</v>
      </c>
      <c r="N1556">
        <v>7</v>
      </c>
      <c r="O1556" t="s">
        <v>87</v>
      </c>
      <c r="P1556" t="s">
        <v>29</v>
      </c>
      <c r="Q1556" t="s">
        <v>29</v>
      </c>
      <c r="R1556" t="s">
        <v>29</v>
      </c>
      <c r="S1556">
        <v>243</v>
      </c>
      <c r="T1556">
        <v>2.2999999999999998</v>
      </c>
      <c r="U1556" s="5" t="s">
        <v>209</v>
      </c>
      <c r="X1556" t="str">
        <f t="shared" si="25"/>
        <v>HS10</v>
      </c>
      <c r="Y1556">
        <f>VLOOKUP($X1556,Salt_Elev!$Q$1:$R$128,2,FALSE)</f>
        <v>0.28000000000000003</v>
      </c>
    </row>
    <row r="1557" spans="1:25" x14ac:dyDescent="0.25">
      <c r="A1557" s="1">
        <v>45035</v>
      </c>
      <c r="B1557" s="2">
        <v>0.46111111111111108</v>
      </c>
      <c r="C1557" t="s">
        <v>96</v>
      </c>
      <c r="D1557" t="s">
        <v>208</v>
      </c>
      <c r="E1557" t="s">
        <v>25</v>
      </c>
      <c r="F1557" t="s">
        <v>98</v>
      </c>
      <c r="G1557">
        <v>10</v>
      </c>
      <c r="H1557" s="5"/>
      <c r="I1557">
        <v>95.2</v>
      </c>
      <c r="J1557">
        <v>3</v>
      </c>
      <c r="K1557" t="s">
        <v>54</v>
      </c>
      <c r="L1557">
        <v>0.2</v>
      </c>
      <c r="M1557">
        <v>100</v>
      </c>
      <c r="N1557">
        <v>7</v>
      </c>
      <c r="O1557" t="s">
        <v>87</v>
      </c>
      <c r="P1557" t="s">
        <v>29</v>
      </c>
      <c r="Q1557" t="s">
        <v>29</v>
      </c>
      <c r="R1557" t="s">
        <v>29</v>
      </c>
      <c r="S1557">
        <v>220</v>
      </c>
      <c r="T1557">
        <v>2</v>
      </c>
      <c r="U1557" s="5" t="s">
        <v>209</v>
      </c>
      <c r="X1557" t="str">
        <f t="shared" si="25"/>
        <v>HS10</v>
      </c>
      <c r="Y1557">
        <f>VLOOKUP($X1557,Salt_Elev!$Q$1:$R$128,2,FALSE)</f>
        <v>0.28000000000000003</v>
      </c>
    </row>
    <row r="1558" spans="1:25" x14ac:dyDescent="0.25">
      <c r="A1558" s="1">
        <v>45035</v>
      </c>
      <c r="B1558" s="2">
        <v>0.46111111111111108</v>
      </c>
      <c r="C1558" t="s">
        <v>96</v>
      </c>
      <c r="D1558" t="s">
        <v>208</v>
      </c>
      <c r="E1558" t="s">
        <v>25</v>
      </c>
      <c r="F1558" t="s">
        <v>98</v>
      </c>
      <c r="G1558">
        <v>10</v>
      </c>
      <c r="H1558" s="5"/>
      <c r="I1558">
        <v>95.2</v>
      </c>
      <c r="J1558">
        <v>3</v>
      </c>
      <c r="K1558" t="s">
        <v>27</v>
      </c>
      <c r="L1558">
        <v>92</v>
      </c>
      <c r="M1558">
        <v>30</v>
      </c>
      <c r="N1558">
        <v>148</v>
      </c>
      <c r="O1558" t="s">
        <v>17</v>
      </c>
      <c r="P1558" t="s">
        <v>29</v>
      </c>
      <c r="Q1558" t="s">
        <v>29</v>
      </c>
      <c r="R1558" t="s">
        <v>30</v>
      </c>
      <c r="S1558">
        <v>378</v>
      </c>
      <c r="T1558">
        <v>1</v>
      </c>
      <c r="U1558" s="5" t="s">
        <v>209</v>
      </c>
      <c r="V1558" t="s">
        <v>197</v>
      </c>
      <c r="W1558">
        <v>7</v>
      </c>
      <c r="X1558" t="str">
        <f t="shared" si="25"/>
        <v>HS10</v>
      </c>
      <c r="Y1558">
        <f>VLOOKUP($X1558,Salt_Elev!$Q$1:$R$128,2,FALSE)</f>
        <v>0.28000000000000003</v>
      </c>
    </row>
    <row r="1559" spans="1:25" x14ac:dyDescent="0.25">
      <c r="A1559" s="1">
        <v>45035</v>
      </c>
      <c r="B1559" s="2">
        <v>0.46111111111111108</v>
      </c>
      <c r="C1559" t="s">
        <v>96</v>
      </c>
      <c r="D1559" t="s">
        <v>208</v>
      </c>
      <c r="E1559" t="s">
        <v>25</v>
      </c>
      <c r="F1559" t="s">
        <v>98</v>
      </c>
      <c r="G1559">
        <v>10</v>
      </c>
      <c r="H1559" s="5"/>
      <c r="I1559">
        <v>95.2</v>
      </c>
      <c r="J1559">
        <v>3</v>
      </c>
      <c r="K1559" t="s">
        <v>27</v>
      </c>
      <c r="L1559">
        <v>92</v>
      </c>
      <c r="M1559">
        <v>30</v>
      </c>
      <c r="N1559">
        <v>148</v>
      </c>
      <c r="O1559" t="s">
        <v>17</v>
      </c>
      <c r="P1559" t="s">
        <v>29</v>
      </c>
      <c r="Q1559" t="s">
        <v>29</v>
      </c>
      <c r="R1559" t="s">
        <v>30</v>
      </c>
      <c r="S1559">
        <v>300</v>
      </c>
      <c r="T1559">
        <v>1</v>
      </c>
      <c r="U1559" s="5" t="s">
        <v>209</v>
      </c>
      <c r="V1559" t="s">
        <v>197</v>
      </c>
      <c r="W1559">
        <v>7</v>
      </c>
      <c r="X1559" t="str">
        <f t="shared" si="25"/>
        <v>HS10</v>
      </c>
      <c r="Y1559">
        <f>VLOOKUP($X1559,Salt_Elev!$Q$1:$R$128,2,FALSE)</f>
        <v>0.28000000000000003</v>
      </c>
    </row>
    <row r="1560" spans="1:25" x14ac:dyDescent="0.25">
      <c r="A1560" s="1">
        <v>45035</v>
      </c>
      <c r="B1560" s="2">
        <v>0.46111111111111108</v>
      </c>
      <c r="C1560" t="s">
        <v>96</v>
      </c>
      <c r="D1560" t="s">
        <v>208</v>
      </c>
      <c r="E1560" t="s">
        <v>25</v>
      </c>
      <c r="F1560" t="s">
        <v>98</v>
      </c>
      <c r="G1560">
        <v>10</v>
      </c>
      <c r="H1560" s="5"/>
      <c r="I1560">
        <v>95.2</v>
      </c>
      <c r="J1560">
        <v>3</v>
      </c>
      <c r="K1560" t="s">
        <v>27</v>
      </c>
      <c r="L1560">
        <v>92</v>
      </c>
      <c r="M1560">
        <v>30</v>
      </c>
      <c r="N1560">
        <v>148</v>
      </c>
      <c r="O1560" t="s">
        <v>17</v>
      </c>
      <c r="P1560" t="s">
        <v>29</v>
      </c>
      <c r="Q1560" t="s">
        <v>29</v>
      </c>
      <c r="R1560" t="s">
        <v>30</v>
      </c>
      <c r="S1560">
        <v>98</v>
      </c>
      <c r="T1560">
        <v>1</v>
      </c>
      <c r="U1560" s="5" t="s">
        <v>209</v>
      </c>
      <c r="V1560" t="s">
        <v>197</v>
      </c>
      <c r="W1560">
        <v>7</v>
      </c>
      <c r="X1560" t="str">
        <f t="shared" si="25"/>
        <v>HS10</v>
      </c>
      <c r="Y1560">
        <f>VLOOKUP($X1560,Salt_Elev!$Q$1:$R$128,2,FALSE)</f>
        <v>0.28000000000000003</v>
      </c>
    </row>
    <row r="1561" spans="1:25" x14ac:dyDescent="0.25">
      <c r="A1561" s="1">
        <v>45035</v>
      </c>
      <c r="B1561" s="2">
        <v>0.46111111111111108</v>
      </c>
      <c r="C1561" t="s">
        <v>96</v>
      </c>
      <c r="D1561" t="s">
        <v>208</v>
      </c>
      <c r="E1561" t="s">
        <v>25</v>
      </c>
      <c r="F1561" t="s">
        <v>98</v>
      </c>
      <c r="G1561">
        <v>10</v>
      </c>
      <c r="H1561" s="5"/>
      <c r="I1561">
        <v>95.2</v>
      </c>
      <c r="J1561">
        <v>3</v>
      </c>
      <c r="K1561" t="s">
        <v>27</v>
      </c>
      <c r="L1561">
        <v>92</v>
      </c>
      <c r="M1561">
        <v>30</v>
      </c>
      <c r="N1561">
        <v>148</v>
      </c>
      <c r="O1561" t="s">
        <v>17</v>
      </c>
      <c r="P1561" t="s">
        <v>29</v>
      </c>
      <c r="Q1561" t="s">
        <v>29</v>
      </c>
      <c r="R1561" t="s">
        <v>30</v>
      </c>
      <c r="S1561">
        <v>174</v>
      </c>
      <c r="T1561">
        <v>1</v>
      </c>
      <c r="U1561" s="5" t="s">
        <v>209</v>
      </c>
      <c r="V1561" t="s">
        <v>197</v>
      </c>
      <c r="W1561">
        <v>7</v>
      </c>
      <c r="X1561" t="str">
        <f t="shared" si="25"/>
        <v>HS10</v>
      </c>
      <c r="Y1561">
        <f>VLOOKUP($X1561,Salt_Elev!$Q$1:$R$128,2,FALSE)</f>
        <v>0.28000000000000003</v>
      </c>
    </row>
    <row r="1562" spans="1:25" x14ac:dyDescent="0.25">
      <c r="A1562" s="1">
        <v>45035</v>
      </c>
      <c r="B1562" s="2">
        <v>0.46111111111111108</v>
      </c>
      <c r="C1562" t="s">
        <v>96</v>
      </c>
      <c r="D1562" t="s">
        <v>208</v>
      </c>
      <c r="E1562" t="s">
        <v>25</v>
      </c>
      <c r="F1562" t="s">
        <v>98</v>
      </c>
      <c r="G1562">
        <v>10</v>
      </c>
      <c r="H1562" s="5"/>
      <c r="I1562">
        <v>95.2</v>
      </c>
      <c r="J1562">
        <v>3</v>
      </c>
      <c r="K1562" t="s">
        <v>27</v>
      </c>
      <c r="L1562">
        <v>92</v>
      </c>
      <c r="M1562">
        <v>30</v>
      </c>
      <c r="N1562">
        <v>148</v>
      </c>
      <c r="O1562" t="s">
        <v>17</v>
      </c>
      <c r="P1562" t="s">
        <v>29</v>
      </c>
      <c r="Q1562" t="s">
        <v>29</v>
      </c>
      <c r="R1562" t="s">
        <v>30</v>
      </c>
      <c r="S1562">
        <v>289</v>
      </c>
      <c r="T1562">
        <v>0.9</v>
      </c>
      <c r="U1562" s="5" t="s">
        <v>209</v>
      </c>
      <c r="V1562" t="s">
        <v>197</v>
      </c>
      <c r="W1562">
        <v>7</v>
      </c>
      <c r="X1562" t="str">
        <f t="shared" si="25"/>
        <v>HS10</v>
      </c>
      <c r="Y1562">
        <f>VLOOKUP($X1562,Salt_Elev!$Q$1:$R$128,2,FALSE)</f>
        <v>0.28000000000000003</v>
      </c>
    </row>
    <row r="1563" spans="1:25" x14ac:dyDescent="0.25">
      <c r="A1563" s="1">
        <v>45035</v>
      </c>
      <c r="B1563" s="2">
        <v>0.46111111111111108</v>
      </c>
      <c r="C1563" t="s">
        <v>96</v>
      </c>
      <c r="D1563" t="s">
        <v>208</v>
      </c>
      <c r="E1563" t="s">
        <v>25</v>
      </c>
      <c r="F1563" t="s">
        <v>98</v>
      </c>
      <c r="G1563">
        <v>10</v>
      </c>
      <c r="H1563" s="5"/>
      <c r="I1563">
        <v>95.2</v>
      </c>
      <c r="J1563">
        <v>3</v>
      </c>
      <c r="K1563" t="s">
        <v>27</v>
      </c>
      <c r="L1563">
        <v>92</v>
      </c>
      <c r="M1563">
        <v>30</v>
      </c>
      <c r="N1563">
        <v>148</v>
      </c>
      <c r="O1563" t="s">
        <v>17</v>
      </c>
      <c r="P1563" t="s">
        <v>29</v>
      </c>
      <c r="Q1563" t="s">
        <v>29</v>
      </c>
      <c r="R1563" t="s">
        <v>30</v>
      </c>
      <c r="S1563">
        <v>91</v>
      </c>
      <c r="T1563">
        <v>0.5</v>
      </c>
      <c r="U1563" s="5" t="s">
        <v>209</v>
      </c>
      <c r="V1563" t="s">
        <v>197</v>
      </c>
      <c r="W1563">
        <v>7</v>
      </c>
      <c r="X1563" t="str">
        <f t="shared" si="25"/>
        <v>HS10</v>
      </c>
      <c r="Y1563">
        <f>VLOOKUP($X1563,Salt_Elev!$Q$1:$R$128,2,FALSE)</f>
        <v>0.28000000000000003</v>
      </c>
    </row>
    <row r="1564" spans="1:25" x14ac:dyDescent="0.25">
      <c r="A1564" s="1">
        <v>45035</v>
      </c>
      <c r="B1564" s="2">
        <v>0.46111111111111108</v>
      </c>
      <c r="C1564" t="s">
        <v>96</v>
      </c>
      <c r="D1564" t="s">
        <v>208</v>
      </c>
      <c r="E1564" t="s">
        <v>25</v>
      </c>
      <c r="F1564" t="s">
        <v>98</v>
      </c>
      <c r="G1564">
        <v>10</v>
      </c>
      <c r="H1564" s="5"/>
      <c r="I1564">
        <v>95.2</v>
      </c>
      <c r="J1564">
        <v>3</v>
      </c>
      <c r="K1564" t="s">
        <v>27</v>
      </c>
      <c r="L1564">
        <v>92</v>
      </c>
      <c r="M1564">
        <v>30</v>
      </c>
      <c r="N1564">
        <v>148</v>
      </c>
      <c r="O1564" t="s">
        <v>17</v>
      </c>
      <c r="P1564" t="s">
        <v>29</v>
      </c>
      <c r="Q1564" t="s">
        <v>29</v>
      </c>
      <c r="R1564" t="s">
        <v>30</v>
      </c>
      <c r="S1564">
        <v>221</v>
      </c>
      <c r="T1564">
        <v>0.5</v>
      </c>
      <c r="U1564" s="5" t="s">
        <v>209</v>
      </c>
      <c r="V1564" t="s">
        <v>197</v>
      </c>
      <c r="W1564">
        <v>7</v>
      </c>
      <c r="X1564" t="str">
        <f t="shared" si="25"/>
        <v>HS10</v>
      </c>
      <c r="Y1564">
        <f>VLOOKUP($X1564,Salt_Elev!$Q$1:$R$128,2,FALSE)</f>
        <v>0.28000000000000003</v>
      </c>
    </row>
    <row r="1565" spans="1:25" x14ac:dyDescent="0.25">
      <c r="A1565" s="1">
        <v>45035</v>
      </c>
      <c r="B1565" s="2">
        <v>0.46111111111111108</v>
      </c>
      <c r="C1565" t="s">
        <v>96</v>
      </c>
      <c r="D1565" t="s">
        <v>208</v>
      </c>
      <c r="E1565" t="s">
        <v>25</v>
      </c>
      <c r="F1565" t="s">
        <v>98</v>
      </c>
      <c r="G1565">
        <v>10</v>
      </c>
      <c r="H1565" s="5"/>
      <c r="I1565">
        <v>95.2</v>
      </c>
      <c r="J1565">
        <v>3</v>
      </c>
      <c r="K1565" t="s">
        <v>27</v>
      </c>
      <c r="L1565">
        <v>92</v>
      </c>
      <c r="M1565">
        <v>30</v>
      </c>
      <c r="N1565">
        <v>148</v>
      </c>
      <c r="O1565" t="s">
        <v>17</v>
      </c>
      <c r="P1565" t="s">
        <v>29</v>
      </c>
      <c r="Q1565" t="s">
        <v>29</v>
      </c>
      <c r="R1565" t="s">
        <v>30</v>
      </c>
      <c r="S1565">
        <v>199</v>
      </c>
      <c r="T1565">
        <v>0.1</v>
      </c>
      <c r="U1565" s="5" t="s">
        <v>209</v>
      </c>
      <c r="V1565" t="s">
        <v>197</v>
      </c>
      <c r="W1565">
        <v>7</v>
      </c>
      <c r="X1565" t="str">
        <f t="shared" si="25"/>
        <v>HS10</v>
      </c>
      <c r="Y1565">
        <f>VLOOKUP($X1565,Salt_Elev!$Q$1:$R$128,2,FALSE)</f>
        <v>0.28000000000000003</v>
      </c>
    </row>
    <row r="1566" spans="1:25" x14ac:dyDescent="0.25">
      <c r="A1566" s="1">
        <v>45035</v>
      </c>
      <c r="B1566" s="2">
        <v>0.46111111111111108</v>
      </c>
      <c r="C1566" t="s">
        <v>96</v>
      </c>
      <c r="D1566" t="s">
        <v>208</v>
      </c>
      <c r="E1566" t="s">
        <v>25</v>
      </c>
      <c r="F1566" t="s">
        <v>98</v>
      </c>
      <c r="G1566">
        <v>10</v>
      </c>
      <c r="H1566" s="5"/>
      <c r="I1566">
        <v>95.2</v>
      </c>
      <c r="J1566">
        <v>3</v>
      </c>
      <c r="K1566" t="s">
        <v>27</v>
      </c>
      <c r="L1566">
        <v>92</v>
      </c>
      <c r="M1566">
        <v>30</v>
      </c>
      <c r="N1566">
        <v>148</v>
      </c>
      <c r="O1566" t="s">
        <v>17</v>
      </c>
      <c r="P1566" t="s">
        <v>29</v>
      </c>
      <c r="Q1566" t="s">
        <v>29</v>
      </c>
      <c r="R1566" t="s">
        <v>30</v>
      </c>
      <c r="S1566">
        <v>172</v>
      </c>
      <c r="T1566">
        <v>0.1</v>
      </c>
      <c r="U1566" s="5" t="s">
        <v>209</v>
      </c>
      <c r="V1566" t="s">
        <v>197</v>
      </c>
      <c r="W1566">
        <v>7</v>
      </c>
      <c r="X1566" t="str">
        <f t="shared" si="25"/>
        <v>HS10</v>
      </c>
      <c r="Y1566">
        <f>VLOOKUP($X1566,Salt_Elev!$Q$1:$R$128,2,FALSE)</f>
        <v>0.28000000000000003</v>
      </c>
    </row>
    <row r="1567" spans="1:25" x14ac:dyDescent="0.25">
      <c r="A1567" s="1">
        <v>45035</v>
      </c>
      <c r="B1567" s="2">
        <v>0.46111111111111108</v>
      </c>
      <c r="C1567" t="s">
        <v>96</v>
      </c>
      <c r="D1567" t="s">
        <v>208</v>
      </c>
      <c r="E1567" t="s">
        <v>25</v>
      </c>
      <c r="F1567" t="s">
        <v>98</v>
      </c>
      <c r="G1567">
        <v>10</v>
      </c>
      <c r="H1567" s="5"/>
      <c r="I1567">
        <v>95.2</v>
      </c>
      <c r="J1567">
        <v>3</v>
      </c>
      <c r="K1567" t="s">
        <v>27</v>
      </c>
      <c r="L1567">
        <v>92</v>
      </c>
      <c r="M1567">
        <v>30</v>
      </c>
      <c r="N1567">
        <v>148</v>
      </c>
      <c r="O1567" t="s">
        <v>17</v>
      </c>
      <c r="P1567" t="s">
        <v>29</v>
      </c>
      <c r="Q1567" t="s">
        <v>29</v>
      </c>
      <c r="R1567" t="s">
        <v>30</v>
      </c>
      <c r="S1567">
        <v>148</v>
      </c>
      <c r="T1567">
        <v>0.1</v>
      </c>
      <c r="U1567" s="5" t="s">
        <v>209</v>
      </c>
      <c r="V1567" t="s">
        <v>197</v>
      </c>
      <c r="W1567">
        <v>7</v>
      </c>
      <c r="X1567" t="str">
        <f t="shared" si="25"/>
        <v>HS10</v>
      </c>
      <c r="Y1567">
        <f>VLOOKUP($X1567,Salt_Elev!$Q$1:$R$128,2,FALSE)</f>
        <v>0.28000000000000003</v>
      </c>
    </row>
    <row r="1568" spans="1:25" x14ac:dyDescent="0.25">
      <c r="A1568" s="1">
        <v>45035</v>
      </c>
      <c r="B1568" s="2">
        <v>0.46111111111111108</v>
      </c>
      <c r="C1568" t="s">
        <v>96</v>
      </c>
      <c r="D1568" t="s">
        <v>208</v>
      </c>
      <c r="E1568" t="s">
        <v>25</v>
      </c>
      <c r="F1568" t="s">
        <v>98</v>
      </c>
      <c r="G1568">
        <v>10</v>
      </c>
      <c r="H1568" s="5"/>
      <c r="I1568">
        <v>95.2</v>
      </c>
      <c r="J1568">
        <v>3</v>
      </c>
      <c r="K1568" t="s">
        <v>44</v>
      </c>
      <c r="L1568">
        <v>3</v>
      </c>
      <c r="M1568">
        <v>50</v>
      </c>
      <c r="N1568">
        <v>91</v>
      </c>
      <c r="O1568" t="s">
        <v>87</v>
      </c>
      <c r="P1568" t="s">
        <v>29</v>
      </c>
      <c r="Q1568" t="s">
        <v>29</v>
      </c>
      <c r="R1568" t="s">
        <v>29</v>
      </c>
      <c r="S1568">
        <v>280</v>
      </c>
      <c r="T1568">
        <v>1.2</v>
      </c>
      <c r="U1568" s="5" t="s">
        <v>209</v>
      </c>
      <c r="X1568" t="str">
        <f t="shared" si="25"/>
        <v>HS10</v>
      </c>
      <c r="Y1568">
        <f>VLOOKUP($X1568,Salt_Elev!$Q$1:$R$128,2,FALSE)</f>
        <v>0.28000000000000003</v>
      </c>
    </row>
    <row r="1569" spans="1:25" x14ac:dyDescent="0.25">
      <c r="A1569" s="1">
        <v>45035</v>
      </c>
      <c r="B1569" s="2">
        <v>0.46111111111111108</v>
      </c>
      <c r="C1569" t="s">
        <v>96</v>
      </c>
      <c r="D1569" t="s">
        <v>208</v>
      </c>
      <c r="E1569" t="s">
        <v>25</v>
      </c>
      <c r="F1569" t="s">
        <v>98</v>
      </c>
      <c r="G1569">
        <v>10</v>
      </c>
      <c r="H1569" s="5"/>
      <c r="I1569">
        <v>95.2</v>
      </c>
      <c r="J1569">
        <v>3</v>
      </c>
      <c r="K1569" t="s">
        <v>44</v>
      </c>
      <c r="L1569">
        <v>3</v>
      </c>
      <c r="M1569">
        <v>50</v>
      </c>
      <c r="N1569">
        <v>91</v>
      </c>
      <c r="O1569" t="s">
        <v>87</v>
      </c>
      <c r="P1569" t="s">
        <v>29</v>
      </c>
      <c r="Q1569" t="s">
        <v>29</v>
      </c>
      <c r="R1569" t="s">
        <v>29</v>
      </c>
      <c r="S1569">
        <v>220</v>
      </c>
      <c r="T1569">
        <v>1.1000000000000001</v>
      </c>
      <c r="U1569" s="5" t="s">
        <v>209</v>
      </c>
      <c r="X1569" t="str">
        <f t="shared" si="25"/>
        <v>HS10</v>
      </c>
      <c r="Y1569">
        <f>VLOOKUP($X1569,Salt_Elev!$Q$1:$R$128,2,FALSE)</f>
        <v>0.28000000000000003</v>
      </c>
    </row>
    <row r="1570" spans="1:25" x14ac:dyDescent="0.25">
      <c r="A1570" s="1">
        <v>45035</v>
      </c>
      <c r="B1570" s="2">
        <v>0.46111111111111108</v>
      </c>
      <c r="C1570" t="s">
        <v>96</v>
      </c>
      <c r="D1570" t="s">
        <v>208</v>
      </c>
      <c r="E1570" t="s">
        <v>25</v>
      </c>
      <c r="F1570" t="s">
        <v>98</v>
      </c>
      <c r="G1570">
        <v>10</v>
      </c>
      <c r="H1570" s="5"/>
      <c r="I1570">
        <v>95.2</v>
      </c>
      <c r="J1570">
        <v>3</v>
      </c>
      <c r="K1570" t="s">
        <v>44</v>
      </c>
      <c r="L1570">
        <v>3</v>
      </c>
      <c r="M1570">
        <v>50</v>
      </c>
      <c r="N1570">
        <v>91</v>
      </c>
      <c r="O1570" t="s">
        <v>87</v>
      </c>
      <c r="P1570" t="s">
        <v>29</v>
      </c>
      <c r="Q1570" t="s">
        <v>29</v>
      </c>
      <c r="R1570" t="s">
        <v>29</v>
      </c>
      <c r="S1570">
        <v>185</v>
      </c>
      <c r="T1570">
        <v>1</v>
      </c>
      <c r="U1570" s="5" t="s">
        <v>209</v>
      </c>
      <c r="X1570" t="str">
        <f t="shared" si="25"/>
        <v>HS10</v>
      </c>
      <c r="Y1570">
        <f>VLOOKUP($X1570,Salt_Elev!$Q$1:$R$128,2,FALSE)</f>
        <v>0.28000000000000003</v>
      </c>
    </row>
    <row r="1571" spans="1:25" x14ac:dyDescent="0.25">
      <c r="A1571" s="1">
        <v>45035</v>
      </c>
      <c r="B1571" s="2">
        <v>0.46111111111111108</v>
      </c>
      <c r="C1571" t="s">
        <v>96</v>
      </c>
      <c r="D1571" t="s">
        <v>208</v>
      </c>
      <c r="E1571" t="s">
        <v>25</v>
      </c>
      <c r="F1571" t="s">
        <v>98</v>
      </c>
      <c r="G1571">
        <v>10</v>
      </c>
      <c r="H1571" s="5"/>
      <c r="I1571">
        <v>95.2</v>
      </c>
      <c r="J1571">
        <v>3</v>
      </c>
      <c r="K1571" t="s">
        <v>44</v>
      </c>
      <c r="L1571">
        <v>3</v>
      </c>
      <c r="M1571">
        <v>50</v>
      </c>
      <c r="N1571">
        <v>91</v>
      </c>
      <c r="O1571" t="s">
        <v>87</v>
      </c>
      <c r="P1571" t="s">
        <v>29</v>
      </c>
      <c r="Q1571" t="s">
        <v>29</v>
      </c>
      <c r="R1571" t="s">
        <v>29</v>
      </c>
      <c r="S1571">
        <v>261</v>
      </c>
      <c r="T1571">
        <v>1</v>
      </c>
      <c r="U1571" s="5" t="s">
        <v>209</v>
      </c>
      <c r="X1571" t="str">
        <f t="shared" si="25"/>
        <v>HS10</v>
      </c>
      <c r="Y1571">
        <f>VLOOKUP($X1571,Salt_Elev!$Q$1:$R$128,2,FALSE)</f>
        <v>0.28000000000000003</v>
      </c>
    </row>
    <row r="1572" spans="1:25" x14ac:dyDescent="0.25">
      <c r="A1572" s="1">
        <v>45035</v>
      </c>
      <c r="B1572" s="2">
        <v>0.46111111111111108</v>
      </c>
      <c r="C1572" t="s">
        <v>96</v>
      </c>
      <c r="D1572" t="s">
        <v>208</v>
      </c>
      <c r="E1572" t="s">
        <v>25</v>
      </c>
      <c r="F1572" t="s">
        <v>98</v>
      </c>
      <c r="G1572">
        <v>10</v>
      </c>
      <c r="H1572" s="5"/>
      <c r="I1572">
        <v>95.2</v>
      </c>
      <c r="J1572">
        <v>3</v>
      </c>
      <c r="K1572" t="s">
        <v>44</v>
      </c>
      <c r="L1572">
        <v>3</v>
      </c>
      <c r="M1572">
        <v>50</v>
      </c>
      <c r="N1572">
        <v>91</v>
      </c>
      <c r="O1572" t="s">
        <v>87</v>
      </c>
      <c r="P1572" t="s">
        <v>29</v>
      </c>
      <c r="Q1572" t="s">
        <v>29</v>
      </c>
      <c r="R1572" t="s">
        <v>29</v>
      </c>
      <c r="S1572">
        <v>216</v>
      </c>
      <c r="T1572">
        <v>1</v>
      </c>
      <c r="U1572" s="5" t="s">
        <v>209</v>
      </c>
      <c r="X1572" t="str">
        <f t="shared" si="25"/>
        <v>HS10</v>
      </c>
      <c r="Y1572">
        <f>VLOOKUP($X1572,Salt_Elev!$Q$1:$R$128,2,FALSE)</f>
        <v>0.28000000000000003</v>
      </c>
    </row>
    <row r="1573" spans="1:25" x14ac:dyDescent="0.25">
      <c r="A1573" s="1">
        <v>45035</v>
      </c>
      <c r="B1573" s="2">
        <v>0.46111111111111108</v>
      </c>
      <c r="C1573" t="s">
        <v>96</v>
      </c>
      <c r="D1573" t="s">
        <v>208</v>
      </c>
      <c r="E1573" t="s">
        <v>25</v>
      </c>
      <c r="F1573" t="s">
        <v>98</v>
      </c>
      <c r="G1573">
        <v>10</v>
      </c>
      <c r="H1573" s="5"/>
      <c r="I1573">
        <v>95.2</v>
      </c>
      <c r="J1573">
        <v>3</v>
      </c>
      <c r="K1573" t="s">
        <v>44</v>
      </c>
      <c r="L1573">
        <v>3</v>
      </c>
      <c r="M1573">
        <v>50</v>
      </c>
      <c r="N1573">
        <v>91</v>
      </c>
      <c r="O1573" t="s">
        <v>87</v>
      </c>
      <c r="P1573" t="s">
        <v>29</v>
      </c>
      <c r="Q1573" t="s">
        <v>29</v>
      </c>
      <c r="R1573" t="s">
        <v>29</v>
      </c>
      <c r="S1573">
        <v>225</v>
      </c>
      <c r="T1573">
        <v>0.9</v>
      </c>
      <c r="U1573" s="5" t="s">
        <v>209</v>
      </c>
      <c r="X1573" t="str">
        <f t="shared" si="25"/>
        <v>HS10</v>
      </c>
      <c r="Y1573">
        <f>VLOOKUP($X1573,Salt_Elev!$Q$1:$R$128,2,FALSE)</f>
        <v>0.28000000000000003</v>
      </c>
    </row>
    <row r="1574" spans="1:25" x14ac:dyDescent="0.25">
      <c r="A1574" s="1">
        <v>45035</v>
      </c>
      <c r="B1574" s="2">
        <v>0.46111111111111108</v>
      </c>
      <c r="C1574" t="s">
        <v>96</v>
      </c>
      <c r="D1574" t="s">
        <v>208</v>
      </c>
      <c r="E1574" t="s">
        <v>25</v>
      </c>
      <c r="F1574" t="s">
        <v>98</v>
      </c>
      <c r="G1574">
        <v>10</v>
      </c>
      <c r="H1574" s="5"/>
      <c r="I1574">
        <v>95.2</v>
      </c>
      <c r="J1574">
        <v>3</v>
      </c>
      <c r="K1574" t="s">
        <v>44</v>
      </c>
      <c r="L1574">
        <v>3</v>
      </c>
      <c r="M1574">
        <v>50</v>
      </c>
      <c r="N1574">
        <v>91</v>
      </c>
      <c r="O1574" t="s">
        <v>87</v>
      </c>
      <c r="P1574" t="s">
        <v>29</v>
      </c>
      <c r="Q1574" t="s">
        <v>29</v>
      </c>
      <c r="R1574" t="s">
        <v>29</v>
      </c>
      <c r="S1574">
        <v>232</v>
      </c>
      <c r="T1574">
        <v>0.9</v>
      </c>
      <c r="U1574" s="5" t="s">
        <v>209</v>
      </c>
      <c r="X1574" t="str">
        <f t="shared" si="25"/>
        <v>HS10</v>
      </c>
      <c r="Y1574">
        <f>VLOOKUP($X1574,Salt_Elev!$Q$1:$R$128,2,FALSE)</f>
        <v>0.28000000000000003</v>
      </c>
    </row>
    <row r="1575" spans="1:25" x14ac:dyDescent="0.25">
      <c r="A1575" s="1">
        <v>45035</v>
      </c>
      <c r="B1575" s="2">
        <v>0.46111111111111108</v>
      </c>
      <c r="C1575" t="s">
        <v>96</v>
      </c>
      <c r="D1575" t="s">
        <v>208</v>
      </c>
      <c r="E1575" t="s">
        <v>25</v>
      </c>
      <c r="F1575" t="s">
        <v>98</v>
      </c>
      <c r="G1575">
        <v>10</v>
      </c>
      <c r="H1575" s="5"/>
      <c r="I1575">
        <v>95.2</v>
      </c>
      <c r="J1575">
        <v>3</v>
      </c>
      <c r="K1575" t="s">
        <v>44</v>
      </c>
      <c r="L1575">
        <v>3</v>
      </c>
      <c r="M1575">
        <v>50</v>
      </c>
      <c r="N1575">
        <v>91</v>
      </c>
      <c r="O1575" t="s">
        <v>87</v>
      </c>
      <c r="P1575" t="s">
        <v>29</v>
      </c>
      <c r="Q1575" t="s">
        <v>29</v>
      </c>
      <c r="R1575" t="s">
        <v>29</v>
      </c>
      <c r="S1575">
        <v>243</v>
      </c>
      <c r="T1575">
        <v>0.9</v>
      </c>
      <c r="U1575" s="5" t="s">
        <v>209</v>
      </c>
      <c r="X1575" t="str">
        <f t="shared" si="25"/>
        <v>HS10</v>
      </c>
      <c r="Y1575">
        <f>VLOOKUP($X1575,Salt_Elev!$Q$1:$R$128,2,FALSE)</f>
        <v>0.28000000000000003</v>
      </c>
    </row>
    <row r="1576" spans="1:25" x14ac:dyDescent="0.25">
      <c r="A1576" s="1">
        <v>45035</v>
      </c>
      <c r="B1576" s="2">
        <v>0.46111111111111108</v>
      </c>
      <c r="C1576" t="s">
        <v>96</v>
      </c>
      <c r="D1576" t="s">
        <v>208</v>
      </c>
      <c r="E1576" t="s">
        <v>25</v>
      </c>
      <c r="F1576" t="s">
        <v>98</v>
      </c>
      <c r="G1576">
        <v>10</v>
      </c>
      <c r="H1576" s="5"/>
      <c r="I1576">
        <v>95.2</v>
      </c>
      <c r="J1576">
        <v>3</v>
      </c>
      <c r="K1576" t="s">
        <v>44</v>
      </c>
      <c r="L1576">
        <v>3</v>
      </c>
      <c r="M1576">
        <v>50</v>
      </c>
      <c r="N1576">
        <v>91</v>
      </c>
      <c r="O1576" t="s">
        <v>87</v>
      </c>
      <c r="P1576" t="s">
        <v>29</v>
      </c>
      <c r="Q1576" t="s">
        <v>29</v>
      </c>
      <c r="R1576" t="s">
        <v>29</v>
      </c>
      <c r="S1576">
        <v>165</v>
      </c>
      <c r="T1576">
        <v>0.8</v>
      </c>
      <c r="U1576" s="5" t="s">
        <v>209</v>
      </c>
      <c r="X1576" t="str">
        <f t="shared" si="25"/>
        <v>HS10</v>
      </c>
      <c r="Y1576">
        <f>VLOOKUP($X1576,Salt_Elev!$Q$1:$R$128,2,FALSE)</f>
        <v>0.28000000000000003</v>
      </c>
    </row>
    <row r="1577" spans="1:25" x14ac:dyDescent="0.25">
      <c r="A1577" s="1">
        <v>45035</v>
      </c>
      <c r="B1577" s="2">
        <v>0.46111111111111108</v>
      </c>
      <c r="C1577" t="s">
        <v>96</v>
      </c>
      <c r="D1577" t="s">
        <v>208</v>
      </c>
      <c r="E1577" t="s">
        <v>25</v>
      </c>
      <c r="F1577" t="s">
        <v>98</v>
      </c>
      <c r="G1577">
        <v>10</v>
      </c>
      <c r="H1577" s="5"/>
      <c r="I1577">
        <v>95.2</v>
      </c>
      <c r="J1577">
        <v>3</v>
      </c>
      <c r="K1577" t="s">
        <v>44</v>
      </c>
      <c r="L1577">
        <v>3</v>
      </c>
      <c r="M1577">
        <v>50</v>
      </c>
      <c r="N1577">
        <v>91</v>
      </c>
      <c r="O1577" t="s">
        <v>87</v>
      </c>
      <c r="P1577" t="s">
        <v>29</v>
      </c>
      <c r="Q1577" t="s">
        <v>29</v>
      </c>
      <c r="R1577" t="s">
        <v>29</v>
      </c>
      <c r="S1577">
        <v>202</v>
      </c>
      <c r="T1577">
        <v>0.8</v>
      </c>
      <c r="U1577" s="5" t="s">
        <v>209</v>
      </c>
      <c r="X1577" t="str">
        <f t="shared" si="25"/>
        <v>HS10</v>
      </c>
      <c r="Y1577">
        <f>VLOOKUP($X1577,Salt_Elev!$Q$1:$R$128,2,FALSE)</f>
        <v>0.28000000000000003</v>
      </c>
    </row>
    <row r="1578" spans="1:25" x14ac:dyDescent="0.25">
      <c r="A1578" s="1">
        <v>45035</v>
      </c>
      <c r="B1578" s="2">
        <v>0.47222222222222227</v>
      </c>
      <c r="C1578" t="s">
        <v>99</v>
      </c>
      <c r="D1578" t="s">
        <v>180</v>
      </c>
      <c r="E1578" t="s">
        <v>25</v>
      </c>
      <c r="F1578" t="s">
        <v>98</v>
      </c>
      <c r="G1578">
        <v>11</v>
      </c>
      <c r="H1578">
        <v>113.5</v>
      </c>
      <c r="I1578">
        <v>100</v>
      </c>
      <c r="J1578">
        <v>0</v>
      </c>
      <c r="K1578" t="s">
        <v>140</v>
      </c>
      <c r="L1578">
        <v>100</v>
      </c>
      <c r="M1578">
        <v>50</v>
      </c>
      <c r="N1578">
        <v>74</v>
      </c>
      <c r="O1578" t="s">
        <v>17</v>
      </c>
      <c r="P1578" t="s">
        <v>29</v>
      </c>
      <c r="Q1578" t="s">
        <v>29</v>
      </c>
      <c r="R1578" t="s">
        <v>50</v>
      </c>
      <c r="S1578">
        <v>1205</v>
      </c>
      <c r="T1578">
        <v>3.5</v>
      </c>
      <c r="W1578">
        <v>6</v>
      </c>
      <c r="X1578" t="str">
        <f t="shared" si="25"/>
        <v>HS11</v>
      </c>
      <c r="Y1578">
        <f>VLOOKUP($X1578,Salt_Elev!$Q$1:$R$128,2,FALSE)</f>
        <v>0.215</v>
      </c>
    </row>
    <row r="1579" spans="1:25" x14ac:dyDescent="0.25">
      <c r="A1579" s="1">
        <v>45035</v>
      </c>
      <c r="B1579" s="2">
        <v>0.47222222222222227</v>
      </c>
      <c r="C1579" t="s">
        <v>99</v>
      </c>
      <c r="D1579" t="s">
        <v>180</v>
      </c>
      <c r="E1579" t="s">
        <v>25</v>
      </c>
      <c r="F1579" t="s">
        <v>98</v>
      </c>
      <c r="G1579">
        <v>11</v>
      </c>
      <c r="H1579">
        <v>113.5</v>
      </c>
      <c r="I1579">
        <v>100</v>
      </c>
      <c r="J1579">
        <v>0</v>
      </c>
      <c r="K1579" t="s">
        <v>140</v>
      </c>
      <c r="L1579">
        <v>100</v>
      </c>
      <c r="M1579">
        <v>50</v>
      </c>
      <c r="N1579">
        <v>74</v>
      </c>
      <c r="O1579" t="s">
        <v>17</v>
      </c>
      <c r="P1579" t="s">
        <v>29</v>
      </c>
      <c r="Q1579" t="s">
        <v>29</v>
      </c>
      <c r="R1579" t="s">
        <v>50</v>
      </c>
      <c r="S1579">
        <v>1075</v>
      </c>
      <c r="T1579">
        <v>3.2</v>
      </c>
      <c r="W1579">
        <v>6</v>
      </c>
      <c r="X1579" t="str">
        <f t="shared" si="25"/>
        <v>HS11</v>
      </c>
      <c r="Y1579">
        <f>VLOOKUP($X1579,Salt_Elev!$Q$1:$R$128,2,FALSE)</f>
        <v>0.215</v>
      </c>
    </row>
    <row r="1580" spans="1:25" x14ac:dyDescent="0.25">
      <c r="A1580" s="1">
        <v>45035</v>
      </c>
      <c r="B1580" s="2">
        <v>0.47222222222222227</v>
      </c>
      <c r="C1580" t="s">
        <v>99</v>
      </c>
      <c r="D1580" t="s">
        <v>180</v>
      </c>
      <c r="E1580" t="s">
        <v>25</v>
      </c>
      <c r="F1580" t="s">
        <v>98</v>
      </c>
      <c r="G1580">
        <v>11</v>
      </c>
      <c r="H1580">
        <v>113.5</v>
      </c>
      <c r="I1580">
        <v>100</v>
      </c>
      <c r="J1580">
        <v>0</v>
      </c>
      <c r="K1580" t="s">
        <v>140</v>
      </c>
      <c r="L1580">
        <v>100</v>
      </c>
      <c r="M1580">
        <v>50</v>
      </c>
      <c r="N1580">
        <v>74</v>
      </c>
      <c r="O1580" t="s">
        <v>17</v>
      </c>
      <c r="P1580" t="s">
        <v>29</v>
      </c>
      <c r="Q1580" t="s">
        <v>29</v>
      </c>
      <c r="R1580" t="s">
        <v>50</v>
      </c>
      <c r="S1580">
        <v>1085</v>
      </c>
      <c r="T1580">
        <v>3</v>
      </c>
      <c r="W1580">
        <v>6</v>
      </c>
      <c r="X1580" t="str">
        <f t="shared" si="25"/>
        <v>HS11</v>
      </c>
      <c r="Y1580">
        <f>VLOOKUP($X1580,Salt_Elev!$Q$1:$R$128,2,FALSE)</f>
        <v>0.215</v>
      </c>
    </row>
    <row r="1581" spans="1:25" x14ac:dyDescent="0.25">
      <c r="A1581" s="1">
        <v>45035</v>
      </c>
      <c r="B1581" s="2">
        <v>0.47222222222222227</v>
      </c>
      <c r="C1581" t="s">
        <v>99</v>
      </c>
      <c r="D1581" t="s">
        <v>180</v>
      </c>
      <c r="E1581" t="s">
        <v>25</v>
      </c>
      <c r="F1581" t="s">
        <v>98</v>
      </c>
      <c r="G1581">
        <v>11</v>
      </c>
      <c r="H1581">
        <v>113.5</v>
      </c>
      <c r="I1581">
        <v>100</v>
      </c>
      <c r="J1581">
        <v>0</v>
      </c>
      <c r="K1581" t="s">
        <v>140</v>
      </c>
      <c r="L1581">
        <v>100</v>
      </c>
      <c r="M1581">
        <v>50</v>
      </c>
      <c r="N1581">
        <v>74</v>
      </c>
      <c r="O1581" t="s">
        <v>17</v>
      </c>
      <c r="P1581" t="s">
        <v>29</v>
      </c>
      <c r="Q1581" t="s">
        <v>29</v>
      </c>
      <c r="R1581" t="s">
        <v>50</v>
      </c>
      <c r="S1581">
        <v>1075</v>
      </c>
      <c r="T1581">
        <v>3</v>
      </c>
      <c r="W1581">
        <v>6</v>
      </c>
      <c r="X1581" t="str">
        <f t="shared" si="25"/>
        <v>HS11</v>
      </c>
      <c r="Y1581">
        <f>VLOOKUP($X1581,Salt_Elev!$Q$1:$R$128,2,FALSE)</f>
        <v>0.215</v>
      </c>
    </row>
    <row r="1582" spans="1:25" x14ac:dyDescent="0.25">
      <c r="A1582" s="1">
        <v>45035</v>
      </c>
      <c r="B1582" s="2">
        <v>0.47222222222222227</v>
      </c>
      <c r="C1582" t="s">
        <v>99</v>
      </c>
      <c r="D1582" t="s">
        <v>180</v>
      </c>
      <c r="E1582" t="s">
        <v>25</v>
      </c>
      <c r="F1582" t="s">
        <v>98</v>
      </c>
      <c r="G1582">
        <v>11</v>
      </c>
      <c r="H1582">
        <v>113.5</v>
      </c>
      <c r="I1582">
        <v>100</v>
      </c>
      <c r="J1582">
        <v>0</v>
      </c>
      <c r="K1582" t="s">
        <v>140</v>
      </c>
      <c r="L1582">
        <v>100</v>
      </c>
      <c r="M1582">
        <v>50</v>
      </c>
      <c r="N1582">
        <v>74</v>
      </c>
      <c r="O1582" t="s">
        <v>17</v>
      </c>
      <c r="P1582" t="s">
        <v>29</v>
      </c>
      <c r="Q1582" t="s">
        <v>29</v>
      </c>
      <c r="R1582" t="s">
        <v>50</v>
      </c>
      <c r="S1582">
        <v>1130</v>
      </c>
      <c r="T1582">
        <v>3</v>
      </c>
      <c r="W1582">
        <v>6</v>
      </c>
      <c r="X1582" t="str">
        <f t="shared" si="25"/>
        <v>HS11</v>
      </c>
      <c r="Y1582">
        <f>VLOOKUP($X1582,Salt_Elev!$Q$1:$R$128,2,FALSE)</f>
        <v>0.215</v>
      </c>
    </row>
    <row r="1583" spans="1:25" x14ac:dyDescent="0.25">
      <c r="A1583" s="1">
        <v>45035</v>
      </c>
      <c r="B1583" s="2">
        <v>0.47222222222222227</v>
      </c>
      <c r="C1583" t="s">
        <v>99</v>
      </c>
      <c r="D1583" t="s">
        <v>180</v>
      </c>
      <c r="E1583" t="s">
        <v>25</v>
      </c>
      <c r="F1583" t="s">
        <v>98</v>
      </c>
      <c r="G1583">
        <v>11</v>
      </c>
      <c r="H1583">
        <v>113.5</v>
      </c>
      <c r="I1583">
        <v>100</v>
      </c>
      <c r="J1583">
        <v>0</v>
      </c>
      <c r="K1583" t="s">
        <v>140</v>
      </c>
      <c r="L1583">
        <v>100</v>
      </c>
      <c r="M1583">
        <v>50</v>
      </c>
      <c r="N1583">
        <v>74</v>
      </c>
      <c r="O1583" t="s">
        <v>17</v>
      </c>
      <c r="P1583" t="s">
        <v>29</v>
      </c>
      <c r="Q1583" t="s">
        <v>29</v>
      </c>
      <c r="R1583" t="s">
        <v>50</v>
      </c>
      <c r="S1583">
        <v>1075</v>
      </c>
      <c r="T1583">
        <v>2.5</v>
      </c>
      <c r="W1583">
        <v>6</v>
      </c>
      <c r="X1583" t="str">
        <f t="shared" si="25"/>
        <v>HS11</v>
      </c>
      <c r="Y1583">
        <f>VLOOKUP($X1583,Salt_Elev!$Q$1:$R$128,2,FALSE)</f>
        <v>0.215</v>
      </c>
    </row>
    <row r="1584" spans="1:25" x14ac:dyDescent="0.25">
      <c r="A1584" s="1">
        <v>45035</v>
      </c>
      <c r="B1584" s="2">
        <v>0.47222222222222227</v>
      </c>
      <c r="C1584" t="s">
        <v>99</v>
      </c>
      <c r="D1584" t="s">
        <v>180</v>
      </c>
      <c r="E1584" t="s">
        <v>25</v>
      </c>
      <c r="F1584" t="s">
        <v>98</v>
      </c>
      <c r="G1584">
        <v>11</v>
      </c>
      <c r="H1584">
        <v>113.5</v>
      </c>
      <c r="I1584">
        <v>100</v>
      </c>
      <c r="J1584">
        <v>0</v>
      </c>
      <c r="K1584" t="s">
        <v>140</v>
      </c>
      <c r="L1584">
        <v>100</v>
      </c>
      <c r="M1584">
        <v>50</v>
      </c>
      <c r="N1584">
        <v>74</v>
      </c>
      <c r="O1584" t="s">
        <v>17</v>
      </c>
      <c r="P1584" t="s">
        <v>29</v>
      </c>
      <c r="Q1584" t="s">
        <v>29</v>
      </c>
      <c r="R1584" t="s">
        <v>50</v>
      </c>
      <c r="S1584">
        <v>980</v>
      </c>
      <c r="T1584">
        <v>2.5</v>
      </c>
      <c r="W1584">
        <v>6</v>
      </c>
      <c r="X1584" t="str">
        <f t="shared" si="25"/>
        <v>HS11</v>
      </c>
      <c r="Y1584">
        <f>VLOOKUP($X1584,Salt_Elev!$Q$1:$R$128,2,FALSE)</f>
        <v>0.215</v>
      </c>
    </row>
    <row r="1585" spans="1:25" x14ac:dyDescent="0.25">
      <c r="A1585" s="1">
        <v>45035</v>
      </c>
      <c r="B1585" s="2">
        <v>0.47222222222222227</v>
      </c>
      <c r="C1585" t="s">
        <v>99</v>
      </c>
      <c r="D1585" t="s">
        <v>180</v>
      </c>
      <c r="E1585" t="s">
        <v>25</v>
      </c>
      <c r="F1585" t="s">
        <v>98</v>
      </c>
      <c r="G1585">
        <v>11</v>
      </c>
      <c r="H1585">
        <v>113.5</v>
      </c>
      <c r="I1585">
        <v>100</v>
      </c>
      <c r="J1585">
        <v>0</v>
      </c>
      <c r="K1585" t="s">
        <v>140</v>
      </c>
      <c r="L1585">
        <v>100</v>
      </c>
      <c r="M1585">
        <v>50</v>
      </c>
      <c r="N1585">
        <v>74</v>
      </c>
      <c r="O1585" t="s">
        <v>17</v>
      </c>
      <c r="P1585" t="s">
        <v>29</v>
      </c>
      <c r="Q1585" t="s">
        <v>29</v>
      </c>
      <c r="R1585" t="s">
        <v>50</v>
      </c>
      <c r="S1585">
        <v>1004</v>
      </c>
      <c r="T1585">
        <v>2.2000000000000002</v>
      </c>
      <c r="W1585">
        <v>6</v>
      </c>
      <c r="X1585" t="str">
        <f t="shared" si="25"/>
        <v>HS11</v>
      </c>
      <c r="Y1585">
        <f>VLOOKUP($X1585,Salt_Elev!$Q$1:$R$128,2,FALSE)</f>
        <v>0.215</v>
      </c>
    </row>
    <row r="1586" spans="1:25" x14ac:dyDescent="0.25">
      <c r="A1586" s="1">
        <v>45035</v>
      </c>
      <c r="B1586" s="2">
        <v>0.47222222222222227</v>
      </c>
      <c r="C1586" t="s">
        <v>99</v>
      </c>
      <c r="D1586" t="s">
        <v>180</v>
      </c>
      <c r="E1586" t="s">
        <v>25</v>
      </c>
      <c r="F1586" t="s">
        <v>98</v>
      </c>
      <c r="G1586">
        <v>11</v>
      </c>
      <c r="H1586">
        <v>113.5</v>
      </c>
      <c r="I1586">
        <v>100</v>
      </c>
      <c r="J1586">
        <v>0</v>
      </c>
      <c r="K1586" t="s">
        <v>140</v>
      </c>
      <c r="L1586">
        <v>100</v>
      </c>
      <c r="M1586">
        <v>50</v>
      </c>
      <c r="N1586">
        <v>74</v>
      </c>
      <c r="O1586" t="s">
        <v>17</v>
      </c>
      <c r="P1586" t="s">
        <v>29</v>
      </c>
      <c r="Q1586" t="s">
        <v>29</v>
      </c>
      <c r="R1586" t="s">
        <v>50</v>
      </c>
      <c r="S1586">
        <v>1040</v>
      </c>
      <c r="T1586">
        <v>2.1</v>
      </c>
      <c r="W1586">
        <v>6</v>
      </c>
      <c r="X1586" t="str">
        <f t="shared" si="25"/>
        <v>HS11</v>
      </c>
      <c r="Y1586">
        <f>VLOOKUP($X1586,Salt_Elev!$Q$1:$R$128,2,FALSE)</f>
        <v>0.215</v>
      </c>
    </row>
    <row r="1587" spans="1:25" x14ac:dyDescent="0.25">
      <c r="A1587" s="1">
        <v>45035</v>
      </c>
      <c r="B1587" s="2">
        <v>0.47222222222222227</v>
      </c>
      <c r="C1587" t="s">
        <v>99</v>
      </c>
      <c r="D1587" t="s">
        <v>180</v>
      </c>
      <c r="E1587" t="s">
        <v>25</v>
      </c>
      <c r="F1587" t="s">
        <v>98</v>
      </c>
      <c r="G1587">
        <v>11</v>
      </c>
      <c r="H1587">
        <v>113.5</v>
      </c>
      <c r="I1587">
        <v>100</v>
      </c>
      <c r="J1587">
        <v>0</v>
      </c>
      <c r="K1587" t="s">
        <v>140</v>
      </c>
      <c r="L1587">
        <v>100</v>
      </c>
      <c r="M1587">
        <v>50</v>
      </c>
      <c r="N1587">
        <v>74</v>
      </c>
      <c r="O1587" t="s">
        <v>17</v>
      </c>
      <c r="P1587" t="s">
        <v>29</v>
      </c>
      <c r="Q1587" t="s">
        <v>29</v>
      </c>
      <c r="R1587" t="s">
        <v>50</v>
      </c>
      <c r="S1587">
        <v>1090</v>
      </c>
      <c r="T1587">
        <v>2</v>
      </c>
      <c r="W1587">
        <v>6</v>
      </c>
      <c r="X1587" t="str">
        <f t="shared" si="25"/>
        <v>HS11</v>
      </c>
      <c r="Y1587">
        <f>VLOOKUP($X1587,Salt_Elev!$Q$1:$R$128,2,FALSE)</f>
        <v>0.215</v>
      </c>
    </row>
    <row r="1588" spans="1:25" x14ac:dyDescent="0.25">
      <c r="A1588" s="1">
        <v>45035</v>
      </c>
      <c r="B1588" s="2">
        <v>0.48125000000000001</v>
      </c>
      <c r="C1588" t="s">
        <v>103</v>
      </c>
      <c r="D1588" t="s">
        <v>157</v>
      </c>
      <c r="E1588" t="s">
        <v>25</v>
      </c>
      <c r="F1588" t="s">
        <v>98</v>
      </c>
      <c r="G1588">
        <v>12</v>
      </c>
      <c r="H1588">
        <v>36.5</v>
      </c>
      <c r="I1588">
        <v>97</v>
      </c>
      <c r="J1588">
        <v>0</v>
      </c>
      <c r="K1588" t="s">
        <v>54</v>
      </c>
      <c r="L1588">
        <v>85</v>
      </c>
      <c r="M1588">
        <v>100</v>
      </c>
      <c r="N1588">
        <v>57</v>
      </c>
      <c r="O1588" t="s">
        <v>72</v>
      </c>
      <c r="P1588" t="s">
        <v>29</v>
      </c>
      <c r="Q1588" t="s">
        <v>50</v>
      </c>
      <c r="R1588" t="s">
        <v>50</v>
      </c>
      <c r="S1588">
        <v>274</v>
      </c>
      <c r="T1588">
        <v>4.0999999999999996</v>
      </c>
      <c r="U1588" t="s">
        <v>210</v>
      </c>
      <c r="W1588">
        <v>8</v>
      </c>
      <c r="X1588" t="str">
        <f t="shared" si="25"/>
        <v>HS12</v>
      </c>
      <c r="Y1588">
        <f>VLOOKUP($X1588,Salt_Elev!$Q$1:$R$128,2,FALSE)</f>
        <v>0.27100000000000002</v>
      </c>
    </row>
    <row r="1589" spans="1:25" x14ac:dyDescent="0.25">
      <c r="A1589" s="1">
        <v>45035</v>
      </c>
      <c r="B1589" s="2">
        <v>0.48125000000000001</v>
      </c>
      <c r="C1589" t="s">
        <v>103</v>
      </c>
      <c r="D1589" t="s">
        <v>157</v>
      </c>
      <c r="E1589" t="s">
        <v>25</v>
      </c>
      <c r="F1589" t="s">
        <v>98</v>
      </c>
      <c r="G1589">
        <v>12</v>
      </c>
      <c r="H1589">
        <v>36.5</v>
      </c>
      <c r="I1589">
        <v>97</v>
      </c>
      <c r="J1589">
        <v>0</v>
      </c>
      <c r="K1589" t="s">
        <v>54</v>
      </c>
      <c r="L1589">
        <v>85</v>
      </c>
      <c r="M1589">
        <v>100</v>
      </c>
      <c r="N1589">
        <v>57</v>
      </c>
      <c r="O1589" t="s">
        <v>72</v>
      </c>
      <c r="P1589" t="s">
        <v>29</v>
      </c>
      <c r="Q1589" t="s">
        <v>50</v>
      </c>
      <c r="R1589" t="s">
        <v>50</v>
      </c>
      <c r="S1589">
        <v>315</v>
      </c>
      <c r="T1589">
        <v>4</v>
      </c>
      <c r="U1589" t="s">
        <v>210</v>
      </c>
      <c r="W1589">
        <v>8</v>
      </c>
      <c r="X1589" t="str">
        <f t="shared" si="25"/>
        <v>HS12</v>
      </c>
      <c r="Y1589">
        <f>VLOOKUP($X1589,Salt_Elev!$Q$1:$R$128,2,FALSE)</f>
        <v>0.27100000000000002</v>
      </c>
    </row>
    <row r="1590" spans="1:25" x14ac:dyDescent="0.25">
      <c r="A1590" s="1">
        <v>45035</v>
      </c>
      <c r="B1590" s="2">
        <v>0.48125000000000001</v>
      </c>
      <c r="C1590" t="s">
        <v>103</v>
      </c>
      <c r="D1590" t="s">
        <v>157</v>
      </c>
      <c r="E1590" t="s">
        <v>25</v>
      </c>
      <c r="F1590" t="s">
        <v>98</v>
      </c>
      <c r="G1590">
        <v>12</v>
      </c>
      <c r="H1590">
        <v>36.5</v>
      </c>
      <c r="I1590">
        <v>97</v>
      </c>
      <c r="J1590">
        <v>0</v>
      </c>
      <c r="K1590" t="s">
        <v>54</v>
      </c>
      <c r="L1590">
        <v>85</v>
      </c>
      <c r="M1590">
        <v>100</v>
      </c>
      <c r="N1590">
        <v>57</v>
      </c>
      <c r="O1590" t="s">
        <v>72</v>
      </c>
      <c r="P1590" t="s">
        <v>29</v>
      </c>
      <c r="Q1590" t="s">
        <v>50</v>
      </c>
      <c r="R1590" t="s">
        <v>50</v>
      </c>
      <c r="S1590">
        <v>288</v>
      </c>
      <c r="T1590">
        <v>4</v>
      </c>
      <c r="U1590" t="s">
        <v>210</v>
      </c>
      <c r="W1590">
        <v>8</v>
      </c>
      <c r="X1590" t="str">
        <f t="shared" si="25"/>
        <v>HS12</v>
      </c>
      <c r="Y1590">
        <f>VLOOKUP($X1590,Salt_Elev!$Q$1:$R$128,2,FALSE)</f>
        <v>0.27100000000000002</v>
      </c>
    </row>
    <row r="1591" spans="1:25" x14ac:dyDescent="0.25">
      <c r="A1591" s="1">
        <v>45035</v>
      </c>
      <c r="B1591" s="2">
        <v>0.48125000000000001</v>
      </c>
      <c r="C1591" t="s">
        <v>103</v>
      </c>
      <c r="D1591" t="s">
        <v>157</v>
      </c>
      <c r="E1591" t="s">
        <v>25</v>
      </c>
      <c r="F1591" t="s">
        <v>98</v>
      </c>
      <c r="G1591">
        <v>12</v>
      </c>
      <c r="H1591">
        <v>36.5</v>
      </c>
      <c r="I1591">
        <v>97</v>
      </c>
      <c r="J1591">
        <v>0</v>
      </c>
      <c r="K1591" t="s">
        <v>54</v>
      </c>
      <c r="L1591">
        <v>85</v>
      </c>
      <c r="M1591">
        <v>100</v>
      </c>
      <c r="N1591">
        <v>57</v>
      </c>
      <c r="O1591" t="s">
        <v>72</v>
      </c>
      <c r="P1591" t="s">
        <v>29</v>
      </c>
      <c r="Q1591" t="s">
        <v>50</v>
      </c>
      <c r="R1591" t="s">
        <v>50</v>
      </c>
      <c r="S1591">
        <v>251</v>
      </c>
      <c r="T1591">
        <v>3.3</v>
      </c>
      <c r="U1591" t="s">
        <v>210</v>
      </c>
      <c r="W1591">
        <v>8</v>
      </c>
      <c r="X1591" t="str">
        <f t="shared" si="25"/>
        <v>HS12</v>
      </c>
      <c r="Y1591">
        <f>VLOOKUP($X1591,Salt_Elev!$Q$1:$R$128,2,FALSE)</f>
        <v>0.27100000000000002</v>
      </c>
    </row>
    <row r="1592" spans="1:25" x14ac:dyDescent="0.25">
      <c r="A1592" s="1">
        <v>45035</v>
      </c>
      <c r="B1592" s="2">
        <v>0.48125000000000001</v>
      </c>
      <c r="C1592" t="s">
        <v>103</v>
      </c>
      <c r="D1592" t="s">
        <v>157</v>
      </c>
      <c r="E1592" t="s">
        <v>25</v>
      </c>
      <c r="F1592" t="s">
        <v>98</v>
      </c>
      <c r="G1592">
        <v>12</v>
      </c>
      <c r="H1592">
        <v>36.5</v>
      </c>
      <c r="I1592">
        <v>97</v>
      </c>
      <c r="J1592">
        <v>0</v>
      </c>
      <c r="K1592" t="s">
        <v>54</v>
      </c>
      <c r="L1592">
        <v>85</v>
      </c>
      <c r="M1592">
        <v>100</v>
      </c>
      <c r="N1592">
        <v>57</v>
      </c>
      <c r="O1592" t="s">
        <v>72</v>
      </c>
      <c r="P1592" t="s">
        <v>29</v>
      </c>
      <c r="Q1592" t="s">
        <v>50</v>
      </c>
      <c r="R1592" t="s">
        <v>50</v>
      </c>
      <c r="S1592">
        <v>206</v>
      </c>
      <c r="T1592">
        <v>3.3</v>
      </c>
      <c r="U1592" t="s">
        <v>210</v>
      </c>
      <c r="W1592">
        <v>8</v>
      </c>
      <c r="X1592" t="str">
        <f t="shared" si="25"/>
        <v>HS12</v>
      </c>
      <c r="Y1592">
        <f>VLOOKUP($X1592,Salt_Elev!$Q$1:$R$128,2,FALSE)</f>
        <v>0.27100000000000002</v>
      </c>
    </row>
    <row r="1593" spans="1:25" x14ac:dyDescent="0.25">
      <c r="A1593" s="1">
        <v>45035</v>
      </c>
      <c r="B1593" s="2">
        <v>0.48125000000000001</v>
      </c>
      <c r="C1593" t="s">
        <v>103</v>
      </c>
      <c r="D1593" t="s">
        <v>157</v>
      </c>
      <c r="E1593" t="s">
        <v>25</v>
      </c>
      <c r="F1593" t="s">
        <v>98</v>
      </c>
      <c r="G1593">
        <v>12</v>
      </c>
      <c r="H1593">
        <v>36.5</v>
      </c>
      <c r="I1593">
        <v>97</v>
      </c>
      <c r="J1593">
        <v>0</v>
      </c>
      <c r="K1593" t="s">
        <v>54</v>
      </c>
      <c r="L1593">
        <v>85</v>
      </c>
      <c r="M1593">
        <v>100</v>
      </c>
      <c r="N1593">
        <v>57</v>
      </c>
      <c r="O1593" t="s">
        <v>72</v>
      </c>
      <c r="P1593" t="s">
        <v>29</v>
      </c>
      <c r="Q1593" t="s">
        <v>50</v>
      </c>
      <c r="R1593" t="s">
        <v>50</v>
      </c>
      <c r="S1593">
        <v>215</v>
      </c>
      <c r="T1593">
        <v>3</v>
      </c>
      <c r="U1593" t="s">
        <v>210</v>
      </c>
      <c r="W1593">
        <v>8</v>
      </c>
      <c r="X1593" t="str">
        <f t="shared" si="25"/>
        <v>HS12</v>
      </c>
      <c r="Y1593">
        <f>VLOOKUP($X1593,Salt_Elev!$Q$1:$R$128,2,FALSE)</f>
        <v>0.27100000000000002</v>
      </c>
    </row>
    <row r="1594" spans="1:25" x14ac:dyDescent="0.25">
      <c r="A1594" s="1">
        <v>45035</v>
      </c>
      <c r="B1594" s="2">
        <v>0.48125000000000001</v>
      </c>
      <c r="C1594" t="s">
        <v>103</v>
      </c>
      <c r="D1594" t="s">
        <v>157</v>
      </c>
      <c r="E1594" t="s">
        <v>25</v>
      </c>
      <c r="F1594" t="s">
        <v>98</v>
      </c>
      <c r="G1594">
        <v>12</v>
      </c>
      <c r="H1594">
        <v>36.5</v>
      </c>
      <c r="I1594">
        <v>97</v>
      </c>
      <c r="J1594">
        <v>0</v>
      </c>
      <c r="K1594" t="s">
        <v>54</v>
      </c>
      <c r="L1594">
        <v>85</v>
      </c>
      <c r="M1594">
        <v>100</v>
      </c>
      <c r="N1594">
        <v>57</v>
      </c>
      <c r="O1594" t="s">
        <v>72</v>
      </c>
      <c r="P1594" t="s">
        <v>29</v>
      </c>
      <c r="Q1594" t="s">
        <v>50</v>
      </c>
      <c r="R1594" t="s">
        <v>50</v>
      </c>
      <c r="S1594">
        <v>231</v>
      </c>
      <c r="T1594">
        <v>2.8</v>
      </c>
      <c r="U1594" t="s">
        <v>210</v>
      </c>
      <c r="W1594">
        <v>8</v>
      </c>
      <c r="X1594" t="str">
        <f t="shared" si="25"/>
        <v>HS12</v>
      </c>
      <c r="Y1594">
        <f>VLOOKUP($X1594,Salt_Elev!$Q$1:$R$128,2,FALSE)</f>
        <v>0.27100000000000002</v>
      </c>
    </row>
    <row r="1595" spans="1:25" x14ac:dyDescent="0.25">
      <c r="A1595" s="1">
        <v>45035</v>
      </c>
      <c r="B1595" s="2">
        <v>0.48125000000000001</v>
      </c>
      <c r="C1595" t="s">
        <v>103</v>
      </c>
      <c r="D1595" t="s">
        <v>157</v>
      </c>
      <c r="E1595" t="s">
        <v>25</v>
      </c>
      <c r="F1595" t="s">
        <v>98</v>
      </c>
      <c r="G1595">
        <v>12</v>
      </c>
      <c r="H1595">
        <v>36.5</v>
      </c>
      <c r="I1595">
        <v>97</v>
      </c>
      <c r="J1595">
        <v>0</v>
      </c>
      <c r="K1595" t="s">
        <v>54</v>
      </c>
      <c r="L1595">
        <v>85</v>
      </c>
      <c r="M1595">
        <v>100</v>
      </c>
      <c r="N1595">
        <v>57</v>
      </c>
      <c r="O1595" t="s">
        <v>72</v>
      </c>
      <c r="P1595" t="s">
        <v>29</v>
      </c>
      <c r="Q1595" t="s">
        <v>50</v>
      </c>
      <c r="R1595" t="s">
        <v>50</v>
      </c>
      <c r="S1595">
        <v>213</v>
      </c>
      <c r="T1595">
        <v>2.8</v>
      </c>
      <c r="U1595" t="s">
        <v>210</v>
      </c>
      <c r="W1595">
        <v>8</v>
      </c>
      <c r="X1595" t="str">
        <f t="shared" si="25"/>
        <v>HS12</v>
      </c>
      <c r="Y1595">
        <f>VLOOKUP($X1595,Salt_Elev!$Q$1:$R$128,2,FALSE)</f>
        <v>0.27100000000000002</v>
      </c>
    </row>
    <row r="1596" spans="1:25" x14ac:dyDescent="0.25">
      <c r="A1596" s="1">
        <v>45035</v>
      </c>
      <c r="B1596" s="2">
        <v>0.48125000000000001</v>
      </c>
      <c r="C1596" t="s">
        <v>103</v>
      </c>
      <c r="D1596" t="s">
        <v>157</v>
      </c>
      <c r="E1596" t="s">
        <v>25</v>
      </c>
      <c r="F1596" t="s">
        <v>98</v>
      </c>
      <c r="G1596">
        <v>12</v>
      </c>
      <c r="H1596">
        <v>36.5</v>
      </c>
      <c r="I1596">
        <v>97</v>
      </c>
      <c r="J1596">
        <v>0</v>
      </c>
      <c r="K1596" t="s">
        <v>54</v>
      </c>
      <c r="L1596">
        <v>85</v>
      </c>
      <c r="M1596">
        <v>100</v>
      </c>
      <c r="N1596">
        <v>57</v>
      </c>
      <c r="O1596" t="s">
        <v>72</v>
      </c>
      <c r="P1596" t="s">
        <v>29</v>
      </c>
      <c r="Q1596" t="s">
        <v>50</v>
      </c>
      <c r="R1596" t="s">
        <v>50</v>
      </c>
      <c r="S1596">
        <v>136</v>
      </c>
      <c r="T1596">
        <v>2.5</v>
      </c>
      <c r="U1596" t="s">
        <v>210</v>
      </c>
      <c r="W1596">
        <v>8</v>
      </c>
      <c r="X1596" t="str">
        <f t="shared" si="25"/>
        <v>HS12</v>
      </c>
      <c r="Y1596">
        <f>VLOOKUP($X1596,Salt_Elev!$Q$1:$R$128,2,FALSE)</f>
        <v>0.27100000000000002</v>
      </c>
    </row>
    <row r="1597" spans="1:25" x14ac:dyDescent="0.25">
      <c r="A1597" s="1">
        <v>45035</v>
      </c>
      <c r="B1597" s="2">
        <v>0.48125000000000001</v>
      </c>
      <c r="C1597" t="s">
        <v>103</v>
      </c>
      <c r="D1597" t="s">
        <v>157</v>
      </c>
      <c r="E1597" t="s">
        <v>25</v>
      </c>
      <c r="F1597" t="s">
        <v>98</v>
      </c>
      <c r="G1597">
        <v>12</v>
      </c>
      <c r="H1597">
        <v>36.5</v>
      </c>
      <c r="I1597">
        <v>97</v>
      </c>
      <c r="J1597">
        <v>0</v>
      </c>
      <c r="K1597" t="s">
        <v>54</v>
      </c>
      <c r="L1597">
        <v>85</v>
      </c>
      <c r="M1597">
        <v>100</v>
      </c>
      <c r="N1597">
        <v>57</v>
      </c>
      <c r="O1597" t="s">
        <v>72</v>
      </c>
      <c r="P1597" t="s">
        <v>29</v>
      </c>
      <c r="Q1597" t="s">
        <v>50</v>
      </c>
      <c r="R1597" t="s">
        <v>50</v>
      </c>
      <c r="S1597">
        <v>238</v>
      </c>
      <c r="T1597">
        <v>2.5</v>
      </c>
      <c r="U1597" t="s">
        <v>210</v>
      </c>
      <c r="W1597">
        <v>8</v>
      </c>
      <c r="X1597" t="str">
        <f t="shared" si="25"/>
        <v>HS12</v>
      </c>
      <c r="Y1597">
        <f>VLOOKUP($X1597,Salt_Elev!$Q$1:$R$128,2,FALSE)</f>
        <v>0.27100000000000002</v>
      </c>
    </row>
    <row r="1598" spans="1:25" x14ac:dyDescent="0.25">
      <c r="A1598" s="1">
        <v>45058</v>
      </c>
      <c r="B1598" s="2">
        <v>0.58333333333333337</v>
      </c>
      <c r="C1598" t="s">
        <v>47</v>
      </c>
      <c r="D1598" t="s">
        <v>55</v>
      </c>
      <c r="E1598" t="s">
        <v>25</v>
      </c>
      <c r="F1598" t="s">
        <v>26</v>
      </c>
      <c r="G1598">
        <v>1</v>
      </c>
      <c r="H1598">
        <v>29</v>
      </c>
      <c r="I1598">
        <v>40</v>
      </c>
      <c r="J1598">
        <v>61</v>
      </c>
      <c r="K1598" t="s">
        <v>56</v>
      </c>
      <c r="L1598">
        <v>40</v>
      </c>
      <c r="M1598">
        <v>100</v>
      </c>
      <c r="N1598">
        <v>9</v>
      </c>
      <c r="O1598" t="s">
        <v>57</v>
      </c>
      <c r="P1598" t="s">
        <v>50</v>
      </c>
      <c r="Q1598" t="s">
        <v>50</v>
      </c>
      <c r="R1598" t="s">
        <v>29</v>
      </c>
      <c r="S1598">
        <v>420</v>
      </c>
      <c r="T1598">
        <v>8.5</v>
      </c>
      <c r="X1598" t="str">
        <f t="shared" si="25"/>
        <v>SI1</v>
      </c>
      <c r="Y1598">
        <f>VLOOKUP($X1598,Salt_Elev!$Q$1:$R$128,2,FALSE)</f>
        <v>0.64800000000000002</v>
      </c>
    </row>
    <row r="1599" spans="1:25" x14ac:dyDescent="0.25">
      <c r="A1599" s="1">
        <v>45058</v>
      </c>
      <c r="B1599" s="2">
        <v>0.58333333333333337</v>
      </c>
      <c r="C1599" t="s">
        <v>47</v>
      </c>
      <c r="D1599" t="s">
        <v>55</v>
      </c>
      <c r="E1599" t="s">
        <v>25</v>
      </c>
      <c r="F1599" t="s">
        <v>26</v>
      </c>
      <c r="G1599">
        <v>1</v>
      </c>
      <c r="H1599">
        <v>29</v>
      </c>
      <c r="I1599">
        <v>40</v>
      </c>
      <c r="J1599">
        <v>61</v>
      </c>
      <c r="K1599" t="s">
        <v>56</v>
      </c>
      <c r="L1599">
        <v>40</v>
      </c>
      <c r="M1599">
        <v>100</v>
      </c>
      <c r="N1599">
        <v>9</v>
      </c>
      <c r="O1599" t="s">
        <v>57</v>
      </c>
      <c r="P1599" t="s">
        <v>50</v>
      </c>
      <c r="Q1599" t="s">
        <v>50</v>
      </c>
      <c r="R1599" t="s">
        <v>29</v>
      </c>
      <c r="S1599">
        <v>570</v>
      </c>
      <c r="T1599">
        <v>7</v>
      </c>
      <c r="X1599" t="str">
        <f t="shared" si="25"/>
        <v>SI1</v>
      </c>
      <c r="Y1599">
        <f>VLOOKUP($X1599,Salt_Elev!$Q$1:$R$128,2,FALSE)</f>
        <v>0.64800000000000002</v>
      </c>
    </row>
    <row r="1600" spans="1:25" x14ac:dyDescent="0.25">
      <c r="A1600" s="1">
        <v>45058</v>
      </c>
      <c r="B1600" s="2">
        <v>0.58333333333333337</v>
      </c>
      <c r="C1600" t="s">
        <v>47</v>
      </c>
      <c r="D1600" t="s">
        <v>55</v>
      </c>
      <c r="E1600" t="s">
        <v>25</v>
      </c>
      <c r="F1600" t="s">
        <v>26</v>
      </c>
      <c r="G1600">
        <v>1</v>
      </c>
      <c r="H1600">
        <v>29</v>
      </c>
      <c r="I1600">
        <v>40</v>
      </c>
      <c r="J1600">
        <v>61</v>
      </c>
      <c r="K1600" t="s">
        <v>56</v>
      </c>
      <c r="L1600">
        <v>40</v>
      </c>
      <c r="M1600">
        <v>100</v>
      </c>
      <c r="N1600">
        <v>9</v>
      </c>
      <c r="O1600" t="s">
        <v>57</v>
      </c>
      <c r="P1600" t="s">
        <v>50</v>
      </c>
      <c r="Q1600" t="s">
        <v>50</v>
      </c>
      <c r="R1600" t="s">
        <v>29</v>
      </c>
      <c r="S1600">
        <v>740</v>
      </c>
      <c r="T1600">
        <v>7</v>
      </c>
      <c r="X1600" t="str">
        <f t="shared" si="25"/>
        <v>SI1</v>
      </c>
      <c r="Y1600">
        <f>VLOOKUP($X1600,Salt_Elev!$Q$1:$R$128,2,FALSE)</f>
        <v>0.64800000000000002</v>
      </c>
    </row>
    <row r="1601" spans="1:25" x14ac:dyDescent="0.25">
      <c r="A1601" s="1">
        <v>45058</v>
      </c>
      <c r="B1601" s="2">
        <v>0.58333333333333337</v>
      </c>
      <c r="C1601" t="s">
        <v>47</v>
      </c>
      <c r="D1601" t="s">
        <v>55</v>
      </c>
      <c r="E1601" t="s">
        <v>25</v>
      </c>
      <c r="F1601" t="s">
        <v>26</v>
      </c>
      <c r="G1601">
        <v>1</v>
      </c>
      <c r="H1601">
        <v>29</v>
      </c>
      <c r="I1601">
        <v>40</v>
      </c>
      <c r="J1601">
        <v>61</v>
      </c>
      <c r="K1601" t="s">
        <v>56</v>
      </c>
      <c r="L1601">
        <v>40</v>
      </c>
      <c r="M1601">
        <v>100</v>
      </c>
      <c r="N1601">
        <v>9</v>
      </c>
      <c r="O1601" t="s">
        <v>57</v>
      </c>
      <c r="P1601" t="s">
        <v>50</v>
      </c>
      <c r="Q1601" t="s">
        <v>50</v>
      </c>
      <c r="R1601" t="s">
        <v>29</v>
      </c>
      <c r="S1601">
        <v>830</v>
      </c>
      <c r="T1601">
        <v>6.5</v>
      </c>
      <c r="X1601" t="str">
        <f t="shared" si="25"/>
        <v>SI1</v>
      </c>
      <c r="Y1601">
        <f>VLOOKUP($X1601,Salt_Elev!$Q$1:$R$128,2,FALSE)</f>
        <v>0.64800000000000002</v>
      </c>
    </row>
    <row r="1602" spans="1:25" x14ac:dyDescent="0.25">
      <c r="A1602" s="1">
        <v>45058</v>
      </c>
      <c r="B1602" s="2">
        <v>0.58333333333333337</v>
      </c>
      <c r="C1602" t="s">
        <v>47</v>
      </c>
      <c r="D1602" t="s">
        <v>55</v>
      </c>
      <c r="E1602" t="s">
        <v>25</v>
      </c>
      <c r="F1602" t="s">
        <v>26</v>
      </c>
      <c r="G1602">
        <v>1</v>
      </c>
      <c r="H1602">
        <v>29</v>
      </c>
      <c r="I1602">
        <v>40</v>
      </c>
      <c r="J1602">
        <v>61</v>
      </c>
      <c r="K1602" t="s">
        <v>56</v>
      </c>
      <c r="L1602">
        <v>40</v>
      </c>
      <c r="M1602">
        <v>100</v>
      </c>
      <c r="N1602">
        <v>9</v>
      </c>
      <c r="O1602" t="s">
        <v>57</v>
      </c>
      <c r="P1602" t="s">
        <v>50</v>
      </c>
      <c r="Q1602" t="s">
        <v>50</v>
      </c>
      <c r="R1602" t="s">
        <v>29</v>
      </c>
      <c r="S1602">
        <v>620</v>
      </c>
      <c r="T1602">
        <v>6.5</v>
      </c>
      <c r="X1602" t="str">
        <f t="shared" ref="X1602:X1665" si="26">_xlfn.CONCAT(F1602,G1602)</f>
        <v>SI1</v>
      </c>
      <c r="Y1602">
        <f>VLOOKUP($X1602,Salt_Elev!$Q$1:$R$128,2,FALSE)</f>
        <v>0.64800000000000002</v>
      </c>
    </row>
    <row r="1603" spans="1:25" x14ac:dyDescent="0.25">
      <c r="A1603" s="1">
        <v>45058</v>
      </c>
      <c r="B1603" s="2">
        <v>0.58333333333333337</v>
      </c>
      <c r="C1603" t="s">
        <v>47</v>
      </c>
      <c r="D1603" t="s">
        <v>55</v>
      </c>
      <c r="E1603" t="s">
        <v>25</v>
      </c>
      <c r="F1603" t="s">
        <v>26</v>
      </c>
      <c r="G1603">
        <v>1</v>
      </c>
      <c r="H1603">
        <v>29</v>
      </c>
      <c r="I1603">
        <v>40</v>
      </c>
      <c r="J1603">
        <v>61</v>
      </c>
      <c r="K1603" t="s">
        <v>56</v>
      </c>
      <c r="L1603">
        <v>40</v>
      </c>
      <c r="M1603">
        <v>100</v>
      </c>
      <c r="N1603">
        <v>9</v>
      </c>
      <c r="O1603" t="s">
        <v>57</v>
      </c>
      <c r="P1603" t="s">
        <v>50</v>
      </c>
      <c r="Q1603" t="s">
        <v>50</v>
      </c>
      <c r="R1603" t="s">
        <v>29</v>
      </c>
      <c r="S1603">
        <v>360</v>
      </c>
      <c r="T1603">
        <v>6</v>
      </c>
      <c r="X1603" t="str">
        <f t="shared" si="26"/>
        <v>SI1</v>
      </c>
      <c r="Y1603">
        <f>VLOOKUP($X1603,Salt_Elev!$Q$1:$R$128,2,FALSE)</f>
        <v>0.64800000000000002</v>
      </c>
    </row>
    <row r="1604" spans="1:25" x14ac:dyDescent="0.25">
      <c r="A1604" s="1">
        <v>45058</v>
      </c>
      <c r="B1604" s="2">
        <v>0.58333333333333337</v>
      </c>
      <c r="C1604" t="s">
        <v>47</v>
      </c>
      <c r="D1604" t="s">
        <v>55</v>
      </c>
      <c r="E1604" t="s">
        <v>25</v>
      </c>
      <c r="F1604" t="s">
        <v>26</v>
      </c>
      <c r="G1604">
        <v>1</v>
      </c>
      <c r="H1604">
        <v>29</v>
      </c>
      <c r="I1604">
        <v>40</v>
      </c>
      <c r="J1604">
        <v>61</v>
      </c>
      <c r="K1604" t="s">
        <v>56</v>
      </c>
      <c r="L1604">
        <v>40</v>
      </c>
      <c r="M1604">
        <v>100</v>
      </c>
      <c r="N1604">
        <v>9</v>
      </c>
      <c r="O1604" t="s">
        <v>57</v>
      </c>
      <c r="P1604" t="s">
        <v>50</v>
      </c>
      <c r="Q1604" t="s">
        <v>50</v>
      </c>
      <c r="R1604" t="s">
        <v>29</v>
      </c>
      <c r="S1604">
        <v>430</v>
      </c>
      <c r="T1604">
        <v>6</v>
      </c>
      <c r="X1604" t="str">
        <f t="shared" si="26"/>
        <v>SI1</v>
      </c>
      <c r="Y1604">
        <f>VLOOKUP($X1604,Salt_Elev!$Q$1:$R$128,2,FALSE)</f>
        <v>0.64800000000000002</v>
      </c>
    </row>
    <row r="1605" spans="1:25" x14ac:dyDescent="0.25">
      <c r="A1605" s="1">
        <v>45058</v>
      </c>
      <c r="B1605" s="2">
        <v>0.58333333333333337</v>
      </c>
      <c r="C1605" t="s">
        <v>47</v>
      </c>
      <c r="D1605" t="s">
        <v>55</v>
      </c>
      <c r="E1605" t="s">
        <v>25</v>
      </c>
      <c r="F1605" t="s">
        <v>26</v>
      </c>
      <c r="G1605">
        <v>1</v>
      </c>
      <c r="H1605">
        <v>29</v>
      </c>
      <c r="I1605">
        <v>40</v>
      </c>
      <c r="J1605">
        <v>61</v>
      </c>
      <c r="K1605" t="s">
        <v>56</v>
      </c>
      <c r="L1605">
        <v>40</v>
      </c>
      <c r="M1605">
        <v>100</v>
      </c>
      <c r="N1605">
        <v>9</v>
      </c>
      <c r="O1605" t="s">
        <v>57</v>
      </c>
      <c r="P1605" t="s">
        <v>50</v>
      </c>
      <c r="Q1605" t="s">
        <v>50</v>
      </c>
      <c r="R1605" t="s">
        <v>29</v>
      </c>
      <c r="S1605">
        <v>350</v>
      </c>
      <c r="T1605">
        <v>6</v>
      </c>
      <c r="X1605" t="str">
        <f t="shared" si="26"/>
        <v>SI1</v>
      </c>
      <c r="Y1605">
        <f>VLOOKUP($X1605,Salt_Elev!$Q$1:$R$128,2,FALSE)</f>
        <v>0.64800000000000002</v>
      </c>
    </row>
    <row r="1606" spans="1:25" x14ac:dyDescent="0.25">
      <c r="A1606" s="1">
        <v>45058</v>
      </c>
      <c r="B1606" s="2">
        <v>0.58333333333333337</v>
      </c>
      <c r="C1606" t="s">
        <v>47</v>
      </c>
      <c r="D1606" t="s">
        <v>55</v>
      </c>
      <c r="E1606" t="s">
        <v>25</v>
      </c>
      <c r="F1606" t="s">
        <v>26</v>
      </c>
      <c r="G1606">
        <v>1</v>
      </c>
      <c r="H1606">
        <v>29</v>
      </c>
      <c r="I1606">
        <v>40</v>
      </c>
      <c r="J1606">
        <v>61</v>
      </c>
      <c r="K1606" t="s">
        <v>56</v>
      </c>
      <c r="L1606">
        <v>40</v>
      </c>
      <c r="M1606">
        <v>100</v>
      </c>
      <c r="N1606">
        <v>9</v>
      </c>
      <c r="O1606" t="s">
        <v>57</v>
      </c>
      <c r="P1606" t="s">
        <v>50</v>
      </c>
      <c r="Q1606" t="s">
        <v>50</v>
      </c>
      <c r="R1606" t="s">
        <v>29</v>
      </c>
      <c r="S1606">
        <v>390</v>
      </c>
      <c r="T1606">
        <v>5</v>
      </c>
      <c r="X1606" t="str">
        <f t="shared" si="26"/>
        <v>SI1</v>
      </c>
      <c r="Y1606">
        <f>VLOOKUP($X1606,Salt_Elev!$Q$1:$R$128,2,FALSE)</f>
        <v>0.64800000000000002</v>
      </c>
    </row>
    <row r="1607" spans="1:25" x14ac:dyDescent="0.25">
      <c r="A1607" s="1">
        <v>45058</v>
      </c>
      <c r="B1607" s="2">
        <v>0.61944444444444446</v>
      </c>
      <c r="C1607" t="s">
        <v>58</v>
      </c>
      <c r="D1607" t="s">
        <v>59</v>
      </c>
      <c r="E1607" t="s">
        <v>25</v>
      </c>
      <c r="F1607" t="s">
        <v>26</v>
      </c>
      <c r="G1607">
        <v>3</v>
      </c>
      <c r="H1607">
        <v>39</v>
      </c>
      <c r="I1607">
        <v>98</v>
      </c>
      <c r="J1607">
        <v>5</v>
      </c>
      <c r="K1607" t="s">
        <v>27</v>
      </c>
      <c r="L1607">
        <v>98</v>
      </c>
      <c r="M1607">
        <v>20</v>
      </c>
      <c r="N1607">
        <v>184</v>
      </c>
      <c r="O1607" t="s">
        <v>39</v>
      </c>
      <c r="P1607" t="s">
        <v>29</v>
      </c>
      <c r="Q1607" t="s">
        <v>29</v>
      </c>
      <c r="R1607" t="s">
        <v>40</v>
      </c>
      <c r="S1607">
        <v>240</v>
      </c>
      <c r="T1607">
        <v>1.1000000000000001</v>
      </c>
      <c r="X1607" t="str">
        <f t="shared" si="26"/>
        <v>SI3</v>
      </c>
      <c r="Y1607">
        <f>VLOOKUP($X1607,Salt_Elev!$Q$1:$R$128,2,FALSE)</f>
        <v>0.66800000000000004</v>
      </c>
    </row>
    <row r="1608" spans="1:25" x14ac:dyDescent="0.25">
      <c r="A1608" s="1">
        <v>45058</v>
      </c>
      <c r="B1608" s="2">
        <v>0.61944444444444446</v>
      </c>
      <c r="C1608" t="s">
        <v>58</v>
      </c>
      <c r="D1608" t="s">
        <v>59</v>
      </c>
      <c r="E1608" t="s">
        <v>25</v>
      </c>
      <c r="F1608" t="s">
        <v>26</v>
      </c>
      <c r="G1608">
        <v>3</v>
      </c>
      <c r="H1608">
        <v>39</v>
      </c>
      <c r="I1608">
        <v>98</v>
      </c>
      <c r="J1608">
        <v>5</v>
      </c>
      <c r="K1608" t="s">
        <v>27</v>
      </c>
      <c r="L1608">
        <v>98</v>
      </c>
      <c r="M1608">
        <v>20</v>
      </c>
      <c r="N1608">
        <v>184</v>
      </c>
      <c r="O1608" t="s">
        <v>39</v>
      </c>
      <c r="P1608" t="s">
        <v>29</v>
      </c>
      <c r="Q1608" t="s">
        <v>29</v>
      </c>
      <c r="R1608" t="s">
        <v>40</v>
      </c>
      <c r="S1608">
        <v>200</v>
      </c>
      <c r="T1608">
        <v>1.1000000000000001</v>
      </c>
      <c r="X1608" t="str">
        <f t="shared" si="26"/>
        <v>SI3</v>
      </c>
      <c r="Y1608">
        <f>VLOOKUP($X1608,Salt_Elev!$Q$1:$R$128,2,FALSE)</f>
        <v>0.66800000000000004</v>
      </c>
    </row>
    <row r="1609" spans="1:25" x14ac:dyDescent="0.25">
      <c r="A1609" s="1">
        <v>45058</v>
      </c>
      <c r="B1609" s="2">
        <v>0.61944444444444446</v>
      </c>
      <c r="C1609" t="s">
        <v>58</v>
      </c>
      <c r="D1609" t="s">
        <v>59</v>
      </c>
      <c r="E1609" t="s">
        <v>25</v>
      </c>
      <c r="F1609" t="s">
        <v>26</v>
      </c>
      <c r="G1609">
        <v>3</v>
      </c>
      <c r="H1609">
        <v>39</v>
      </c>
      <c r="I1609">
        <v>98</v>
      </c>
      <c r="J1609">
        <v>5</v>
      </c>
      <c r="K1609" t="s">
        <v>27</v>
      </c>
      <c r="L1609">
        <v>98</v>
      </c>
      <c r="M1609">
        <v>20</v>
      </c>
      <c r="N1609">
        <v>184</v>
      </c>
      <c r="O1609" t="s">
        <v>39</v>
      </c>
      <c r="P1609" t="s">
        <v>29</v>
      </c>
      <c r="Q1609" t="s">
        <v>29</v>
      </c>
      <c r="R1609" t="s">
        <v>40</v>
      </c>
      <c r="S1609">
        <v>236</v>
      </c>
      <c r="T1609">
        <v>1</v>
      </c>
      <c r="X1609" t="str">
        <f t="shared" si="26"/>
        <v>SI3</v>
      </c>
      <c r="Y1609">
        <f>VLOOKUP($X1609,Salt_Elev!$Q$1:$R$128,2,FALSE)</f>
        <v>0.66800000000000004</v>
      </c>
    </row>
    <row r="1610" spans="1:25" x14ac:dyDescent="0.25">
      <c r="A1610" s="1">
        <v>45058</v>
      </c>
      <c r="B1610" s="2">
        <v>0.61944444444444446</v>
      </c>
      <c r="C1610" t="s">
        <v>58</v>
      </c>
      <c r="D1610" t="s">
        <v>59</v>
      </c>
      <c r="E1610" t="s">
        <v>25</v>
      </c>
      <c r="F1610" t="s">
        <v>26</v>
      </c>
      <c r="G1610">
        <v>3</v>
      </c>
      <c r="H1610">
        <v>39</v>
      </c>
      <c r="I1610">
        <v>98</v>
      </c>
      <c r="J1610">
        <v>5</v>
      </c>
      <c r="K1610" t="s">
        <v>27</v>
      </c>
      <c r="L1610">
        <v>98</v>
      </c>
      <c r="M1610">
        <v>20</v>
      </c>
      <c r="N1610">
        <v>184</v>
      </c>
      <c r="O1610" t="s">
        <v>39</v>
      </c>
      <c r="P1610" t="s">
        <v>29</v>
      </c>
      <c r="Q1610" t="s">
        <v>29</v>
      </c>
      <c r="R1610" t="s">
        <v>40</v>
      </c>
      <c r="S1610">
        <v>192</v>
      </c>
      <c r="T1610">
        <v>1</v>
      </c>
      <c r="X1610" t="str">
        <f t="shared" si="26"/>
        <v>SI3</v>
      </c>
      <c r="Y1610">
        <f>VLOOKUP($X1610,Salt_Elev!$Q$1:$R$128,2,FALSE)</f>
        <v>0.66800000000000004</v>
      </c>
    </row>
    <row r="1611" spans="1:25" x14ac:dyDescent="0.25">
      <c r="A1611" s="1">
        <v>45058</v>
      </c>
      <c r="B1611" s="2">
        <v>0.61944444444444446</v>
      </c>
      <c r="C1611" t="s">
        <v>58</v>
      </c>
      <c r="D1611" t="s">
        <v>59</v>
      </c>
      <c r="E1611" t="s">
        <v>25</v>
      </c>
      <c r="F1611" t="s">
        <v>26</v>
      </c>
      <c r="G1611">
        <v>3</v>
      </c>
      <c r="H1611">
        <v>39</v>
      </c>
      <c r="I1611">
        <v>98</v>
      </c>
      <c r="J1611">
        <v>5</v>
      </c>
      <c r="K1611" t="s">
        <v>27</v>
      </c>
      <c r="L1611">
        <v>98</v>
      </c>
      <c r="M1611">
        <v>20</v>
      </c>
      <c r="N1611">
        <v>184</v>
      </c>
      <c r="O1611" t="s">
        <v>39</v>
      </c>
      <c r="P1611" t="s">
        <v>29</v>
      </c>
      <c r="Q1611" t="s">
        <v>29</v>
      </c>
      <c r="R1611" t="s">
        <v>40</v>
      </c>
      <c r="S1611">
        <v>240</v>
      </c>
      <c r="T1611">
        <v>1</v>
      </c>
      <c r="X1611" t="str">
        <f t="shared" si="26"/>
        <v>SI3</v>
      </c>
      <c r="Y1611">
        <f>VLOOKUP($X1611,Salt_Elev!$Q$1:$R$128,2,FALSE)</f>
        <v>0.66800000000000004</v>
      </c>
    </row>
    <row r="1612" spans="1:25" x14ac:dyDescent="0.25">
      <c r="A1612" s="1">
        <v>45058</v>
      </c>
      <c r="B1612" s="2">
        <v>0.61944444444444446</v>
      </c>
      <c r="C1612" t="s">
        <v>58</v>
      </c>
      <c r="D1612" t="s">
        <v>59</v>
      </c>
      <c r="E1612" t="s">
        <v>25</v>
      </c>
      <c r="F1612" t="s">
        <v>26</v>
      </c>
      <c r="G1612">
        <v>3</v>
      </c>
      <c r="H1612">
        <v>39</v>
      </c>
      <c r="I1612">
        <v>98</v>
      </c>
      <c r="J1612">
        <v>5</v>
      </c>
      <c r="K1612" t="s">
        <v>27</v>
      </c>
      <c r="L1612">
        <v>98</v>
      </c>
      <c r="M1612">
        <v>20</v>
      </c>
      <c r="N1612">
        <v>184</v>
      </c>
      <c r="O1612" t="s">
        <v>39</v>
      </c>
      <c r="P1612" t="s">
        <v>29</v>
      </c>
      <c r="Q1612" t="s">
        <v>29</v>
      </c>
      <c r="R1612" t="s">
        <v>40</v>
      </c>
      <c r="S1612">
        <v>210</v>
      </c>
      <c r="T1612">
        <v>1</v>
      </c>
      <c r="X1612" t="str">
        <f t="shared" si="26"/>
        <v>SI3</v>
      </c>
      <c r="Y1612">
        <f>VLOOKUP($X1612,Salt_Elev!$Q$1:$R$128,2,FALSE)</f>
        <v>0.66800000000000004</v>
      </c>
    </row>
    <row r="1613" spans="1:25" x14ac:dyDescent="0.25">
      <c r="A1613" s="1">
        <v>45058</v>
      </c>
      <c r="B1613" s="2">
        <v>0.61944444444444446</v>
      </c>
      <c r="C1613" t="s">
        <v>58</v>
      </c>
      <c r="D1613" t="s">
        <v>59</v>
      </c>
      <c r="E1613" t="s">
        <v>25</v>
      </c>
      <c r="F1613" t="s">
        <v>26</v>
      </c>
      <c r="G1613">
        <v>3</v>
      </c>
      <c r="H1613">
        <v>39</v>
      </c>
      <c r="I1613">
        <v>98</v>
      </c>
      <c r="J1613">
        <v>5</v>
      </c>
      <c r="K1613" t="s">
        <v>27</v>
      </c>
      <c r="L1613">
        <v>98</v>
      </c>
      <c r="M1613">
        <v>20</v>
      </c>
      <c r="N1613">
        <v>184</v>
      </c>
      <c r="O1613" t="s">
        <v>39</v>
      </c>
      <c r="P1613" t="s">
        <v>29</v>
      </c>
      <c r="Q1613" t="s">
        <v>29</v>
      </c>
      <c r="R1613" t="s">
        <v>40</v>
      </c>
      <c r="S1613">
        <v>190</v>
      </c>
      <c r="T1613">
        <v>1</v>
      </c>
      <c r="X1613" t="str">
        <f t="shared" si="26"/>
        <v>SI3</v>
      </c>
      <c r="Y1613">
        <f>VLOOKUP($X1613,Salt_Elev!$Q$1:$R$128,2,FALSE)</f>
        <v>0.66800000000000004</v>
      </c>
    </row>
    <row r="1614" spans="1:25" x14ac:dyDescent="0.25">
      <c r="A1614" s="1">
        <v>45058</v>
      </c>
      <c r="B1614" s="2">
        <v>0.61944444444444446</v>
      </c>
      <c r="C1614" t="s">
        <v>58</v>
      </c>
      <c r="D1614" t="s">
        <v>59</v>
      </c>
      <c r="E1614" t="s">
        <v>25</v>
      </c>
      <c r="F1614" t="s">
        <v>26</v>
      </c>
      <c r="G1614">
        <v>3</v>
      </c>
      <c r="H1614">
        <v>39</v>
      </c>
      <c r="I1614">
        <v>98</v>
      </c>
      <c r="J1614">
        <v>5</v>
      </c>
      <c r="K1614" t="s">
        <v>27</v>
      </c>
      <c r="L1614">
        <v>98</v>
      </c>
      <c r="M1614">
        <v>20</v>
      </c>
      <c r="N1614">
        <v>184</v>
      </c>
      <c r="O1614" t="s">
        <v>39</v>
      </c>
      <c r="P1614" t="s">
        <v>29</v>
      </c>
      <c r="Q1614" t="s">
        <v>29</v>
      </c>
      <c r="R1614" t="s">
        <v>40</v>
      </c>
      <c r="S1614">
        <v>280</v>
      </c>
      <c r="T1614">
        <v>1</v>
      </c>
      <c r="X1614" t="str">
        <f t="shared" si="26"/>
        <v>SI3</v>
      </c>
      <c r="Y1614">
        <f>VLOOKUP($X1614,Salt_Elev!$Q$1:$R$128,2,FALSE)</f>
        <v>0.66800000000000004</v>
      </c>
    </row>
    <row r="1615" spans="1:25" x14ac:dyDescent="0.25">
      <c r="A1615" s="1">
        <v>45058</v>
      </c>
      <c r="B1615" s="2">
        <v>0.61944444444444446</v>
      </c>
      <c r="C1615" t="s">
        <v>58</v>
      </c>
      <c r="D1615" t="s">
        <v>59</v>
      </c>
      <c r="E1615" t="s">
        <v>25</v>
      </c>
      <c r="F1615" t="s">
        <v>26</v>
      </c>
      <c r="G1615">
        <v>3</v>
      </c>
      <c r="H1615">
        <v>39</v>
      </c>
      <c r="I1615">
        <v>98</v>
      </c>
      <c r="J1615">
        <v>5</v>
      </c>
      <c r="K1615" t="s">
        <v>27</v>
      </c>
      <c r="L1615">
        <v>98</v>
      </c>
      <c r="M1615">
        <v>20</v>
      </c>
      <c r="N1615">
        <v>184</v>
      </c>
      <c r="O1615" t="s">
        <v>39</v>
      </c>
      <c r="P1615" t="s">
        <v>29</v>
      </c>
      <c r="Q1615" t="s">
        <v>29</v>
      </c>
      <c r="R1615" t="s">
        <v>40</v>
      </c>
      <c r="S1615">
        <v>155</v>
      </c>
      <c r="T1615">
        <v>1</v>
      </c>
      <c r="X1615" t="str">
        <f t="shared" si="26"/>
        <v>SI3</v>
      </c>
      <c r="Y1615">
        <f>VLOOKUP($X1615,Salt_Elev!$Q$1:$R$128,2,FALSE)</f>
        <v>0.66800000000000004</v>
      </c>
    </row>
    <row r="1616" spans="1:25" x14ac:dyDescent="0.25">
      <c r="A1616" s="1">
        <v>45058</v>
      </c>
      <c r="B1616" s="2">
        <v>0.61944444444444446</v>
      </c>
      <c r="C1616" t="s">
        <v>58</v>
      </c>
      <c r="D1616" t="s">
        <v>59</v>
      </c>
      <c r="E1616" t="s">
        <v>25</v>
      </c>
      <c r="F1616" t="s">
        <v>26</v>
      </c>
      <c r="G1616">
        <v>3</v>
      </c>
      <c r="H1616">
        <v>39</v>
      </c>
      <c r="I1616">
        <v>98</v>
      </c>
      <c r="J1616">
        <v>5</v>
      </c>
      <c r="K1616" t="s">
        <v>27</v>
      </c>
      <c r="L1616">
        <v>98</v>
      </c>
      <c r="M1616">
        <v>20</v>
      </c>
      <c r="N1616">
        <v>184</v>
      </c>
      <c r="O1616" t="s">
        <v>39</v>
      </c>
      <c r="P1616" t="s">
        <v>29</v>
      </c>
      <c r="Q1616" t="s">
        <v>29</v>
      </c>
      <c r="R1616" t="s">
        <v>40</v>
      </c>
      <c r="S1616">
        <v>210</v>
      </c>
      <c r="T1616">
        <v>1</v>
      </c>
      <c r="X1616" t="str">
        <f t="shared" si="26"/>
        <v>SI3</v>
      </c>
      <c r="Y1616">
        <f>VLOOKUP($X1616,Salt_Elev!$Q$1:$R$128,2,FALSE)</f>
        <v>0.66800000000000004</v>
      </c>
    </row>
    <row r="1617" spans="1:25" x14ac:dyDescent="0.25">
      <c r="A1617" s="1">
        <v>45058</v>
      </c>
      <c r="B1617" s="2">
        <v>0.62847222222222221</v>
      </c>
      <c r="C1617" t="s">
        <v>61</v>
      </c>
      <c r="D1617" t="s">
        <v>62</v>
      </c>
      <c r="E1617" t="s">
        <v>25</v>
      </c>
      <c r="F1617" t="s">
        <v>26</v>
      </c>
      <c r="G1617">
        <v>4</v>
      </c>
      <c r="H1617">
        <v>45</v>
      </c>
      <c r="I1617">
        <v>98</v>
      </c>
      <c r="J1617">
        <v>3</v>
      </c>
      <c r="K1617" t="s">
        <v>27</v>
      </c>
      <c r="L1617">
        <v>98</v>
      </c>
      <c r="M1617">
        <v>20</v>
      </c>
      <c r="N1617">
        <v>306</v>
      </c>
      <c r="O1617" t="s">
        <v>39</v>
      </c>
      <c r="P1617" t="s">
        <v>29</v>
      </c>
      <c r="Q1617" t="s">
        <v>29</v>
      </c>
      <c r="R1617" t="s">
        <v>40</v>
      </c>
      <c r="S1617">
        <v>210</v>
      </c>
      <c r="T1617">
        <v>1</v>
      </c>
      <c r="X1617" t="str">
        <f t="shared" si="26"/>
        <v>SI4</v>
      </c>
      <c r="Y1617">
        <f>VLOOKUP($X1617,Salt_Elev!$Q$1:$R$128,2,FALSE)</f>
        <v>0.71199999999999997</v>
      </c>
    </row>
    <row r="1618" spans="1:25" x14ac:dyDescent="0.25">
      <c r="A1618" s="1">
        <v>45058</v>
      </c>
      <c r="B1618" s="2">
        <v>0.62847222222222221</v>
      </c>
      <c r="C1618" t="s">
        <v>61</v>
      </c>
      <c r="D1618" t="s">
        <v>62</v>
      </c>
      <c r="E1618" t="s">
        <v>25</v>
      </c>
      <c r="F1618" t="s">
        <v>26</v>
      </c>
      <c r="G1618">
        <v>4</v>
      </c>
      <c r="H1618">
        <v>45</v>
      </c>
      <c r="I1618">
        <v>98</v>
      </c>
      <c r="J1618">
        <v>3</v>
      </c>
      <c r="K1618" t="s">
        <v>27</v>
      </c>
      <c r="L1618">
        <v>98</v>
      </c>
      <c r="M1618">
        <v>20</v>
      </c>
      <c r="N1618">
        <v>306</v>
      </c>
      <c r="O1618" t="s">
        <v>39</v>
      </c>
      <c r="P1618" t="s">
        <v>29</v>
      </c>
      <c r="Q1618" t="s">
        <v>29</v>
      </c>
      <c r="R1618" t="s">
        <v>40</v>
      </c>
      <c r="S1618">
        <v>240</v>
      </c>
      <c r="T1618">
        <v>1</v>
      </c>
      <c r="X1618" t="str">
        <f t="shared" si="26"/>
        <v>SI4</v>
      </c>
      <c r="Y1618">
        <f>VLOOKUP($X1618,Salt_Elev!$Q$1:$R$128,2,FALSE)</f>
        <v>0.71199999999999997</v>
      </c>
    </row>
    <row r="1619" spans="1:25" x14ac:dyDescent="0.25">
      <c r="A1619" s="1">
        <v>45058</v>
      </c>
      <c r="B1619" s="2">
        <v>0.62847222222222221</v>
      </c>
      <c r="C1619" t="s">
        <v>61</v>
      </c>
      <c r="D1619" t="s">
        <v>62</v>
      </c>
      <c r="E1619" t="s">
        <v>25</v>
      </c>
      <c r="F1619" t="s">
        <v>26</v>
      </c>
      <c r="G1619">
        <v>4</v>
      </c>
      <c r="H1619">
        <v>45</v>
      </c>
      <c r="I1619">
        <v>98</v>
      </c>
      <c r="J1619">
        <v>3</v>
      </c>
      <c r="K1619" t="s">
        <v>27</v>
      </c>
      <c r="L1619">
        <v>98</v>
      </c>
      <c r="M1619">
        <v>20</v>
      </c>
      <c r="N1619">
        <v>306</v>
      </c>
      <c r="O1619" t="s">
        <v>39</v>
      </c>
      <c r="P1619" t="s">
        <v>29</v>
      </c>
      <c r="Q1619" t="s">
        <v>29</v>
      </c>
      <c r="R1619" t="s">
        <v>40</v>
      </c>
      <c r="S1619">
        <v>240</v>
      </c>
      <c r="T1619">
        <v>1</v>
      </c>
      <c r="X1619" t="str">
        <f t="shared" si="26"/>
        <v>SI4</v>
      </c>
      <c r="Y1619">
        <f>VLOOKUP($X1619,Salt_Elev!$Q$1:$R$128,2,FALSE)</f>
        <v>0.71199999999999997</v>
      </c>
    </row>
    <row r="1620" spans="1:25" x14ac:dyDescent="0.25">
      <c r="A1620" s="1">
        <v>45058</v>
      </c>
      <c r="B1620" s="2">
        <v>0.62847222222222221</v>
      </c>
      <c r="C1620" t="s">
        <v>61</v>
      </c>
      <c r="D1620" t="s">
        <v>62</v>
      </c>
      <c r="E1620" t="s">
        <v>25</v>
      </c>
      <c r="F1620" t="s">
        <v>26</v>
      </c>
      <c r="G1620">
        <v>4</v>
      </c>
      <c r="H1620">
        <v>45</v>
      </c>
      <c r="I1620">
        <v>98</v>
      </c>
      <c r="J1620">
        <v>3</v>
      </c>
      <c r="K1620" t="s">
        <v>27</v>
      </c>
      <c r="L1620">
        <v>98</v>
      </c>
      <c r="M1620">
        <v>20</v>
      </c>
      <c r="N1620">
        <v>306</v>
      </c>
      <c r="O1620" t="s">
        <v>39</v>
      </c>
      <c r="P1620" t="s">
        <v>29</v>
      </c>
      <c r="Q1620" t="s">
        <v>29</v>
      </c>
      <c r="R1620" t="s">
        <v>40</v>
      </c>
      <c r="S1620">
        <v>265</v>
      </c>
      <c r="T1620">
        <v>1</v>
      </c>
      <c r="X1620" t="str">
        <f t="shared" si="26"/>
        <v>SI4</v>
      </c>
      <c r="Y1620">
        <f>VLOOKUP($X1620,Salt_Elev!$Q$1:$R$128,2,FALSE)</f>
        <v>0.71199999999999997</v>
      </c>
    </row>
    <row r="1621" spans="1:25" x14ac:dyDescent="0.25">
      <c r="A1621" s="1">
        <v>45058</v>
      </c>
      <c r="B1621" s="2">
        <v>0.62847222222222221</v>
      </c>
      <c r="C1621" t="s">
        <v>61</v>
      </c>
      <c r="D1621" t="s">
        <v>62</v>
      </c>
      <c r="E1621" t="s">
        <v>25</v>
      </c>
      <c r="F1621" t="s">
        <v>26</v>
      </c>
      <c r="G1621">
        <v>4</v>
      </c>
      <c r="H1621">
        <v>45</v>
      </c>
      <c r="I1621">
        <v>98</v>
      </c>
      <c r="J1621">
        <v>3</v>
      </c>
      <c r="K1621" t="s">
        <v>27</v>
      </c>
      <c r="L1621">
        <v>98</v>
      </c>
      <c r="M1621">
        <v>20</v>
      </c>
      <c r="N1621">
        <v>306</v>
      </c>
      <c r="O1621" t="s">
        <v>39</v>
      </c>
      <c r="P1621" t="s">
        <v>29</v>
      </c>
      <c r="Q1621" t="s">
        <v>29</v>
      </c>
      <c r="R1621" t="s">
        <v>40</v>
      </c>
      <c r="S1621">
        <v>255</v>
      </c>
      <c r="T1621">
        <v>1</v>
      </c>
      <c r="X1621" t="str">
        <f t="shared" si="26"/>
        <v>SI4</v>
      </c>
      <c r="Y1621">
        <f>VLOOKUP($X1621,Salt_Elev!$Q$1:$R$128,2,FALSE)</f>
        <v>0.71199999999999997</v>
      </c>
    </row>
    <row r="1622" spans="1:25" x14ac:dyDescent="0.25">
      <c r="A1622" s="1">
        <v>45058</v>
      </c>
      <c r="B1622" s="2">
        <v>0.62847222222222221</v>
      </c>
      <c r="C1622" t="s">
        <v>61</v>
      </c>
      <c r="D1622" t="s">
        <v>62</v>
      </c>
      <c r="E1622" t="s">
        <v>25</v>
      </c>
      <c r="F1622" t="s">
        <v>26</v>
      </c>
      <c r="G1622">
        <v>4</v>
      </c>
      <c r="H1622">
        <v>45</v>
      </c>
      <c r="I1622">
        <v>98</v>
      </c>
      <c r="J1622">
        <v>3</v>
      </c>
      <c r="K1622" t="s">
        <v>27</v>
      </c>
      <c r="L1622">
        <v>98</v>
      </c>
      <c r="M1622">
        <v>20</v>
      </c>
      <c r="N1622">
        <v>306</v>
      </c>
      <c r="O1622" t="s">
        <v>39</v>
      </c>
      <c r="P1622" t="s">
        <v>29</v>
      </c>
      <c r="Q1622" t="s">
        <v>29</v>
      </c>
      <c r="R1622" t="s">
        <v>40</v>
      </c>
      <c r="S1622">
        <v>305</v>
      </c>
      <c r="T1622">
        <v>1</v>
      </c>
      <c r="X1622" t="str">
        <f t="shared" si="26"/>
        <v>SI4</v>
      </c>
      <c r="Y1622">
        <f>VLOOKUP($X1622,Salt_Elev!$Q$1:$R$128,2,FALSE)</f>
        <v>0.71199999999999997</v>
      </c>
    </row>
    <row r="1623" spans="1:25" x14ac:dyDescent="0.25">
      <c r="A1623" s="1">
        <v>45058</v>
      </c>
      <c r="B1623" s="2">
        <v>0.62847222222222221</v>
      </c>
      <c r="C1623" t="s">
        <v>61</v>
      </c>
      <c r="D1623" t="s">
        <v>62</v>
      </c>
      <c r="E1623" t="s">
        <v>25</v>
      </c>
      <c r="F1623" t="s">
        <v>26</v>
      </c>
      <c r="G1623">
        <v>4</v>
      </c>
      <c r="H1623">
        <v>45</v>
      </c>
      <c r="I1623">
        <v>98</v>
      </c>
      <c r="J1623">
        <v>3</v>
      </c>
      <c r="K1623" t="s">
        <v>27</v>
      </c>
      <c r="L1623">
        <v>98</v>
      </c>
      <c r="M1623">
        <v>20</v>
      </c>
      <c r="N1623">
        <v>306</v>
      </c>
      <c r="O1623" t="s">
        <v>39</v>
      </c>
      <c r="P1623" t="s">
        <v>29</v>
      </c>
      <c r="Q1623" t="s">
        <v>29</v>
      </c>
      <c r="R1623" t="s">
        <v>40</v>
      </c>
      <c r="S1623">
        <v>225</v>
      </c>
      <c r="T1623">
        <v>1</v>
      </c>
      <c r="X1623" t="str">
        <f t="shared" si="26"/>
        <v>SI4</v>
      </c>
      <c r="Y1623">
        <f>VLOOKUP($X1623,Salt_Elev!$Q$1:$R$128,2,FALSE)</f>
        <v>0.71199999999999997</v>
      </c>
    </row>
    <row r="1624" spans="1:25" x14ac:dyDescent="0.25">
      <c r="A1624" s="1">
        <v>45058</v>
      </c>
      <c r="B1624" s="2">
        <v>0.62847222222222221</v>
      </c>
      <c r="C1624" t="s">
        <v>61</v>
      </c>
      <c r="D1624" t="s">
        <v>62</v>
      </c>
      <c r="E1624" t="s">
        <v>25</v>
      </c>
      <c r="F1624" t="s">
        <v>26</v>
      </c>
      <c r="G1624">
        <v>4</v>
      </c>
      <c r="H1624">
        <v>45</v>
      </c>
      <c r="I1624">
        <v>98</v>
      </c>
      <c r="J1624">
        <v>3</v>
      </c>
      <c r="K1624" t="s">
        <v>27</v>
      </c>
      <c r="L1624">
        <v>98</v>
      </c>
      <c r="M1624">
        <v>20</v>
      </c>
      <c r="N1624">
        <v>306</v>
      </c>
      <c r="O1624" t="s">
        <v>39</v>
      </c>
      <c r="P1624" t="s">
        <v>29</v>
      </c>
      <c r="Q1624" t="s">
        <v>29</v>
      </c>
      <c r="R1624" t="s">
        <v>40</v>
      </c>
      <c r="S1624">
        <v>189</v>
      </c>
      <c r="T1624">
        <v>1</v>
      </c>
      <c r="X1624" t="str">
        <f t="shared" si="26"/>
        <v>SI4</v>
      </c>
      <c r="Y1624">
        <f>VLOOKUP($X1624,Salt_Elev!$Q$1:$R$128,2,FALSE)</f>
        <v>0.71199999999999997</v>
      </c>
    </row>
    <row r="1625" spans="1:25" x14ac:dyDescent="0.25">
      <c r="A1625" s="1">
        <v>45058</v>
      </c>
      <c r="B1625" s="2">
        <v>0.62847222222222221</v>
      </c>
      <c r="C1625" t="s">
        <v>61</v>
      </c>
      <c r="D1625" t="s">
        <v>62</v>
      </c>
      <c r="E1625" t="s">
        <v>25</v>
      </c>
      <c r="F1625" t="s">
        <v>26</v>
      </c>
      <c r="G1625">
        <v>4</v>
      </c>
      <c r="H1625">
        <v>45</v>
      </c>
      <c r="I1625">
        <v>98</v>
      </c>
      <c r="J1625">
        <v>3</v>
      </c>
      <c r="K1625" t="s">
        <v>27</v>
      </c>
      <c r="L1625">
        <v>98</v>
      </c>
      <c r="M1625">
        <v>20</v>
      </c>
      <c r="N1625">
        <v>306</v>
      </c>
      <c r="O1625" t="s">
        <v>39</v>
      </c>
      <c r="P1625" t="s">
        <v>29</v>
      </c>
      <c r="Q1625" t="s">
        <v>29</v>
      </c>
      <c r="R1625" t="s">
        <v>40</v>
      </c>
      <c r="S1625">
        <v>250</v>
      </c>
      <c r="T1625">
        <v>0.9</v>
      </c>
      <c r="X1625" t="str">
        <f t="shared" si="26"/>
        <v>SI4</v>
      </c>
      <c r="Y1625">
        <f>VLOOKUP($X1625,Salt_Elev!$Q$1:$R$128,2,FALSE)</f>
        <v>0.71199999999999997</v>
      </c>
    </row>
    <row r="1626" spans="1:25" x14ac:dyDescent="0.25">
      <c r="A1626" s="1">
        <v>45058</v>
      </c>
      <c r="B1626" s="2">
        <v>0.62847222222222221</v>
      </c>
      <c r="C1626" t="s">
        <v>61</v>
      </c>
      <c r="D1626" t="s">
        <v>62</v>
      </c>
      <c r="E1626" t="s">
        <v>25</v>
      </c>
      <c r="F1626" t="s">
        <v>26</v>
      </c>
      <c r="G1626">
        <v>4</v>
      </c>
      <c r="H1626">
        <v>45</v>
      </c>
      <c r="I1626">
        <v>98</v>
      </c>
      <c r="J1626">
        <v>3</v>
      </c>
      <c r="K1626" t="s">
        <v>27</v>
      </c>
      <c r="L1626">
        <v>98</v>
      </c>
      <c r="M1626">
        <v>20</v>
      </c>
      <c r="N1626">
        <v>306</v>
      </c>
      <c r="O1626" t="s">
        <v>39</v>
      </c>
      <c r="P1626" t="s">
        <v>29</v>
      </c>
      <c r="Q1626" t="s">
        <v>29</v>
      </c>
      <c r="R1626" t="s">
        <v>40</v>
      </c>
      <c r="S1626">
        <v>249</v>
      </c>
      <c r="T1626">
        <v>0.5</v>
      </c>
      <c r="X1626" t="str">
        <f t="shared" si="26"/>
        <v>SI4</v>
      </c>
      <c r="Y1626">
        <f>VLOOKUP($X1626,Salt_Elev!$Q$1:$R$128,2,FALSE)</f>
        <v>0.71199999999999997</v>
      </c>
    </row>
    <row r="1627" spans="1:25" x14ac:dyDescent="0.25">
      <c r="A1627" s="1">
        <v>45090</v>
      </c>
      <c r="B1627" s="2">
        <v>0.47500000000000003</v>
      </c>
      <c r="C1627" t="s">
        <v>23</v>
      </c>
      <c r="D1627" t="s">
        <v>24</v>
      </c>
      <c r="E1627" t="s">
        <v>25</v>
      </c>
      <c r="F1627" t="s">
        <v>26</v>
      </c>
      <c r="G1627">
        <v>5</v>
      </c>
      <c r="H1627">
        <v>32</v>
      </c>
      <c r="I1627">
        <v>95</v>
      </c>
      <c r="J1627">
        <v>14</v>
      </c>
      <c r="K1627" t="s">
        <v>27</v>
      </c>
      <c r="L1627">
        <v>95</v>
      </c>
      <c r="M1627">
        <v>20</v>
      </c>
      <c r="N1627">
        <v>198</v>
      </c>
      <c r="O1627" t="s">
        <v>28</v>
      </c>
      <c r="P1627" t="s">
        <v>29</v>
      </c>
      <c r="Q1627" t="s">
        <v>29</v>
      </c>
      <c r="R1627" t="s">
        <v>30</v>
      </c>
      <c r="S1627">
        <v>153</v>
      </c>
      <c r="T1627">
        <v>1.3</v>
      </c>
      <c r="U1627" t="s">
        <v>31</v>
      </c>
      <c r="X1627" t="str">
        <f t="shared" si="26"/>
        <v>SI5</v>
      </c>
      <c r="Y1627">
        <f>VLOOKUP($X1627,Salt_Elev!$Q$1:$R$128,2,FALSE)</f>
        <v>0.69799999999999995</v>
      </c>
    </row>
    <row r="1628" spans="1:25" x14ac:dyDescent="0.25">
      <c r="A1628" s="1">
        <v>45090</v>
      </c>
      <c r="B1628" s="2">
        <v>0.47500000000000003</v>
      </c>
      <c r="C1628" t="s">
        <v>23</v>
      </c>
      <c r="D1628" t="s">
        <v>24</v>
      </c>
      <c r="E1628" t="s">
        <v>25</v>
      </c>
      <c r="F1628" t="s">
        <v>26</v>
      </c>
      <c r="G1628">
        <v>5</v>
      </c>
      <c r="H1628">
        <v>32</v>
      </c>
      <c r="I1628">
        <v>95</v>
      </c>
      <c r="J1628">
        <v>14</v>
      </c>
      <c r="K1628" t="s">
        <v>27</v>
      </c>
      <c r="L1628">
        <v>95</v>
      </c>
      <c r="M1628">
        <v>20</v>
      </c>
      <c r="N1628">
        <v>198</v>
      </c>
      <c r="O1628" t="s">
        <v>28</v>
      </c>
      <c r="P1628" t="s">
        <v>29</v>
      </c>
      <c r="Q1628" t="s">
        <v>29</v>
      </c>
      <c r="R1628" t="s">
        <v>30</v>
      </c>
      <c r="S1628">
        <v>274</v>
      </c>
      <c r="T1628">
        <v>1.2</v>
      </c>
      <c r="U1628" t="s">
        <v>31</v>
      </c>
      <c r="X1628" t="str">
        <f t="shared" si="26"/>
        <v>SI5</v>
      </c>
      <c r="Y1628">
        <f>VLOOKUP($X1628,Salt_Elev!$Q$1:$R$128,2,FALSE)</f>
        <v>0.69799999999999995</v>
      </c>
    </row>
    <row r="1629" spans="1:25" x14ac:dyDescent="0.25">
      <c r="A1629" s="1">
        <v>45090</v>
      </c>
      <c r="B1629" s="2">
        <v>0.47500000000000003</v>
      </c>
      <c r="C1629" t="s">
        <v>23</v>
      </c>
      <c r="D1629" t="s">
        <v>24</v>
      </c>
      <c r="E1629" t="s">
        <v>25</v>
      </c>
      <c r="F1629" t="s">
        <v>26</v>
      </c>
      <c r="G1629">
        <v>5</v>
      </c>
      <c r="H1629">
        <v>32</v>
      </c>
      <c r="I1629">
        <v>95</v>
      </c>
      <c r="J1629">
        <v>14</v>
      </c>
      <c r="K1629" t="s">
        <v>27</v>
      </c>
      <c r="L1629">
        <v>95</v>
      </c>
      <c r="M1629">
        <v>20</v>
      </c>
      <c r="N1629">
        <v>198</v>
      </c>
      <c r="O1629" t="s">
        <v>28</v>
      </c>
      <c r="P1629" t="s">
        <v>29</v>
      </c>
      <c r="Q1629" t="s">
        <v>29</v>
      </c>
      <c r="R1629" t="s">
        <v>30</v>
      </c>
      <c r="S1629">
        <v>145</v>
      </c>
      <c r="T1629">
        <v>1.1000000000000001</v>
      </c>
      <c r="U1629" t="s">
        <v>31</v>
      </c>
      <c r="X1629" t="str">
        <f t="shared" si="26"/>
        <v>SI5</v>
      </c>
      <c r="Y1629">
        <f>VLOOKUP($X1629,Salt_Elev!$Q$1:$R$128,2,FALSE)</f>
        <v>0.69799999999999995</v>
      </c>
    </row>
    <row r="1630" spans="1:25" x14ac:dyDescent="0.25">
      <c r="A1630" s="1">
        <v>45090</v>
      </c>
      <c r="B1630" s="2">
        <v>0.47500000000000003</v>
      </c>
      <c r="C1630" t="s">
        <v>23</v>
      </c>
      <c r="D1630" t="s">
        <v>24</v>
      </c>
      <c r="E1630" t="s">
        <v>25</v>
      </c>
      <c r="F1630" t="s">
        <v>26</v>
      </c>
      <c r="G1630">
        <v>5</v>
      </c>
      <c r="H1630">
        <v>32</v>
      </c>
      <c r="I1630">
        <v>95</v>
      </c>
      <c r="J1630">
        <v>14</v>
      </c>
      <c r="K1630" t="s">
        <v>27</v>
      </c>
      <c r="L1630">
        <v>95</v>
      </c>
      <c r="M1630">
        <v>20</v>
      </c>
      <c r="N1630">
        <v>198</v>
      </c>
      <c r="O1630" t="s">
        <v>28</v>
      </c>
      <c r="P1630" t="s">
        <v>29</v>
      </c>
      <c r="Q1630" t="s">
        <v>29</v>
      </c>
      <c r="R1630" t="s">
        <v>30</v>
      </c>
      <c r="S1630">
        <v>169</v>
      </c>
      <c r="T1630">
        <v>1</v>
      </c>
      <c r="U1630" t="s">
        <v>31</v>
      </c>
      <c r="X1630" t="str">
        <f t="shared" si="26"/>
        <v>SI5</v>
      </c>
      <c r="Y1630">
        <f>VLOOKUP($X1630,Salt_Elev!$Q$1:$R$128,2,FALSE)</f>
        <v>0.69799999999999995</v>
      </c>
    </row>
    <row r="1631" spans="1:25" x14ac:dyDescent="0.25">
      <c r="A1631" s="1">
        <v>45090</v>
      </c>
      <c r="B1631" s="2">
        <v>0.47500000000000003</v>
      </c>
      <c r="C1631" t="s">
        <v>23</v>
      </c>
      <c r="D1631" t="s">
        <v>24</v>
      </c>
      <c r="E1631" t="s">
        <v>25</v>
      </c>
      <c r="F1631" t="s">
        <v>26</v>
      </c>
      <c r="G1631">
        <v>5</v>
      </c>
      <c r="H1631">
        <v>32</v>
      </c>
      <c r="I1631">
        <v>95</v>
      </c>
      <c r="J1631">
        <v>14</v>
      </c>
      <c r="K1631" t="s">
        <v>27</v>
      </c>
      <c r="L1631">
        <v>95</v>
      </c>
      <c r="M1631">
        <v>20</v>
      </c>
      <c r="N1631">
        <v>198</v>
      </c>
      <c r="O1631" t="s">
        <v>28</v>
      </c>
      <c r="P1631" t="s">
        <v>29</v>
      </c>
      <c r="Q1631" t="s">
        <v>29</v>
      </c>
      <c r="R1631" t="s">
        <v>30</v>
      </c>
      <c r="S1631">
        <v>300</v>
      </c>
      <c r="T1631">
        <v>1</v>
      </c>
      <c r="U1631" t="s">
        <v>31</v>
      </c>
      <c r="X1631" t="str">
        <f t="shared" si="26"/>
        <v>SI5</v>
      </c>
      <c r="Y1631">
        <f>VLOOKUP($X1631,Salt_Elev!$Q$1:$R$128,2,FALSE)</f>
        <v>0.69799999999999995</v>
      </c>
    </row>
    <row r="1632" spans="1:25" x14ac:dyDescent="0.25">
      <c r="A1632" s="1">
        <v>45090</v>
      </c>
      <c r="B1632" s="2">
        <v>0.47500000000000003</v>
      </c>
      <c r="C1632" t="s">
        <v>23</v>
      </c>
      <c r="D1632" t="s">
        <v>24</v>
      </c>
      <c r="E1632" t="s">
        <v>25</v>
      </c>
      <c r="F1632" t="s">
        <v>26</v>
      </c>
      <c r="G1632">
        <v>5</v>
      </c>
      <c r="H1632">
        <v>32</v>
      </c>
      <c r="I1632">
        <v>95</v>
      </c>
      <c r="J1632">
        <v>14</v>
      </c>
      <c r="K1632" t="s">
        <v>27</v>
      </c>
      <c r="L1632">
        <v>95</v>
      </c>
      <c r="M1632">
        <v>20</v>
      </c>
      <c r="N1632">
        <v>198</v>
      </c>
      <c r="O1632" t="s">
        <v>28</v>
      </c>
      <c r="P1632" t="s">
        <v>29</v>
      </c>
      <c r="Q1632" t="s">
        <v>29</v>
      </c>
      <c r="R1632" t="s">
        <v>30</v>
      </c>
      <c r="S1632">
        <v>115</v>
      </c>
      <c r="T1632">
        <v>1</v>
      </c>
      <c r="U1632" t="s">
        <v>31</v>
      </c>
      <c r="X1632" t="str">
        <f t="shared" si="26"/>
        <v>SI5</v>
      </c>
      <c r="Y1632">
        <f>VLOOKUP($X1632,Salt_Elev!$Q$1:$R$128,2,FALSE)</f>
        <v>0.69799999999999995</v>
      </c>
    </row>
    <row r="1633" spans="1:25" x14ac:dyDescent="0.25">
      <c r="A1633" s="1">
        <v>45090</v>
      </c>
      <c r="B1633" s="2">
        <v>0.47500000000000003</v>
      </c>
      <c r="C1633" t="s">
        <v>23</v>
      </c>
      <c r="D1633" t="s">
        <v>24</v>
      </c>
      <c r="E1633" t="s">
        <v>25</v>
      </c>
      <c r="F1633" t="s">
        <v>26</v>
      </c>
      <c r="G1633">
        <v>5</v>
      </c>
      <c r="H1633">
        <v>32</v>
      </c>
      <c r="I1633">
        <v>95</v>
      </c>
      <c r="J1633">
        <v>14</v>
      </c>
      <c r="K1633" t="s">
        <v>27</v>
      </c>
      <c r="L1633">
        <v>95</v>
      </c>
      <c r="M1633">
        <v>20</v>
      </c>
      <c r="N1633">
        <v>198</v>
      </c>
      <c r="O1633" t="s">
        <v>28</v>
      </c>
      <c r="P1633" t="s">
        <v>29</v>
      </c>
      <c r="Q1633" t="s">
        <v>29</v>
      </c>
      <c r="R1633" t="s">
        <v>30</v>
      </c>
      <c r="S1633">
        <v>250</v>
      </c>
      <c r="T1633">
        <v>0.9</v>
      </c>
      <c r="U1633" t="s">
        <v>31</v>
      </c>
      <c r="X1633" t="str">
        <f t="shared" si="26"/>
        <v>SI5</v>
      </c>
      <c r="Y1633">
        <f>VLOOKUP($X1633,Salt_Elev!$Q$1:$R$128,2,FALSE)</f>
        <v>0.69799999999999995</v>
      </c>
    </row>
    <row r="1634" spans="1:25" x14ac:dyDescent="0.25">
      <c r="A1634" s="1">
        <v>45090</v>
      </c>
      <c r="B1634" s="2">
        <v>0.47500000000000003</v>
      </c>
      <c r="C1634" t="s">
        <v>23</v>
      </c>
      <c r="D1634" t="s">
        <v>24</v>
      </c>
      <c r="E1634" t="s">
        <v>25</v>
      </c>
      <c r="F1634" t="s">
        <v>26</v>
      </c>
      <c r="G1634">
        <v>5</v>
      </c>
      <c r="H1634">
        <v>32</v>
      </c>
      <c r="I1634">
        <v>95</v>
      </c>
      <c r="J1634">
        <v>14</v>
      </c>
      <c r="K1634" t="s">
        <v>27</v>
      </c>
      <c r="L1634">
        <v>95</v>
      </c>
      <c r="M1634">
        <v>20</v>
      </c>
      <c r="N1634">
        <v>198</v>
      </c>
      <c r="O1634" t="s">
        <v>28</v>
      </c>
      <c r="P1634" t="s">
        <v>29</v>
      </c>
      <c r="Q1634" t="s">
        <v>29</v>
      </c>
      <c r="R1634" t="s">
        <v>30</v>
      </c>
      <c r="S1634">
        <v>192</v>
      </c>
      <c r="T1634">
        <v>0.8</v>
      </c>
      <c r="U1634" t="s">
        <v>31</v>
      </c>
      <c r="X1634" t="str">
        <f t="shared" si="26"/>
        <v>SI5</v>
      </c>
      <c r="Y1634">
        <f>VLOOKUP($X1634,Salt_Elev!$Q$1:$R$128,2,FALSE)</f>
        <v>0.69799999999999995</v>
      </c>
    </row>
    <row r="1635" spans="1:25" x14ac:dyDescent="0.25">
      <c r="A1635" s="1">
        <v>45090</v>
      </c>
      <c r="B1635" s="2">
        <v>0.47500000000000003</v>
      </c>
      <c r="C1635" t="s">
        <v>23</v>
      </c>
      <c r="D1635" t="s">
        <v>24</v>
      </c>
      <c r="E1635" t="s">
        <v>25</v>
      </c>
      <c r="F1635" t="s">
        <v>26</v>
      </c>
      <c r="G1635">
        <v>5</v>
      </c>
      <c r="H1635">
        <v>32</v>
      </c>
      <c r="I1635">
        <v>95</v>
      </c>
      <c r="J1635">
        <v>14</v>
      </c>
      <c r="K1635" t="s">
        <v>27</v>
      </c>
      <c r="L1635">
        <v>95</v>
      </c>
      <c r="M1635">
        <v>20</v>
      </c>
      <c r="N1635">
        <v>198</v>
      </c>
      <c r="O1635" t="s">
        <v>28</v>
      </c>
      <c r="P1635" t="s">
        <v>29</v>
      </c>
      <c r="Q1635" t="s">
        <v>29</v>
      </c>
      <c r="R1635" t="s">
        <v>30</v>
      </c>
      <c r="S1635">
        <v>205</v>
      </c>
      <c r="T1635">
        <v>0.8</v>
      </c>
      <c r="U1635" t="s">
        <v>31</v>
      </c>
      <c r="X1635" t="str">
        <f t="shared" si="26"/>
        <v>SI5</v>
      </c>
      <c r="Y1635">
        <f>VLOOKUP($X1635,Salt_Elev!$Q$1:$R$128,2,FALSE)</f>
        <v>0.69799999999999995</v>
      </c>
    </row>
    <row r="1636" spans="1:25" x14ac:dyDescent="0.25">
      <c r="A1636" s="1">
        <v>45090</v>
      </c>
      <c r="B1636" s="2">
        <v>0.47500000000000003</v>
      </c>
      <c r="C1636" t="s">
        <v>23</v>
      </c>
      <c r="D1636" t="s">
        <v>24</v>
      </c>
      <c r="E1636" t="s">
        <v>25</v>
      </c>
      <c r="F1636" t="s">
        <v>26</v>
      </c>
      <c r="G1636">
        <v>5</v>
      </c>
      <c r="H1636">
        <v>32</v>
      </c>
      <c r="I1636">
        <v>95</v>
      </c>
      <c r="J1636">
        <v>14</v>
      </c>
      <c r="K1636" t="s">
        <v>27</v>
      </c>
      <c r="L1636">
        <v>95</v>
      </c>
      <c r="M1636">
        <v>20</v>
      </c>
      <c r="N1636">
        <v>198</v>
      </c>
      <c r="O1636" t="s">
        <v>28</v>
      </c>
      <c r="P1636" t="s">
        <v>29</v>
      </c>
      <c r="Q1636" t="s">
        <v>29</v>
      </c>
      <c r="R1636" t="s">
        <v>30</v>
      </c>
      <c r="S1636">
        <v>108</v>
      </c>
      <c r="T1636">
        <v>0.5</v>
      </c>
      <c r="U1636" t="s">
        <v>31</v>
      </c>
      <c r="X1636" t="str">
        <f t="shared" si="26"/>
        <v>SI5</v>
      </c>
      <c r="Y1636">
        <f>VLOOKUP($X1636,Salt_Elev!$Q$1:$R$128,2,FALSE)</f>
        <v>0.69799999999999995</v>
      </c>
    </row>
    <row r="1637" spans="1:25" x14ac:dyDescent="0.25">
      <c r="A1637" s="1">
        <v>45090</v>
      </c>
      <c r="B1637" s="2">
        <v>0.48819444444444443</v>
      </c>
      <c r="C1637" t="s">
        <v>23</v>
      </c>
      <c r="D1637" t="s">
        <v>24</v>
      </c>
      <c r="E1637" t="s">
        <v>25</v>
      </c>
      <c r="F1637" t="s">
        <v>26</v>
      </c>
      <c r="G1637">
        <v>6</v>
      </c>
      <c r="H1637">
        <v>34.5</v>
      </c>
      <c r="I1637">
        <v>90</v>
      </c>
      <c r="J1637">
        <v>8</v>
      </c>
      <c r="K1637" t="s">
        <v>27</v>
      </c>
      <c r="L1637">
        <v>90</v>
      </c>
      <c r="M1637">
        <v>30</v>
      </c>
      <c r="N1637">
        <v>230</v>
      </c>
      <c r="O1637" t="s">
        <v>32</v>
      </c>
      <c r="P1637" t="s">
        <v>29</v>
      </c>
      <c r="Q1637" t="s">
        <v>29</v>
      </c>
      <c r="R1637" t="s">
        <v>33</v>
      </c>
      <c r="S1637">
        <v>205</v>
      </c>
      <c r="T1637">
        <v>2</v>
      </c>
      <c r="U1637" t="s">
        <v>31</v>
      </c>
      <c r="X1637" t="str">
        <f t="shared" si="26"/>
        <v>SI6</v>
      </c>
      <c r="Y1637">
        <f>VLOOKUP($X1637,Salt_Elev!$Q$1:$R$128,2,FALSE)</f>
        <v>0.66400000000000003</v>
      </c>
    </row>
    <row r="1638" spans="1:25" x14ac:dyDescent="0.25">
      <c r="A1638" s="1">
        <v>45090</v>
      </c>
      <c r="B1638" s="2">
        <v>0.48819444444444443</v>
      </c>
      <c r="C1638" t="s">
        <v>23</v>
      </c>
      <c r="D1638" t="s">
        <v>24</v>
      </c>
      <c r="E1638" t="s">
        <v>25</v>
      </c>
      <c r="F1638" t="s">
        <v>26</v>
      </c>
      <c r="G1638">
        <v>6</v>
      </c>
      <c r="H1638">
        <v>34.5</v>
      </c>
      <c r="I1638">
        <v>90</v>
      </c>
      <c r="J1638">
        <v>8</v>
      </c>
      <c r="K1638" t="s">
        <v>27</v>
      </c>
      <c r="L1638">
        <v>90</v>
      </c>
      <c r="M1638">
        <v>30</v>
      </c>
      <c r="N1638">
        <v>230</v>
      </c>
      <c r="O1638" t="s">
        <v>32</v>
      </c>
      <c r="P1638" t="s">
        <v>29</v>
      </c>
      <c r="Q1638" t="s">
        <v>29</v>
      </c>
      <c r="R1638" t="s">
        <v>33</v>
      </c>
      <c r="S1638">
        <v>150</v>
      </c>
      <c r="T1638">
        <v>1</v>
      </c>
      <c r="U1638" t="s">
        <v>31</v>
      </c>
      <c r="X1638" t="str">
        <f t="shared" si="26"/>
        <v>SI6</v>
      </c>
      <c r="Y1638">
        <f>VLOOKUP($X1638,Salt_Elev!$Q$1:$R$128,2,FALSE)</f>
        <v>0.66400000000000003</v>
      </c>
    </row>
    <row r="1639" spans="1:25" x14ac:dyDescent="0.25">
      <c r="A1639" s="1">
        <v>45090</v>
      </c>
      <c r="B1639" s="2">
        <v>0.48819444444444443</v>
      </c>
      <c r="C1639" t="s">
        <v>23</v>
      </c>
      <c r="D1639" t="s">
        <v>24</v>
      </c>
      <c r="E1639" t="s">
        <v>25</v>
      </c>
      <c r="F1639" t="s">
        <v>26</v>
      </c>
      <c r="G1639">
        <v>6</v>
      </c>
      <c r="H1639">
        <v>34.5</v>
      </c>
      <c r="I1639">
        <v>90</v>
      </c>
      <c r="J1639">
        <v>8</v>
      </c>
      <c r="K1639" t="s">
        <v>27</v>
      </c>
      <c r="L1639">
        <v>90</v>
      </c>
      <c r="M1639">
        <v>30</v>
      </c>
      <c r="N1639">
        <v>230</v>
      </c>
      <c r="O1639" t="s">
        <v>32</v>
      </c>
      <c r="P1639" t="s">
        <v>29</v>
      </c>
      <c r="Q1639" t="s">
        <v>29</v>
      </c>
      <c r="R1639" t="s">
        <v>33</v>
      </c>
      <c r="S1639">
        <v>178</v>
      </c>
      <c r="T1639">
        <v>1</v>
      </c>
      <c r="U1639" t="s">
        <v>31</v>
      </c>
      <c r="X1639" t="str">
        <f t="shared" si="26"/>
        <v>SI6</v>
      </c>
      <c r="Y1639">
        <f>VLOOKUP($X1639,Salt_Elev!$Q$1:$R$128,2,FALSE)</f>
        <v>0.66400000000000003</v>
      </c>
    </row>
    <row r="1640" spans="1:25" x14ac:dyDescent="0.25">
      <c r="A1640" s="1">
        <v>45090</v>
      </c>
      <c r="B1640" s="2">
        <v>0.48819444444444443</v>
      </c>
      <c r="C1640" t="s">
        <v>23</v>
      </c>
      <c r="D1640" t="s">
        <v>24</v>
      </c>
      <c r="E1640" t="s">
        <v>25</v>
      </c>
      <c r="F1640" t="s">
        <v>26</v>
      </c>
      <c r="G1640">
        <v>6</v>
      </c>
      <c r="H1640">
        <v>34.5</v>
      </c>
      <c r="I1640">
        <v>90</v>
      </c>
      <c r="J1640">
        <v>8</v>
      </c>
      <c r="K1640" t="s">
        <v>27</v>
      </c>
      <c r="L1640">
        <v>90</v>
      </c>
      <c r="M1640">
        <v>30</v>
      </c>
      <c r="N1640">
        <v>230</v>
      </c>
      <c r="O1640" t="s">
        <v>32</v>
      </c>
      <c r="P1640" t="s">
        <v>29</v>
      </c>
      <c r="Q1640" t="s">
        <v>29</v>
      </c>
      <c r="R1640" t="s">
        <v>33</v>
      </c>
      <c r="S1640">
        <v>275</v>
      </c>
      <c r="T1640">
        <v>1</v>
      </c>
      <c r="U1640" t="s">
        <v>31</v>
      </c>
      <c r="X1640" t="str">
        <f t="shared" si="26"/>
        <v>SI6</v>
      </c>
      <c r="Y1640">
        <f>VLOOKUP($X1640,Salt_Elev!$Q$1:$R$128,2,FALSE)</f>
        <v>0.66400000000000003</v>
      </c>
    </row>
    <row r="1641" spans="1:25" x14ac:dyDescent="0.25">
      <c r="A1641" s="1">
        <v>45090</v>
      </c>
      <c r="B1641" s="2">
        <v>0.48819444444444443</v>
      </c>
      <c r="C1641" t="s">
        <v>23</v>
      </c>
      <c r="D1641" t="s">
        <v>24</v>
      </c>
      <c r="E1641" t="s">
        <v>25</v>
      </c>
      <c r="F1641" t="s">
        <v>26</v>
      </c>
      <c r="G1641">
        <v>6</v>
      </c>
      <c r="H1641">
        <v>34.5</v>
      </c>
      <c r="I1641">
        <v>90</v>
      </c>
      <c r="J1641">
        <v>8</v>
      </c>
      <c r="K1641" t="s">
        <v>27</v>
      </c>
      <c r="L1641">
        <v>90</v>
      </c>
      <c r="M1641">
        <v>30</v>
      </c>
      <c r="N1641">
        <v>230</v>
      </c>
      <c r="O1641" t="s">
        <v>32</v>
      </c>
      <c r="P1641" t="s">
        <v>29</v>
      </c>
      <c r="Q1641" t="s">
        <v>29</v>
      </c>
      <c r="R1641" t="s">
        <v>33</v>
      </c>
      <c r="S1641">
        <v>336</v>
      </c>
      <c r="T1641">
        <v>1</v>
      </c>
      <c r="U1641" t="s">
        <v>31</v>
      </c>
      <c r="X1641" t="str">
        <f t="shared" si="26"/>
        <v>SI6</v>
      </c>
      <c r="Y1641">
        <f>VLOOKUP($X1641,Salt_Elev!$Q$1:$R$128,2,FALSE)</f>
        <v>0.66400000000000003</v>
      </c>
    </row>
    <row r="1642" spans="1:25" x14ac:dyDescent="0.25">
      <c r="A1642" s="1">
        <v>45090</v>
      </c>
      <c r="B1642" s="2">
        <v>0.48819444444444443</v>
      </c>
      <c r="C1642" t="s">
        <v>23</v>
      </c>
      <c r="D1642" t="s">
        <v>24</v>
      </c>
      <c r="E1642" t="s">
        <v>25</v>
      </c>
      <c r="F1642" t="s">
        <v>26</v>
      </c>
      <c r="G1642">
        <v>6</v>
      </c>
      <c r="H1642">
        <v>34.5</v>
      </c>
      <c r="I1642">
        <v>90</v>
      </c>
      <c r="J1642">
        <v>8</v>
      </c>
      <c r="K1642" t="s">
        <v>27</v>
      </c>
      <c r="L1642">
        <v>90</v>
      </c>
      <c r="M1642">
        <v>30</v>
      </c>
      <c r="N1642">
        <v>230</v>
      </c>
      <c r="O1642" t="s">
        <v>32</v>
      </c>
      <c r="P1642" t="s">
        <v>29</v>
      </c>
      <c r="Q1642" t="s">
        <v>29</v>
      </c>
      <c r="R1642" t="s">
        <v>33</v>
      </c>
      <c r="S1642">
        <v>220</v>
      </c>
      <c r="T1642">
        <v>1</v>
      </c>
      <c r="U1642" t="s">
        <v>31</v>
      </c>
      <c r="X1642" t="str">
        <f t="shared" si="26"/>
        <v>SI6</v>
      </c>
      <c r="Y1642">
        <f>VLOOKUP($X1642,Salt_Elev!$Q$1:$R$128,2,FALSE)</f>
        <v>0.66400000000000003</v>
      </c>
    </row>
    <row r="1643" spans="1:25" x14ac:dyDescent="0.25">
      <c r="A1643" s="1">
        <v>45090</v>
      </c>
      <c r="B1643" s="2">
        <v>0.48819444444444443</v>
      </c>
      <c r="C1643" t="s">
        <v>23</v>
      </c>
      <c r="D1643" t="s">
        <v>24</v>
      </c>
      <c r="E1643" t="s">
        <v>25</v>
      </c>
      <c r="F1643" t="s">
        <v>26</v>
      </c>
      <c r="G1643">
        <v>6</v>
      </c>
      <c r="H1643">
        <v>34.5</v>
      </c>
      <c r="I1643">
        <v>90</v>
      </c>
      <c r="J1643">
        <v>8</v>
      </c>
      <c r="K1643" t="s">
        <v>27</v>
      </c>
      <c r="L1643">
        <v>90</v>
      </c>
      <c r="M1643">
        <v>30</v>
      </c>
      <c r="N1643">
        <v>230</v>
      </c>
      <c r="O1643" t="s">
        <v>32</v>
      </c>
      <c r="P1643" t="s">
        <v>29</v>
      </c>
      <c r="Q1643" t="s">
        <v>29</v>
      </c>
      <c r="R1643" t="s">
        <v>33</v>
      </c>
      <c r="S1643">
        <v>397</v>
      </c>
      <c r="T1643">
        <v>1</v>
      </c>
      <c r="U1643" t="s">
        <v>31</v>
      </c>
      <c r="X1643" t="str">
        <f t="shared" si="26"/>
        <v>SI6</v>
      </c>
      <c r="Y1643">
        <f>VLOOKUP($X1643,Salt_Elev!$Q$1:$R$128,2,FALSE)</f>
        <v>0.66400000000000003</v>
      </c>
    </row>
    <row r="1644" spans="1:25" x14ac:dyDescent="0.25">
      <c r="A1644" s="1">
        <v>45090</v>
      </c>
      <c r="B1644" s="2">
        <v>0.48819444444444443</v>
      </c>
      <c r="C1644" t="s">
        <v>23</v>
      </c>
      <c r="D1644" t="s">
        <v>24</v>
      </c>
      <c r="E1644" t="s">
        <v>25</v>
      </c>
      <c r="F1644" t="s">
        <v>26</v>
      </c>
      <c r="G1644">
        <v>6</v>
      </c>
      <c r="H1644">
        <v>34.5</v>
      </c>
      <c r="I1644">
        <v>90</v>
      </c>
      <c r="J1644">
        <v>8</v>
      </c>
      <c r="K1644" t="s">
        <v>27</v>
      </c>
      <c r="L1644">
        <v>90</v>
      </c>
      <c r="M1644">
        <v>30</v>
      </c>
      <c r="N1644">
        <v>230</v>
      </c>
      <c r="O1644" t="s">
        <v>32</v>
      </c>
      <c r="P1644" t="s">
        <v>29</v>
      </c>
      <c r="Q1644" t="s">
        <v>29</v>
      </c>
      <c r="R1644" t="s">
        <v>33</v>
      </c>
      <c r="S1644">
        <v>404</v>
      </c>
      <c r="T1644">
        <v>1</v>
      </c>
      <c r="U1644" t="s">
        <v>31</v>
      </c>
      <c r="X1644" t="str">
        <f t="shared" si="26"/>
        <v>SI6</v>
      </c>
      <c r="Y1644">
        <f>VLOOKUP($X1644,Salt_Elev!$Q$1:$R$128,2,FALSE)</f>
        <v>0.66400000000000003</v>
      </c>
    </row>
    <row r="1645" spans="1:25" x14ac:dyDescent="0.25">
      <c r="A1645" s="1">
        <v>45090</v>
      </c>
      <c r="B1645" s="2">
        <v>0.48819444444444443</v>
      </c>
      <c r="C1645" t="s">
        <v>23</v>
      </c>
      <c r="D1645" t="s">
        <v>24</v>
      </c>
      <c r="E1645" t="s">
        <v>25</v>
      </c>
      <c r="F1645" t="s">
        <v>26</v>
      </c>
      <c r="G1645">
        <v>6</v>
      </c>
      <c r="H1645">
        <v>34.5</v>
      </c>
      <c r="I1645">
        <v>90</v>
      </c>
      <c r="J1645">
        <v>8</v>
      </c>
      <c r="K1645" t="s">
        <v>27</v>
      </c>
      <c r="L1645">
        <v>90</v>
      </c>
      <c r="M1645">
        <v>30</v>
      </c>
      <c r="N1645">
        <v>230</v>
      </c>
      <c r="O1645" t="s">
        <v>32</v>
      </c>
      <c r="P1645" t="s">
        <v>29</v>
      </c>
      <c r="Q1645" t="s">
        <v>29</v>
      </c>
      <c r="R1645" t="s">
        <v>33</v>
      </c>
      <c r="S1645">
        <v>155</v>
      </c>
      <c r="T1645">
        <v>0.9</v>
      </c>
      <c r="U1645" t="s">
        <v>31</v>
      </c>
      <c r="X1645" t="str">
        <f t="shared" si="26"/>
        <v>SI6</v>
      </c>
      <c r="Y1645">
        <f>VLOOKUP($X1645,Salt_Elev!$Q$1:$R$128,2,FALSE)</f>
        <v>0.66400000000000003</v>
      </c>
    </row>
    <row r="1646" spans="1:25" x14ac:dyDescent="0.25">
      <c r="A1646" s="1">
        <v>45090</v>
      </c>
      <c r="B1646" s="2">
        <v>0.48819444444444443</v>
      </c>
      <c r="C1646" t="s">
        <v>23</v>
      </c>
      <c r="D1646" t="s">
        <v>24</v>
      </c>
      <c r="E1646" t="s">
        <v>25</v>
      </c>
      <c r="F1646" t="s">
        <v>26</v>
      </c>
      <c r="G1646">
        <v>6</v>
      </c>
      <c r="H1646">
        <v>34.5</v>
      </c>
      <c r="I1646">
        <v>90</v>
      </c>
      <c r="J1646">
        <v>8</v>
      </c>
      <c r="K1646" t="s">
        <v>27</v>
      </c>
      <c r="L1646">
        <v>90</v>
      </c>
      <c r="M1646">
        <v>30</v>
      </c>
      <c r="N1646">
        <v>230</v>
      </c>
      <c r="O1646" t="s">
        <v>32</v>
      </c>
      <c r="P1646" t="s">
        <v>29</v>
      </c>
      <c r="Q1646" t="s">
        <v>29</v>
      </c>
      <c r="R1646" t="s">
        <v>33</v>
      </c>
      <c r="S1646">
        <v>279</v>
      </c>
      <c r="T1646">
        <v>0.8</v>
      </c>
      <c r="U1646" t="s">
        <v>31</v>
      </c>
      <c r="X1646" t="str">
        <f t="shared" si="26"/>
        <v>SI6</v>
      </c>
      <c r="Y1646">
        <f>VLOOKUP($X1646,Salt_Elev!$Q$1:$R$128,2,FALSE)</f>
        <v>0.66400000000000003</v>
      </c>
    </row>
    <row r="1647" spans="1:25" x14ac:dyDescent="0.25">
      <c r="A1647" s="1">
        <v>45090</v>
      </c>
      <c r="B1647" s="2">
        <v>0.49305555555555558</v>
      </c>
      <c r="C1647" t="s">
        <v>23</v>
      </c>
      <c r="D1647" t="s">
        <v>24</v>
      </c>
      <c r="E1647" t="s">
        <v>25</v>
      </c>
      <c r="F1647" t="s">
        <v>26</v>
      </c>
      <c r="G1647">
        <v>7</v>
      </c>
      <c r="H1647">
        <v>35.6</v>
      </c>
      <c r="I1647">
        <v>91</v>
      </c>
      <c r="J1647">
        <v>3</v>
      </c>
      <c r="K1647" t="s">
        <v>27</v>
      </c>
      <c r="L1647">
        <v>91</v>
      </c>
      <c r="M1647">
        <v>30</v>
      </c>
      <c r="N1647">
        <v>217</v>
      </c>
      <c r="O1647" t="s">
        <v>28</v>
      </c>
      <c r="P1647" t="s">
        <v>29</v>
      </c>
      <c r="Q1647" t="s">
        <v>29</v>
      </c>
      <c r="R1647" t="s">
        <v>34</v>
      </c>
      <c r="S1647">
        <v>134</v>
      </c>
      <c r="T1647">
        <v>2</v>
      </c>
      <c r="U1647" t="s">
        <v>35</v>
      </c>
      <c r="X1647" t="str">
        <f t="shared" si="26"/>
        <v>SI7</v>
      </c>
      <c r="Y1647">
        <f>VLOOKUP($X1647,Salt_Elev!$Q$1:$R$128,2,FALSE)</f>
        <v>0.70399999999999996</v>
      </c>
    </row>
    <row r="1648" spans="1:25" x14ac:dyDescent="0.25">
      <c r="A1648" s="1">
        <v>45090</v>
      </c>
      <c r="B1648" s="2">
        <v>0.49305555555555558</v>
      </c>
      <c r="C1648" t="s">
        <v>23</v>
      </c>
      <c r="D1648" t="s">
        <v>24</v>
      </c>
      <c r="E1648" t="s">
        <v>25</v>
      </c>
      <c r="F1648" t="s">
        <v>26</v>
      </c>
      <c r="G1648">
        <v>7</v>
      </c>
      <c r="H1648">
        <v>35.6</v>
      </c>
      <c r="I1648">
        <v>91</v>
      </c>
      <c r="J1648">
        <v>3</v>
      </c>
      <c r="K1648" t="s">
        <v>27</v>
      </c>
      <c r="L1648">
        <v>91</v>
      </c>
      <c r="M1648">
        <v>30</v>
      </c>
      <c r="N1648">
        <v>217</v>
      </c>
      <c r="O1648" t="s">
        <v>28</v>
      </c>
      <c r="P1648" t="s">
        <v>29</v>
      </c>
      <c r="Q1648" t="s">
        <v>29</v>
      </c>
      <c r="R1648" t="s">
        <v>34</v>
      </c>
      <c r="S1648">
        <v>186</v>
      </c>
      <c r="T1648">
        <v>1.2</v>
      </c>
      <c r="U1648" t="s">
        <v>35</v>
      </c>
      <c r="X1648" t="str">
        <f t="shared" si="26"/>
        <v>SI7</v>
      </c>
      <c r="Y1648">
        <f>VLOOKUP($X1648,Salt_Elev!$Q$1:$R$128,2,FALSE)</f>
        <v>0.70399999999999996</v>
      </c>
    </row>
    <row r="1649" spans="1:25" x14ac:dyDescent="0.25">
      <c r="A1649" s="1">
        <v>45090</v>
      </c>
      <c r="B1649" s="2">
        <v>0.49305555555555558</v>
      </c>
      <c r="C1649" t="s">
        <v>23</v>
      </c>
      <c r="D1649" t="s">
        <v>24</v>
      </c>
      <c r="E1649" t="s">
        <v>25</v>
      </c>
      <c r="F1649" t="s">
        <v>26</v>
      </c>
      <c r="G1649">
        <v>7</v>
      </c>
      <c r="H1649">
        <v>35.6</v>
      </c>
      <c r="I1649">
        <v>91</v>
      </c>
      <c r="J1649">
        <v>3</v>
      </c>
      <c r="K1649" t="s">
        <v>27</v>
      </c>
      <c r="L1649">
        <v>91</v>
      </c>
      <c r="M1649">
        <v>30</v>
      </c>
      <c r="N1649">
        <v>217</v>
      </c>
      <c r="O1649" t="s">
        <v>28</v>
      </c>
      <c r="P1649" t="s">
        <v>29</v>
      </c>
      <c r="Q1649" t="s">
        <v>29</v>
      </c>
      <c r="R1649" t="s">
        <v>34</v>
      </c>
      <c r="S1649">
        <v>102</v>
      </c>
      <c r="T1649">
        <v>1.2</v>
      </c>
      <c r="U1649" t="s">
        <v>35</v>
      </c>
      <c r="X1649" t="str">
        <f t="shared" si="26"/>
        <v>SI7</v>
      </c>
      <c r="Y1649">
        <f>VLOOKUP($X1649,Salt_Elev!$Q$1:$R$128,2,FALSE)</f>
        <v>0.70399999999999996</v>
      </c>
    </row>
    <row r="1650" spans="1:25" x14ac:dyDescent="0.25">
      <c r="A1650" s="1">
        <v>45090</v>
      </c>
      <c r="B1650" s="2">
        <v>0.49305555555555558</v>
      </c>
      <c r="C1650" t="s">
        <v>23</v>
      </c>
      <c r="D1650" t="s">
        <v>24</v>
      </c>
      <c r="E1650" t="s">
        <v>25</v>
      </c>
      <c r="F1650" t="s">
        <v>26</v>
      </c>
      <c r="G1650">
        <v>7</v>
      </c>
      <c r="H1650">
        <v>35.6</v>
      </c>
      <c r="I1650">
        <v>91</v>
      </c>
      <c r="J1650">
        <v>3</v>
      </c>
      <c r="K1650" t="s">
        <v>27</v>
      </c>
      <c r="L1650">
        <v>91</v>
      </c>
      <c r="M1650">
        <v>30</v>
      </c>
      <c r="N1650">
        <v>217</v>
      </c>
      <c r="O1650" t="s">
        <v>28</v>
      </c>
      <c r="P1650" t="s">
        <v>29</v>
      </c>
      <c r="Q1650" t="s">
        <v>29</v>
      </c>
      <c r="R1650" t="s">
        <v>34</v>
      </c>
      <c r="S1650">
        <v>138</v>
      </c>
      <c r="T1650">
        <v>1.1000000000000001</v>
      </c>
      <c r="U1650" t="s">
        <v>35</v>
      </c>
      <c r="X1650" t="str">
        <f t="shared" si="26"/>
        <v>SI7</v>
      </c>
      <c r="Y1650">
        <f>VLOOKUP($X1650,Salt_Elev!$Q$1:$R$128,2,FALSE)</f>
        <v>0.70399999999999996</v>
      </c>
    </row>
    <row r="1651" spans="1:25" x14ac:dyDescent="0.25">
      <c r="A1651" s="1">
        <v>45090</v>
      </c>
      <c r="B1651" s="2">
        <v>0.49305555555555558</v>
      </c>
      <c r="C1651" t="s">
        <v>23</v>
      </c>
      <c r="D1651" t="s">
        <v>24</v>
      </c>
      <c r="E1651" t="s">
        <v>25</v>
      </c>
      <c r="F1651" t="s">
        <v>26</v>
      </c>
      <c r="G1651">
        <v>7</v>
      </c>
      <c r="H1651">
        <v>35.6</v>
      </c>
      <c r="I1651">
        <v>91</v>
      </c>
      <c r="J1651">
        <v>3</v>
      </c>
      <c r="K1651" t="s">
        <v>27</v>
      </c>
      <c r="L1651">
        <v>91</v>
      </c>
      <c r="M1651">
        <v>30</v>
      </c>
      <c r="N1651">
        <v>217</v>
      </c>
      <c r="O1651" t="s">
        <v>28</v>
      </c>
      <c r="P1651" t="s">
        <v>29</v>
      </c>
      <c r="Q1651" t="s">
        <v>29</v>
      </c>
      <c r="R1651" t="s">
        <v>34</v>
      </c>
      <c r="S1651">
        <v>75</v>
      </c>
      <c r="T1651">
        <v>1.1000000000000001</v>
      </c>
      <c r="U1651" t="s">
        <v>35</v>
      </c>
      <c r="X1651" t="str">
        <f t="shared" si="26"/>
        <v>SI7</v>
      </c>
      <c r="Y1651">
        <f>VLOOKUP($X1651,Salt_Elev!$Q$1:$R$128,2,FALSE)</f>
        <v>0.70399999999999996</v>
      </c>
    </row>
    <row r="1652" spans="1:25" x14ac:dyDescent="0.25">
      <c r="A1652" s="1">
        <v>45090</v>
      </c>
      <c r="B1652" s="2">
        <v>0.49305555555555558</v>
      </c>
      <c r="C1652" t="s">
        <v>23</v>
      </c>
      <c r="D1652" t="s">
        <v>24</v>
      </c>
      <c r="E1652" t="s">
        <v>25</v>
      </c>
      <c r="F1652" t="s">
        <v>26</v>
      </c>
      <c r="G1652">
        <v>7</v>
      </c>
      <c r="H1652">
        <v>35.6</v>
      </c>
      <c r="I1652">
        <v>91</v>
      </c>
      <c r="J1652">
        <v>3</v>
      </c>
      <c r="K1652" t="s">
        <v>27</v>
      </c>
      <c r="L1652">
        <v>91</v>
      </c>
      <c r="M1652">
        <v>30</v>
      </c>
      <c r="N1652">
        <v>217</v>
      </c>
      <c r="O1652" t="s">
        <v>28</v>
      </c>
      <c r="P1652" t="s">
        <v>29</v>
      </c>
      <c r="Q1652" t="s">
        <v>29</v>
      </c>
      <c r="R1652" t="s">
        <v>34</v>
      </c>
      <c r="S1652">
        <v>289</v>
      </c>
      <c r="T1652">
        <v>1.1000000000000001</v>
      </c>
      <c r="U1652" t="s">
        <v>35</v>
      </c>
      <c r="X1652" t="str">
        <f t="shared" si="26"/>
        <v>SI7</v>
      </c>
      <c r="Y1652">
        <f>VLOOKUP($X1652,Salt_Elev!$Q$1:$R$128,2,FALSE)</f>
        <v>0.70399999999999996</v>
      </c>
    </row>
    <row r="1653" spans="1:25" x14ac:dyDescent="0.25">
      <c r="A1653" s="1">
        <v>45090</v>
      </c>
      <c r="B1653" s="2">
        <v>0.49305555555555558</v>
      </c>
      <c r="C1653" t="s">
        <v>23</v>
      </c>
      <c r="D1653" t="s">
        <v>24</v>
      </c>
      <c r="E1653" t="s">
        <v>25</v>
      </c>
      <c r="F1653" t="s">
        <v>26</v>
      </c>
      <c r="G1653">
        <v>7</v>
      </c>
      <c r="H1653">
        <v>35.6</v>
      </c>
      <c r="I1653">
        <v>91</v>
      </c>
      <c r="J1653">
        <v>3</v>
      </c>
      <c r="K1653" t="s">
        <v>27</v>
      </c>
      <c r="L1653">
        <v>91</v>
      </c>
      <c r="M1653">
        <v>30</v>
      </c>
      <c r="N1653">
        <v>217</v>
      </c>
      <c r="O1653" t="s">
        <v>28</v>
      </c>
      <c r="P1653" t="s">
        <v>29</v>
      </c>
      <c r="Q1653" t="s">
        <v>29</v>
      </c>
      <c r="R1653" t="s">
        <v>34</v>
      </c>
      <c r="S1653">
        <v>195</v>
      </c>
      <c r="T1653">
        <v>1</v>
      </c>
      <c r="U1653" t="s">
        <v>35</v>
      </c>
      <c r="X1653" t="str">
        <f t="shared" si="26"/>
        <v>SI7</v>
      </c>
      <c r="Y1653">
        <f>VLOOKUP($X1653,Salt_Elev!$Q$1:$R$128,2,FALSE)</f>
        <v>0.70399999999999996</v>
      </c>
    </row>
    <row r="1654" spans="1:25" x14ac:dyDescent="0.25">
      <c r="A1654" s="1">
        <v>45090</v>
      </c>
      <c r="B1654" s="2">
        <v>0.49305555555555558</v>
      </c>
      <c r="C1654" t="s">
        <v>23</v>
      </c>
      <c r="D1654" t="s">
        <v>24</v>
      </c>
      <c r="E1654" t="s">
        <v>25</v>
      </c>
      <c r="F1654" t="s">
        <v>26</v>
      </c>
      <c r="G1654">
        <v>7</v>
      </c>
      <c r="H1654">
        <v>35.6</v>
      </c>
      <c r="I1654">
        <v>91</v>
      </c>
      <c r="J1654">
        <v>3</v>
      </c>
      <c r="K1654" t="s">
        <v>27</v>
      </c>
      <c r="L1654">
        <v>91</v>
      </c>
      <c r="M1654">
        <v>30</v>
      </c>
      <c r="N1654">
        <v>217</v>
      </c>
      <c r="O1654" t="s">
        <v>28</v>
      </c>
      <c r="P1654" t="s">
        <v>29</v>
      </c>
      <c r="Q1654" t="s">
        <v>29</v>
      </c>
      <c r="R1654" t="s">
        <v>34</v>
      </c>
      <c r="S1654">
        <v>189</v>
      </c>
      <c r="T1654">
        <v>1</v>
      </c>
      <c r="U1654" t="s">
        <v>35</v>
      </c>
      <c r="X1654" t="str">
        <f t="shared" si="26"/>
        <v>SI7</v>
      </c>
      <c r="Y1654">
        <f>VLOOKUP($X1654,Salt_Elev!$Q$1:$R$128,2,FALSE)</f>
        <v>0.70399999999999996</v>
      </c>
    </row>
    <row r="1655" spans="1:25" x14ac:dyDescent="0.25">
      <c r="A1655" s="1">
        <v>45090</v>
      </c>
      <c r="B1655" s="2">
        <v>0.49305555555555558</v>
      </c>
      <c r="C1655" t="s">
        <v>23</v>
      </c>
      <c r="D1655" t="s">
        <v>24</v>
      </c>
      <c r="E1655" t="s">
        <v>25</v>
      </c>
      <c r="F1655" t="s">
        <v>26</v>
      </c>
      <c r="G1655">
        <v>7</v>
      </c>
      <c r="H1655">
        <v>35.6</v>
      </c>
      <c r="I1655">
        <v>91</v>
      </c>
      <c r="J1655">
        <v>3</v>
      </c>
      <c r="K1655" t="s">
        <v>27</v>
      </c>
      <c r="L1655">
        <v>91</v>
      </c>
      <c r="M1655">
        <v>30</v>
      </c>
      <c r="N1655">
        <v>217</v>
      </c>
      <c r="O1655" t="s">
        <v>28</v>
      </c>
      <c r="P1655" t="s">
        <v>29</v>
      </c>
      <c r="Q1655" t="s">
        <v>29</v>
      </c>
      <c r="R1655" t="s">
        <v>34</v>
      </c>
      <c r="S1655">
        <v>210</v>
      </c>
      <c r="T1655">
        <v>1</v>
      </c>
      <c r="U1655" t="s">
        <v>35</v>
      </c>
      <c r="X1655" t="str">
        <f t="shared" si="26"/>
        <v>SI7</v>
      </c>
      <c r="Y1655">
        <f>VLOOKUP($X1655,Salt_Elev!$Q$1:$R$128,2,FALSE)</f>
        <v>0.70399999999999996</v>
      </c>
    </row>
    <row r="1656" spans="1:25" x14ac:dyDescent="0.25">
      <c r="A1656" s="1">
        <v>45090</v>
      </c>
      <c r="B1656" s="2">
        <v>0.49305555555555558</v>
      </c>
      <c r="C1656" t="s">
        <v>23</v>
      </c>
      <c r="D1656" t="s">
        <v>24</v>
      </c>
      <c r="E1656" t="s">
        <v>25</v>
      </c>
      <c r="F1656" t="s">
        <v>26</v>
      </c>
      <c r="G1656">
        <v>7</v>
      </c>
      <c r="H1656">
        <v>35.6</v>
      </c>
      <c r="I1656">
        <v>91</v>
      </c>
      <c r="J1656">
        <v>3</v>
      </c>
      <c r="K1656" t="s">
        <v>27</v>
      </c>
      <c r="L1656">
        <v>91</v>
      </c>
      <c r="M1656">
        <v>30</v>
      </c>
      <c r="N1656">
        <v>217</v>
      </c>
      <c r="O1656" t="s">
        <v>28</v>
      </c>
      <c r="P1656" t="s">
        <v>29</v>
      </c>
      <c r="Q1656" t="s">
        <v>29</v>
      </c>
      <c r="R1656" t="s">
        <v>34</v>
      </c>
      <c r="S1656">
        <v>266</v>
      </c>
      <c r="T1656">
        <v>1</v>
      </c>
      <c r="U1656" t="s">
        <v>35</v>
      </c>
      <c r="X1656" t="str">
        <f t="shared" si="26"/>
        <v>SI7</v>
      </c>
      <c r="Y1656">
        <f>VLOOKUP($X1656,Salt_Elev!$Q$1:$R$128,2,FALSE)</f>
        <v>0.70399999999999996</v>
      </c>
    </row>
    <row r="1657" spans="1:25" x14ac:dyDescent="0.25">
      <c r="A1657" s="1">
        <v>45090</v>
      </c>
      <c r="B1657" s="2">
        <v>0.50347222222222221</v>
      </c>
      <c r="C1657" t="s">
        <v>23</v>
      </c>
      <c r="D1657" t="s">
        <v>24</v>
      </c>
      <c r="E1657" t="s">
        <v>25</v>
      </c>
      <c r="F1657" t="s">
        <v>26</v>
      </c>
      <c r="G1657">
        <v>8</v>
      </c>
      <c r="H1657">
        <v>27.2</v>
      </c>
      <c r="I1657">
        <v>71.2</v>
      </c>
      <c r="J1657">
        <v>3</v>
      </c>
      <c r="K1657" t="s">
        <v>36</v>
      </c>
      <c r="L1657">
        <v>0.2</v>
      </c>
      <c r="M1657">
        <v>100</v>
      </c>
      <c r="N1657">
        <v>45</v>
      </c>
      <c r="O1657" t="s">
        <v>37</v>
      </c>
      <c r="P1657" t="s">
        <v>37</v>
      </c>
      <c r="Q1657" t="s">
        <v>37</v>
      </c>
      <c r="R1657" t="s">
        <v>37</v>
      </c>
      <c r="S1657">
        <v>123</v>
      </c>
      <c r="T1657">
        <v>7</v>
      </c>
      <c r="U1657" t="s">
        <v>31</v>
      </c>
      <c r="X1657" t="str">
        <f t="shared" si="26"/>
        <v>SI8</v>
      </c>
      <c r="Y1657">
        <f>VLOOKUP($X1657,Salt_Elev!$Q$1:$R$128,2,FALSE)</f>
        <v>0.61499999999999999</v>
      </c>
    </row>
    <row r="1658" spans="1:25" x14ac:dyDescent="0.25">
      <c r="A1658" s="1">
        <v>45090</v>
      </c>
      <c r="B1658" s="2">
        <v>0.50347222222222221</v>
      </c>
      <c r="C1658" t="s">
        <v>23</v>
      </c>
      <c r="D1658" t="s">
        <v>24</v>
      </c>
      <c r="E1658" t="s">
        <v>25</v>
      </c>
      <c r="F1658" t="s">
        <v>26</v>
      </c>
      <c r="G1658">
        <v>8</v>
      </c>
      <c r="H1658">
        <v>27.2</v>
      </c>
      <c r="I1658">
        <v>71.2</v>
      </c>
      <c r="J1658">
        <v>3</v>
      </c>
      <c r="K1658" t="s">
        <v>36</v>
      </c>
      <c r="L1658">
        <v>0.2</v>
      </c>
      <c r="M1658">
        <v>100</v>
      </c>
      <c r="N1658">
        <v>45</v>
      </c>
      <c r="O1658" t="s">
        <v>37</v>
      </c>
      <c r="P1658" t="s">
        <v>37</v>
      </c>
      <c r="Q1658" t="s">
        <v>37</v>
      </c>
      <c r="R1658" t="s">
        <v>37</v>
      </c>
      <c r="S1658">
        <v>75</v>
      </c>
      <c r="T1658">
        <v>7</v>
      </c>
      <c r="U1658" t="s">
        <v>31</v>
      </c>
      <c r="X1658" t="str">
        <f t="shared" si="26"/>
        <v>SI8</v>
      </c>
      <c r="Y1658">
        <f>VLOOKUP($X1658,Salt_Elev!$Q$1:$R$128,2,FALSE)</f>
        <v>0.61499999999999999</v>
      </c>
    </row>
    <row r="1659" spans="1:25" x14ac:dyDescent="0.25">
      <c r="A1659" s="1">
        <v>45090</v>
      </c>
      <c r="B1659" s="2">
        <v>0.50347222222222221</v>
      </c>
      <c r="C1659" t="s">
        <v>23</v>
      </c>
      <c r="D1659" t="s">
        <v>24</v>
      </c>
      <c r="E1659" t="s">
        <v>25</v>
      </c>
      <c r="F1659" t="s">
        <v>26</v>
      </c>
      <c r="G1659">
        <v>8</v>
      </c>
      <c r="H1659">
        <v>27.2</v>
      </c>
      <c r="I1659">
        <v>71.2</v>
      </c>
      <c r="J1659">
        <v>3</v>
      </c>
      <c r="K1659" t="s">
        <v>36</v>
      </c>
      <c r="L1659">
        <v>0.2</v>
      </c>
      <c r="M1659">
        <v>100</v>
      </c>
      <c r="N1659">
        <v>45</v>
      </c>
      <c r="O1659" t="s">
        <v>37</v>
      </c>
      <c r="P1659" t="s">
        <v>37</v>
      </c>
      <c r="Q1659" t="s">
        <v>37</v>
      </c>
      <c r="R1659" t="s">
        <v>37</v>
      </c>
      <c r="S1659">
        <v>52</v>
      </c>
      <c r="T1659">
        <v>7</v>
      </c>
      <c r="U1659" t="s">
        <v>31</v>
      </c>
      <c r="X1659" t="str">
        <f t="shared" si="26"/>
        <v>SI8</v>
      </c>
      <c r="Y1659">
        <f>VLOOKUP($X1659,Salt_Elev!$Q$1:$R$128,2,FALSE)</f>
        <v>0.61499999999999999</v>
      </c>
    </row>
    <row r="1660" spans="1:25" x14ac:dyDescent="0.25">
      <c r="A1660" s="1">
        <v>45090</v>
      </c>
      <c r="B1660" s="2">
        <v>0.50347222222222221</v>
      </c>
      <c r="C1660" t="s">
        <v>23</v>
      </c>
      <c r="D1660" t="s">
        <v>24</v>
      </c>
      <c r="E1660" t="s">
        <v>25</v>
      </c>
      <c r="F1660" t="s">
        <v>26</v>
      </c>
      <c r="G1660">
        <v>8</v>
      </c>
      <c r="H1660">
        <v>27.2</v>
      </c>
      <c r="I1660">
        <v>71.2</v>
      </c>
      <c r="J1660">
        <v>3</v>
      </c>
      <c r="K1660" t="s">
        <v>36</v>
      </c>
      <c r="L1660">
        <v>0.2</v>
      </c>
      <c r="M1660">
        <v>100</v>
      </c>
      <c r="N1660">
        <v>45</v>
      </c>
      <c r="O1660" t="s">
        <v>37</v>
      </c>
      <c r="P1660" t="s">
        <v>37</v>
      </c>
      <c r="Q1660" t="s">
        <v>37</v>
      </c>
      <c r="R1660" t="s">
        <v>37</v>
      </c>
      <c r="S1660">
        <v>82</v>
      </c>
      <c r="T1660">
        <v>6.2</v>
      </c>
      <c r="U1660" t="s">
        <v>31</v>
      </c>
      <c r="X1660" t="str">
        <f t="shared" si="26"/>
        <v>SI8</v>
      </c>
      <c r="Y1660">
        <f>VLOOKUP($X1660,Salt_Elev!$Q$1:$R$128,2,FALSE)</f>
        <v>0.61499999999999999</v>
      </c>
    </row>
    <row r="1661" spans="1:25" x14ac:dyDescent="0.25">
      <c r="A1661" s="1">
        <v>45090</v>
      </c>
      <c r="B1661" s="2">
        <v>0.50347222222222221</v>
      </c>
      <c r="C1661" t="s">
        <v>23</v>
      </c>
      <c r="D1661" t="s">
        <v>24</v>
      </c>
      <c r="E1661" t="s">
        <v>25</v>
      </c>
      <c r="F1661" t="s">
        <v>26</v>
      </c>
      <c r="G1661">
        <v>8</v>
      </c>
      <c r="H1661">
        <v>27.2</v>
      </c>
      <c r="I1661">
        <v>71.2</v>
      </c>
      <c r="J1661">
        <v>3</v>
      </c>
      <c r="K1661" t="s">
        <v>36</v>
      </c>
      <c r="L1661">
        <v>0.2</v>
      </c>
      <c r="M1661">
        <v>100</v>
      </c>
      <c r="N1661">
        <v>45</v>
      </c>
      <c r="O1661" t="s">
        <v>37</v>
      </c>
      <c r="P1661" t="s">
        <v>37</v>
      </c>
      <c r="Q1661" t="s">
        <v>37</v>
      </c>
      <c r="R1661" t="s">
        <v>37</v>
      </c>
      <c r="S1661">
        <v>30</v>
      </c>
      <c r="T1661">
        <v>6</v>
      </c>
      <c r="U1661" t="s">
        <v>31</v>
      </c>
      <c r="X1661" t="str">
        <f t="shared" si="26"/>
        <v>SI8</v>
      </c>
      <c r="Y1661">
        <f>VLOOKUP($X1661,Salt_Elev!$Q$1:$R$128,2,FALSE)</f>
        <v>0.61499999999999999</v>
      </c>
    </row>
    <row r="1662" spans="1:25" x14ac:dyDescent="0.25">
      <c r="A1662" s="1">
        <v>45090</v>
      </c>
      <c r="B1662" s="2">
        <v>0.50347222222222221</v>
      </c>
      <c r="C1662" t="s">
        <v>23</v>
      </c>
      <c r="D1662" t="s">
        <v>24</v>
      </c>
      <c r="E1662" t="s">
        <v>25</v>
      </c>
      <c r="F1662" t="s">
        <v>26</v>
      </c>
      <c r="G1662">
        <v>8</v>
      </c>
      <c r="H1662">
        <v>27.2</v>
      </c>
      <c r="I1662">
        <v>71.2</v>
      </c>
      <c r="J1662">
        <v>3</v>
      </c>
      <c r="K1662" t="s">
        <v>36</v>
      </c>
      <c r="L1662">
        <v>0.2</v>
      </c>
      <c r="M1662">
        <v>100</v>
      </c>
      <c r="N1662">
        <v>45</v>
      </c>
      <c r="O1662" t="s">
        <v>37</v>
      </c>
      <c r="P1662" t="s">
        <v>37</v>
      </c>
      <c r="Q1662" t="s">
        <v>37</v>
      </c>
      <c r="R1662" t="s">
        <v>37</v>
      </c>
      <c r="S1662">
        <v>40.4</v>
      </c>
      <c r="T1662">
        <v>5</v>
      </c>
      <c r="U1662" t="s">
        <v>31</v>
      </c>
      <c r="V1662" t="s">
        <v>38</v>
      </c>
      <c r="X1662" t="str">
        <f t="shared" si="26"/>
        <v>SI8</v>
      </c>
      <c r="Y1662">
        <f>VLOOKUP($X1662,Salt_Elev!$Q$1:$R$128,2,FALSE)</f>
        <v>0.61499999999999999</v>
      </c>
    </row>
    <row r="1663" spans="1:25" x14ac:dyDescent="0.25">
      <c r="A1663" s="1">
        <v>45090</v>
      </c>
      <c r="B1663" s="2">
        <v>0.50347222222222221</v>
      </c>
      <c r="C1663" t="s">
        <v>23</v>
      </c>
      <c r="D1663" t="s">
        <v>24</v>
      </c>
      <c r="E1663" t="s">
        <v>25</v>
      </c>
      <c r="F1663" t="s">
        <v>26</v>
      </c>
      <c r="G1663">
        <v>8</v>
      </c>
      <c r="H1663">
        <v>27.2</v>
      </c>
      <c r="I1663">
        <v>71.2</v>
      </c>
      <c r="J1663">
        <v>3</v>
      </c>
      <c r="K1663" t="s">
        <v>36</v>
      </c>
      <c r="L1663">
        <v>0.2</v>
      </c>
      <c r="M1663">
        <v>100</v>
      </c>
      <c r="N1663">
        <v>45</v>
      </c>
      <c r="O1663" t="s">
        <v>37</v>
      </c>
      <c r="P1663" t="s">
        <v>37</v>
      </c>
      <c r="Q1663" t="s">
        <v>37</v>
      </c>
      <c r="R1663" t="s">
        <v>37</v>
      </c>
      <c r="S1663">
        <v>45</v>
      </c>
      <c r="T1663">
        <v>5</v>
      </c>
      <c r="U1663" t="s">
        <v>31</v>
      </c>
      <c r="X1663" t="str">
        <f t="shared" si="26"/>
        <v>SI8</v>
      </c>
      <c r="Y1663">
        <f>VLOOKUP($X1663,Salt_Elev!$Q$1:$R$128,2,FALSE)</f>
        <v>0.61499999999999999</v>
      </c>
    </row>
    <row r="1664" spans="1:25" x14ac:dyDescent="0.25">
      <c r="A1664" s="1">
        <v>45090</v>
      </c>
      <c r="B1664" s="2">
        <v>0.50347222222222221</v>
      </c>
      <c r="C1664" t="s">
        <v>23</v>
      </c>
      <c r="D1664" t="s">
        <v>24</v>
      </c>
      <c r="E1664" t="s">
        <v>25</v>
      </c>
      <c r="F1664" t="s">
        <v>26</v>
      </c>
      <c r="G1664">
        <v>8</v>
      </c>
      <c r="H1664">
        <v>27.2</v>
      </c>
      <c r="I1664">
        <v>71.2</v>
      </c>
      <c r="J1664">
        <v>3</v>
      </c>
      <c r="K1664" t="s">
        <v>36</v>
      </c>
      <c r="L1664">
        <v>0.2</v>
      </c>
      <c r="M1664">
        <v>100</v>
      </c>
      <c r="N1664">
        <v>45</v>
      </c>
      <c r="O1664" t="s">
        <v>37</v>
      </c>
      <c r="P1664" t="s">
        <v>37</v>
      </c>
      <c r="Q1664" t="s">
        <v>37</v>
      </c>
      <c r="R1664" t="s">
        <v>37</v>
      </c>
      <c r="S1664">
        <v>25</v>
      </c>
      <c r="T1664">
        <v>3.5</v>
      </c>
      <c r="U1664" t="s">
        <v>31</v>
      </c>
      <c r="X1664" t="str">
        <f t="shared" si="26"/>
        <v>SI8</v>
      </c>
      <c r="Y1664">
        <f>VLOOKUP($X1664,Salt_Elev!$Q$1:$R$128,2,FALSE)</f>
        <v>0.61499999999999999</v>
      </c>
    </row>
    <row r="1665" spans="1:25" x14ac:dyDescent="0.25">
      <c r="A1665" s="1">
        <v>45090</v>
      </c>
      <c r="B1665" s="2">
        <v>0.50347222222222221</v>
      </c>
      <c r="C1665" t="s">
        <v>23</v>
      </c>
      <c r="D1665" t="s">
        <v>24</v>
      </c>
      <c r="E1665" t="s">
        <v>25</v>
      </c>
      <c r="F1665" t="s">
        <v>26</v>
      </c>
      <c r="G1665">
        <v>8</v>
      </c>
      <c r="H1665">
        <v>27.2</v>
      </c>
      <c r="I1665">
        <v>71.2</v>
      </c>
      <c r="J1665">
        <v>3</v>
      </c>
      <c r="K1665" t="s">
        <v>36</v>
      </c>
      <c r="L1665">
        <v>0.2</v>
      </c>
      <c r="M1665">
        <v>100</v>
      </c>
      <c r="N1665">
        <v>45</v>
      </c>
      <c r="O1665" t="s">
        <v>37</v>
      </c>
      <c r="P1665" t="s">
        <v>37</v>
      </c>
      <c r="Q1665" t="s">
        <v>37</v>
      </c>
      <c r="R1665" t="s">
        <v>37</v>
      </c>
      <c r="S1665">
        <v>40</v>
      </c>
      <c r="T1665">
        <v>3</v>
      </c>
      <c r="U1665" t="s">
        <v>31</v>
      </c>
      <c r="X1665" t="str">
        <f t="shared" si="26"/>
        <v>SI8</v>
      </c>
      <c r="Y1665">
        <f>VLOOKUP($X1665,Salt_Elev!$Q$1:$R$128,2,FALSE)</f>
        <v>0.61499999999999999</v>
      </c>
    </row>
    <row r="1666" spans="1:25" x14ac:dyDescent="0.25">
      <c r="A1666" s="1">
        <v>45090</v>
      </c>
      <c r="B1666" s="2">
        <v>0.50347222222222221</v>
      </c>
      <c r="C1666" t="s">
        <v>23</v>
      </c>
      <c r="D1666" t="s">
        <v>24</v>
      </c>
      <c r="E1666" t="s">
        <v>25</v>
      </c>
      <c r="F1666" t="s">
        <v>26</v>
      </c>
      <c r="G1666">
        <v>8</v>
      </c>
      <c r="H1666">
        <v>27.2</v>
      </c>
      <c r="I1666">
        <v>71.2</v>
      </c>
      <c r="J1666">
        <v>3</v>
      </c>
      <c r="K1666" t="s">
        <v>36</v>
      </c>
      <c r="L1666">
        <v>0.2</v>
      </c>
      <c r="M1666">
        <v>100</v>
      </c>
      <c r="N1666">
        <v>45</v>
      </c>
      <c r="O1666" t="s">
        <v>37</v>
      </c>
      <c r="P1666" t="s">
        <v>37</v>
      </c>
      <c r="Q1666" t="s">
        <v>37</v>
      </c>
      <c r="R1666" t="s">
        <v>37</v>
      </c>
      <c r="S1666">
        <v>65</v>
      </c>
      <c r="T1666">
        <v>3</v>
      </c>
      <c r="U1666" t="s">
        <v>31</v>
      </c>
      <c r="X1666" t="str">
        <f t="shared" ref="X1666:X1729" si="27">_xlfn.CONCAT(F1666,G1666)</f>
        <v>SI8</v>
      </c>
      <c r="Y1666">
        <f>VLOOKUP($X1666,Salt_Elev!$Q$1:$R$128,2,FALSE)</f>
        <v>0.61499999999999999</v>
      </c>
    </row>
    <row r="1667" spans="1:25" x14ac:dyDescent="0.25">
      <c r="A1667" s="1">
        <v>45090</v>
      </c>
      <c r="B1667" s="2">
        <v>0.50347222222222221</v>
      </c>
      <c r="C1667" t="s">
        <v>23</v>
      </c>
      <c r="D1667" t="s">
        <v>24</v>
      </c>
      <c r="E1667" t="s">
        <v>25</v>
      </c>
      <c r="F1667" t="s">
        <v>26</v>
      </c>
      <c r="G1667">
        <v>8</v>
      </c>
      <c r="H1667">
        <v>27.2</v>
      </c>
      <c r="I1667">
        <v>71.2</v>
      </c>
      <c r="J1667">
        <v>3</v>
      </c>
      <c r="K1667" t="s">
        <v>27</v>
      </c>
      <c r="L1667">
        <v>71</v>
      </c>
      <c r="M1667">
        <v>30</v>
      </c>
      <c r="N1667">
        <v>188</v>
      </c>
      <c r="O1667" t="s">
        <v>28</v>
      </c>
      <c r="P1667" t="s">
        <v>29</v>
      </c>
      <c r="Q1667" t="s">
        <v>29</v>
      </c>
      <c r="R1667" t="s">
        <v>30</v>
      </c>
      <c r="S1667">
        <v>189</v>
      </c>
      <c r="T1667">
        <v>1.8</v>
      </c>
      <c r="U1667" t="s">
        <v>31</v>
      </c>
      <c r="X1667" t="str">
        <f t="shared" si="27"/>
        <v>SI8</v>
      </c>
      <c r="Y1667">
        <f>VLOOKUP($X1667,Salt_Elev!$Q$1:$R$128,2,FALSE)</f>
        <v>0.61499999999999999</v>
      </c>
    </row>
    <row r="1668" spans="1:25" x14ac:dyDescent="0.25">
      <c r="A1668" s="1">
        <v>45090</v>
      </c>
      <c r="B1668" s="2">
        <v>0.50347222222222221</v>
      </c>
      <c r="C1668" t="s">
        <v>23</v>
      </c>
      <c r="D1668" t="s">
        <v>24</v>
      </c>
      <c r="E1668" t="s">
        <v>25</v>
      </c>
      <c r="F1668" t="s">
        <v>26</v>
      </c>
      <c r="G1668">
        <v>8</v>
      </c>
      <c r="H1668">
        <v>27.2</v>
      </c>
      <c r="I1668">
        <v>71.2</v>
      </c>
      <c r="J1668">
        <v>3</v>
      </c>
      <c r="K1668" t="s">
        <v>27</v>
      </c>
      <c r="L1668">
        <v>71</v>
      </c>
      <c r="M1668">
        <v>30</v>
      </c>
      <c r="N1668">
        <v>188</v>
      </c>
      <c r="O1668" t="s">
        <v>28</v>
      </c>
      <c r="P1668" t="s">
        <v>29</v>
      </c>
      <c r="Q1668" t="s">
        <v>29</v>
      </c>
      <c r="R1668" t="s">
        <v>30</v>
      </c>
      <c r="S1668">
        <v>105</v>
      </c>
      <c r="T1668">
        <v>1.6</v>
      </c>
      <c r="U1668" t="s">
        <v>31</v>
      </c>
      <c r="X1668" t="str">
        <f t="shared" si="27"/>
        <v>SI8</v>
      </c>
      <c r="Y1668">
        <f>VLOOKUP($X1668,Salt_Elev!$Q$1:$R$128,2,FALSE)</f>
        <v>0.61499999999999999</v>
      </c>
    </row>
    <row r="1669" spans="1:25" x14ac:dyDescent="0.25">
      <c r="A1669" s="1">
        <v>45090</v>
      </c>
      <c r="B1669" s="2">
        <v>0.50347222222222221</v>
      </c>
      <c r="C1669" t="s">
        <v>23</v>
      </c>
      <c r="D1669" t="s">
        <v>24</v>
      </c>
      <c r="E1669" t="s">
        <v>25</v>
      </c>
      <c r="F1669" t="s">
        <v>26</v>
      </c>
      <c r="G1669">
        <v>8</v>
      </c>
      <c r="H1669">
        <v>27.2</v>
      </c>
      <c r="I1669">
        <v>71.2</v>
      </c>
      <c r="J1669">
        <v>3</v>
      </c>
      <c r="K1669" t="s">
        <v>27</v>
      </c>
      <c r="L1669">
        <v>71</v>
      </c>
      <c r="M1669">
        <v>30</v>
      </c>
      <c r="N1669">
        <v>188</v>
      </c>
      <c r="O1669" t="s">
        <v>28</v>
      </c>
      <c r="P1669" t="s">
        <v>29</v>
      </c>
      <c r="Q1669" t="s">
        <v>29</v>
      </c>
      <c r="R1669" t="s">
        <v>30</v>
      </c>
      <c r="S1669">
        <v>123</v>
      </c>
      <c r="T1669">
        <v>1.2</v>
      </c>
      <c r="U1669" t="s">
        <v>31</v>
      </c>
      <c r="X1669" t="str">
        <f t="shared" si="27"/>
        <v>SI8</v>
      </c>
      <c r="Y1669">
        <f>VLOOKUP($X1669,Salt_Elev!$Q$1:$R$128,2,FALSE)</f>
        <v>0.61499999999999999</v>
      </c>
    </row>
    <row r="1670" spans="1:25" x14ac:dyDescent="0.25">
      <c r="A1670" s="1">
        <v>45090</v>
      </c>
      <c r="B1670" s="2">
        <v>0.50347222222222221</v>
      </c>
      <c r="C1670" t="s">
        <v>23</v>
      </c>
      <c r="D1670" t="s">
        <v>24</v>
      </c>
      <c r="E1670" t="s">
        <v>25</v>
      </c>
      <c r="F1670" t="s">
        <v>26</v>
      </c>
      <c r="G1670">
        <v>8</v>
      </c>
      <c r="H1670">
        <v>27.2</v>
      </c>
      <c r="I1670">
        <v>71.2</v>
      </c>
      <c r="J1670">
        <v>3</v>
      </c>
      <c r="K1670" t="s">
        <v>27</v>
      </c>
      <c r="L1670">
        <v>71</v>
      </c>
      <c r="M1670">
        <v>30</v>
      </c>
      <c r="N1670">
        <v>188</v>
      </c>
      <c r="O1670" t="s">
        <v>28</v>
      </c>
      <c r="P1670" t="s">
        <v>29</v>
      </c>
      <c r="Q1670" t="s">
        <v>29</v>
      </c>
      <c r="R1670" t="s">
        <v>30</v>
      </c>
      <c r="S1670">
        <v>131</v>
      </c>
      <c r="T1670">
        <v>1.1000000000000001</v>
      </c>
      <c r="U1670" t="s">
        <v>31</v>
      </c>
      <c r="X1670" t="str">
        <f t="shared" si="27"/>
        <v>SI8</v>
      </c>
      <c r="Y1670">
        <f>VLOOKUP($X1670,Salt_Elev!$Q$1:$R$128,2,FALSE)</f>
        <v>0.61499999999999999</v>
      </c>
    </row>
    <row r="1671" spans="1:25" x14ac:dyDescent="0.25">
      <c r="A1671" s="1">
        <v>45090</v>
      </c>
      <c r="B1671" s="2">
        <v>0.50347222222222221</v>
      </c>
      <c r="C1671" t="s">
        <v>23</v>
      </c>
      <c r="D1671" t="s">
        <v>24</v>
      </c>
      <c r="E1671" t="s">
        <v>25</v>
      </c>
      <c r="F1671" t="s">
        <v>26</v>
      </c>
      <c r="G1671">
        <v>8</v>
      </c>
      <c r="H1671">
        <v>27.2</v>
      </c>
      <c r="I1671">
        <v>71.2</v>
      </c>
      <c r="J1671">
        <v>3</v>
      </c>
      <c r="K1671" t="s">
        <v>27</v>
      </c>
      <c r="L1671">
        <v>71</v>
      </c>
      <c r="M1671">
        <v>30</v>
      </c>
      <c r="N1671">
        <v>188</v>
      </c>
      <c r="O1671" t="s">
        <v>28</v>
      </c>
      <c r="P1671" t="s">
        <v>29</v>
      </c>
      <c r="Q1671" t="s">
        <v>29</v>
      </c>
      <c r="R1671" t="s">
        <v>30</v>
      </c>
      <c r="S1671">
        <v>202</v>
      </c>
      <c r="T1671">
        <v>1.1000000000000001</v>
      </c>
      <c r="U1671" t="s">
        <v>31</v>
      </c>
      <c r="X1671" t="str">
        <f t="shared" si="27"/>
        <v>SI8</v>
      </c>
      <c r="Y1671">
        <f>VLOOKUP($X1671,Salt_Elev!$Q$1:$R$128,2,FALSE)</f>
        <v>0.61499999999999999</v>
      </c>
    </row>
    <row r="1672" spans="1:25" x14ac:dyDescent="0.25">
      <c r="A1672" s="1">
        <v>45090</v>
      </c>
      <c r="B1672" s="2">
        <v>0.50347222222222221</v>
      </c>
      <c r="C1672" t="s">
        <v>23</v>
      </c>
      <c r="D1672" t="s">
        <v>24</v>
      </c>
      <c r="E1672" t="s">
        <v>25</v>
      </c>
      <c r="F1672" t="s">
        <v>26</v>
      </c>
      <c r="G1672">
        <v>8</v>
      </c>
      <c r="H1672">
        <v>27.2</v>
      </c>
      <c r="I1672">
        <v>71.2</v>
      </c>
      <c r="J1672">
        <v>3</v>
      </c>
      <c r="K1672" t="s">
        <v>27</v>
      </c>
      <c r="L1672">
        <v>71</v>
      </c>
      <c r="M1672">
        <v>30</v>
      </c>
      <c r="N1672">
        <v>188</v>
      </c>
      <c r="O1672" t="s">
        <v>28</v>
      </c>
      <c r="P1672" t="s">
        <v>29</v>
      </c>
      <c r="Q1672" t="s">
        <v>29</v>
      </c>
      <c r="R1672" t="s">
        <v>30</v>
      </c>
      <c r="S1672">
        <v>103</v>
      </c>
      <c r="T1672">
        <v>1</v>
      </c>
      <c r="U1672" t="s">
        <v>31</v>
      </c>
      <c r="X1672" t="str">
        <f t="shared" si="27"/>
        <v>SI8</v>
      </c>
      <c r="Y1672">
        <f>VLOOKUP($X1672,Salt_Elev!$Q$1:$R$128,2,FALSE)</f>
        <v>0.61499999999999999</v>
      </c>
    </row>
    <row r="1673" spans="1:25" x14ac:dyDescent="0.25">
      <c r="A1673" s="1">
        <v>45090</v>
      </c>
      <c r="B1673" s="2">
        <v>0.50347222222222221</v>
      </c>
      <c r="C1673" t="s">
        <v>23</v>
      </c>
      <c r="D1673" t="s">
        <v>24</v>
      </c>
      <c r="E1673" t="s">
        <v>25</v>
      </c>
      <c r="F1673" t="s">
        <v>26</v>
      </c>
      <c r="G1673">
        <v>8</v>
      </c>
      <c r="H1673">
        <v>27.2</v>
      </c>
      <c r="I1673">
        <v>71.2</v>
      </c>
      <c r="J1673">
        <v>3</v>
      </c>
      <c r="K1673" t="s">
        <v>27</v>
      </c>
      <c r="L1673">
        <v>71</v>
      </c>
      <c r="M1673">
        <v>30</v>
      </c>
      <c r="N1673">
        <v>188</v>
      </c>
      <c r="O1673" t="s">
        <v>28</v>
      </c>
      <c r="P1673" t="s">
        <v>29</v>
      </c>
      <c r="Q1673" t="s">
        <v>29</v>
      </c>
      <c r="R1673" t="s">
        <v>30</v>
      </c>
      <c r="S1673">
        <v>109</v>
      </c>
      <c r="T1673">
        <v>1</v>
      </c>
      <c r="U1673" t="s">
        <v>31</v>
      </c>
      <c r="X1673" t="str">
        <f t="shared" si="27"/>
        <v>SI8</v>
      </c>
      <c r="Y1673">
        <f>VLOOKUP($X1673,Salt_Elev!$Q$1:$R$128,2,FALSE)</f>
        <v>0.61499999999999999</v>
      </c>
    </row>
    <row r="1674" spans="1:25" x14ac:dyDescent="0.25">
      <c r="A1674" s="1">
        <v>45090</v>
      </c>
      <c r="B1674" s="2">
        <v>0.50347222222222221</v>
      </c>
      <c r="C1674" t="s">
        <v>23</v>
      </c>
      <c r="D1674" t="s">
        <v>24</v>
      </c>
      <c r="E1674" t="s">
        <v>25</v>
      </c>
      <c r="F1674" t="s">
        <v>26</v>
      </c>
      <c r="G1674">
        <v>8</v>
      </c>
      <c r="H1674">
        <v>27.2</v>
      </c>
      <c r="I1674">
        <v>71.2</v>
      </c>
      <c r="J1674">
        <v>3</v>
      </c>
      <c r="K1674" t="s">
        <v>27</v>
      </c>
      <c r="L1674">
        <v>71</v>
      </c>
      <c r="M1674">
        <v>30</v>
      </c>
      <c r="N1674">
        <v>188</v>
      </c>
      <c r="O1674" t="s">
        <v>28</v>
      </c>
      <c r="P1674" t="s">
        <v>29</v>
      </c>
      <c r="Q1674" t="s">
        <v>29</v>
      </c>
      <c r="R1674" t="s">
        <v>30</v>
      </c>
      <c r="S1674">
        <v>224</v>
      </c>
      <c r="T1674">
        <v>1</v>
      </c>
      <c r="U1674" t="s">
        <v>31</v>
      </c>
      <c r="X1674" t="str">
        <f t="shared" si="27"/>
        <v>SI8</v>
      </c>
      <c r="Y1674">
        <f>VLOOKUP($X1674,Salt_Elev!$Q$1:$R$128,2,FALSE)</f>
        <v>0.61499999999999999</v>
      </c>
    </row>
    <row r="1675" spans="1:25" x14ac:dyDescent="0.25">
      <c r="A1675" s="1">
        <v>45090</v>
      </c>
      <c r="B1675" s="2">
        <v>0.50347222222222221</v>
      </c>
      <c r="C1675" t="s">
        <v>23</v>
      </c>
      <c r="D1675" t="s">
        <v>24</v>
      </c>
      <c r="E1675" t="s">
        <v>25</v>
      </c>
      <c r="F1675" t="s">
        <v>26</v>
      </c>
      <c r="G1675">
        <v>8</v>
      </c>
      <c r="H1675">
        <v>27.2</v>
      </c>
      <c r="I1675">
        <v>71.2</v>
      </c>
      <c r="J1675">
        <v>3</v>
      </c>
      <c r="K1675" t="s">
        <v>27</v>
      </c>
      <c r="L1675">
        <v>71</v>
      </c>
      <c r="M1675">
        <v>30</v>
      </c>
      <c r="N1675">
        <v>188</v>
      </c>
      <c r="O1675" t="s">
        <v>28</v>
      </c>
      <c r="P1675" t="s">
        <v>29</v>
      </c>
      <c r="Q1675" t="s">
        <v>29</v>
      </c>
      <c r="R1675" t="s">
        <v>30</v>
      </c>
      <c r="S1675">
        <v>230</v>
      </c>
      <c r="T1675">
        <v>0.8</v>
      </c>
      <c r="U1675" t="s">
        <v>31</v>
      </c>
      <c r="X1675" t="str">
        <f t="shared" si="27"/>
        <v>SI8</v>
      </c>
      <c r="Y1675">
        <f>VLOOKUP($X1675,Salt_Elev!$Q$1:$R$128,2,FALSE)</f>
        <v>0.61499999999999999</v>
      </c>
    </row>
    <row r="1676" spans="1:25" x14ac:dyDescent="0.25">
      <c r="A1676" s="1">
        <v>45090</v>
      </c>
      <c r="B1676" s="2">
        <v>0.50347222222222221</v>
      </c>
      <c r="C1676" t="s">
        <v>23</v>
      </c>
      <c r="D1676" t="s">
        <v>24</v>
      </c>
      <c r="E1676" t="s">
        <v>25</v>
      </c>
      <c r="F1676" t="s">
        <v>26</v>
      </c>
      <c r="G1676">
        <v>8</v>
      </c>
      <c r="H1676">
        <v>27.2</v>
      </c>
      <c r="I1676">
        <v>71.2</v>
      </c>
      <c r="J1676">
        <v>3</v>
      </c>
      <c r="K1676" t="s">
        <v>27</v>
      </c>
      <c r="L1676">
        <v>71</v>
      </c>
      <c r="M1676">
        <v>30</v>
      </c>
      <c r="N1676">
        <v>188</v>
      </c>
      <c r="O1676" t="s">
        <v>28</v>
      </c>
      <c r="P1676" t="s">
        <v>29</v>
      </c>
      <c r="Q1676" t="s">
        <v>29</v>
      </c>
      <c r="R1676" t="s">
        <v>30</v>
      </c>
      <c r="S1676">
        <v>190</v>
      </c>
      <c r="T1676">
        <v>0.5</v>
      </c>
      <c r="U1676" t="s">
        <v>31</v>
      </c>
      <c r="X1676" t="str">
        <f t="shared" si="27"/>
        <v>SI8</v>
      </c>
      <c r="Y1676">
        <f>VLOOKUP($X1676,Salt_Elev!$Q$1:$R$128,2,FALSE)</f>
        <v>0.61499999999999999</v>
      </c>
    </row>
    <row r="1677" spans="1:25" x14ac:dyDescent="0.25">
      <c r="A1677" s="1">
        <v>45090</v>
      </c>
      <c r="B1677" s="2">
        <v>0.54166666666666663</v>
      </c>
      <c r="C1677" t="s">
        <v>23</v>
      </c>
      <c r="D1677" t="s">
        <v>24</v>
      </c>
      <c r="E1677" t="s">
        <v>25</v>
      </c>
      <c r="F1677" t="s">
        <v>26</v>
      </c>
      <c r="G1677">
        <v>9</v>
      </c>
      <c r="H1677">
        <v>44.2</v>
      </c>
      <c r="I1677">
        <v>91</v>
      </c>
      <c r="J1677">
        <v>16</v>
      </c>
      <c r="K1677" t="s">
        <v>27</v>
      </c>
      <c r="L1677">
        <v>91</v>
      </c>
      <c r="M1677">
        <v>20</v>
      </c>
      <c r="N1677">
        <v>146</v>
      </c>
      <c r="O1677" t="s">
        <v>28</v>
      </c>
      <c r="P1677" t="s">
        <v>29</v>
      </c>
      <c r="Q1677" t="s">
        <v>29</v>
      </c>
      <c r="R1677" t="s">
        <v>30</v>
      </c>
      <c r="S1677">
        <v>217</v>
      </c>
      <c r="T1677">
        <v>1.9</v>
      </c>
      <c r="U1677" t="s">
        <v>31</v>
      </c>
      <c r="X1677" t="str">
        <f t="shared" si="27"/>
        <v>SI9</v>
      </c>
      <c r="Y1677">
        <f>VLOOKUP($X1677,Salt_Elev!$Q$1:$R$128,2,FALSE)</f>
        <v>0.68300000000000005</v>
      </c>
    </row>
    <row r="1678" spans="1:25" x14ac:dyDescent="0.25">
      <c r="A1678" s="1">
        <v>45090</v>
      </c>
      <c r="B1678" s="2">
        <v>0.54166666666666663</v>
      </c>
      <c r="C1678" t="s">
        <v>23</v>
      </c>
      <c r="D1678" t="s">
        <v>24</v>
      </c>
      <c r="E1678" t="s">
        <v>25</v>
      </c>
      <c r="F1678" t="s">
        <v>26</v>
      </c>
      <c r="G1678">
        <v>9</v>
      </c>
      <c r="H1678">
        <v>44.2</v>
      </c>
      <c r="I1678">
        <v>91</v>
      </c>
      <c r="J1678">
        <v>16</v>
      </c>
      <c r="K1678" t="s">
        <v>27</v>
      </c>
      <c r="L1678">
        <v>91</v>
      </c>
      <c r="M1678">
        <v>20</v>
      </c>
      <c r="N1678">
        <v>146</v>
      </c>
      <c r="O1678" t="s">
        <v>28</v>
      </c>
      <c r="P1678" t="s">
        <v>29</v>
      </c>
      <c r="Q1678" t="s">
        <v>29</v>
      </c>
      <c r="R1678" t="s">
        <v>30</v>
      </c>
      <c r="S1678">
        <v>305</v>
      </c>
      <c r="T1678">
        <v>1.1000000000000001</v>
      </c>
      <c r="U1678" t="s">
        <v>31</v>
      </c>
      <c r="X1678" t="str">
        <f t="shared" si="27"/>
        <v>SI9</v>
      </c>
      <c r="Y1678">
        <f>VLOOKUP($X1678,Salt_Elev!$Q$1:$R$128,2,FALSE)</f>
        <v>0.68300000000000005</v>
      </c>
    </row>
    <row r="1679" spans="1:25" x14ac:dyDescent="0.25">
      <c r="A1679" s="1">
        <v>45090</v>
      </c>
      <c r="B1679" s="2">
        <v>0.54166666666666663</v>
      </c>
      <c r="C1679" t="s">
        <v>23</v>
      </c>
      <c r="D1679" t="s">
        <v>24</v>
      </c>
      <c r="E1679" t="s">
        <v>25</v>
      </c>
      <c r="F1679" t="s">
        <v>26</v>
      </c>
      <c r="G1679">
        <v>9</v>
      </c>
      <c r="H1679">
        <v>44.2</v>
      </c>
      <c r="I1679">
        <v>91</v>
      </c>
      <c r="J1679">
        <v>16</v>
      </c>
      <c r="K1679" t="s">
        <v>27</v>
      </c>
      <c r="L1679">
        <v>91</v>
      </c>
      <c r="M1679">
        <v>20</v>
      </c>
      <c r="N1679">
        <v>146</v>
      </c>
      <c r="O1679" t="s">
        <v>28</v>
      </c>
      <c r="P1679" t="s">
        <v>29</v>
      </c>
      <c r="Q1679" t="s">
        <v>29</v>
      </c>
      <c r="R1679" t="s">
        <v>30</v>
      </c>
      <c r="S1679">
        <v>258</v>
      </c>
      <c r="T1679">
        <v>1</v>
      </c>
      <c r="U1679" t="s">
        <v>31</v>
      </c>
      <c r="X1679" t="str">
        <f t="shared" si="27"/>
        <v>SI9</v>
      </c>
      <c r="Y1679">
        <f>VLOOKUP($X1679,Salt_Elev!$Q$1:$R$128,2,FALSE)</f>
        <v>0.68300000000000005</v>
      </c>
    </row>
    <row r="1680" spans="1:25" x14ac:dyDescent="0.25">
      <c r="A1680" s="1">
        <v>45090</v>
      </c>
      <c r="B1680" s="2">
        <v>0.54166666666666663</v>
      </c>
      <c r="C1680" t="s">
        <v>23</v>
      </c>
      <c r="D1680" t="s">
        <v>24</v>
      </c>
      <c r="E1680" t="s">
        <v>25</v>
      </c>
      <c r="F1680" t="s">
        <v>26</v>
      </c>
      <c r="G1680">
        <v>9</v>
      </c>
      <c r="H1680">
        <v>44.2</v>
      </c>
      <c r="I1680">
        <v>91</v>
      </c>
      <c r="J1680">
        <v>16</v>
      </c>
      <c r="K1680" t="s">
        <v>27</v>
      </c>
      <c r="L1680">
        <v>91</v>
      </c>
      <c r="M1680">
        <v>20</v>
      </c>
      <c r="N1680">
        <v>146</v>
      </c>
      <c r="O1680" t="s">
        <v>28</v>
      </c>
      <c r="P1680" t="s">
        <v>29</v>
      </c>
      <c r="Q1680" t="s">
        <v>29</v>
      </c>
      <c r="R1680" t="s">
        <v>30</v>
      </c>
      <c r="S1680">
        <v>316</v>
      </c>
      <c r="T1680">
        <v>1</v>
      </c>
      <c r="U1680" t="s">
        <v>31</v>
      </c>
      <c r="X1680" t="str">
        <f t="shared" si="27"/>
        <v>SI9</v>
      </c>
      <c r="Y1680">
        <f>VLOOKUP($X1680,Salt_Elev!$Q$1:$R$128,2,FALSE)</f>
        <v>0.68300000000000005</v>
      </c>
    </row>
    <row r="1681" spans="1:25" ht="14.25" customHeight="1" x14ac:dyDescent="0.25">
      <c r="A1681" s="1">
        <v>45090</v>
      </c>
      <c r="B1681" s="2">
        <v>0.54166666666666663</v>
      </c>
      <c r="C1681" t="s">
        <v>23</v>
      </c>
      <c r="D1681" t="s">
        <v>24</v>
      </c>
      <c r="E1681" t="s">
        <v>25</v>
      </c>
      <c r="F1681" t="s">
        <v>26</v>
      </c>
      <c r="G1681">
        <v>9</v>
      </c>
      <c r="H1681">
        <v>44.2</v>
      </c>
      <c r="I1681">
        <v>91</v>
      </c>
      <c r="J1681">
        <v>16</v>
      </c>
      <c r="K1681" t="s">
        <v>27</v>
      </c>
      <c r="L1681">
        <v>91</v>
      </c>
      <c r="M1681">
        <v>20</v>
      </c>
      <c r="N1681">
        <v>146</v>
      </c>
      <c r="O1681" t="s">
        <v>28</v>
      </c>
      <c r="P1681" t="s">
        <v>29</v>
      </c>
      <c r="Q1681" t="s">
        <v>29</v>
      </c>
      <c r="R1681" t="s">
        <v>30</v>
      </c>
      <c r="S1681">
        <v>306</v>
      </c>
      <c r="T1681">
        <v>1</v>
      </c>
      <c r="U1681" t="s">
        <v>31</v>
      </c>
      <c r="X1681" t="str">
        <f t="shared" si="27"/>
        <v>SI9</v>
      </c>
      <c r="Y1681">
        <f>VLOOKUP($X1681,Salt_Elev!$Q$1:$R$128,2,FALSE)</f>
        <v>0.68300000000000005</v>
      </c>
    </row>
    <row r="1682" spans="1:25" x14ac:dyDescent="0.25">
      <c r="A1682" s="1">
        <v>45090</v>
      </c>
      <c r="B1682" s="2">
        <v>0.54166666666666663</v>
      </c>
      <c r="C1682" t="s">
        <v>23</v>
      </c>
      <c r="D1682" t="s">
        <v>24</v>
      </c>
      <c r="E1682" t="s">
        <v>25</v>
      </c>
      <c r="F1682" t="s">
        <v>26</v>
      </c>
      <c r="G1682">
        <v>9</v>
      </c>
      <c r="H1682">
        <v>44.2</v>
      </c>
      <c r="I1682">
        <v>91</v>
      </c>
      <c r="J1682">
        <v>16</v>
      </c>
      <c r="K1682" t="s">
        <v>27</v>
      </c>
      <c r="L1682">
        <v>91</v>
      </c>
      <c r="M1682">
        <v>20</v>
      </c>
      <c r="N1682">
        <v>146</v>
      </c>
      <c r="O1682" t="s">
        <v>28</v>
      </c>
      <c r="P1682" t="s">
        <v>29</v>
      </c>
      <c r="Q1682" t="s">
        <v>29</v>
      </c>
      <c r="R1682" t="s">
        <v>30</v>
      </c>
      <c r="S1682">
        <v>282</v>
      </c>
      <c r="T1682">
        <v>1</v>
      </c>
      <c r="U1682" t="s">
        <v>31</v>
      </c>
      <c r="X1682" t="str">
        <f t="shared" si="27"/>
        <v>SI9</v>
      </c>
      <c r="Y1682">
        <f>VLOOKUP($X1682,Salt_Elev!$Q$1:$R$128,2,FALSE)</f>
        <v>0.68300000000000005</v>
      </c>
    </row>
    <row r="1683" spans="1:25" x14ac:dyDescent="0.25">
      <c r="A1683" s="1">
        <v>45090</v>
      </c>
      <c r="B1683" s="2">
        <v>0.54166666666666663</v>
      </c>
      <c r="C1683" t="s">
        <v>23</v>
      </c>
      <c r="D1683" t="s">
        <v>24</v>
      </c>
      <c r="E1683" t="s">
        <v>25</v>
      </c>
      <c r="F1683" t="s">
        <v>26</v>
      </c>
      <c r="G1683">
        <v>9</v>
      </c>
      <c r="H1683">
        <v>44.2</v>
      </c>
      <c r="I1683">
        <v>91</v>
      </c>
      <c r="J1683">
        <v>16</v>
      </c>
      <c r="K1683" t="s">
        <v>27</v>
      </c>
      <c r="L1683">
        <v>91</v>
      </c>
      <c r="M1683">
        <v>20</v>
      </c>
      <c r="N1683">
        <v>146</v>
      </c>
      <c r="O1683" t="s">
        <v>28</v>
      </c>
      <c r="P1683" t="s">
        <v>29</v>
      </c>
      <c r="Q1683" t="s">
        <v>29</v>
      </c>
      <c r="R1683" t="s">
        <v>30</v>
      </c>
      <c r="S1683">
        <v>168</v>
      </c>
      <c r="T1683">
        <v>1</v>
      </c>
      <c r="U1683" t="s">
        <v>31</v>
      </c>
      <c r="X1683" t="str">
        <f t="shared" si="27"/>
        <v>SI9</v>
      </c>
      <c r="Y1683">
        <f>VLOOKUP($X1683,Salt_Elev!$Q$1:$R$128,2,FALSE)</f>
        <v>0.68300000000000005</v>
      </c>
    </row>
    <row r="1684" spans="1:25" x14ac:dyDescent="0.25">
      <c r="A1684" s="1">
        <v>45090</v>
      </c>
      <c r="B1684" s="2">
        <v>0.54166666666666663</v>
      </c>
      <c r="C1684" t="s">
        <v>23</v>
      </c>
      <c r="D1684" t="s">
        <v>24</v>
      </c>
      <c r="E1684" t="s">
        <v>25</v>
      </c>
      <c r="F1684" t="s">
        <v>26</v>
      </c>
      <c r="G1684">
        <v>9</v>
      </c>
      <c r="H1684">
        <v>44.2</v>
      </c>
      <c r="I1684">
        <v>91</v>
      </c>
      <c r="J1684">
        <v>16</v>
      </c>
      <c r="K1684" t="s">
        <v>27</v>
      </c>
      <c r="L1684">
        <v>91</v>
      </c>
      <c r="M1684">
        <v>20</v>
      </c>
      <c r="N1684">
        <v>146</v>
      </c>
      <c r="O1684" t="s">
        <v>28</v>
      </c>
      <c r="P1684" t="s">
        <v>29</v>
      </c>
      <c r="Q1684" t="s">
        <v>29</v>
      </c>
      <c r="R1684" t="s">
        <v>30</v>
      </c>
      <c r="S1684">
        <v>304</v>
      </c>
      <c r="T1684">
        <v>1</v>
      </c>
      <c r="U1684" t="s">
        <v>31</v>
      </c>
      <c r="X1684" t="str">
        <f t="shared" si="27"/>
        <v>SI9</v>
      </c>
      <c r="Y1684">
        <f>VLOOKUP($X1684,Salt_Elev!$Q$1:$R$128,2,FALSE)</f>
        <v>0.68300000000000005</v>
      </c>
    </row>
    <row r="1685" spans="1:25" x14ac:dyDescent="0.25">
      <c r="A1685" s="1">
        <v>45090</v>
      </c>
      <c r="B1685" s="2">
        <v>0.54166666666666663</v>
      </c>
      <c r="C1685" t="s">
        <v>23</v>
      </c>
      <c r="D1685" t="s">
        <v>24</v>
      </c>
      <c r="E1685" t="s">
        <v>25</v>
      </c>
      <c r="F1685" t="s">
        <v>26</v>
      </c>
      <c r="G1685">
        <v>9</v>
      </c>
      <c r="H1685">
        <v>44.2</v>
      </c>
      <c r="I1685">
        <v>91</v>
      </c>
      <c r="J1685">
        <v>16</v>
      </c>
      <c r="K1685" t="s">
        <v>27</v>
      </c>
      <c r="L1685">
        <v>91</v>
      </c>
      <c r="M1685">
        <v>20</v>
      </c>
      <c r="N1685">
        <v>146</v>
      </c>
      <c r="O1685" t="s">
        <v>28</v>
      </c>
      <c r="P1685" t="s">
        <v>29</v>
      </c>
      <c r="Q1685" t="s">
        <v>29</v>
      </c>
      <c r="R1685" t="s">
        <v>30</v>
      </c>
      <c r="S1685">
        <v>375</v>
      </c>
      <c r="T1685">
        <v>0.7</v>
      </c>
      <c r="U1685" t="s">
        <v>31</v>
      </c>
      <c r="X1685" t="str">
        <f t="shared" si="27"/>
        <v>SI9</v>
      </c>
      <c r="Y1685">
        <f>VLOOKUP($X1685,Salt_Elev!$Q$1:$R$128,2,FALSE)</f>
        <v>0.68300000000000005</v>
      </c>
    </row>
    <row r="1686" spans="1:25" x14ac:dyDescent="0.25">
      <c r="A1686" s="1">
        <v>45090</v>
      </c>
      <c r="B1686" s="2">
        <v>0.54166666666666663</v>
      </c>
      <c r="C1686" t="s">
        <v>23</v>
      </c>
      <c r="D1686" t="s">
        <v>24</v>
      </c>
      <c r="E1686" t="s">
        <v>25</v>
      </c>
      <c r="F1686" t="s">
        <v>26</v>
      </c>
      <c r="G1686">
        <v>9</v>
      </c>
      <c r="H1686">
        <v>44.2</v>
      </c>
      <c r="I1686">
        <v>91</v>
      </c>
      <c r="J1686">
        <v>16</v>
      </c>
      <c r="K1686" t="s">
        <v>27</v>
      </c>
      <c r="L1686">
        <v>91</v>
      </c>
      <c r="M1686">
        <v>20</v>
      </c>
      <c r="N1686">
        <v>146</v>
      </c>
      <c r="O1686" t="s">
        <v>28</v>
      </c>
      <c r="P1686" t="s">
        <v>29</v>
      </c>
      <c r="Q1686" t="s">
        <v>29</v>
      </c>
      <c r="R1686" t="s">
        <v>30</v>
      </c>
      <c r="S1686">
        <v>123</v>
      </c>
      <c r="T1686">
        <v>0.7</v>
      </c>
      <c r="U1686" t="s">
        <v>31</v>
      </c>
      <c r="X1686" t="str">
        <f t="shared" si="27"/>
        <v>SI9</v>
      </c>
      <c r="Y1686">
        <f>VLOOKUP($X1686,Salt_Elev!$Q$1:$R$128,2,FALSE)</f>
        <v>0.68300000000000005</v>
      </c>
    </row>
    <row r="1687" spans="1:25" x14ac:dyDescent="0.25">
      <c r="A1687" s="1">
        <v>45090</v>
      </c>
      <c r="B1687" s="2">
        <v>0.60416666666666663</v>
      </c>
      <c r="C1687" t="s">
        <v>23</v>
      </c>
      <c r="D1687" t="s">
        <v>24</v>
      </c>
      <c r="E1687" t="s">
        <v>25</v>
      </c>
      <c r="F1687" t="s">
        <v>26</v>
      </c>
      <c r="G1687">
        <v>10</v>
      </c>
      <c r="H1687">
        <v>42.6</v>
      </c>
      <c r="I1687">
        <v>94</v>
      </c>
      <c r="J1687">
        <v>15</v>
      </c>
      <c r="K1687" t="s">
        <v>27</v>
      </c>
      <c r="L1687">
        <v>94</v>
      </c>
      <c r="M1687">
        <v>30</v>
      </c>
      <c r="N1687">
        <v>230</v>
      </c>
      <c r="O1687" t="s">
        <v>28</v>
      </c>
      <c r="P1687" t="s">
        <v>29</v>
      </c>
      <c r="Q1687" t="s">
        <v>29</v>
      </c>
      <c r="R1687" t="s">
        <v>30</v>
      </c>
      <c r="S1687">
        <v>372</v>
      </c>
      <c r="T1687">
        <v>1</v>
      </c>
      <c r="U1687" t="s">
        <v>31</v>
      </c>
      <c r="X1687" t="str">
        <f t="shared" si="27"/>
        <v>SI10</v>
      </c>
      <c r="Y1687">
        <f>VLOOKUP($X1687,Salt_Elev!$Q$1:$R$128,2,FALSE)</f>
        <v>0.624</v>
      </c>
    </row>
    <row r="1688" spans="1:25" x14ac:dyDescent="0.25">
      <c r="A1688" s="1">
        <v>45090</v>
      </c>
      <c r="B1688" s="2">
        <v>0.60416666666666663</v>
      </c>
      <c r="C1688" t="s">
        <v>23</v>
      </c>
      <c r="D1688" t="s">
        <v>24</v>
      </c>
      <c r="E1688" t="s">
        <v>25</v>
      </c>
      <c r="F1688" t="s">
        <v>26</v>
      </c>
      <c r="G1688">
        <v>10</v>
      </c>
      <c r="H1688">
        <v>42.6</v>
      </c>
      <c r="I1688">
        <v>94</v>
      </c>
      <c r="J1688">
        <v>15</v>
      </c>
      <c r="K1688" t="s">
        <v>27</v>
      </c>
      <c r="L1688">
        <v>94</v>
      </c>
      <c r="M1688">
        <v>30</v>
      </c>
      <c r="N1688">
        <v>230</v>
      </c>
      <c r="O1688" t="s">
        <v>28</v>
      </c>
      <c r="P1688" t="s">
        <v>29</v>
      </c>
      <c r="Q1688" t="s">
        <v>29</v>
      </c>
      <c r="R1688" t="s">
        <v>30</v>
      </c>
      <c r="S1688">
        <v>417</v>
      </c>
      <c r="T1688">
        <v>1</v>
      </c>
      <c r="U1688" t="s">
        <v>31</v>
      </c>
      <c r="X1688" t="str">
        <f t="shared" si="27"/>
        <v>SI10</v>
      </c>
      <c r="Y1688">
        <f>VLOOKUP($X1688,Salt_Elev!$Q$1:$R$128,2,FALSE)</f>
        <v>0.624</v>
      </c>
    </row>
    <row r="1689" spans="1:25" x14ac:dyDescent="0.25">
      <c r="A1689" s="1">
        <v>45090</v>
      </c>
      <c r="B1689" s="2">
        <v>0.60416666666666663</v>
      </c>
      <c r="C1689" t="s">
        <v>23</v>
      </c>
      <c r="D1689" t="s">
        <v>24</v>
      </c>
      <c r="E1689" t="s">
        <v>25</v>
      </c>
      <c r="F1689" t="s">
        <v>26</v>
      </c>
      <c r="G1689">
        <v>10</v>
      </c>
      <c r="H1689">
        <v>42.6</v>
      </c>
      <c r="I1689">
        <v>94</v>
      </c>
      <c r="J1689">
        <v>15</v>
      </c>
      <c r="K1689" t="s">
        <v>27</v>
      </c>
      <c r="L1689">
        <v>94</v>
      </c>
      <c r="M1689">
        <v>30</v>
      </c>
      <c r="N1689">
        <v>230</v>
      </c>
      <c r="O1689" t="s">
        <v>28</v>
      </c>
      <c r="P1689" t="s">
        <v>29</v>
      </c>
      <c r="Q1689" t="s">
        <v>29</v>
      </c>
      <c r="R1689" t="s">
        <v>30</v>
      </c>
      <c r="S1689">
        <v>82</v>
      </c>
      <c r="T1689">
        <v>1</v>
      </c>
      <c r="U1689" t="s">
        <v>31</v>
      </c>
      <c r="X1689" t="str">
        <f t="shared" si="27"/>
        <v>SI10</v>
      </c>
      <c r="Y1689">
        <f>VLOOKUP($X1689,Salt_Elev!$Q$1:$R$128,2,FALSE)</f>
        <v>0.624</v>
      </c>
    </row>
    <row r="1690" spans="1:25" x14ac:dyDescent="0.25">
      <c r="A1690" s="1">
        <v>45090</v>
      </c>
      <c r="B1690" s="2">
        <v>0.60416666666666663</v>
      </c>
      <c r="C1690" t="s">
        <v>23</v>
      </c>
      <c r="D1690" t="s">
        <v>24</v>
      </c>
      <c r="E1690" t="s">
        <v>25</v>
      </c>
      <c r="F1690" t="s">
        <v>26</v>
      </c>
      <c r="G1690">
        <v>10</v>
      </c>
      <c r="H1690">
        <v>42.6</v>
      </c>
      <c r="I1690">
        <v>94</v>
      </c>
      <c r="J1690">
        <v>15</v>
      </c>
      <c r="K1690" t="s">
        <v>27</v>
      </c>
      <c r="L1690">
        <v>94</v>
      </c>
      <c r="M1690">
        <v>30</v>
      </c>
      <c r="N1690">
        <v>230</v>
      </c>
      <c r="O1690" t="s">
        <v>28</v>
      </c>
      <c r="P1690" t="s">
        <v>29</v>
      </c>
      <c r="Q1690" t="s">
        <v>29</v>
      </c>
      <c r="R1690" t="s">
        <v>30</v>
      </c>
      <c r="S1690">
        <v>412</v>
      </c>
      <c r="T1690">
        <v>1</v>
      </c>
      <c r="U1690" t="s">
        <v>31</v>
      </c>
      <c r="X1690" t="str">
        <f t="shared" si="27"/>
        <v>SI10</v>
      </c>
      <c r="Y1690">
        <f>VLOOKUP($X1690,Salt_Elev!$Q$1:$R$128,2,FALSE)</f>
        <v>0.624</v>
      </c>
    </row>
    <row r="1691" spans="1:25" x14ac:dyDescent="0.25">
      <c r="A1691" s="1">
        <v>45090</v>
      </c>
      <c r="B1691" s="2">
        <v>0.60416666666666663</v>
      </c>
      <c r="C1691" t="s">
        <v>23</v>
      </c>
      <c r="D1691" t="s">
        <v>24</v>
      </c>
      <c r="E1691" t="s">
        <v>25</v>
      </c>
      <c r="F1691" t="s">
        <v>26</v>
      </c>
      <c r="G1691">
        <v>10</v>
      </c>
      <c r="H1691">
        <v>42.6</v>
      </c>
      <c r="I1691">
        <v>94</v>
      </c>
      <c r="J1691">
        <v>15</v>
      </c>
      <c r="K1691" t="s">
        <v>27</v>
      </c>
      <c r="L1691">
        <v>94</v>
      </c>
      <c r="M1691">
        <v>30</v>
      </c>
      <c r="N1691">
        <v>230</v>
      </c>
      <c r="O1691" t="s">
        <v>28</v>
      </c>
      <c r="P1691" t="s">
        <v>29</v>
      </c>
      <c r="Q1691" t="s">
        <v>29</v>
      </c>
      <c r="R1691" t="s">
        <v>30</v>
      </c>
      <c r="S1691">
        <v>303</v>
      </c>
      <c r="T1691">
        <v>1</v>
      </c>
      <c r="U1691" t="s">
        <v>31</v>
      </c>
      <c r="X1691" t="str">
        <f t="shared" si="27"/>
        <v>SI10</v>
      </c>
      <c r="Y1691">
        <f>VLOOKUP($X1691,Salt_Elev!$Q$1:$R$128,2,FALSE)</f>
        <v>0.624</v>
      </c>
    </row>
    <row r="1692" spans="1:25" x14ac:dyDescent="0.25">
      <c r="A1692" s="1">
        <v>45090</v>
      </c>
      <c r="B1692" s="2">
        <v>0.60416666666666663</v>
      </c>
      <c r="C1692" t="s">
        <v>23</v>
      </c>
      <c r="D1692" t="s">
        <v>24</v>
      </c>
      <c r="E1692" t="s">
        <v>25</v>
      </c>
      <c r="F1692" t="s">
        <v>26</v>
      </c>
      <c r="G1692">
        <v>10</v>
      </c>
      <c r="H1692">
        <v>42.6</v>
      </c>
      <c r="I1692">
        <v>94</v>
      </c>
      <c r="J1692">
        <v>15</v>
      </c>
      <c r="K1692" t="s">
        <v>27</v>
      </c>
      <c r="L1692">
        <v>94</v>
      </c>
      <c r="M1692">
        <v>30</v>
      </c>
      <c r="N1692">
        <v>230</v>
      </c>
      <c r="O1692" t="s">
        <v>28</v>
      </c>
      <c r="P1692" t="s">
        <v>29</v>
      </c>
      <c r="Q1692" t="s">
        <v>29</v>
      </c>
      <c r="R1692" t="s">
        <v>30</v>
      </c>
      <c r="S1692">
        <v>332</v>
      </c>
      <c r="T1692">
        <v>0.9</v>
      </c>
      <c r="U1692" t="s">
        <v>31</v>
      </c>
      <c r="X1692" t="str">
        <f t="shared" si="27"/>
        <v>SI10</v>
      </c>
      <c r="Y1692">
        <f>VLOOKUP($X1692,Salt_Elev!$Q$1:$R$128,2,FALSE)</f>
        <v>0.624</v>
      </c>
    </row>
    <row r="1693" spans="1:25" x14ac:dyDescent="0.25">
      <c r="A1693" s="1">
        <v>45090</v>
      </c>
      <c r="B1693" s="2">
        <v>0.60416666666666663</v>
      </c>
      <c r="C1693" t="s">
        <v>23</v>
      </c>
      <c r="D1693" t="s">
        <v>24</v>
      </c>
      <c r="E1693" t="s">
        <v>25</v>
      </c>
      <c r="F1693" t="s">
        <v>26</v>
      </c>
      <c r="G1693">
        <v>10</v>
      </c>
      <c r="H1693">
        <v>42.6</v>
      </c>
      <c r="I1693">
        <v>94</v>
      </c>
      <c r="J1693">
        <v>15</v>
      </c>
      <c r="K1693" t="s">
        <v>27</v>
      </c>
      <c r="L1693">
        <v>94</v>
      </c>
      <c r="M1693">
        <v>30</v>
      </c>
      <c r="N1693">
        <v>230</v>
      </c>
      <c r="O1693" t="s">
        <v>28</v>
      </c>
      <c r="P1693" t="s">
        <v>29</v>
      </c>
      <c r="Q1693" t="s">
        <v>29</v>
      </c>
      <c r="R1693" t="s">
        <v>30</v>
      </c>
      <c r="S1693">
        <v>120</v>
      </c>
      <c r="T1693">
        <v>0.9</v>
      </c>
      <c r="U1693" t="s">
        <v>31</v>
      </c>
      <c r="X1693" t="str">
        <f t="shared" si="27"/>
        <v>SI10</v>
      </c>
      <c r="Y1693">
        <f>VLOOKUP($X1693,Salt_Elev!$Q$1:$R$128,2,FALSE)</f>
        <v>0.624</v>
      </c>
    </row>
    <row r="1694" spans="1:25" x14ac:dyDescent="0.25">
      <c r="A1694" s="1">
        <v>45090</v>
      </c>
      <c r="B1694" s="2">
        <v>0.60416666666666663</v>
      </c>
      <c r="C1694" t="s">
        <v>23</v>
      </c>
      <c r="D1694" t="s">
        <v>24</v>
      </c>
      <c r="E1694" t="s">
        <v>25</v>
      </c>
      <c r="F1694" t="s">
        <v>26</v>
      </c>
      <c r="G1694">
        <v>10</v>
      </c>
      <c r="H1694">
        <v>42.6</v>
      </c>
      <c r="I1694">
        <v>94</v>
      </c>
      <c r="J1694">
        <v>15</v>
      </c>
      <c r="K1694" t="s">
        <v>27</v>
      </c>
      <c r="L1694">
        <v>94</v>
      </c>
      <c r="M1694">
        <v>30</v>
      </c>
      <c r="N1694">
        <v>230</v>
      </c>
      <c r="O1694" t="s">
        <v>28</v>
      </c>
      <c r="P1694" t="s">
        <v>29</v>
      </c>
      <c r="Q1694" t="s">
        <v>29</v>
      </c>
      <c r="R1694" t="s">
        <v>30</v>
      </c>
      <c r="S1694">
        <v>320</v>
      </c>
      <c r="T1694">
        <v>0.8</v>
      </c>
      <c r="U1694" t="s">
        <v>31</v>
      </c>
      <c r="X1694" t="str">
        <f t="shared" si="27"/>
        <v>SI10</v>
      </c>
      <c r="Y1694">
        <f>VLOOKUP($X1694,Salt_Elev!$Q$1:$R$128,2,FALSE)</f>
        <v>0.624</v>
      </c>
    </row>
    <row r="1695" spans="1:25" x14ac:dyDescent="0.25">
      <c r="A1695" s="1">
        <v>45090</v>
      </c>
      <c r="B1695" s="2">
        <v>0.60416666666666663</v>
      </c>
      <c r="C1695" t="s">
        <v>23</v>
      </c>
      <c r="D1695" t="s">
        <v>24</v>
      </c>
      <c r="E1695" t="s">
        <v>25</v>
      </c>
      <c r="F1695" t="s">
        <v>26</v>
      </c>
      <c r="G1695">
        <v>10</v>
      </c>
      <c r="H1695">
        <v>42.6</v>
      </c>
      <c r="I1695">
        <v>94</v>
      </c>
      <c r="J1695">
        <v>15</v>
      </c>
      <c r="K1695" t="s">
        <v>27</v>
      </c>
      <c r="L1695">
        <v>94</v>
      </c>
      <c r="M1695">
        <v>30</v>
      </c>
      <c r="N1695">
        <v>230</v>
      </c>
      <c r="O1695" t="s">
        <v>28</v>
      </c>
      <c r="P1695" t="s">
        <v>29</v>
      </c>
      <c r="Q1695" t="s">
        <v>29</v>
      </c>
      <c r="R1695" t="s">
        <v>30</v>
      </c>
      <c r="S1695">
        <v>185</v>
      </c>
      <c r="T1695">
        <v>0.8</v>
      </c>
      <c r="U1695" t="s">
        <v>31</v>
      </c>
      <c r="X1695" t="str">
        <f t="shared" si="27"/>
        <v>SI10</v>
      </c>
      <c r="Y1695">
        <f>VLOOKUP($X1695,Salt_Elev!$Q$1:$R$128,2,FALSE)</f>
        <v>0.624</v>
      </c>
    </row>
    <row r="1696" spans="1:25" x14ac:dyDescent="0.25">
      <c r="A1696" s="1">
        <v>45090</v>
      </c>
      <c r="B1696" s="2">
        <v>0.60416666666666663</v>
      </c>
      <c r="C1696" t="s">
        <v>23</v>
      </c>
      <c r="D1696" t="s">
        <v>24</v>
      </c>
      <c r="E1696" t="s">
        <v>25</v>
      </c>
      <c r="F1696" t="s">
        <v>26</v>
      </c>
      <c r="G1696">
        <v>10</v>
      </c>
      <c r="H1696">
        <v>42.6</v>
      </c>
      <c r="I1696">
        <v>94</v>
      </c>
      <c r="J1696">
        <v>15</v>
      </c>
      <c r="K1696" t="s">
        <v>27</v>
      </c>
      <c r="L1696">
        <v>94</v>
      </c>
      <c r="M1696">
        <v>30</v>
      </c>
      <c r="N1696">
        <v>230</v>
      </c>
      <c r="O1696" t="s">
        <v>28</v>
      </c>
      <c r="P1696" t="s">
        <v>29</v>
      </c>
      <c r="Q1696" t="s">
        <v>29</v>
      </c>
      <c r="R1696" t="s">
        <v>30</v>
      </c>
      <c r="S1696">
        <v>357</v>
      </c>
      <c r="T1696">
        <v>0.7</v>
      </c>
      <c r="U1696" t="s">
        <v>31</v>
      </c>
      <c r="X1696" t="str">
        <f t="shared" si="27"/>
        <v>SI10</v>
      </c>
      <c r="Y1696">
        <f>VLOOKUP($X1696,Salt_Elev!$Q$1:$R$128,2,FALSE)</f>
        <v>0.624</v>
      </c>
    </row>
    <row r="1697" spans="1:25" x14ac:dyDescent="0.25">
      <c r="A1697" s="1">
        <v>45090</v>
      </c>
      <c r="B1697" s="2">
        <v>0.61805555555555558</v>
      </c>
      <c r="C1697" t="s">
        <v>23</v>
      </c>
      <c r="D1697" t="s">
        <v>24</v>
      </c>
      <c r="E1697" t="s">
        <v>25</v>
      </c>
      <c r="F1697" t="s">
        <v>26</v>
      </c>
      <c r="G1697">
        <v>11</v>
      </c>
      <c r="H1697">
        <v>50.9</v>
      </c>
      <c r="I1697">
        <v>93</v>
      </c>
      <c r="J1697">
        <v>6</v>
      </c>
      <c r="K1697" t="s">
        <v>27</v>
      </c>
      <c r="L1697">
        <v>93</v>
      </c>
      <c r="M1697">
        <v>30</v>
      </c>
      <c r="N1697">
        <v>302</v>
      </c>
      <c r="O1697" t="s">
        <v>39</v>
      </c>
      <c r="P1697" t="s">
        <v>29</v>
      </c>
      <c r="Q1697" t="s">
        <v>29</v>
      </c>
      <c r="R1697" t="s">
        <v>40</v>
      </c>
      <c r="S1697">
        <v>221</v>
      </c>
      <c r="T1697">
        <v>1.2</v>
      </c>
      <c r="U1697" t="s">
        <v>31</v>
      </c>
      <c r="X1697" t="str">
        <f t="shared" si="27"/>
        <v>SI11</v>
      </c>
      <c r="Y1697">
        <f>VLOOKUP($X1697,Salt_Elev!$Q$1:$R$128,2,FALSE)</f>
        <v>0.64</v>
      </c>
    </row>
    <row r="1698" spans="1:25" x14ac:dyDescent="0.25">
      <c r="A1698" s="1">
        <v>45090</v>
      </c>
      <c r="B1698" s="2">
        <v>0.61805555555555558</v>
      </c>
      <c r="C1698" t="s">
        <v>23</v>
      </c>
      <c r="D1698" t="s">
        <v>24</v>
      </c>
      <c r="E1698" t="s">
        <v>25</v>
      </c>
      <c r="F1698" t="s">
        <v>26</v>
      </c>
      <c r="G1698">
        <v>11</v>
      </c>
      <c r="H1698">
        <v>50.9</v>
      </c>
      <c r="I1698">
        <v>93</v>
      </c>
      <c r="J1698">
        <v>6</v>
      </c>
      <c r="K1698" t="s">
        <v>27</v>
      </c>
      <c r="L1698">
        <v>93</v>
      </c>
      <c r="M1698">
        <v>30</v>
      </c>
      <c r="N1698">
        <v>302</v>
      </c>
      <c r="O1698" t="s">
        <v>39</v>
      </c>
      <c r="P1698" t="s">
        <v>29</v>
      </c>
      <c r="Q1698" t="s">
        <v>29</v>
      </c>
      <c r="R1698" t="s">
        <v>40</v>
      </c>
      <c r="S1698">
        <v>66</v>
      </c>
      <c r="T1698">
        <v>1.2</v>
      </c>
      <c r="U1698" t="s">
        <v>31</v>
      </c>
      <c r="X1698" t="str">
        <f t="shared" si="27"/>
        <v>SI11</v>
      </c>
      <c r="Y1698">
        <f>VLOOKUP($X1698,Salt_Elev!$Q$1:$R$128,2,FALSE)</f>
        <v>0.64</v>
      </c>
    </row>
    <row r="1699" spans="1:25" x14ac:dyDescent="0.25">
      <c r="A1699" s="1">
        <v>45090</v>
      </c>
      <c r="B1699" s="2">
        <v>0.61805555555555558</v>
      </c>
      <c r="C1699" t="s">
        <v>23</v>
      </c>
      <c r="D1699" t="s">
        <v>24</v>
      </c>
      <c r="E1699" t="s">
        <v>25</v>
      </c>
      <c r="F1699" t="s">
        <v>26</v>
      </c>
      <c r="G1699">
        <v>11</v>
      </c>
      <c r="H1699">
        <v>50.9</v>
      </c>
      <c r="I1699">
        <v>93</v>
      </c>
      <c r="J1699">
        <v>6</v>
      </c>
      <c r="K1699" t="s">
        <v>27</v>
      </c>
      <c r="L1699">
        <v>93</v>
      </c>
      <c r="M1699">
        <v>30</v>
      </c>
      <c r="N1699">
        <v>302</v>
      </c>
      <c r="O1699" t="s">
        <v>39</v>
      </c>
      <c r="P1699" t="s">
        <v>29</v>
      </c>
      <c r="Q1699" t="s">
        <v>29</v>
      </c>
      <c r="R1699" t="s">
        <v>40</v>
      </c>
      <c r="S1699">
        <v>265</v>
      </c>
      <c r="T1699">
        <v>1.2</v>
      </c>
      <c r="U1699" t="s">
        <v>31</v>
      </c>
      <c r="X1699" t="str">
        <f t="shared" si="27"/>
        <v>SI11</v>
      </c>
      <c r="Y1699">
        <f>VLOOKUP($X1699,Salt_Elev!$Q$1:$R$128,2,FALSE)</f>
        <v>0.64</v>
      </c>
    </row>
    <row r="1700" spans="1:25" x14ac:dyDescent="0.25">
      <c r="A1700" s="1">
        <v>45090</v>
      </c>
      <c r="B1700" s="2">
        <v>0.61805555555555558</v>
      </c>
      <c r="C1700" t="s">
        <v>23</v>
      </c>
      <c r="D1700" t="s">
        <v>24</v>
      </c>
      <c r="E1700" t="s">
        <v>25</v>
      </c>
      <c r="F1700" t="s">
        <v>26</v>
      </c>
      <c r="G1700">
        <v>11</v>
      </c>
      <c r="H1700">
        <v>50.9</v>
      </c>
      <c r="I1700">
        <v>93</v>
      </c>
      <c r="J1700">
        <v>6</v>
      </c>
      <c r="K1700" t="s">
        <v>27</v>
      </c>
      <c r="L1700">
        <v>93</v>
      </c>
      <c r="M1700">
        <v>30</v>
      </c>
      <c r="N1700">
        <v>302</v>
      </c>
      <c r="O1700" t="s">
        <v>39</v>
      </c>
      <c r="P1700" t="s">
        <v>29</v>
      </c>
      <c r="Q1700" t="s">
        <v>29</v>
      </c>
      <c r="R1700" t="s">
        <v>40</v>
      </c>
      <c r="S1700">
        <v>301</v>
      </c>
      <c r="T1700">
        <v>1</v>
      </c>
      <c r="U1700" t="s">
        <v>31</v>
      </c>
      <c r="X1700" t="str">
        <f t="shared" si="27"/>
        <v>SI11</v>
      </c>
      <c r="Y1700">
        <f>VLOOKUP($X1700,Salt_Elev!$Q$1:$R$128,2,FALSE)</f>
        <v>0.64</v>
      </c>
    </row>
    <row r="1701" spans="1:25" x14ac:dyDescent="0.25">
      <c r="A1701" s="1">
        <v>45090</v>
      </c>
      <c r="B1701" s="2">
        <v>0.61805555555555558</v>
      </c>
      <c r="C1701" t="s">
        <v>23</v>
      </c>
      <c r="D1701" t="s">
        <v>24</v>
      </c>
      <c r="E1701" t="s">
        <v>25</v>
      </c>
      <c r="F1701" t="s">
        <v>26</v>
      </c>
      <c r="G1701">
        <v>11</v>
      </c>
      <c r="H1701">
        <v>50.9</v>
      </c>
      <c r="I1701">
        <v>93</v>
      </c>
      <c r="J1701">
        <v>6</v>
      </c>
      <c r="K1701" t="s">
        <v>27</v>
      </c>
      <c r="L1701">
        <v>93</v>
      </c>
      <c r="M1701">
        <v>30</v>
      </c>
      <c r="N1701">
        <v>302</v>
      </c>
      <c r="O1701" t="s">
        <v>39</v>
      </c>
      <c r="P1701" t="s">
        <v>29</v>
      </c>
      <c r="Q1701" t="s">
        <v>29</v>
      </c>
      <c r="R1701" t="s">
        <v>40</v>
      </c>
      <c r="S1701">
        <v>437</v>
      </c>
      <c r="T1701">
        <v>1</v>
      </c>
      <c r="U1701" t="s">
        <v>31</v>
      </c>
      <c r="X1701" t="str">
        <f t="shared" si="27"/>
        <v>SI11</v>
      </c>
      <c r="Y1701">
        <f>VLOOKUP($X1701,Salt_Elev!$Q$1:$R$128,2,FALSE)</f>
        <v>0.64</v>
      </c>
    </row>
    <row r="1702" spans="1:25" x14ac:dyDescent="0.25">
      <c r="A1702" s="1">
        <v>45090</v>
      </c>
      <c r="B1702" s="2">
        <v>0.61805555555555558</v>
      </c>
      <c r="C1702" t="s">
        <v>23</v>
      </c>
      <c r="D1702" t="s">
        <v>24</v>
      </c>
      <c r="E1702" t="s">
        <v>25</v>
      </c>
      <c r="F1702" t="s">
        <v>26</v>
      </c>
      <c r="G1702">
        <v>11</v>
      </c>
      <c r="H1702">
        <v>50.9</v>
      </c>
      <c r="I1702">
        <v>93</v>
      </c>
      <c r="J1702">
        <v>6</v>
      </c>
      <c r="K1702" t="s">
        <v>27</v>
      </c>
      <c r="L1702">
        <v>93</v>
      </c>
      <c r="M1702">
        <v>30</v>
      </c>
      <c r="N1702">
        <v>302</v>
      </c>
      <c r="O1702" t="s">
        <v>39</v>
      </c>
      <c r="P1702" t="s">
        <v>29</v>
      </c>
      <c r="Q1702" t="s">
        <v>29</v>
      </c>
      <c r="R1702" t="s">
        <v>40</v>
      </c>
      <c r="S1702">
        <v>271</v>
      </c>
      <c r="T1702">
        <v>1</v>
      </c>
      <c r="U1702" t="s">
        <v>31</v>
      </c>
      <c r="X1702" t="str">
        <f t="shared" si="27"/>
        <v>SI11</v>
      </c>
      <c r="Y1702">
        <f>VLOOKUP($X1702,Salt_Elev!$Q$1:$R$128,2,FALSE)</f>
        <v>0.64</v>
      </c>
    </row>
    <row r="1703" spans="1:25" x14ac:dyDescent="0.25">
      <c r="A1703" s="1">
        <v>45090</v>
      </c>
      <c r="B1703" s="2">
        <v>0.61805555555555558</v>
      </c>
      <c r="C1703" t="s">
        <v>23</v>
      </c>
      <c r="D1703" t="s">
        <v>24</v>
      </c>
      <c r="E1703" t="s">
        <v>25</v>
      </c>
      <c r="F1703" t="s">
        <v>26</v>
      </c>
      <c r="G1703">
        <v>11</v>
      </c>
      <c r="H1703">
        <v>50.9</v>
      </c>
      <c r="I1703">
        <v>93</v>
      </c>
      <c r="J1703">
        <v>6</v>
      </c>
      <c r="K1703" t="s">
        <v>27</v>
      </c>
      <c r="L1703">
        <v>93</v>
      </c>
      <c r="M1703">
        <v>30</v>
      </c>
      <c r="N1703">
        <v>302</v>
      </c>
      <c r="O1703" t="s">
        <v>39</v>
      </c>
      <c r="P1703" t="s">
        <v>29</v>
      </c>
      <c r="Q1703" t="s">
        <v>29</v>
      </c>
      <c r="R1703" t="s">
        <v>40</v>
      </c>
      <c r="S1703">
        <v>292</v>
      </c>
      <c r="T1703">
        <v>0.8</v>
      </c>
      <c r="U1703" t="s">
        <v>31</v>
      </c>
      <c r="X1703" t="str">
        <f t="shared" si="27"/>
        <v>SI11</v>
      </c>
      <c r="Y1703">
        <f>VLOOKUP($X1703,Salt_Elev!$Q$1:$R$128,2,FALSE)</f>
        <v>0.64</v>
      </c>
    </row>
    <row r="1704" spans="1:25" x14ac:dyDescent="0.25">
      <c r="A1704" s="1">
        <v>45090</v>
      </c>
      <c r="B1704" s="2">
        <v>0.61805555555555558</v>
      </c>
      <c r="C1704" t="s">
        <v>23</v>
      </c>
      <c r="D1704" t="s">
        <v>24</v>
      </c>
      <c r="E1704" t="s">
        <v>25</v>
      </c>
      <c r="F1704" t="s">
        <v>26</v>
      </c>
      <c r="G1704">
        <v>11</v>
      </c>
      <c r="H1704">
        <v>50.9</v>
      </c>
      <c r="I1704">
        <v>93</v>
      </c>
      <c r="J1704">
        <v>6</v>
      </c>
      <c r="K1704" t="s">
        <v>27</v>
      </c>
      <c r="L1704">
        <v>93</v>
      </c>
      <c r="M1704">
        <v>30</v>
      </c>
      <c r="N1704">
        <v>302</v>
      </c>
      <c r="O1704" t="s">
        <v>39</v>
      </c>
      <c r="P1704" t="s">
        <v>29</v>
      </c>
      <c r="Q1704" t="s">
        <v>29</v>
      </c>
      <c r="R1704" t="s">
        <v>40</v>
      </c>
      <c r="S1704">
        <v>270</v>
      </c>
      <c r="T1704">
        <v>0.5</v>
      </c>
      <c r="U1704" t="s">
        <v>31</v>
      </c>
      <c r="X1704" t="str">
        <f t="shared" si="27"/>
        <v>SI11</v>
      </c>
      <c r="Y1704">
        <f>VLOOKUP($X1704,Salt_Elev!$Q$1:$R$128,2,FALSE)</f>
        <v>0.64</v>
      </c>
    </row>
    <row r="1705" spans="1:25" x14ac:dyDescent="0.25">
      <c r="A1705" s="1">
        <v>45090</v>
      </c>
      <c r="B1705" s="2">
        <v>0.61805555555555558</v>
      </c>
      <c r="C1705" t="s">
        <v>23</v>
      </c>
      <c r="D1705" t="s">
        <v>24</v>
      </c>
      <c r="E1705" t="s">
        <v>25</v>
      </c>
      <c r="F1705" t="s">
        <v>26</v>
      </c>
      <c r="G1705">
        <v>11</v>
      </c>
      <c r="H1705">
        <v>50.9</v>
      </c>
      <c r="I1705">
        <v>93</v>
      </c>
      <c r="J1705">
        <v>6</v>
      </c>
      <c r="K1705" t="s">
        <v>27</v>
      </c>
      <c r="L1705">
        <v>93</v>
      </c>
      <c r="M1705">
        <v>30</v>
      </c>
      <c r="N1705">
        <v>302</v>
      </c>
      <c r="O1705" t="s">
        <v>39</v>
      </c>
      <c r="P1705" t="s">
        <v>29</v>
      </c>
      <c r="Q1705" t="s">
        <v>29</v>
      </c>
      <c r="R1705" t="s">
        <v>40</v>
      </c>
      <c r="S1705">
        <v>376</v>
      </c>
      <c r="T1705">
        <v>0.5</v>
      </c>
      <c r="U1705" t="s">
        <v>31</v>
      </c>
      <c r="X1705" t="str">
        <f t="shared" si="27"/>
        <v>SI11</v>
      </c>
      <c r="Y1705">
        <f>VLOOKUP($X1705,Salt_Elev!$Q$1:$R$128,2,FALSE)</f>
        <v>0.64</v>
      </c>
    </row>
    <row r="1706" spans="1:25" x14ac:dyDescent="0.25">
      <c r="A1706" s="1">
        <v>45090</v>
      </c>
      <c r="B1706" s="2">
        <v>0.61805555555555558</v>
      </c>
      <c r="C1706" t="s">
        <v>23</v>
      </c>
      <c r="D1706" t="s">
        <v>24</v>
      </c>
      <c r="E1706" t="s">
        <v>25</v>
      </c>
      <c r="F1706" t="s">
        <v>26</v>
      </c>
      <c r="G1706">
        <v>11</v>
      </c>
      <c r="H1706">
        <v>50.9</v>
      </c>
      <c r="I1706">
        <v>93</v>
      </c>
      <c r="J1706">
        <v>6</v>
      </c>
      <c r="K1706" t="s">
        <v>27</v>
      </c>
      <c r="L1706">
        <v>93</v>
      </c>
      <c r="M1706">
        <v>30</v>
      </c>
      <c r="N1706">
        <v>302</v>
      </c>
      <c r="O1706" t="s">
        <v>39</v>
      </c>
      <c r="P1706" t="s">
        <v>29</v>
      </c>
      <c r="Q1706" t="s">
        <v>29</v>
      </c>
      <c r="R1706" t="s">
        <v>40</v>
      </c>
      <c r="S1706">
        <v>250</v>
      </c>
      <c r="T1706">
        <v>0.5</v>
      </c>
      <c r="U1706" t="s">
        <v>31</v>
      </c>
      <c r="X1706" t="str">
        <f t="shared" si="27"/>
        <v>SI11</v>
      </c>
      <c r="Y1706">
        <f>VLOOKUP($X1706,Salt_Elev!$Q$1:$R$128,2,FALSE)</f>
        <v>0.64</v>
      </c>
    </row>
    <row r="1707" spans="1:25" x14ac:dyDescent="0.25">
      <c r="A1707" s="1">
        <v>45090</v>
      </c>
      <c r="B1707" s="2">
        <v>0.63194444444444442</v>
      </c>
      <c r="C1707" t="s">
        <v>23</v>
      </c>
      <c r="D1707" t="s">
        <v>24</v>
      </c>
      <c r="E1707" t="s">
        <v>25</v>
      </c>
      <c r="F1707" t="s">
        <v>26</v>
      </c>
      <c r="G1707">
        <v>12</v>
      </c>
      <c r="H1707">
        <v>37.200000000000003</v>
      </c>
      <c r="I1707">
        <v>94</v>
      </c>
      <c r="J1707">
        <v>29</v>
      </c>
      <c r="K1707" t="s">
        <v>27</v>
      </c>
      <c r="L1707">
        <v>94</v>
      </c>
      <c r="M1707">
        <v>30</v>
      </c>
      <c r="N1707">
        <v>209</v>
      </c>
      <c r="O1707" t="s">
        <v>28</v>
      </c>
      <c r="P1707" t="s">
        <v>29</v>
      </c>
      <c r="Q1707" t="s">
        <v>29</v>
      </c>
      <c r="R1707" t="s">
        <v>30</v>
      </c>
      <c r="S1707">
        <v>181</v>
      </c>
      <c r="T1707">
        <v>1</v>
      </c>
      <c r="U1707" t="s">
        <v>31</v>
      </c>
      <c r="X1707" t="str">
        <f t="shared" si="27"/>
        <v>SI12</v>
      </c>
      <c r="Y1707">
        <f>VLOOKUP($X1707,Salt_Elev!$Q$1:$R$128,2,FALSE)</f>
        <v>0.75</v>
      </c>
    </row>
    <row r="1708" spans="1:25" x14ac:dyDescent="0.25">
      <c r="A1708" s="1">
        <v>45090</v>
      </c>
      <c r="B1708" s="2">
        <v>0.63194444444444442</v>
      </c>
      <c r="C1708" t="s">
        <v>23</v>
      </c>
      <c r="D1708" t="s">
        <v>24</v>
      </c>
      <c r="E1708" t="s">
        <v>25</v>
      </c>
      <c r="F1708" t="s">
        <v>26</v>
      </c>
      <c r="G1708">
        <v>12</v>
      </c>
      <c r="H1708">
        <v>37.200000000000003</v>
      </c>
      <c r="I1708">
        <v>94</v>
      </c>
      <c r="J1708">
        <v>29</v>
      </c>
      <c r="K1708" t="s">
        <v>27</v>
      </c>
      <c r="L1708">
        <v>94</v>
      </c>
      <c r="M1708">
        <v>30</v>
      </c>
      <c r="N1708">
        <v>209</v>
      </c>
      <c r="O1708" t="s">
        <v>28</v>
      </c>
      <c r="P1708" t="s">
        <v>29</v>
      </c>
      <c r="Q1708" t="s">
        <v>29</v>
      </c>
      <c r="R1708" t="s">
        <v>30</v>
      </c>
      <c r="S1708">
        <v>246</v>
      </c>
      <c r="T1708">
        <v>1</v>
      </c>
      <c r="U1708" t="s">
        <v>31</v>
      </c>
      <c r="X1708" t="str">
        <f t="shared" si="27"/>
        <v>SI12</v>
      </c>
      <c r="Y1708">
        <f>VLOOKUP($X1708,Salt_Elev!$Q$1:$R$128,2,FALSE)</f>
        <v>0.75</v>
      </c>
    </row>
    <row r="1709" spans="1:25" x14ac:dyDescent="0.25">
      <c r="A1709" s="1">
        <v>45090</v>
      </c>
      <c r="B1709" s="2">
        <v>0.63194444444444442</v>
      </c>
      <c r="C1709" t="s">
        <v>23</v>
      </c>
      <c r="D1709" t="s">
        <v>24</v>
      </c>
      <c r="E1709" t="s">
        <v>25</v>
      </c>
      <c r="F1709" t="s">
        <v>26</v>
      </c>
      <c r="G1709">
        <v>12</v>
      </c>
      <c r="H1709">
        <v>37.200000000000003</v>
      </c>
      <c r="I1709">
        <v>94</v>
      </c>
      <c r="J1709">
        <v>29</v>
      </c>
      <c r="K1709" t="s">
        <v>27</v>
      </c>
      <c r="L1709">
        <v>94</v>
      </c>
      <c r="M1709">
        <v>30</v>
      </c>
      <c r="N1709">
        <v>209</v>
      </c>
      <c r="O1709" t="s">
        <v>28</v>
      </c>
      <c r="P1709" t="s">
        <v>29</v>
      </c>
      <c r="Q1709" t="s">
        <v>29</v>
      </c>
      <c r="R1709" t="s">
        <v>30</v>
      </c>
      <c r="S1709">
        <v>253</v>
      </c>
      <c r="T1709">
        <v>1</v>
      </c>
      <c r="U1709" t="s">
        <v>31</v>
      </c>
      <c r="X1709" t="str">
        <f t="shared" si="27"/>
        <v>SI12</v>
      </c>
      <c r="Y1709">
        <f>VLOOKUP($X1709,Salt_Elev!$Q$1:$R$128,2,FALSE)</f>
        <v>0.75</v>
      </c>
    </row>
    <row r="1710" spans="1:25" x14ac:dyDescent="0.25">
      <c r="A1710" s="1">
        <v>45090</v>
      </c>
      <c r="B1710" s="2">
        <v>0.63194444444444442</v>
      </c>
      <c r="C1710" t="s">
        <v>23</v>
      </c>
      <c r="D1710" t="s">
        <v>24</v>
      </c>
      <c r="E1710" t="s">
        <v>25</v>
      </c>
      <c r="F1710" t="s">
        <v>26</v>
      </c>
      <c r="G1710">
        <v>12</v>
      </c>
      <c r="H1710">
        <v>37.200000000000003</v>
      </c>
      <c r="I1710">
        <v>94</v>
      </c>
      <c r="J1710">
        <v>29</v>
      </c>
      <c r="K1710" t="s">
        <v>27</v>
      </c>
      <c r="L1710">
        <v>94</v>
      </c>
      <c r="M1710">
        <v>30</v>
      </c>
      <c r="N1710">
        <v>209</v>
      </c>
      <c r="O1710" t="s">
        <v>28</v>
      </c>
      <c r="P1710" t="s">
        <v>29</v>
      </c>
      <c r="Q1710" t="s">
        <v>29</v>
      </c>
      <c r="R1710" t="s">
        <v>30</v>
      </c>
      <c r="S1710">
        <v>240</v>
      </c>
      <c r="T1710">
        <v>1</v>
      </c>
      <c r="U1710" t="s">
        <v>31</v>
      </c>
      <c r="X1710" t="str">
        <f t="shared" si="27"/>
        <v>SI12</v>
      </c>
      <c r="Y1710">
        <f>VLOOKUP($X1710,Salt_Elev!$Q$1:$R$128,2,FALSE)</f>
        <v>0.75</v>
      </c>
    </row>
    <row r="1711" spans="1:25" x14ac:dyDescent="0.25">
      <c r="A1711" s="1">
        <v>45090</v>
      </c>
      <c r="B1711" s="2">
        <v>0.63194444444444442</v>
      </c>
      <c r="C1711" t="s">
        <v>23</v>
      </c>
      <c r="D1711" t="s">
        <v>24</v>
      </c>
      <c r="E1711" t="s">
        <v>25</v>
      </c>
      <c r="F1711" t="s">
        <v>26</v>
      </c>
      <c r="G1711">
        <v>12</v>
      </c>
      <c r="H1711">
        <v>37.200000000000003</v>
      </c>
      <c r="I1711">
        <v>94</v>
      </c>
      <c r="J1711">
        <v>29</v>
      </c>
      <c r="K1711" t="s">
        <v>27</v>
      </c>
      <c r="L1711">
        <v>94</v>
      </c>
      <c r="M1711">
        <v>30</v>
      </c>
      <c r="N1711">
        <v>209</v>
      </c>
      <c r="O1711" t="s">
        <v>28</v>
      </c>
      <c r="P1711" t="s">
        <v>29</v>
      </c>
      <c r="Q1711" t="s">
        <v>29</v>
      </c>
      <c r="R1711" t="s">
        <v>30</v>
      </c>
      <c r="S1711">
        <v>164</v>
      </c>
      <c r="T1711">
        <v>1</v>
      </c>
      <c r="U1711" t="s">
        <v>31</v>
      </c>
      <c r="X1711" t="str">
        <f t="shared" si="27"/>
        <v>SI12</v>
      </c>
      <c r="Y1711">
        <f>VLOOKUP($X1711,Salt_Elev!$Q$1:$R$128,2,FALSE)</f>
        <v>0.75</v>
      </c>
    </row>
    <row r="1712" spans="1:25" x14ac:dyDescent="0.25">
      <c r="A1712" s="1">
        <v>45090</v>
      </c>
      <c r="B1712" s="2">
        <v>0.63194444444444442</v>
      </c>
      <c r="C1712" t="s">
        <v>23</v>
      </c>
      <c r="D1712" t="s">
        <v>24</v>
      </c>
      <c r="E1712" t="s">
        <v>25</v>
      </c>
      <c r="F1712" t="s">
        <v>26</v>
      </c>
      <c r="G1712">
        <v>12</v>
      </c>
      <c r="H1712">
        <v>37.200000000000003</v>
      </c>
      <c r="I1712">
        <v>94</v>
      </c>
      <c r="J1712">
        <v>29</v>
      </c>
      <c r="K1712" t="s">
        <v>27</v>
      </c>
      <c r="L1712">
        <v>94</v>
      </c>
      <c r="M1712">
        <v>30</v>
      </c>
      <c r="N1712">
        <v>209</v>
      </c>
      <c r="O1712" t="s">
        <v>28</v>
      </c>
      <c r="P1712" t="s">
        <v>29</v>
      </c>
      <c r="Q1712" t="s">
        <v>29</v>
      </c>
      <c r="R1712" t="s">
        <v>30</v>
      </c>
      <c r="S1712">
        <v>226</v>
      </c>
      <c r="T1712">
        <v>1</v>
      </c>
      <c r="U1712" t="s">
        <v>31</v>
      </c>
      <c r="X1712" t="str">
        <f>_xlfn.CONCAT(F1712,G1712)</f>
        <v>SI12</v>
      </c>
      <c r="Y1712">
        <f>VLOOKUP($X1712,Salt_Elev!$Q$1:$R$128,2,FALSE)</f>
        <v>0.75</v>
      </c>
    </row>
    <row r="1713" spans="1:25" x14ac:dyDescent="0.25">
      <c r="A1713" s="1">
        <v>45090</v>
      </c>
      <c r="B1713" s="2">
        <v>0.63194444444444442</v>
      </c>
      <c r="C1713" t="s">
        <v>23</v>
      </c>
      <c r="D1713" t="s">
        <v>24</v>
      </c>
      <c r="E1713" t="s">
        <v>25</v>
      </c>
      <c r="F1713" t="s">
        <v>26</v>
      </c>
      <c r="G1713">
        <v>12</v>
      </c>
      <c r="H1713">
        <v>37.200000000000003</v>
      </c>
      <c r="I1713">
        <v>94</v>
      </c>
      <c r="J1713">
        <v>29</v>
      </c>
      <c r="K1713" t="s">
        <v>27</v>
      </c>
      <c r="L1713">
        <v>94</v>
      </c>
      <c r="M1713">
        <v>30</v>
      </c>
      <c r="N1713">
        <v>209</v>
      </c>
      <c r="O1713" t="s">
        <v>28</v>
      </c>
      <c r="P1713" t="s">
        <v>29</v>
      </c>
      <c r="Q1713" t="s">
        <v>29</v>
      </c>
      <c r="R1713" t="s">
        <v>30</v>
      </c>
      <c r="S1713">
        <v>242</v>
      </c>
      <c r="T1713">
        <v>0.9</v>
      </c>
      <c r="U1713" t="s">
        <v>31</v>
      </c>
      <c r="X1713" t="str">
        <f t="shared" si="27"/>
        <v>SI12</v>
      </c>
      <c r="Y1713">
        <f>VLOOKUP($X1713,Salt_Elev!$Q$1:$R$128,2,FALSE)</f>
        <v>0.75</v>
      </c>
    </row>
    <row r="1714" spans="1:25" x14ac:dyDescent="0.25">
      <c r="A1714" s="1">
        <v>45090</v>
      </c>
      <c r="B1714" s="2">
        <v>0.63194444444444442</v>
      </c>
      <c r="C1714" t="s">
        <v>23</v>
      </c>
      <c r="D1714" t="s">
        <v>24</v>
      </c>
      <c r="E1714" t="s">
        <v>25</v>
      </c>
      <c r="F1714" t="s">
        <v>26</v>
      </c>
      <c r="G1714">
        <v>12</v>
      </c>
      <c r="H1714">
        <v>37.200000000000003</v>
      </c>
      <c r="I1714">
        <v>94</v>
      </c>
      <c r="J1714">
        <v>29</v>
      </c>
      <c r="K1714" t="s">
        <v>27</v>
      </c>
      <c r="L1714">
        <v>94</v>
      </c>
      <c r="M1714">
        <v>30</v>
      </c>
      <c r="N1714">
        <v>209</v>
      </c>
      <c r="O1714" t="s">
        <v>28</v>
      </c>
      <c r="P1714" t="s">
        <v>29</v>
      </c>
      <c r="Q1714" t="s">
        <v>29</v>
      </c>
      <c r="R1714" t="s">
        <v>30</v>
      </c>
      <c r="S1714">
        <v>265</v>
      </c>
      <c r="T1714">
        <v>0.8</v>
      </c>
      <c r="U1714" t="s">
        <v>31</v>
      </c>
      <c r="X1714" t="str">
        <f t="shared" si="27"/>
        <v>SI12</v>
      </c>
      <c r="Y1714">
        <f>VLOOKUP($X1714,Salt_Elev!$Q$1:$R$128,2,FALSE)</f>
        <v>0.75</v>
      </c>
    </row>
    <row r="1715" spans="1:25" x14ac:dyDescent="0.25">
      <c r="A1715" s="1">
        <v>45090</v>
      </c>
      <c r="B1715" s="2">
        <v>0.63194444444444442</v>
      </c>
      <c r="C1715" t="s">
        <v>23</v>
      </c>
      <c r="D1715" t="s">
        <v>24</v>
      </c>
      <c r="E1715" t="s">
        <v>25</v>
      </c>
      <c r="F1715" t="s">
        <v>26</v>
      </c>
      <c r="G1715">
        <v>12</v>
      </c>
      <c r="H1715">
        <v>37.200000000000003</v>
      </c>
      <c r="I1715">
        <v>94</v>
      </c>
      <c r="J1715">
        <v>29</v>
      </c>
      <c r="K1715" t="s">
        <v>27</v>
      </c>
      <c r="L1715">
        <v>94</v>
      </c>
      <c r="M1715">
        <v>30</v>
      </c>
      <c r="N1715">
        <v>209</v>
      </c>
      <c r="O1715" t="s">
        <v>28</v>
      </c>
      <c r="P1715" t="s">
        <v>29</v>
      </c>
      <c r="Q1715" t="s">
        <v>29</v>
      </c>
      <c r="R1715" t="s">
        <v>30</v>
      </c>
      <c r="S1715">
        <v>148</v>
      </c>
      <c r="T1715">
        <v>0.8</v>
      </c>
      <c r="U1715" t="s">
        <v>31</v>
      </c>
      <c r="X1715" t="str">
        <f t="shared" si="27"/>
        <v>SI12</v>
      </c>
      <c r="Y1715">
        <f>VLOOKUP($X1715,Salt_Elev!$Q$1:$R$128,2,FALSE)</f>
        <v>0.75</v>
      </c>
    </row>
    <row r="1716" spans="1:25" x14ac:dyDescent="0.25">
      <c r="A1716" s="1">
        <v>45090</v>
      </c>
      <c r="B1716" s="2">
        <v>0.63194444444444442</v>
      </c>
      <c r="C1716" t="s">
        <v>23</v>
      </c>
      <c r="D1716" t="s">
        <v>24</v>
      </c>
      <c r="E1716" t="s">
        <v>25</v>
      </c>
      <c r="F1716" t="s">
        <v>26</v>
      </c>
      <c r="G1716">
        <v>12</v>
      </c>
      <c r="H1716">
        <v>37.200000000000003</v>
      </c>
      <c r="I1716">
        <v>94</v>
      </c>
      <c r="J1716">
        <v>29</v>
      </c>
      <c r="K1716" t="s">
        <v>27</v>
      </c>
      <c r="L1716">
        <v>94</v>
      </c>
      <c r="M1716">
        <v>30</v>
      </c>
      <c r="N1716">
        <v>209</v>
      </c>
      <c r="O1716" t="s">
        <v>28</v>
      </c>
      <c r="P1716" t="s">
        <v>29</v>
      </c>
      <c r="Q1716" t="s">
        <v>29</v>
      </c>
      <c r="R1716" t="s">
        <v>30</v>
      </c>
      <c r="S1716">
        <v>241</v>
      </c>
      <c r="T1716">
        <v>0.5</v>
      </c>
      <c r="U1716" t="s">
        <v>31</v>
      </c>
      <c r="X1716" t="str">
        <f t="shared" si="27"/>
        <v>SI12</v>
      </c>
      <c r="Y1716">
        <f>VLOOKUP($X1716,Salt_Elev!$Q$1:$R$128,2,FALSE)</f>
        <v>0.75</v>
      </c>
    </row>
    <row r="1717" spans="1:25" x14ac:dyDescent="0.25">
      <c r="A1717" s="1">
        <v>45036</v>
      </c>
      <c r="B1717" s="2">
        <v>0.3354166666666667</v>
      </c>
      <c r="C1717" t="s">
        <v>96</v>
      </c>
      <c r="D1717" t="s">
        <v>211</v>
      </c>
      <c r="E1717" t="s">
        <v>25</v>
      </c>
      <c r="F1717" t="s">
        <v>149</v>
      </c>
      <c r="G1717">
        <v>1</v>
      </c>
      <c r="H1717">
        <v>114.3</v>
      </c>
      <c r="I1717">
        <f t="shared" ref="I1717:I1754" si="28">73.5+19.5</f>
        <v>93</v>
      </c>
      <c r="J1717">
        <v>0</v>
      </c>
      <c r="K1717" t="s">
        <v>140</v>
      </c>
      <c r="L1717">
        <v>20</v>
      </c>
      <c r="M1717">
        <v>100</v>
      </c>
      <c r="N1717">
        <v>68</v>
      </c>
      <c r="O1717" t="s">
        <v>87</v>
      </c>
      <c r="P1717" t="s">
        <v>29</v>
      </c>
      <c r="Q1717" t="s">
        <v>29</v>
      </c>
      <c r="R1717" t="s">
        <v>29</v>
      </c>
      <c r="S1717">
        <v>555</v>
      </c>
      <c r="T1717">
        <v>5.5</v>
      </c>
      <c r="U1717" t="s">
        <v>212</v>
      </c>
      <c r="W1717">
        <v>6</v>
      </c>
      <c r="X1717" t="str">
        <f t="shared" si="27"/>
        <v>TA1</v>
      </c>
      <c r="Y1717">
        <f>VLOOKUP($X1717,Salt_Elev!$Q$1:$R$128,2,FALSE)</f>
        <v>0.17599999999999999</v>
      </c>
    </row>
    <row r="1718" spans="1:25" x14ac:dyDescent="0.25">
      <c r="A1718" s="1">
        <v>45036</v>
      </c>
      <c r="B1718" s="2">
        <v>0.3354166666666667</v>
      </c>
      <c r="C1718" t="s">
        <v>96</v>
      </c>
      <c r="D1718" t="s">
        <v>211</v>
      </c>
      <c r="E1718" t="s">
        <v>25</v>
      </c>
      <c r="F1718" t="s">
        <v>149</v>
      </c>
      <c r="G1718">
        <v>1</v>
      </c>
      <c r="H1718">
        <v>114.3</v>
      </c>
      <c r="I1718">
        <f t="shared" si="28"/>
        <v>93</v>
      </c>
      <c r="J1718">
        <v>0</v>
      </c>
      <c r="K1718" t="s">
        <v>140</v>
      </c>
      <c r="L1718">
        <v>20</v>
      </c>
      <c r="M1718">
        <v>100</v>
      </c>
      <c r="N1718">
        <v>68</v>
      </c>
      <c r="O1718" t="s">
        <v>87</v>
      </c>
      <c r="P1718" t="s">
        <v>29</v>
      </c>
      <c r="Q1718" t="s">
        <v>29</v>
      </c>
      <c r="R1718" t="s">
        <v>29</v>
      </c>
      <c r="S1718">
        <v>314</v>
      </c>
      <c r="T1718">
        <v>5</v>
      </c>
      <c r="U1718" t="s">
        <v>212</v>
      </c>
      <c r="W1718">
        <v>6</v>
      </c>
      <c r="X1718" t="str">
        <f t="shared" si="27"/>
        <v>TA1</v>
      </c>
      <c r="Y1718">
        <f>VLOOKUP($X1718,Salt_Elev!$Q$1:$R$128,2,FALSE)</f>
        <v>0.17599999999999999</v>
      </c>
    </row>
    <row r="1719" spans="1:25" x14ac:dyDescent="0.25">
      <c r="A1719" s="1">
        <v>45036</v>
      </c>
      <c r="B1719" s="2">
        <v>0.3354166666666667</v>
      </c>
      <c r="C1719" t="s">
        <v>96</v>
      </c>
      <c r="D1719" t="s">
        <v>211</v>
      </c>
      <c r="E1719" t="s">
        <v>25</v>
      </c>
      <c r="F1719" t="s">
        <v>149</v>
      </c>
      <c r="G1719">
        <v>1</v>
      </c>
      <c r="H1719">
        <v>114.3</v>
      </c>
      <c r="I1719">
        <f t="shared" si="28"/>
        <v>93</v>
      </c>
      <c r="J1719">
        <v>0</v>
      </c>
      <c r="K1719" t="s">
        <v>140</v>
      </c>
      <c r="L1719">
        <v>20</v>
      </c>
      <c r="M1719">
        <v>100</v>
      </c>
      <c r="N1719">
        <v>68</v>
      </c>
      <c r="O1719" t="s">
        <v>87</v>
      </c>
      <c r="P1719" t="s">
        <v>29</v>
      </c>
      <c r="Q1719" t="s">
        <v>29</v>
      </c>
      <c r="R1719" t="s">
        <v>29</v>
      </c>
      <c r="S1719">
        <v>224</v>
      </c>
      <c r="T1719">
        <v>4.5</v>
      </c>
      <c r="U1719" t="s">
        <v>212</v>
      </c>
      <c r="W1719">
        <v>6</v>
      </c>
      <c r="X1719" t="str">
        <f t="shared" si="27"/>
        <v>TA1</v>
      </c>
      <c r="Y1719">
        <f>VLOOKUP($X1719,Salt_Elev!$Q$1:$R$128,2,FALSE)</f>
        <v>0.17599999999999999</v>
      </c>
    </row>
    <row r="1720" spans="1:25" x14ac:dyDescent="0.25">
      <c r="A1720" s="1">
        <v>45036</v>
      </c>
      <c r="B1720" s="2">
        <v>0.3354166666666667</v>
      </c>
      <c r="C1720" t="s">
        <v>96</v>
      </c>
      <c r="D1720" t="s">
        <v>211</v>
      </c>
      <c r="E1720" t="s">
        <v>25</v>
      </c>
      <c r="F1720" t="s">
        <v>149</v>
      </c>
      <c r="G1720">
        <v>1</v>
      </c>
      <c r="H1720">
        <v>114.3</v>
      </c>
      <c r="I1720">
        <f t="shared" si="28"/>
        <v>93</v>
      </c>
      <c r="J1720">
        <v>0</v>
      </c>
      <c r="K1720" t="s">
        <v>140</v>
      </c>
      <c r="L1720">
        <v>20</v>
      </c>
      <c r="M1720">
        <v>100</v>
      </c>
      <c r="N1720">
        <v>68</v>
      </c>
      <c r="O1720" t="s">
        <v>87</v>
      </c>
      <c r="P1720" t="s">
        <v>29</v>
      </c>
      <c r="Q1720" t="s">
        <v>29</v>
      </c>
      <c r="R1720" t="s">
        <v>29</v>
      </c>
      <c r="S1720">
        <v>690</v>
      </c>
      <c r="T1720">
        <v>4</v>
      </c>
      <c r="U1720" t="s">
        <v>212</v>
      </c>
      <c r="W1720">
        <v>6</v>
      </c>
      <c r="X1720" t="str">
        <f t="shared" si="27"/>
        <v>TA1</v>
      </c>
      <c r="Y1720">
        <f>VLOOKUP($X1720,Salt_Elev!$Q$1:$R$128,2,FALSE)</f>
        <v>0.17599999999999999</v>
      </c>
    </row>
    <row r="1721" spans="1:25" x14ac:dyDescent="0.25">
      <c r="A1721" s="1">
        <v>45036</v>
      </c>
      <c r="B1721" s="2">
        <v>0.3354166666666667</v>
      </c>
      <c r="C1721" t="s">
        <v>96</v>
      </c>
      <c r="D1721" t="s">
        <v>211</v>
      </c>
      <c r="E1721" t="s">
        <v>25</v>
      </c>
      <c r="F1721" t="s">
        <v>149</v>
      </c>
      <c r="G1721">
        <v>1</v>
      </c>
      <c r="H1721">
        <v>114.3</v>
      </c>
      <c r="I1721">
        <f t="shared" si="28"/>
        <v>93</v>
      </c>
      <c r="J1721">
        <v>0</v>
      </c>
      <c r="K1721" t="s">
        <v>140</v>
      </c>
      <c r="L1721">
        <v>20</v>
      </c>
      <c r="M1721">
        <v>100</v>
      </c>
      <c r="N1721">
        <v>68</v>
      </c>
      <c r="O1721" t="s">
        <v>87</v>
      </c>
      <c r="P1721" t="s">
        <v>29</v>
      </c>
      <c r="Q1721" t="s">
        <v>29</v>
      </c>
      <c r="R1721" t="s">
        <v>29</v>
      </c>
      <c r="S1721">
        <v>676</v>
      </c>
      <c r="T1721">
        <v>3.5</v>
      </c>
      <c r="U1721" t="s">
        <v>212</v>
      </c>
      <c r="W1721">
        <v>6</v>
      </c>
      <c r="X1721" t="str">
        <f t="shared" si="27"/>
        <v>TA1</v>
      </c>
      <c r="Y1721">
        <f>VLOOKUP($X1721,Salt_Elev!$Q$1:$R$128,2,FALSE)</f>
        <v>0.17599999999999999</v>
      </c>
    </row>
    <row r="1722" spans="1:25" x14ac:dyDescent="0.25">
      <c r="A1722" s="1">
        <v>45036</v>
      </c>
      <c r="B1722" s="2">
        <v>0.3354166666666667</v>
      </c>
      <c r="C1722" t="s">
        <v>96</v>
      </c>
      <c r="D1722" t="s">
        <v>211</v>
      </c>
      <c r="E1722" t="s">
        <v>25</v>
      </c>
      <c r="F1722" t="s">
        <v>149</v>
      </c>
      <c r="G1722">
        <v>1</v>
      </c>
      <c r="H1722">
        <v>114.3</v>
      </c>
      <c r="I1722">
        <f t="shared" si="28"/>
        <v>93</v>
      </c>
      <c r="J1722">
        <v>0</v>
      </c>
      <c r="K1722" t="s">
        <v>140</v>
      </c>
      <c r="L1722">
        <v>20</v>
      </c>
      <c r="M1722">
        <v>100</v>
      </c>
      <c r="N1722">
        <v>68</v>
      </c>
      <c r="O1722" t="s">
        <v>87</v>
      </c>
      <c r="P1722" t="s">
        <v>29</v>
      </c>
      <c r="Q1722" t="s">
        <v>29</v>
      </c>
      <c r="R1722" t="s">
        <v>29</v>
      </c>
      <c r="S1722">
        <v>653</v>
      </c>
      <c r="T1722">
        <v>3.5</v>
      </c>
      <c r="U1722" t="s">
        <v>212</v>
      </c>
      <c r="W1722">
        <v>6</v>
      </c>
      <c r="X1722" t="str">
        <f t="shared" si="27"/>
        <v>TA1</v>
      </c>
      <c r="Y1722">
        <f>VLOOKUP($X1722,Salt_Elev!$Q$1:$R$128,2,FALSE)</f>
        <v>0.17599999999999999</v>
      </c>
    </row>
    <row r="1723" spans="1:25" x14ac:dyDescent="0.25">
      <c r="A1723" s="1">
        <v>45036</v>
      </c>
      <c r="B1723" s="2">
        <v>0.3354166666666667</v>
      </c>
      <c r="C1723" t="s">
        <v>96</v>
      </c>
      <c r="D1723" t="s">
        <v>211</v>
      </c>
      <c r="E1723" t="s">
        <v>25</v>
      </c>
      <c r="F1723" t="s">
        <v>149</v>
      </c>
      <c r="G1723">
        <v>1</v>
      </c>
      <c r="H1723">
        <v>114.3</v>
      </c>
      <c r="I1723">
        <f t="shared" si="28"/>
        <v>93</v>
      </c>
      <c r="J1723">
        <v>0</v>
      </c>
      <c r="K1723" t="s">
        <v>140</v>
      </c>
      <c r="L1723">
        <v>20</v>
      </c>
      <c r="M1723">
        <v>100</v>
      </c>
      <c r="N1723">
        <v>68</v>
      </c>
      <c r="O1723" t="s">
        <v>87</v>
      </c>
      <c r="P1723" t="s">
        <v>29</v>
      </c>
      <c r="Q1723" t="s">
        <v>29</v>
      </c>
      <c r="R1723" t="s">
        <v>29</v>
      </c>
      <c r="S1723">
        <v>225</v>
      </c>
      <c r="T1723">
        <v>3</v>
      </c>
      <c r="U1723" t="s">
        <v>212</v>
      </c>
      <c r="W1723">
        <v>6</v>
      </c>
      <c r="X1723" t="str">
        <f t="shared" si="27"/>
        <v>TA1</v>
      </c>
      <c r="Y1723">
        <f>VLOOKUP($X1723,Salt_Elev!$Q$1:$R$128,2,FALSE)</f>
        <v>0.17599999999999999</v>
      </c>
    </row>
    <row r="1724" spans="1:25" x14ac:dyDescent="0.25">
      <c r="A1724" s="1">
        <v>45036</v>
      </c>
      <c r="B1724" s="2">
        <v>0.3354166666666667</v>
      </c>
      <c r="C1724" t="s">
        <v>96</v>
      </c>
      <c r="D1724" t="s">
        <v>211</v>
      </c>
      <c r="E1724" t="s">
        <v>25</v>
      </c>
      <c r="F1724" t="s">
        <v>149</v>
      </c>
      <c r="G1724">
        <v>1</v>
      </c>
      <c r="H1724">
        <v>114.3</v>
      </c>
      <c r="I1724">
        <f t="shared" si="28"/>
        <v>93</v>
      </c>
      <c r="J1724">
        <v>0</v>
      </c>
      <c r="K1724" t="s">
        <v>140</v>
      </c>
      <c r="L1724">
        <v>20</v>
      </c>
      <c r="M1724">
        <v>100</v>
      </c>
      <c r="N1724">
        <v>68</v>
      </c>
      <c r="O1724" t="s">
        <v>87</v>
      </c>
      <c r="P1724" t="s">
        <v>29</v>
      </c>
      <c r="Q1724" t="s">
        <v>29</v>
      </c>
      <c r="R1724" t="s">
        <v>29</v>
      </c>
      <c r="S1724">
        <v>655</v>
      </c>
      <c r="T1724">
        <v>3</v>
      </c>
      <c r="U1724" t="s">
        <v>212</v>
      </c>
      <c r="W1724">
        <v>6</v>
      </c>
      <c r="X1724" t="str">
        <f t="shared" si="27"/>
        <v>TA1</v>
      </c>
      <c r="Y1724">
        <f>VLOOKUP($X1724,Salt_Elev!$Q$1:$R$128,2,FALSE)</f>
        <v>0.17599999999999999</v>
      </c>
    </row>
    <row r="1725" spans="1:25" x14ac:dyDescent="0.25">
      <c r="A1725" s="1">
        <v>45036</v>
      </c>
      <c r="B1725" s="2">
        <v>0.3354166666666667</v>
      </c>
      <c r="C1725" t="s">
        <v>96</v>
      </c>
      <c r="D1725" t="s">
        <v>211</v>
      </c>
      <c r="E1725" t="s">
        <v>25</v>
      </c>
      <c r="F1725" t="s">
        <v>149</v>
      </c>
      <c r="G1725">
        <v>1</v>
      </c>
      <c r="H1725">
        <v>114.3</v>
      </c>
      <c r="I1725">
        <f t="shared" si="28"/>
        <v>93</v>
      </c>
      <c r="J1725">
        <v>0</v>
      </c>
      <c r="K1725" t="s">
        <v>140</v>
      </c>
      <c r="L1725">
        <v>20</v>
      </c>
      <c r="M1725">
        <v>100</v>
      </c>
      <c r="N1725">
        <v>68</v>
      </c>
      <c r="O1725" t="s">
        <v>87</v>
      </c>
      <c r="P1725" t="s">
        <v>29</v>
      </c>
      <c r="Q1725" t="s">
        <v>29</v>
      </c>
      <c r="R1725" t="s">
        <v>29</v>
      </c>
      <c r="S1725">
        <v>445</v>
      </c>
      <c r="T1725">
        <v>2.5</v>
      </c>
      <c r="U1725" t="s">
        <v>212</v>
      </c>
      <c r="W1725">
        <v>6</v>
      </c>
      <c r="X1725" t="str">
        <f t="shared" si="27"/>
        <v>TA1</v>
      </c>
      <c r="Y1725">
        <f>VLOOKUP($X1725,Salt_Elev!$Q$1:$R$128,2,FALSE)</f>
        <v>0.17599999999999999</v>
      </c>
    </row>
    <row r="1726" spans="1:25" x14ac:dyDescent="0.25">
      <c r="A1726" s="1">
        <v>45036</v>
      </c>
      <c r="B1726" s="2">
        <v>0.3354166666666667</v>
      </c>
      <c r="C1726" t="s">
        <v>96</v>
      </c>
      <c r="D1726" t="s">
        <v>211</v>
      </c>
      <c r="E1726" t="s">
        <v>25</v>
      </c>
      <c r="F1726" t="s">
        <v>149</v>
      </c>
      <c r="G1726">
        <v>1</v>
      </c>
      <c r="H1726">
        <v>114.3</v>
      </c>
      <c r="I1726">
        <f t="shared" si="28"/>
        <v>93</v>
      </c>
      <c r="J1726">
        <v>0</v>
      </c>
      <c r="K1726" t="s">
        <v>140</v>
      </c>
      <c r="L1726">
        <v>20</v>
      </c>
      <c r="M1726">
        <v>100</v>
      </c>
      <c r="N1726">
        <v>68</v>
      </c>
      <c r="O1726" t="s">
        <v>87</v>
      </c>
      <c r="P1726" t="s">
        <v>29</v>
      </c>
      <c r="Q1726" t="s">
        <v>29</v>
      </c>
      <c r="R1726" t="s">
        <v>29</v>
      </c>
      <c r="S1726">
        <v>289</v>
      </c>
      <c r="T1726">
        <v>1.5</v>
      </c>
      <c r="U1726" t="s">
        <v>212</v>
      </c>
      <c r="W1726">
        <v>6</v>
      </c>
      <c r="X1726" t="str">
        <f t="shared" si="27"/>
        <v>TA1</v>
      </c>
      <c r="Y1726">
        <f>VLOOKUP($X1726,Salt_Elev!$Q$1:$R$128,2,FALSE)</f>
        <v>0.17599999999999999</v>
      </c>
    </row>
    <row r="1727" spans="1:25" x14ac:dyDescent="0.25">
      <c r="A1727" s="1">
        <v>45036</v>
      </c>
      <c r="B1727" s="2">
        <v>0.3354166666666667</v>
      </c>
      <c r="C1727" t="s">
        <v>96</v>
      </c>
      <c r="D1727" t="s">
        <v>211</v>
      </c>
      <c r="E1727" t="s">
        <v>25</v>
      </c>
      <c r="F1727" t="s">
        <v>149</v>
      </c>
      <c r="G1727">
        <v>1</v>
      </c>
      <c r="H1727">
        <v>114.3</v>
      </c>
      <c r="I1727">
        <f t="shared" si="28"/>
        <v>93</v>
      </c>
      <c r="J1727">
        <v>0</v>
      </c>
      <c r="K1727" t="s">
        <v>215</v>
      </c>
      <c r="L1727">
        <v>2</v>
      </c>
      <c r="M1727">
        <v>100</v>
      </c>
      <c r="N1727">
        <v>5</v>
      </c>
      <c r="O1727" t="s">
        <v>87</v>
      </c>
      <c r="P1727" t="s">
        <v>29</v>
      </c>
      <c r="Q1727" t="s">
        <v>29</v>
      </c>
      <c r="R1727" t="s">
        <v>29</v>
      </c>
      <c r="S1727">
        <v>271</v>
      </c>
      <c r="T1727">
        <v>1</v>
      </c>
      <c r="X1727" t="str">
        <f t="shared" si="27"/>
        <v>TA1</v>
      </c>
      <c r="Y1727">
        <f>VLOOKUP($X1727,Salt_Elev!$Q$1:$R$128,2,FALSE)</f>
        <v>0.17599999999999999</v>
      </c>
    </row>
    <row r="1728" spans="1:25" x14ac:dyDescent="0.25">
      <c r="A1728" s="1">
        <v>45036</v>
      </c>
      <c r="B1728" s="2">
        <v>0.3354166666666667</v>
      </c>
      <c r="C1728" t="s">
        <v>96</v>
      </c>
      <c r="D1728" t="s">
        <v>211</v>
      </c>
      <c r="E1728" t="s">
        <v>25</v>
      </c>
      <c r="F1728" t="s">
        <v>149</v>
      </c>
      <c r="G1728">
        <v>1</v>
      </c>
      <c r="H1728">
        <v>114.3</v>
      </c>
      <c r="I1728">
        <f t="shared" si="28"/>
        <v>93</v>
      </c>
      <c r="J1728">
        <v>0</v>
      </c>
      <c r="K1728" t="s">
        <v>215</v>
      </c>
      <c r="L1728">
        <v>2</v>
      </c>
      <c r="M1728">
        <v>100</v>
      </c>
      <c r="N1728">
        <v>5</v>
      </c>
      <c r="O1728" t="s">
        <v>87</v>
      </c>
      <c r="P1728" t="s">
        <v>29</v>
      </c>
      <c r="Q1728" t="s">
        <v>29</v>
      </c>
      <c r="R1728" t="s">
        <v>29</v>
      </c>
      <c r="S1728">
        <v>262</v>
      </c>
      <c r="T1728">
        <v>1</v>
      </c>
      <c r="X1728" t="str">
        <f t="shared" si="27"/>
        <v>TA1</v>
      </c>
      <c r="Y1728">
        <f>VLOOKUP($X1728,Salt_Elev!$Q$1:$R$128,2,FALSE)</f>
        <v>0.17599999999999999</v>
      </c>
    </row>
    <row r="1729" spans="1:25" x14ac:dyDescent="0.25">
      <c r="A1729" s="1">
        <v>45036</v>
      </c>
      <c r="B1729" s="2">
        <v>0.3354166666666667</v>
      </c>
      <c r="C1729" t="s">
        <v>96</v>
      </c>
      <c r="D1729" t="s">
        <v>211</v>
      </c>
      <c r="E1729" t="s">
        <v>25</v>
      </c>
      <c r="F1729" t="s">
        <v>149</v>
      </c>
      <c r="G1729">
        <v>1</v>
      </c>
      <c r="H1729">
        <v>114.3</v>
      </c>
      <c r="I1729">
        <f t="shared" si="28"/>
        <v>93</v>
      </c>
      <c r="J1729">
        <v>0</v>
      </c>
      <c r="K1729" t="s">
        <v>215</v>
      </c>
      <c r="L1729">
        <v>2</v>
      </c>
      <c r="M1729">
        <v>100</v>
      </c>
      <c r="N1729">
        <v>5</v>
      </c>
      <c r="O1729" t="s">
        <v>87</v>
      </c>
      <c r="P1729" t="s">
        <v>29</v>
      </c>
      <c r="Q1729" t="s">
        <v>29</v>
      </c>
      <c r="R1729" t="s">
        <v>29</v>
      </c>
      <c r="S1729">
        <v>297</v>
      </c>
      <c r="T1729">
        <v>1</v>
      </c>
      <c r="X1729" t="str">
        <f t="shared" si="27"/>
        <v>TA1</v>
      </c>
      <c r="Y1729">
        <f>VLOOKUP($X1729,Salt_Elev!$Q$1:$R$128,2,FALSE)</f>
        <v>0.17599999999999999</v>
      </c>
    </row>
    <row r="1730" spans="1:25" x14ac:dyDescent="0.25">
      <c r="A1730" s="1">
        <v>45036</v>
      </c>
      <c r="B1730" s="2">
        <v>0.3354166666666667</v>
      </c>
      <c r="C1730" t="s">
        <v>96</v>
      </c>
      <c r="D1730" t="s">
        <v>211</v>
      </c>
      <c r="E1730" t="s">
        <v>25</v>
      </c>
      <c r="F1730" t="s">
        <v>149</v>
      </c>
      <c r="G1730">
        <v>1</v>
      </c>
      <c r="H1730">
        <v>114.3</v>
      </c>
      <c r="I1730">
        <f t="shared" si="28"/>
        <v>93</v>
      </c>
      <c r="J1730">
        <v>0</v>
      </c>
      <c r="K1730" t="s">
        <v>215</v>
      </c>
      <c r="L1730">
        <v>2</v>
      </c>
      <c r="M1730">
        <v>100</v>
      </c>
      <c r="N1730">
        <v>5</v>
      </c>
      <c r="O1730" t="s">
        <v>87</v>
      </c>
      <c r="P1730" t="s">
        <v>29</v>
      </c>
      <c r="Q1730" t="s">
        <v>29</v>
      </c>
      <c r="R1730" t="s">
        <v>29</v>
      </c>
      <c r="S1730">
        <v>167</v>
      </c>
      <c r="T1730">
        <v>0.9</v>
      </c>
      <c r="X1730" t="str">
        <f t="shared" ref="X1730:X1793" si="29">_xlfn.CONCAT(F1730,G1730)</f>
        <v>TA1</v>
      </c>
      <c r="Y1730">
        <f>VLOOKUP($X1730,Salt_Elev!$Q$1:$R$128,2,FALSE)</f>
        <v>0.17599999999999999</v>
      </c>
    </row>
    <row r="1731" spans="1:25" x14ac:dyDescent="0.25">
      <c r="A1731" s="1">
        <v>45036</v>
      </c>
      <c r="B1731" s="2">
        <v>0.3354166666666667</v>
      </c>
      <c r="C1731" t="s">
        <v>96</v>
      </c>
      <c r="D1731" t="s">
        <v>211</v>
      </c>
      <c r="E1731" t="s">
        <v>25</v>
      </c>
      <c r="F1731" t="s">
        <v>149</v>
      </c>
      <c r="G1731">
        <v>1</v>
      </c>
      <c r="H1731">
        <v>114.3</v>
      </c>
      <c r="I1731">
        <f t="shared" si="28"/>
        <v>93</v>
      </c>
      <c r="J1731">
        <v>0</v>
      </c>
      <c r="K1731" t="s">
        <v>215</v>
      </c>
      <c r="L1731">
        <v>2</v>
      </c>
      <c r="M1731">
        <v>100</v>
      </c>
      <c r="N1731">
        <v>5</v>
      </c>
      <c r="O1731" t="s">
        <v>87</v>
      </c>
      <c r="P1731" t="s">
        <v>29</v>
      </c>
      <c r="Q1731" t="s">
        <v>29</v>
      </c>
      <c r="R1731" t="s">
        <v>29</v>
      </c>
      <c r="S1731">
        <v>195</v>
      </c>
      <c r="T1731">
        <v>0.9</v>
      </c>
      <c r="X1731" t="str">
        <f t="shared" si="29"/>
        <v>TA1</v>
      </c>
      <c r="Y1731">
        <f>VLOOKUP($X1731,Salt_Elev!$Q$1:$R$128,2,FALSE)</f>
        <v>0.17599999999999999</v>
      </c>
    </row>
    <row r="1732" spans="1:25" x14ac:dyDescent="0.25">
      <c r="A1732" s="1">
        <v>45036</v>
      </c>
      <c r="B1732" s="2">
        <v>0.3354166666666667</v>
      </c>
      <c r="C1732" t="s">
        <v>96</v>
      </c>
      <c r="D1732" t="s">
        <v>211</v>
      </c>
      <c r="E1732" t="s">
        <v>25</v>
      </c>
      <c r="F1732" t="s">
        <v>149</v>
      </c>
      <c r="G1732">
        <v>1</v>
      </c>
      <c r="H1732">
        <v>114.3</v>
      </c>
      <c r="I1732">
        <f t="shared" si="28"/>
        <v>93</v>
      </c>
      <c r="J1732">
        <v>0</v>
      </c>
      <c r="K1732" t="s">
        <v>216</v>
      </c>
      <c r="L1732">
        <v>0.5</v>
      </c>
      <c r="M1732">
        <v>100</v>
      </c>
      <c r="N1732">
        <v>2</v>
      </c>
      <c r="O1732" t="s">
        <v>87</v>
      </c>
      <c r="P1732" t="s">
        <v>29</v>
      </c>
      <c r="Q1732" t="s">
        <v>29</v>
      </c>
      <c r="R1732" t="s">
        <v>29</v>
      </c>
      <c r="S1732">
        <v>390</v>
      </c>
      <c r="T1732">
        <v>1</v>
      </c>
      <c r="X1732" t="str">
        <f t="shared" si="29"/>
        <v>TA1</v>
      </c>
      <c r="Y1732">
        <f>VLOOKUP($X1732,Salt_Elev!$Q$1:$R$128,2,FALSE)</f>
        <v>0.17599999999999999</v>
      </c>
    </row>
    <row r="1733" spans="1:25" x14ac:dyDescent="0.25">
      <c r="A1733" s="1">
        <v>45036</v>
      </c>
      <c r="B1733" s="2">
        <v>0.3354166666666667</v>
      </c>
      <c r="C1733" t="s">
        <v>96</v>
      </c>
      <c r="D1733" t="s">
        <v>211</v>
      </c>
      <c r="E1733" t="s">
        <v>25</v>
      </c>
      <c r="F1733" t="s">
        <v>149</v>
      </c>
      <c r="G1733">
        <v>1</v>
      </c>
      <c r="H1733">
        <v>114.3</v>
      </c>
      <c r="I1733">
        <f t="shared" si="28"/>
        <v>93</v>
      </c>
      <c r="J1733">
        <v>0</v>
      </c>
      <c r="K1733" t="s">
        <v>216</v>
      </c>
      <c r="L1733">
        <v>0.5</v>
      </c>
      <c r="M1733">
        <v>100</v>
      </c>
      <c r="N1733">
        <v>2</v>
      </c>
      <c r="O1733" t="s">
        <v>87</v>
      </c>
      <c r="P1733" t="s">
        <v>29</v>
      </c>
      <c r="Q1733" t="s">
        <v>29</v>
      </c>
      <c r="R1733" t="s">
        <v>29</v>
      </c>
      <c r="S1733">
        <v>510</v>
      </c>
      <c r="T1733">
        <v>1</v>
      </c>
      <c r="X1733" t="str">
        <f t="shared" si="29"/>
        <v>TA1</v>
      </c>
      <c r="Y1733">
        <f>VLOOKUP($X1733,Salt_Elev!$Q$1:$R$128,2,FALSE)</f>
        <v>0.17599999999999999</v>
      </c>
    </row>
    <row r="1734" spans="1:25" x14ac:dyDescent="0.25">
      <c r="A1734" s="1">
        <v>45036</v>
      </c>
      <c r="B1734" s="2">
        <v>0.3354166666666667</v>
      </c>
      <c r="C1734" t="s">
        <v>96</v>
      </c>
      <c r="D1734" t="s">
        <v>211</v>
      </c>
      <c r="E1734" t="s">
        <v>25</v>
      </c>
      <c r="F1734" t="s">
        <v>149</v>
      </c>
      <c r="G1734">
        <v>1</v>
      </c>
      <c r="H1734">
        <v>114.3</v>
      </c>
      <c r="I1734">
        <f t="shared" si="28"/>
        <v>93</v>
      </c>
      <c r="J1734">
        <v>0</v>
      </c>
      <c r="K1734" t="s">
        <v>49</v>
      </c>
      <c r="L1734">
        <v>25</v>
      </c>
      <c r="M1734">
        <v>100</v>
      </c>
      <c r="N1734">
        <v>1</v>
      </c>
      <c r="O1734" t="s">
        <v>17</v>
      </c>
      <c r="P1734" t="s">
        <v>29</v>
      </c>
      <c r="Q1734" t="s">
        <v>29</v>
      </c>
      <c r="R1734" t="s">
        <v>50</v>
      </c>
      <c r="S1734">
        <v>1010.5</v>
      </c>
      <c r="T1734">
        <v>2</v>
      </c>
      <c r="U1734" t="s">
        <v>212</v>
      </c>
      <c r="W1734">
        <v>6</v>
      </c>
      <c r="X1734" t="str">
        <f t="shared" si="29"/>
        <v>TA1</v>
      </c>
      <c r="Y1734">
        <f>VLOOKUP($X1734,Salt_Elev!$Q$1:$R$128,2,FALSE)</f>
        <v>0.17599999999999999</v>
      </c>
    </row>
    <row r="1735" spans="1:25" x14ac:dyDescent="0.25">
      <c r="A1735" s="1">
        <v>45036</v>
      </c>
      <c r="B1735" s="2">
        <v>0.3354166666666667</v>
      </c>
      <c r="C1735" t="s">
        <v>96</v>
      </c>
      <c r="D1735" t="s">
        <v>211</v>
      </c>
      <c r="E1735" t="s">
        <v>25</v>
      </c>
      <c r="F1735" t="s">
        <v>149</v>
      </c>
      <c r="G1735">
        <v>1</v>
      </c>
      <c r="H1735">
        <v>114.3</v>
      </c>
      <c r="I1735">
        <f t="shared" si="28"/>
        <v>93</v>
      </c>
      <c r="J1735">
        <v>0</v>
      </c>
      <c r="K1735" t="s">
        <v>27</v>
      </c>
      <c r="L1735">
        <v>1</v>
      </c>
      <c r="M1735" s="5"/>
      <c r="N1735" s="5"/>
      <c r="O1735" t="s">
        <v>87</v>
      </c>
      <c r="P1735" t="s">
        <v>29</v>
      </c>
      <c r="Q1735" t="s">
        <v>29</v>
      </c>
      <c r="R1735" t="s">
        <v>29</v>
      </c>
      <c r="S1735">
        <v>285</v>
      </c>
      <c r="T1735">
        <v>1.5</v>
      </c>
      <c r="V1735" s="5" t="s">
        <v>214</v>
      </c>
      <c r="X1735" t="str">
        <f t="shared" si="29"/>
        <v>TA1</v>
      </c>
      <c r="Y1735">
        <f>VLOOKUP($X1735,Salt_Elev!$Q$1:$R$128,2,FALSE)</f>
        <v>0.17599999999999999</v>
      </c>
    </row>
    <row r="1736" spans="1:25" x14ac:dyDescent="0.25">
      <c r="A1736" s="1">
        <v>45036</v>
      </c>
      <c r="B1736" s="2">
        <v>0.3354166666666667</v>
      </c>
      <c r="C1736" t="s">
        <v>96</v>
      </c>
      <c r="D1736" t="s">
        <v>211</v>
      </c>
      <c r="E1736" t="s">
        <v>25</v>
      </c>
      <c r="F1736" t="s">
        <v>149</v>
      </c>
      <c r="G1736">
        <v>1</v>
      </c>
      <c r="H1736">
        <v>114.3</v>
      </c>
      <c r="I1736">
        <f t="shared" si="28"/>
        <v>93</v>
      </c>
      <c r="J1736">
        <v>0</v>
      </c>
      <c r="K1736" t="s">
        <v>27</v>
      </c>
      <c r="L1736">
        <v>1</v>
      </c>
      <c r="M1736" s="5"/>
      <c r="N1736" s="5"/>
      <c r="O1736" t="s">
        <v>87</v>
      </c>
      <c r="P1736" t="s">
        <v>29</v>
      </c>
      <c r="Q1736" t="s">
        <v>29</v>
      </c>
      <c r="R1736" t="s">
        <v>29</v>
      </c>
      <c r="S1736">
        <v>208</v>
      </c>
      <c r="T1736">
        <v>1.5</v>
      </c>
      <c r="V1736" s="5" t="s">
        <v>214</v>
      </c>
      <c r="X1736" t="str">
        <f t="shared" si="29"/>
        <v>TA1</v>
      </c>
      <c r="Y1736">
        <f>VLOOKUP($X1736,Salt_Elev!$Q$1:$R$128,2,FALSE)</f>
        <v>0.17599999999999999</v>
      </c>
    </row>
    <row r="1737" spans="1:25" x14ac:dyDescent="0.25">
      <c r="A1737" s="1">
        <v>45036</v>
      </c>
      <c r="B1737" s="2">
        <v>0.3354166666666667</v>
      </c>
      <c r="C1737" t="s">
        <v>96</v>
      </c>
      <c r="D1737" t="s">
        <v>211</v>
      </c>
      <c r="E1737" t="s">
        <v>25</v>
      </c>
      <c r="F1737" t="s">
        <v>149</v>
      </c>
      <c r="G1737">
        <v>1</v>
      </c>
      <c r="H1737">
        <v>114.3</v>
      </c>
      <c r="I1737">
        <f t="shared" si="28"/>
        <v>93</v>
      </c>
      <c r="J1737">
        <v>0</v>
      </c>
      <c r="K1737" t="s">
        <v>27</v>
      </c>
      <c r="L1737">
        <v>1</v>
      </c>
      <c r="M1737" s="5"/>
      <c r="N1737" s="5"/>
      <c r="O1737" t="s">
        <v>87</v>
      </c>
      <c r="P1737" t="s">
        <v>29</v>
      </c>
      <c r="Q1737" t="s">
        <v>29</v>
      </c>
      <c r="R1737" t="s">
        <v>29</v>
      </c>
      <c r="S1737">
        <v>244</v>
      </c>
      <c r="T1737">
        <v>1.3</v>
      </c>
      <c r="V1737" s="5" t="s">
        <v>214</v>
      </c>
      <c r="X1737" t="str">
        <f t="shared" si="29"/>
        <v>TA1</v>
      </c>
      <c r="Y1737">
        <f>VLOOKUP($X1737,Salt_Elev!$Q$1:$R$128,2,FALSE)</f>
        <v>0.17599999999999999</v>
      </c>
    </row>
    <row r="1738" spans="1:25" x14ac:dyDescent="0.25">
      <c r="A1738" s="1">
        <v>45036</v>
      </c>
      <c r="B1738" s="2">
        <v>0.3354166666666667</v>
      </c>
      <c r="C1738" t="s">
        <v>96</v>
      </c>
      <c r="D1738" t="s">
        <v>211</v>
      </c>
      <c r="E1738" t="s">
        <v>25</v>
      </c>
      <c r="F1738" t="s">
        <v>149</v>
      </c>
      <c r="G1738">
        <v>1</v>
      </c>
      <c r="H1738">
        <v>114.3</v>
      </c>
      <c r="I1738">
        <f t="shared" si="28"/>
        <v>93</v>
      </c>
      <c r="J1738">
        <v>0</v>
      </c>
      <c r="K1738" t="s">
        <v>27</v>
      </c>
      <c r="L1738">
        <v>1</v>
      </c>
      <c r="M1738" s="5"/>
      <c r="N1738" s="5"/>
      <c r="O1738" t="s">
        <v>87</v>
      </c>
      <c r="P1738" t="s">
        <v>29</v>
      </c>
      <c r="Q1738" t="s">
        <v>29</v>
      </c>
      <c r="R1738" t="s">
        <v>29</v>
      </c>
      <c r="S1738">
        <v>303</v>
      </c>
      <c r="T1738">
        <v>1</v>
      </c>
      <c r="V1738" s="5" t="s">
        <v>214</v>
      </c>
      <c r="X1738" t="str">
        <f t="shared" si="29"/>
        <v>TA1</v>
      </c>
      <c r="Y1738">
        <f>VLOOKUP($X1738,Salt_Elev!$Q$1:$R$128,2,FALSE)</f>
        <v>0.17599999999999999</v>
      </c>
    </row>
    <row r="1739" spans="1:25" x14ac:dyDescent="0.25">
      <c r="A1739" s="1">
        <v>45036</v>
      </c>
      <c r="B1739" s="2">
        <v>0.3354166666666667</v>
      </c>
      <c r="C1739" t="s">
        <v>96</v>
      </c>
      <c r="D1739" t="s">
        <v>211</v>
      </c>
      <c r="E1739" t="s">
        <v>25</v>
      </c>
      <c r="F1739" t="s">
        <v>149</v>
      </c>
      <c r="G1739">
        <v>1</v>
      </c>
      <c r="H1739">
        <v>114.3</v>
      </c>
      <c r="I1739">
        <f t="shared" si="28"/>
        <v>93</v>
      </c>
      <c r="J1739">
        <v>0</v>
      </c>
      <c r="K1739" t="s">
        <v>27</v>
      </c>
      <c r="L1739">
        <v>1</v>
      </c>
      <c r="M1739" s="5"/>
      <c r="N1739" s="5"/>
      <c r="O1739" t="s">
        <v>87</v>
      </c>
      <c r="P1739" t="s">
        <v>29</v>
      </c>
      <c r="Q1739" t="s">
        <v>29</v>
      </c>
      <c r="R1739" t="s">
        <v>29</v>
      </c>
      <c r="S1739">
        <v>404</v>
      </c>
      <c r="T1739">
        <v>0.9</v>
      </c>
      <c r="V1739" s="5" t="s">
        <v>214</v>
      </c>
      <c r="X1739" t="str">
        <f t="shared" si="29"/>
        <v>TA1</v>
      </c>
      <c r="Y1739">
        <f>VLOOKUP($X1739,Salt_Elev!$Q$1:$R$128,2,FALSE)</f>
        <v>0.17599999999999999</v>
      </c>
    </row>
    <row r="1740" spans="1:25" x14ac:dyDescent="0.25">
      <c r="A1740" s="1">
        <v>45036</v>
      </c>
      <c r="B1740" s="2">
        <v>0.3354166666666667</v>
      </c>
      <c r="C1740" t="s">
        <v>96</v>
      </c>
      <c r="D1740" t="s">
        <v>211</v>
      </c>
      <c r="E1740" t="s">
        <v>25</v>
      </c>
      <c r="F1740" t="s">
        <v>149</v>
      </c>
      <c r="G1740">
        <v>1</v>
      </c>
      <c r="H1740">
        <v>114.3</v>
      </c>
      <c r="I1740">
        <f t="shared" si="28"/>
        <v>93</v>
      </c>
      <c r="J1740">
        <v>0</v>
      </c>
      <c r="K1740" t="s">
        <v>27</v>
      </c>
      <c r="L1740">
        <v>1</v>
      </c>
      <c r="M1740" s="5"/>
      <c r="N1740" s="5"/>
      <c r="O1740" t="s">
        <v>87</v>
      </c>
      <c r="P1740" t="s">
        <v>29</v>
      </c>
      <c r="Q1740" t="s">
        <v>29</v>
      </c>
      <c r="R1740" t="s">
        <v>29</v>
      </c>
      <c r="S1740">
        <v>241</v>
      </c>
      <c r="T1740">
        <v>0.9</v>
      </c>
      <c r="V1740" s="5" t="s">
        <v>214</v>
      </c>
      <c r="X1740" t="str">
        <f t="shared" si="29"/>
        <v>TA1</v>
      </c>
      <c r="Y1740">
        <f>VLOOKUP($X1740,Salt_Elev!$Q$1:$R$128,2,FALSE)</f>
        <v>0.17599999999999999</v>
      </c>
    </row>
    <row r="1741" spans="1:25" x14ac:dyDescent="0.25">
      <c r="A1741" s="1">
        <v>45036</v>
      </c>
      <c r="B1741" s="2">
        <v>0.3354166666666667</v>
      </c>
      <c r="C1741" t="s">
        <v>96</v>
      </c>
      <c r="D1741" t="s">
        <v>211</v>
      </c>
      <c r="E1741" t="s">
        <v>25</v>
      </c>
      <c r="F1741" t="s">
        <v>149</v>
      </c>
      <c r="G1741">
        <v>1</v>
      </c>
      <c r="H1741">
        <v>114.3</v>
      </c>
      <c r="I1741">
        <f t="shared" si="28"/>
        <v>93</v>
      </c>
      <c r="J1741">
        <v>0</v>
      </c>
      <c r="K1741" t="s">
        <v>27</v>
      </c>
      <c r="L1741">
        <v>1</v>
      </c>
      <c r="M1741" s="5"/>
      <c r="N1741" s="5"/>
      <c r="O1741" t="s">
        <v>87</v>
      </c>
      <c r="P1741" t="s">
        <v>29</v>
      </c>
      <c r="Q1741" t="s">
        <v>29</v>
      </c>
      <c r="R1741" t="s">
        <v>29</v>
      </c>
      <c r="S1741">
        <v>300</v>
      </c>
      <c r="T1741">
        <v>0.9</v>
      </c>
      <c r="V1741" s="5" t="s">
        <v>214</v>
      </c>
      <c r="X1741" t="str">
        <f t="shared" si="29"/>
        <v>TA1</v>
      </c>
      <c r="Y1741">
        <f>VLOOKUP($X1741,Salt_Elev!$Q$1:$R$128,2,FALSE)</f>
        <v>0.17599999999999999</v>
      </c>
    </row>
    <row r="1742" spans="1:25" x14ac:dyDescent="0.25">
      <c r="A1742" s="1">
        <v>45036</v>
      </c>
      <c r="B1742" s="2">
        <v>0.3354166666666667</v>
      </c>
      <c r="C1742" t="s">
        <v>96</v>
      </c>
      <c r="D1742" t="s">
        <v>211</v>
      </c>
      <c r="E1742" t="s">
        <v>25</v>
      </c>
      <c r="F1742" t="s">
        <v>149</v>
      </c>
      <c r="G1742">
        <v>1</v>
      </c>
      <c r="H1742">
        <v>114.3</v>
      </c>
      <c r="I1742">
        <f t="shared" si="28"/>
        <v>93</v>
      </c>
      <c r="J1742">
        <v>0</v>
      </c>
      <c r="K1742" t="s">
        <v>27</v>
      </c>
      <c r="L1742">
        <v>1</v>
      </c>
      <c r="M1742" s="5"/>
      <c r="N1742" s="5"/>
      <c r="O1742" t="s">
        <v>87</v>
      </c>
      <c r="P1742" t="s">
        <v>29</v>
      </c>
      <c r="Q1742" t="s">
        <v>29</v>
      </c>
      <c r="R1742" t="s">
        <v>29</v>
      </c>
      <c r="S1742">
        <v>310</v>
      </c>
      <c r="T1742">
        <v>0.8</v>
      </c>
      <c r="V1742" s="5" t="s">
        <v>214</v>
      </c>
      <c r="X1742" t="str">
        <f t="shared" si="29"/>
        <v>TA1</v>
      </c>
      <c r="Y1742">
        <f>VLOOKUP($X1742,Salt_Elev!$Q$1:$R$128,2,FALSE)</f>
        <v>0.17599999999999999</v>
      </c>
    </row>
    <row r="1743" spans="1:25" x14ac:dyDescent="0.25">
      <c r="A1743" s="1">
        <v>45036</v>
      </c>
      <c r="B1743" s="2">
        <v>0.3354166666666667</v>
      </c>
      <c r="C1743" t="s">
        <v>96</v>
      </c>
      <c r="D1743" t="s">
        <v>211</v>
      </c>
      <c r="E1743" t="s">
        <v>25</v>
      </c>
      <c r="F1743" t="s">
        <v>149</v>
      </c>
      <c r="G1743">
        <v>1</v>
      </c>
      <c r="H1743">
        <v>114.3</v>
      </c>
      <c r="I1743">
        <f t="shared" si="28"/>
        <v>93</v>
      </c>
      <c r="J1743">
        <v>0</v>
      </c>
      <c r="K1743" t="s">
        <v>27</v>
      </c>
      <c r="L1743">
        <v>1</v>
      </c>
      <c r="M1743" s="5"/>
      <c r="N1743" s="5"/>
      <c r="O1743" t="s">
        <v>87</v>
      </c>
      <c r="P1743" t="s">
        <v>29</v>
      </c>
      <c r="Q1743" t="s">
        <v>29</v>
      </c>
      <c r="R1743" t="s">
        <v>29</v>
      </c>
      <c r="S1743">
        <v>290</v>
      </c>
      <c r="T1743">
        <v>0.8</v>
      </c>
      <c r="V1743" s="5" t="s">
        <v>214</v>
      </c>
      <c r="X1743" t="str">
        <f t="shared" si="29"/>
        <v>TA1</v>
      </c>
      <c r="Y1743">
        <f>VLOOKUP($X1743,Salt_Elev!$Q$1:$R$128,2,FALSE)</f>
        <v>0.17599999999999999</v>
      </c>
    </row>
    <row r="1744" spans="1:25" x14ac:dyDescent="0.25">
      <c r="A1744" s="1">
        <v>45036</v>
      </c>
      <c r="B1744" s="2">
        <v>0.3354166666666667</v>
      </c>
      <c r="C1744" t="s">
        <v>96</v>
      </c>
      <c r="D1744" t="s">
        <v>211</v>
      </c>
      <c r="E1744" t="s">
        <v>25</v>
      </c>
      <c r="F1744" t="s">
        <v>149</v>
      </c>
      <c r="G1744">
        <v>1</v>
      </c>
      <c r="H1744">
        <v>114.3</v>
      </c>
      <c r="I1744">
        <f t="shared" si="28"/>
        <v>93</v>
      </c>
      <c r="J1744">
        <v>0</v>
      </c>
      <c r="K1744" t="s">
        <v>27</v>
      </c>
      <c r="L1744">
        <v>1</v>
      </c>
      <c r="M1744" s="5"/>
      <c r="N1744" s="5"/>
      <c r="O1744" t="s">
        <v>87</v>
      </c>
      <c r="P1744" t="s">
        <v>29</v>
      </c>
      <c r="Q1744" t="s">
        <v>29</v>
      </c>
      <c r="R1744" t="s">
        <v>29</v>
      </c>
      <c r="S1744">
        <v>209</v>
      </c>
      <c r="T1744">
        <v>0.7</v>
      </c>
      <c r="V1744" s="5" t="s">
        <v>214</v>
      </c>
      <c r="X1744" t="str">
        <f t="shared" si="29"/>
        <v>TA1</v>
      </c>
      <c r="Y1744">
        <f>VLOOKUP($X1744,Salt_Elev!$Q$1:$R$128,2,FALSE)</f>
        <v>0.17599999999999999</v>
      </c>
    </row>
    <row r="1745" spans="1:25" x14ac:dyDescent="0.25">
      <c r="A1745" s="1">
        <v>45036</v>
      </c>
      <c r="B1745" s="2">
        <v>0.3354166666666667</v>
      </c>
      <c r="C1745" t="s">
        <v>96</v>
      </c>
      <c r="D1745" t="s">
        <v>211</v>
      </c>
      <c r="E1745" t="s">
        <v>25</v>
      </c>
      <c r="F1745" t="s">
        <v>149</v>
      </c>
      <c r="G1745">
        <v>1</v>
      </c>
      <c r="H1745">
        <v>114.3</v>
      </c>
      <c r="I1745">
        <f t="shared" si="28"/>
        <v>93</v>
      </c>
      <c r="J1745">
        <v>0</v>
      </c>
      <c r="K1745" t="s">
        <v>44</v>
      </c>
      <c r="L1745">
        <v>25</v>
      </c>
      <c r="M1745">
        <v>50</v>
      </c>
      <c r="N1745">
        <v>216</v>
      </c>
      <c r="O1745" t="s">
        <v>87</v>
      </c>
      <c r="P1745" t="s">
        <v>29</v>
      </c>
      <c r="Q1745" t="s">
        <v>29</v>
      </c>
      <c r="R1745" t="s">
        <v>29</v>
      </c>
      <c r="S1745">
        <v>160</v>
      </c>
      <c r="T1745" s="5">
        <v>6</v>
      </c>
      <c r="V1745" s="5" t="s">
        <v>213</v>
      </c>
      <c r="X1745" t="str">
        <f t="shared" si="29"/>
        <v>TA1</v>
      </c>
      <c r="Y1745">
        <f>VLOOKUP($X1745,Salt_Elev!$Q$1:$R$128,2,FALSE)</f>
        <v>0.17599999999999999</v>
      </c>
    </row>
    <row r="1746" spans="1:25" x14ac:dyDescent="0.25">
      <c r="A1746" s="1">
        <v>45036</v>
      </c>
      <c r="B1746" s="2">
        <v>0.3354166666666667</v>
      </c>
      <c r="C1746" t="s">
        <v>96</v>
      </c>
      <c r="D1746" t="s">
        <v>211</v>
      </c>
      <c r="E1746" t="s">
        <v>25</v>
      </c>
      <c r="F1746" t="s">
        <v>149</v>
      </c>
      <c r="G1746">
        <v>1</v>
      </c>
      <c r="H1746">
        <v>114.3</v>
      </c>
      <c r="I1746">
        <f t="shared" si="28"/>
        <v>93</v>
      </c>
      <c r="J1746">
        <v>0</v>
      </c>
      <c r="K1746" t="s">
        <v>44</v>
      </c>
      <c r="L1746">
        <v>25</v>
      </c>
      <c r="M1746">
        <v>50</v>
      </c>
      <c r="N1746">
        <v>216</v>
      </c>
      <c r="O1746" t="s">
        <v>87</v>
      </c>
      <c r="P1746" t="s">
        <v>29</v>
      </c>
      <c r="Q1746" t="s">
        <v>29</v>
      </c>
      <c r="R1746" t="s">
        <v>29</v>
      </c>
      <c r="S1746">
        <v>141</v>
      </c>
      <c r="T1746" s="5">
        <v>5.0999999999999996</v>
      </c>
      <c r="V1746" s="5" t="s">
        <v>213</v>
      </c>
      <c r="X1746" t="str">
        <f t="shared" si="29"/>
        <v>TA1</v>
      </c>
      <c r="Y1746">
        <f>VLOOKUP($X1746,Salt_Elev!$Q$1:$R$128,2,FALSE)</f>
        <v>0.17599999999999999</v>
      </c>
    </row>
    <row r="1747" spans="1:25" x14ac:dyDescent="0.25">
      <c r="A1747" s="1">
        <v>45036</v>
      </c>
      <c r="B1747" s="2">
        <v>0.3354166666666667</v>
      </c>
      <c r="C1747" t="s">
        <v>96</v>
      </c>
      <c r="D1747" t="s">
        <v>211</v>
      </c>
      <c r="E1747" t="s">
        <v>25</v>
      </c>
      <c r="F1747" t="s">
        <v>149</v>
      </c>
      <c r="G1747">
        <v>1</v>
      </c>
      <c r="H1747">
        <v>114.3</v>
      </c>
      <c r="I1747">
        <f t="shared" si="28"/>
        <v>93</v>
      </c>
      <c r="J1747">
        <v>0</v>
      </c>
      <c r="K1747" t="s">
        <v>44</v>
      </c>
      <c r="L1747">
        <v>25</v>
      </c>
      <c r="M1747">
        <v>50</v>
      </c>
      <c r="N1747">
        <v>216</v>
      </c>
      <c r="O1747" t="s">
        <v>87</v>
      </c>
      <c r="P1747" t="s">
        <v>29</v>
      </c>
      <c r="Q1747" t="s">
        <v>29</v>
      </c>
      <c r="R1747" t="s">
        <v>29</v>
      </c>
      <c r="S1747">
        <v>187</v>
      </c>
      <c r="T1747" s="5">
        <v>5</v>
      </c>
      <c r="V1747" s="5" t="s">
        <v>213</v>
      </c>
      <c r="X1747" t="str">
        <f t="shared" si="29"/>
        <v>TA1</v>
      </c>
      <c r="Y1747">
        <f>VLOOKUP($X1747,Salt_Elev!$Q$1:$R$128,2,FALSE)</f>
        <v>0.17599999999999999</v>
      </c>
    </row>
    <row r="1748" spans="1:25" x14ac:dyDescent="0.25">
      <c r="A1748" s="1">
        <v>45036</v>
      </c>
      <c r="B1748" s="2">
        <v>0.3354166666666667</v>
      </c>
      <c r="C1748" t="s">
        <v>96</v>
      </c>
      <c r="D1748" t="s">
        <v>211</v>
      </c>
      <c r="E1748" t="s">
        <v>25</v>
      </c>
      <c r="F1748" t="s">
        <v>149</v>
      </c>
      <c r="G1748">
        <v>1</v>
      </c>
      <c r="H1748">
        <v>114.3</v>
      </c>
      <c r="I1748">
        <f t="shared" si="28"/>
        <v>93</v>
      </c>
      <c r="J1748">
        <v>0</v>
      </c>
      <c r="K1748" t="s">
        <v>44</v>
      </c>
      <c r="L1748">
        <v>25</v>
      </c>
      <c r="M1748">
        <v>50</v>
      </c>
      <c r="N1748">
        <v>216</v>
      </c>
      <c r="O1748" t="s">
        <v>87</v>
      </c>
      <c r="P1748" t="s">
        <v>29</v>
      </c>
      <c r="Q1748" t="s">
        <v>29</v>
      </c>
      <c r="R1748" t="s">
        <v>29</v>
      </c>
      <c r="S1748">
        <v>180</v>
      </c>
      <c r="T1748" s="5">
        <v>5</v>
      </c>
      <c r="V1748" s="5" t="s">
        <v>213</v>
      </c>
      <c r="X1748" t="str">
        <f t="shared" si="29"/>
        <v>TA1</v>
      </c>
      <c r="Y1748">
        <f>VLOOKUP($X1748,Salt_Elev!$Q$1:$R$128,2,FALSE)</f>
        <v>0.17599999999999999</v>
      </c>
    </row>
    <row r="1749" spans="1:25" x14ac:dyDescent="0.25">
      <c r="A1749" s="1">
        <v>45036</v>
      </c>
      <c r="B1749" s="2">
        <v>0.3354166666666667</v>
      </c>
      <c r="C1749" t="s">
        <v>96</v>
      </c>
      <c r="D1749" t="s">
        <v>211</v>
      </c>
      <c r="E1749" t="s">
        <v>25</v>
      </c>
      <c r="F1749" t="s">
        <v>149</v>
      </c>
      <c r="G1749">
        <v>1</v>
      </c>
      <c r="H1749">
        <v>114.3</v>
      </c>
      <c r="I1749">
        <f t="shared" si="28"/>
        <v>93</v>
      </c>
      <c r="J1749">
        <v>0</v>
      </c>
      <c r="K1749" t="s">
        <v>44</v>
      </c>
      <c r="L1749">
        <v>25</v>
      </c>
      <c r="M1749">
        <v>50</v>
      </c>
      <c r="N1749">
        <v>216</v>
      </c>
      <c r="O1749" t="s">
        <v>87</v>
      </c>
      <c r="P1749" t="s">
        <v>29</v>
      </c>
      <c r="Q1749" t="s">
        <v>29</v>
      </c>
      <c r="R1749" t="s">
        <v>29</v>
      </c>
      <c r="S1749">
        <v>145</v>
      </c>
      <c r="T1749" s="5">
        <v>5</v>
      </c>
      <c r="V1749" s="5" t="s">
        <v>213</v>
      </c>
      <c r="X1749" t="str">
        <f t="shared" si="29"/>
        <v>TA1</v>
      </c>
      <c r="Y1749">
        <f>VLOOKUP($X1749,Salt_Elev!$Q$1:$R$128,2,FALSE)</f>
        <v>0.17599999999999999</v>
      </c>
    </row>
    <row r="1750" spans="1:25" x14ac:dyDescent="0.25">
      <c r="A1750" s="1">
        <v>45036</v>
      </c>
      <c r="B1750" s="2">
        <v>0.3354166666666667</v>
      </c>
      <c r="C1750" t="s">
        <v>96</v>
      </c>
      <c r="D1750" t="s">
        <v>211</v>
      </c>
      <c r="E1750" t="s">
        <v>25</v>
      </c>
      <c r="F1750" t="s">
        <v>149</v>
      </c>
      <c r="G1750">
        <v>1</v>
      </c>
      <c r="H1750">
        <v>114.3</v>
      </c>
      <c r="I1750">
        <f t="shared" si="28"/>
        <v>93</v>
      </c>
      <c r="J1750">
        <v>0</v>
      </c>
      <c r="K1750" t="s">
        <v>44</v>
      </c>
      <c r="L1750">
        <v>25</v>
      </c>
      <c r="M1750">
        <v>50</v>
      </c>
      <c r="N1750">
        <v>216</v>
      </c>
      <c r="O1750" t="s">
        <v>87</v>
      </c>
      <c r="P1750" t="s">
        <v>29</v>
      </c>
      <c r="Q1750" t="s">
        <v>29</v>
      </c>
      <c r="R1750" t="s">
        <v>29</v>
      </c>
      <c r="S1750">
        <v>120</v>
      </c>
      <c r="T1750" s="5">
        <v>4.9000000000000004</v>
      </c>
      <c r="V1750" s="5" t="s">
        <v>213</v>
      </c>
      <c r="X1750" t="str">
        <f t="shared" si="29"/>
        <v>TA1</v>
      </c>
      <c r="Y1750">
        <f>VLOOKUP($X1750,Salt_Elev!$Q$1:$R$128,2,FALSE)</f>
        <v>0.17599999999999999</v>
      </c>
    </row>
    <row r="1751" spans="1:25" x14ac:dyDescent="0.25">
      <c r="A1751" s="1">
        <v>45036</v>
      </c>
      <c r="B1751" s="2">
        <v>0.3354166666666667</v>
      </c>
      <c r="C1751" t="s">
        <v>96</v>
      </c>
      <c r="D1751" t="s">
        <v>211</v>
      </c>
      <c r="E1751" t="s">
        <v>25</v>
      </c>
      <c r="F1751" t="s">
        <v>149</v>
      </c>
      <c r="G1751">
        <v>1</v>
      </c>
      <c r="H1751">
        <v>114.3</v>
      </c>
      <c r="I1751">
        <f t="shared" si="28"/>
        <v>93</v>
      </c>
      <c r="J1751">
        <v>0</v>
      </c>
      <c r="K1751" t="s">
        <v>44</v>
      </c>
      <c r="L1751">
        <v>25</v>
      </c>
      <c r="M1751">
        <v>50</v>
      </c>
      <c r="N1751">
        <v>216</v>
      </c>
      <c r="O1751" t="s">
        <v>87</v>
      </c>
      <c r="P1751" t="s">
        <v>29</v>
      </c>
      <c r="Q1751" t="s">
        <v>29</v>
      </c>
      <c r="R1751" t="s">
        <v>29</v>
      </c>
      <c r="S1751">
        <v>194</v>
      </c>
      <c r="T1751" s="5">
        <v>4.9000000000000004</v>
      </c>
      <c r="V1751" s="5" t="s">
        <v>213</v>
      </c>
      <c r="X1751" t="str">
        <f t="shared" si="29"/>
        <v>TA1</v>
      </c>
      <c r="Y1751">
        <f>VLOOKUP($X1751,Salt_Elev!$Q$1:$R$128,2,FALSE)</f>
        <v>0.17599999999999999</v>
      </c>
    </row>
    <row r="1752" spans="1:25" x14ac:dyDescent="0.25">
      <c r="A1752" s="1">
        <v>45036</v>
      </c>
      <c r="B1752" s="2">
        <v>0.3354166666666667</v>
      </c>
      <c r="C1752" t="s">
        <v>96</v>
      </c>
      <c r="D1752" t="s">
        <v>211</v>
      </c>
      <c r="E1752" t="s">
        <v>25</v>
      </c>
      <c r="F1752" t="s">
        <v>149</v>
      </c>
      <c r="G1752">
        <v>1</v>
      </c>
      <c r="H1752">
        <v>114.3</v>
      </c>
      <c r="I1752">
        <f t="shared" si="28"/>
        <v>93</v>
      </c>
      <c r="J1752">
        <v>0</v>
      </c>
      <c r="K1752" t="s">
        <v>44</v>
      </c>
      <c r="L1752">
        <v>25</v>
      </c>
      <c r="M1752">
        <v>50</v>
      </c>
      <c r="N1752">
        <v>216</v>
      </c>
      <c r="O1752" t="s">
        <v>87</v>
      </c>
      <c r="P1752" t="s">
        <v>29</v>
      </c>
      <c r="Q1752" t="s">
        <v>29</v>
      </c>
      <c r="R1752" t="s">
        <v>29</v>
      </c>
      <c r="S1752">
        <v>210</v>
      </c>
      <c r="T1752" s="5">
        <v>1.8</v>
      </c>
      <c r="V1752" s="5" t="s">
        <v>213</v>
      </c>
      <c r="X1752" t="str">
        <f t="shared" si="29"/>
        <v>TA1</v>
      </c>
      <c r="Y1752">
        <f>VLOOKUP($X1752,Salt_Elev!$Q$1:$R$128,2,FALSE)</f>
        <v>0.17599999999999999</v>
      </c>
    </row>
    <row r="1753" spans="1:25" x14ac:dyDescent="0.25">
      <c r="A1753" s="1">
        <v>45036</v>
      </c>
      <c r="B1753" s="2">
        <v>0.3354166666666667</v>
      </c>
      <c r="C1753" t="s">
        <v>96</v>
      </c>
      <c r="D1753" t="s">
        <v>211</v>
      </c>
      <c r="E1753" t="s">
        <v>25</v>
      </c>
      <c r="F1753" t="s">
        <v>149</v>
      </c>
      <c r="G1753">
        <v>1</v>
      </c>
      <c r="H1753">
        <v>114.3</v>
      </c>
      <c r="I1753">
        <f t="shared" si="28"/>
        <v>93</v>
      </c>
      <c r="J1753">
        <v>0</v>
      </c>
      <c r="K1753" t="s">
        <v>44</v>
      </c>
      <c r="L1753">
        <v>25</v>
      </c>
      <c r="M1753">
        <v>50</v>
      </c>
      <c r="N1753">
        <v>216</v>
      </c>
      <c r="O1753" t="s">
        <v>87</v>
      </c>
      <c r="P1753" t="s">
        <v>29</v>
      </c>
      <c r="Q1753" t="s">
        <v>29</v>
      </c>
      <c r="R1753" t="s">
        <v>29</v>
      </c>
      <c r="S1753">
        <v>210</v>
      </c>
      <c r="T1753" s="5">
        <v>1.4</v>
      </c>
      <c r="V1753" s="5" t="s">
        <v>213</v>
      </c>
      <c r="X1753" t="str">
        <f t="shared" si="29"/>
        <v>TA1</v>
      </c>
      <c r="Y1753">
        <f>VLOOKUP($X1753,Salt_Elev!$Q$1:$R$128,2,FALSE)</f>
        <v>0.17599999999999999</v>
      </c>
    </row>
    <row r="1754" spans="1:25" x14ac:dyDescent="0.25">
      <c r="A1754" s="1">
        <v>45036</v>
      </c>
      <c r="B1754" s="2">
        <v>0.3354166666666667</v>
      </c>
      <c r="C1754" t="s">
        <v>96</v>
      </c>
      <c r="D1754" t="s">
        <v>211</v>
      </c>
      <c r="E1754" t="s">
        <v>25</v>
      </c>
      <c r="F1754" t="s">
        <v>149</v>
      </c>
      <c r="G1754">
        <v>1</v>
      </c>
      <c r="H1754">
        <v>114.3</v>
      </c>
      <c r="I1754">
        <f t="shared" si="28"/>
        <v>93</v>
      </c>
      <c r="J1754">
        <v>0</v>
      </c>
      <c r="K1754" t="s">
        <v>44</v>
      </c>
      <c r="L1754">
        <v>25</v>
      </c>
      <c r="M1754">
        <v>50</v>
      </c>
      <c r="N1754">
        <v>216</v>
      </c>
      <c r="O1754" t="s">
        <v>87</v>
      </c>
      <c r="P1754" t="s">
        <v>29</v>
      </c>
      <c r="Q1754" t="s">
        <v>29</v>
      </c>
      <c r="R1754" t="s">
        <v>29</v>
      </c>
      <c r="S1754">
        <v>191</v>
      </c>
      <c r="T1754" s="5">
        <v>1.2</v>
      </c>
      <c r="V1754" s="5" t="s">
        <v>213</v>
      </c>
      <c r="X1754" t="str">
        <f t="shared" si="29"/>
        <v>TA1</v>
      </c>
      <c r="Y1754">
        <f>VLOOKUP($X1754,Salt_Elev!$Q$1:$R$128,2,FALSE)</f>
        <v>0.17599999999999999</v>
      </c>
    </row>
    <row r="1755" spans="1:25" x14ac:dyDescent="0.25">
      <c r="A1755" s="1">
        <v>45036</v>
      </c>
      <c r="B1755" s="2">
        <v>0.35000000000000003</v>
      </c>
      <c r="C1755" t="s">
        <v>103</v>
      </c>
      <c r="D1755" t="s">
        <v>217</v>
      </c>
      <c r="E1755" t="s">
        <v>25</v>
      </c>
      <c r="F1755" t="s">
        <v>149</v>
      </c>
      <c r="G1755">
        <v>2</v>
      </c>
      <c r="H1755">
        <v>69.8</v>
      </c>
      <c r="I1755">
        <v>100</v>
      </c>
      <c r="J1755">
        <v>0</v>
      </c>
      <c r="K1755" t="s">
        <v>85</v>
      </c>
      <c r="L1755">
        <v>5</v>
      </c>
      <c r="M1755">
        <v>100</v>
      </c>
      <c r="N1755">
        <v>4</v>
      </c>
      <c r="O1755" t="s">
        <v>17</v>
      </c>
      <c r="P1755" t="s">
        <v>29</v>
      </c>
      <c r="Q1755" t="s">
        <v>29</v>
      </c>
      <c r="R1755" t="s">
        <v>50</v>
      </c>
      <c r="S1755">
        <v>435</v>
      </c>
      <c r="T1755">
        <v>5</v>
      </c>
      <c r="U1755" t="s">
        <v>218</v>
      </c>
      <c r="X1755" t="str">
        <f t="shared" si="29"/>
        <v>TA2</v>
      </c>
      <c r="Y1755">
        <f>VLOOKUP($X1755,Salt_Elev!$Q$1:$R$128,2,FALSE)</f>
        <v>0.23699999999999999</v>
      </c>
    </row>
    <row r="1756" spans="1:25" x14ac:dyDescent="0.25">
      <c r="A1756" s="1">
        <v>45036</v>
      </c>
      <c r="B1756" s="2">
        <v>0.35000000000000003</v>
      </c>
      <c r="C1756" t="s">
        <v>103</v>
      </c>
      <c r="D1756" t="s">
        <v>217</v>
      </c>
      <c r="E1756" t="s">
        <v>25</v>
      </c>
      <c r="F1756" t="s">
        <v>149</v>
      </c>
      <c r="G1756">
        <v>2</v>
      </c>
      <c r="H1756">
        <v>69.8</v>
      </c>
      <c r="I1756">
        <v>100</v>
      </c>
      <c r="J1756">
        <v>0</v>
      </c>
      <c r="K1756" t="s">
        <v>85</v>
      </c>
      <c r="L1756">
        <v>5</v>
      </c>
      <c r="M1756">
        <v>100</v>
      </c>
      <c r="N1756">
        <v>4</v>
      </c>
      <c r="O1756" t="s">
        <v>17</v>
      </c>
      <c r="P1756" t="s">
        <v>29</v>
      </c>
      <c r="Q1756" t="s">
        <v>29</v>
      </c>
      <c r="R1756" t="s">
        <v>50</v>
      </c>
      <c r="S1756">
        <v>575</v>
      </c>
      <c r="T1756">
        <v>3</v>
      </c>
      <c r="U1756" t="s">
        <v>218</v>
      </c>
      <c r="X1756" t="str">
        <f t="shared" si="29"/>
        <v>TA2</v>
      </c>
      <c r="Y1756">
        <f>VLOOKUP($X1756,Salt_Elev!$Q$1:$R$128,2,FALSE)</f>
        <v>0.23699999999999999</v>
      </c>
    </row>
    <row r="1757" spans="1:25" x14ac:dyDescent="0.25">
      <c r="A1757" s="1">
        <v>45036</v>
      </c>
      <c r="B1757" s="2">
        <v>0.35000000000000003</v>
      </c>
      <c r="C1757" t="s">
        <v>103</v>
      </c>
      <c r="D1757" t="s">
        <v>217</v>
      </c>
      <c r="E1757" t="s">
        <v>25</v>
      </c>
      <c r="F1757" t="s">
        <v>149</v>
      </c>
      <c r="G1757">
        <v>2</v>
      </c>
      <c r="H1757">
        <v>69.8</v>
      </c>
      <c r="I1757">
        <v>100</v>
      </c>
      <c r="J1757">
        <v>0</v>
      </c>
      <c r="K1757" t="s">
        <v>85</v>
      </c>
      <c r="L1757">
        <v>5</v>
      </c>
      <c r="M1757">
        <v>100</v>
      </c>
      <c r="N1757">
        <v>4</v>
      </c>
      <c r="O1757" t="s">
        <v>17</v>
      </c>
      <c r="P1757" t="s">
        <v>29</v>
      </c>
      <c r="Q1757" t="s">
        <v>29</v>
      </c>
      <c r="R1757" t="s">
        <v>50</v>
      </c>
      <c r="S1757">
        <v>540</v>
      </c>
      <c r="T1757">
        <v>2.1</v>
      </c>
      <c r="U1757" t="s">
        <v>218</v>
      </c>
      <c r="X1757" t="str">
        <f t="shared" si="29"/>
        <v>TA2</v>
      </c>
      <c r="Y1757">
        <f>VLOOKUP($X1757,Salt_Elev!$Q$1:$R$128,2,FALSE)</f>
        <v>0.23699999999999999</v>
      </c>
    </row>
    <row r="1758" spans="1:25" x14ac:dyDescent="0.25">
      <c r="A1758" s="1">
        <v>45036</v>
      </c>
      <c r="B1758" s="2">
        <v>0.35000000000000003</v>
      </c>
      <c r="C1758" t="s">
        <v>103</v>
      </c>
      <c r="D1758" t="s">
        <v>217</v>
      </c>
      <c r="E1758" t="s">
        <v>25</v>
      </c>
      <c r="F1758" t="s">
        <v>149</v>
      </c>
      <c r="G1758">
        <v>2</v>
      </c>
      <c r="H1758">
        <v>69.8</v>
      </c>
      <c r="I1758">
        <v>100</v>
      </c>
      <c r="J1758">
        <v>0</v>
      </c>
      <c r="K1758" t="s">
        <v>85</v>
      </c>
      <c r="L1758">
        <v>5</v>
      </c>
      <c r="M1758">
        <v>100</v>
      </c>
      <c r="N1758">
        <v>4</v>
      </c>
      <c r="O1758" t="s">
        <v>17</v>
      </c>
      <c r="P1758" t="s">
        <v>29</v>
      </c>
      <c r="Q1758" t="s">
        <v>29</v>
      </c>
      <c r="R1758" t="s">
        <v>50</v>
      </c>
      <c r="S1758">
        <v>490</v>
      </c>
      <c r="T1758">
        <v>2</v>
      </c>
      <c r="U1758" t="s">
        <v>218</v>
      </c>
      <c r="X1758" t="str">
        <f t="shared" si="29"/>
        <v>TA2</v>
      </c>
      <c r="Y1758">
        <f>VLOOKUP($X1758,Salt_Elev!$Q$1:$R$128,2,FALSE)</f>
        <v>0.23699999999999999</v>
      </c>
    </row>
    <row r="1759" spans="1:25" x14ac:dyDescent="0.25">
      <c r="A1759" s="1">
        <v>45036</v>
      </c>
      <c r="B1759" s="2">
        <v>0.35000000000000003</v>
      </c>
      <c r="C1759" t="s">
        <v>103</v>
      </c>
      <c r="D1759" t="s">
        <v>217</v>
      </c>
      <c r="E1759" t="s">
        <v>25</v>
      </c>
      <c r="F1759" t="s">
        <v>149</v>
      </c>
      <c r="G1759">
        <v>2</v>
      </c>
      <c r="H1759">
        <v>69.8</v>
      </c>
      <c r="I1759">
        <v>100</v>
      </c>
      <c r="J1759">
        <v>0</v>
      </c>
      <c r="K1759" t="s">
        <v>219</v>
      </c>
      <c r="L1759">
        <v>0.5</v>
      </c>
      <c r="M1759">
        <v>100</v>
      </c>
      <c r="N1759">
        <v>5</v>
      </c>
      <c r="O1759" t="s">
        <v>87</v>
      </c>
      <c r="P1759" t="s">
        <v>29</v>
      </c>
      <c r="Q1759" t="s">
        <v>29</v>
      </c>
      <c r="R1759" t="s">
        <v>29</v>
      </c>
      <c r="S1759">
        <v>296</v>
      </c>
      <c r="T1759">
        <v>3</v>
      </c>
      <c r="U1759" t="s">
        <v>218</v>
      </c>
      <c r="X1759" t="str">
        <f t="shared" si="29"/>
        <v>TA2</v>
      </c>
      <c r="Y1759">
        <f>VLOOKUP($X1759,Salt_Elev!$Q$1:$R$128,2,FALSE)</f>
        <v>0.23699999999999999</v>
      </c>
    </row>
    <row r="1760" spans="1:25" x14ac:dyDescent="0.25">
      <c r="A1760" s="1">
        <v>45036</v>
      </c>
      <c r="B1760" s="2">
        <v>0.35000000000000003</v>
      </c>
      <c r="C1760" t="s">
        <v>103</v>
      </c>
      <c r="D1760" t="s">
        <v>217</v>
      </c>
      <c r="E1760" t="s">
        <v>25</v>
      </c>
      <c r="F1760" t="s">
        <v>149</v>
      </c>
      <c r="G1760">
        <v>2</v>
      </c>
      <c r="H1760">
        <v>69.8</v>
      </c>
      <c r="I1760">
        <v>100</v>
      </c>
      <c r="J1760">
        <v>0</v>
      </c>
      <c r="K1760" t="s">
        <v>219</v>
      </c>
      <c r="L1760">
        <v>0.5</v>
      </c>
      <c r="M1760">
        <v>100</v>
      </c>
      <c r="N1760">
        <v>5</v>
      </c>
      <c r="O1760" t="s">
        <v>87</v>
      </c>
      <c r="P1760" t="s">
        <v>29</v>
      </c>
      <c r="Q1760" t="s">
        <v>29</v>
      </c>
      <c r="R1760" t="s">
        <v>29</v>
      </c>
      <c r="S1760">
        <v>287</v>
      </c>
      <c r="T1760">
        <v>1.5</v>
      </c>
      <c r="U1760" t="s">
        <v>218</v>
      </c>
      <c r="X1760" t="str">
        <f t="shared" si="29"/>
        <v>TA2</v>
      </c>
      <c r="Y1760">
        <f>VLOOKUP($X1760,Salt_Elev!$Q$1:$R$128,2,FALSE)</f>
        <v>0.23699999999999999</v>
      </c>
    </row>
    <row r="1761" spans="1:25" x14ac:dyDescent="0.25">
      <c r="A1761" s="1">
        <v>45036</v>
      </c>
      <c r="B1761" s="2">
        <v>0.35000000000000003</v>
      </c>
      <c r="C1761" t="s">
        <v>103</v>
      </c>
      <c r="D1761" t="s">
        <v>217</v>
      </c>
      <c r="E1761" t="s">
        <v>25</v>
      </c>
      <c r="F1761" t="s">
        <v>149</v>
      </c>
      <c r="G1761">
        <v>2</v>
      </c>
      <c r="H1761">
        <v>69.8</v>
      </c>
      <c r="I1761">
        <v>100</v>
      </c>
      <c r="J1761">
        <v>0</v>
      </c>
      <c r="K1761" t="s">
        <v>219</v>
      </c>
      <c r="L1761">
        <v>0.5</v>
      </c>
      <c r="M1761">
        <v>100</v>
      </c>
      <c r="N1761">
        <v>5</v>
      </c>
      <c r="O1761" t="s">
        <v>87</v>
      </c>
      <c r="P1761" t="s">
        <v>29</v>
      </c>
      <c r="Q1761" t="s">
        <v>29</v>
      </c>
      <c r="R1761" t="s">
        <v>29</v>
      </c>
      <c r="S1761">
        <v>117</v>
      </c>
      <c r="T1761">
        <v>1</v>
      </c>
      <c r="U1761" t="s">
        <v>218</v>
      </c>
      <c r="X1761" t="str">
        <f t="shared" si="29"/>
        <v>TA2</v>
      </c>
      <c r="Y1761">
        <f>VLOOKUP($X1761,Salt_Elev!$Q$1:$R$128,2,FALSE)</f>
        <v>0.23699999999999999</v>
      </c>
    </row>
    <row r="1762" spans="1:25" x14ac:dyDescent="0.25">
      <c r="A1762" s="1">
        <v>45036</v>
      </c>
      <c r="B1762" s="2">
        <v>0.35000000000000003</v>
      </c>
      <c r="C1762" t="s">
        <v>103</v>
      </c>
      <c r="D1762" t="s">
        <v>217</v>
      </c>
      <c r="E1762" t="s">
        <v>25</v>
      </c>
      <c r="F1762" t="s">
        <v>149</v>
      </c>
      <c r="G1762">
        <v>2</v>
      </c>
      <c r="H1762">
        <v>69.8</v>
      </c>
      <c r="I1762">
        <v>100</v>
      </c>
      <c r="J1762">
        <v>0</v>
      </c>
      <c r="K1762" t="s">
        <v>219</v>
      </c>
      <c r="L1762">
        <v>0.5</v>
      </c>
      <c r="M1762">
        <v>100</v>
      </c>
      <c r="N1762">
        <v>5</v>
      </c>
      <c r="O1762" t="s">
        <v>87</v>
      </c>
      <c r="P1762" t="s">
        <v>29</v>
      </c>
      <c r="Q1762" t="s">
        <v>29</v>
      </c>
      <c r="R1762" t="s">
        <v>29</v>
      </c>
      <c r="S1762">
        <v>194</v>
      </c>
      <c r="T1762">
        <v>0.9</v>
      </c>
      <c r="U1762" t="s">
        <v>218</v>
      </c>
      <c r="X1762" t="str">
        <f t="shared" si="29"/>
        <v>TA2</v>
      </c>
      <c r="Y1762">
        <f>VLOOKUP($X1762,Salt_Elev!$Q$1:$R$128,2,FALSE)</f>
        <v>0.23699999999999999</v>
      </c>
    </row>
    <row r="1763" spans="1:25" x14ac:dyDescent="0.25">
      <c r="A1763" s="1">
        <v>45036</v>
      </c>
      <c r="B1763" s="2">
        <v>0.35000000000000003</v>
      </c>
      <c r="C1763" t="s">
        <v>103</v>
      </c>
      <c r="D1763" t="s">
        <v>217</v>
      </c>
      <c r="E1763" t="s">
        <v>25</v>
      </c>
      <c r="F1763" t="s">
        <v>149</v>
      </c>
      <c r="G1763">
        <v>2</v>
      </c>
      <c r="H1763">
        <v>69.8</v>
      </c>
      <c r="I1763">
        <v>100</v>
      </c>
      <c r="J1763">
        <v>0</v>
      </c>
      <c r="K1763" t="s">
        <v>219</v>
      </c>
      <c r="L1763">
        <v>0.5</v>
      </c>
      <c r="M1763">
        <v>100</v>
      </c>
      <c r="N1763">
        <v>5</v>
      </c>
      <c r="O1763" t="s">
        <v>87</v>
      </c>
      <c r="P1763" t="s">
        <v>29</v>
      </c>
      <c r="Q1763" t="s">
        <v>29</v>
      </c>
      <c r="R1763" t="s">
        <v>29</v>
      </c>
      <c r="S1763">
        <v>145</v>
      </c>
      <c r="T1763">
        <v>0.8</v>
      </c>
      <c r="U1763" t="s">
        <v>218</v>
      </c>
      <c r="X1763" t="str">
        <f t="shared" si="29"/>
        <v>TA2</v>
      </c>
      <c r="Y1763">
        <f>VLOOKUP($X1763,Salt_Elev!$Q$1:$R$128,2,FALSE)</f>
        <v>0.23699999999999999</v>
      </c>
    </row>
    <row r="1764" spans="1:25" x14ac:dyDescent="0.25">
      <c r="A1764" s="1">
        <v>45036</v>
      </c>
      <c r="B1764" s="2">
        <v>0.35000000000000003</v>
      </c>
      <c r="C1764" t="s">
        <v>103</v>
      </c>
      <c r="D1764" t="s">
        <v>217</v>
      </c>
      <c r="E1764" t="s">
        <v>25</v>
      </c>
      <c r="F1764" t="s">
        <v>149</v>
      </c>
      <c r="G1764">
        <v>2</v>
      </c>
      <c r="H1764">
        <v>69.8</v>
      </c>
      <c r="I1764">
        <v>100</v>
      </c>
      <c r="J1764">
        <v>0</v>
      </c>
      <c r="K1764" t="s">
        <v>27</v>
      </c>
      <c r="L1764">
        <v>93</v>
      </c>
      <c r="M1764">
        <v>30</v>
      </c>
      <c r="N1764">
        <v>116</v>
      </c>
      <c r="O1764" t="s">
        <v>39</v>
      </c>
      <c r="P1764" t="s">
        <v>29</v>
      </c>
      <c r="Q1764" t="s">
        <v>29</v>
      </c>
      <c r="R1764" t="s">
        <v>40</v>
      </c>
      <c r="S1764">
        <v>211</v>
      </c>
      <c r="T1764">
        <v>0.5</v>
      </c>
      <c r="U1764" t="s">
        <v>218</v>
      </c>
      <c r="X1764" t="str">
        <f t="shared" si="29"/>
        <v>TA2</v>
      </c>
      <c r="Y1764">
        <f>VLOOKUP($X1764,Salt_Elev!$Q$1:$R$128,2,FALSE)</f>
        <v>0.23699999999999999</v>
      </c>
    </row>
    <row r="1765" spans="1:25" x14ac:dyDescent="0.25">
      <c r="A1765" s="1">
        <v>45036</v>
      </c>
      <c r="B1765" s="2">
        <v>0.35000000000000003</v>
      </c>
      <c r="C1765" t="s">
        <v>103</v>
      </c>
      <c r="D1765" t="s">
        <v>217</v>
      </c>
      <c r="E1765" t="s">
        <v>25</v>
      </c>
      <c r="F1765" t="s">
        <v>149</v>
      </c>
      <c r="G1765">
        <v>2</v>
      </c>
      <c r="H1765">
        <v>69.8</v>
      </c>
      <c r="I1765">
        <v>100</v>
      </c>
      <c r="J1765">
        <v>0</v>
      </c>
      <c r="K1765" t="s">
        <v>27</v>
      </c>
      <c r="L1765">
        <v>93</v>
      </c>
      <c r="M1765">
        <v>30</v>
      </c>
      <c r="N1765">
        <v>116</v>
      </c>
      <c r="O1765" t="s">
        <v>39</v>
      </c>
      <c r="P1765" t="s">
        <v>29</v>
      </c>
      <c r="Q1765" t="s">
        <v>29</v>
      </c>
      <c r="R1765" t="s">
        <v>40</v>
      </c>
      <c r="S1765">
        <v>294</v>
      </c>
      <c r="T1765">
        <v>0.4</v>
      </c>
      <c r="U1765" t="s">
        <v>218</v>
      </c>
      <c r="X1765" t="str">
        <f t="shared" si="29"/>
        <v>TA2</v>
      </c>
      <c r="Y1765">
        <f>VLOOKUP($X1765,Salt_Elev!$Q$1:$R$128,2,FALSE)</f>
        <v>0.23699999999999999</v>
      </c>
    </row>
    <row r="1766" spans="1:25" x14ac:dyDescent="0.25">
      <c r="A1766" s="1">
        <v>45036</v>
      </c>
      <c r="B1766" s="2">
        <v>0.35000000000000003</v>
      </c>
      <c r="C1766" t="s">
        <v>103</v>
      </c>
      <c r="D1766" t="s">
        <v>217</v>
      </c>
      <c r="E1766" t="s">
        <v>25</v>
      </c>
      <c r="F1766" t="s">
        <v>149</v>
      </c>
      <c r="G1766">
        <v>2</v>
      </c>
      <c r="H1766">
        <v>69.8</v>
      </c>
      <c r="I1766">
        <v>100</v>
      </c>
      <c r="J1766">
        <v>0</v>
      </c>
      <c r="K1766" t="s">
        <v>27</v>
      </c>
      <c r="L1766">
        <v>93</v>
      </c>
      <c r="M1766">
        <v>30</v>
      </c>
      <c r="N1766">
        <v>116</v>
      </c>
      <c r="O1766" t="s">
        <v>39</v>
      </c>
      <c r="P1766" t="s">
        <v>29</v>
      </c>
      <c r="Q1766" t="s">
        <v>29</v>
      </c>
      <c r="R1766" t="s">
        <v>40</v>
      </c>
      <c r="S1766">
        <v>285</v>
      </c>
      <c r="T1766">
        <v>0.4</v>
      </c>
      <c r="U1766" t="s">
        <v>218</v>
      </c>
      <c r="X1766" t="str">
        <f t="shared" si="29"/>
        <v>TA2</v>
      </c>
      <c r="Y1766">
        <f>VLOOKUP($X1766,Salt_Elev!$Q$1:$R$128,2,FALSE)</f>
        <v>0.23699999999999999</v>
      </c>
    </row>
    <row r="1767" spans="1:25" x14ac:dyDescent="0.25">
      <c r="A1767" s="1">
        <v>45036</v>
      </c>
      <c r="B1767" s="2">
        <v>0.35000000000000003</v>
      </c>
      <c r="C1767" t="s">
        <v>103</v>
      </c>
      <c r="D1767" t="s">
        <v>217</v>
      </c>
      <c r="E1767" t="s">
        <v>25</v>
      </c>
      <c r="F1767" t="s">
        <v>149</v>
      </c>
      <c r="G1767">
        <v>2</v>
      </c>
      <c r="H1767">
        <v>69.8</v>
      </c>
      <c r="I1767">
        <v>100</v>
      </c>
      <c r="J1767">
        <v>0</v>
      </c>
      <c r="K1767" t="s">
        <v>27</v>
      </c>
      <c r="L1767">
        <v>93</v>
      </c>
      <c r="M1767">
        <v>30</v>
      </c>
      <c r="N1767">
        <v>116</v>
      </c>
      <c r="O1767" t="s">
        <v>39</v>
      </c>
      <c r="P1767" t="s">
        <v>29</v>
      </c>
      <c r="Q1767" t="s">
        <v>29</v>
      </c>
      <c r="R1767" t="s">
        <v>40</v>
      </c>
      <c r="S1767">
        <v>310</v>
      </c>
      <c r="T1767">
        <v>0.4</v>
      </c>
      <c r="U1767" t="s">
        <v>218</v>
      </c>
      <c r="X1767" t="str">
        <f t="shared" si="29"/>
        <v>TA2</v>
      </c>
      <c r="Y1767">
        <f>VLOOKUP($X1767,Salt_Elev!$Q$1:$R$128,2,FALSE)</f>
        <v>0.23699999999999999</v>
      </c>
    </row>
    <row r="1768" spans="1:25" x14ac:dyDescent="0.25">
      <c r="A1768" s="1">
        <v>45036</v>
      </c>
      <c r="B1768" s="2">
        <v>0.35000000000000003</v>
      </c>
      <c r="C1768" t="s">
        <v>103</v>
      </c>
      <c r="D1768" t="s">
        <v>217</v>
      </c>
      <c r="E1768" t="s">
        <v>25</v>
      </c>
      <c r="F1768" t="s">
        <v>149</v>
      </c>
      <c r="G1768">
        <v>2</v>
      </c>
      <c r="H1768">
        <v>69.8</v>
      </c>
      <c r="I1768">
        <v>100</v>
      </c>
      <c r="J1768">
        <v>0</v>
      </c>
      <c r="K1768" t="s">
        <v>27</v>
      </c>
      <c r="L1768">
        <v>93</v>
      </c>
      <c r="M1768">
        <v>30</v>
      </c>
      <c r="N1768">
        <v>116</v>
      </c>
      <c r="O1768" t="s">
        <v>39</v>
      </c>
      <c r="P1768" t="s">
        <v>29</v>
      </c>
      <c r="Q1768" t="s">
        <v>29</v>
      </c>
      <c r="R1768" t="s">
        <v>40</v>
      </c>
      <c r="S1768">
        <v>325</v>
      </c>
      <c r="T1768">
        <v>0.4</v>
      </c>
      <c r="U1768" t="s">
        <v>218</v>
      </c>
      <c r="X1768" t="str">
        <f t="shared" si="29"/>
        <v>TA2</v>
      </c>
      <c r="Y1768">
        <f>VLOOKUP($X1768,Salt_Elev!$Q$1:$R$128,2,FALSE)</f>
        <v>0.23699999999999999</v>
      </c>
    </row>
    <row r="1769" spans="1:25" x14ac:dyDescent="0.25">
      <c r="A1769" s="1">
        <v>45036</v>
      </c>
      <c r="B1769" s="2">
        <v>0.35000000000000003</v>
      </c>
      <c r="C1769" t="s">
        <v>103</v>
      </c>
      <c r="D1769" t="s">
        <v>217</v>
      </c>
      <c r="E1769" t="s">
        <v>25</v>
      </c>
      <c r="F1769" t="s">
        <v>149</v>
      </c>
      <c r="G1769">
        <v>2</v>
      </c>
      <c r="H1769">
        <v>69.8</v>
      </c>
      <c r="I1769">
        <v>100</v>
      </c>
      <c r="J1769">
        <v>0</v>
      </c>
      <c r="K1769" t="s">
        <v>27</v>
      </c>
      <c r="L1769">
        <v>93</v>
      </c>
      <c r="M1769">
        <v>30</v>
      </c>
      <c r="N1769">
        <v>116</v>
      </c>
      <c r="O1769" t="s">
        <v>39</v>
      </c>
      <c r="P1769" t="s">
        <v>29</v>
      </c>
      <c r="Q1769" t="s">
        <v>29</v>
      </c>
      <c r="R1769" t="s">
        <v>40</v>
      </c>
      <c r="S1769">
        <v>210</v>
      </c>
      <c r="T1769">
        <v>0.4</v>
      </c>
      <c r="U1769" t="s">
        <v>218</v>
      </c>
      <c r="X1769" t="str">
        <f t="shared" si="29"/>
        <v>TA2</v>
      </c>
      <c r="Y1769">
        <f>VLOOKUP($X1769,Salt_Elev!$Q$1:$R$128,2,FALSE)</f>
        <v>0.23699999999999999</v>
      </c>
    </row>
    <row r="1770" spans="1:25" x14ac:dyDescent="0.25">
      <c r="A1770" s="1">
        <v>45036</v>
      </c>
      <c r="B1770" s="2">
        <v>0.35000000000000003</v>
      </c>
      <c r="C1770" t="s">
        <v>103</v>
      </c>
      <c r="D1770" t="s">
        <v>217</v>
      </c>
      <c r="E1770" t="s">
        <v>25</v>
      </c>
      <c r="F1770" t="s">
        <v>149</v>
      </c>
      <c r="G1770">
        <v>2</v>
      </c>
      <c r="H1770">
        <v>69.8</v>
      </c>
      <c r="I1770">
        <v>100</v>
      </c>
      <c r="J1770">
        <v>0</v>
      </c>
      <c r="K1770" t="s">
        <v>27</v>
      </c>
      <c r="L1770">
        <v>93</v>
      </c>
      <c r="M1770">
        <v>30</v>
      </c>
      <c r="N1770">
        <v>116</v>
      </c>
      <c r="O1770" t="s">
        <v>39</v>
      </c>
      <c r="P1770" t="s">
        <v>29</v>
      </c>
      <c r="Q1770" t="s">
        <v>29</v>
      </c>
      <c r="R1770" t="s">
        <v>40</v>
      </c>
      <c r="S1770">
        <v>325</v>
      </c>
      <c r="T1770">
        <v>0.3</v>
      </c>
      <c r="U1770" t="s">
        <v>218</v>
      </c>
      <c r="X1770" t="str">
        <f t="shared" si="29"/>
        <v>TA2</v>
      </c>
      <c r="Y1770">
        <f>VLOOKUP($X1770,Salt_Elev!$Q$1:$R$128,2,FALSE)</f>
        <v>0.23699999999999999</v>
      </c>
    </row>
    <row r="1771" spans="1:25" x14ac:dyDescent="0.25">
      <c r="A1771" s="1">
        <v>45036</v>
      </c>
      <c r="B1771" s="2">
        <v>0.35000000000000003</v>
      </c>
      <c r="C1771" t="s">
        <v>103</v>
      </c>
      <c r="D1771" t="s">
        <v>217</v>
      </c>
      <c r="E1771" t="s">
        <v>25</v>
      </c>
      <c r="F1771" t="s">
        <v>149</v>
      </c>
      <c r="G1771">
        <v>2</v>
      </c>
      <c r="H1771">
        <v>69.8</v>
      </c>
      <c r="I1771">
        <v>100</v>
      </c>
      <c r="J1771">
        <v>0</v>
      </c>
      <c r="K1771" t="s">
        <v>27</v>
      </c>
      <c r="L1771">
        <v>93</v>
      </c>
      <c r="M1771">
        <v>30</v>
      </c>
      <c r="N1771">
        <v>116</v>
      </c>
      <c r="O1771" t="s">
        <v>39</v>
      </c>
      <c r="P1771" t="s">
        <v>29</v>
      </c>
      <c r="Q1771" t="s">
        <v>29</v>
      </c>
      <c r="R1771" t="s">
        <v>40</v>
      </c>
      <c r="S1771">
        <v>156</v>
      </c>
      <c r="T1771">
        <v>0.3</v>
      </c>
      <c r="U1771" t="s">
        <v>218</v>
      </c>
      <c r="X1771" t="str">
        <f t="shared" si="29"/>
        <v>TA2</v>
      </c>
      <c r="Y1771">
        <f>VLOOKUP($X1771,Salt_Elev!$Q$1:$R$128,2,FALSE)</f>
        <v>0.23699999999999999</v>
      </c>
    </row>
    <row r="1772" spans="1:25" x14ac:dyDescent="0.25">
      <c r="A1772" s="1">
        <v>45036</v>
      </c>
      <c r="B1772" s="2">
        <v>0.35000000000000003</v>
      </c>
      <c r="C1772" t="s">
        <v>103</v>
      </c>
      <c r="D1772" t="s">
        <v>217</v>
      </c>
      <c r="E1772" t="s">
        <v>25</v>
      </c>
      <c r="F1772" t="s">
        <v>149</v>
      </c>
      <c r="G1772">
        <v>2</v>
      </c>
      <c r="H1772">
        <v>69.8</v>
      </c>
      <c r="I1772">
        <v>100</v>
      </c>
      <c r="J1772">
        <v>0</v>
      </c>
      <c r="K1772" t="s">
        <v>27</v>
      </c>
      <c r="L1772">
        <v>93</v>
      </c>
      <c r="M1772">
        <v>30</v>
      </c>
      <c r="N1772">
        <v>116</v>
      </c>
      <c r="O1772" t="s">
        <v>39</v>
      </c>
      <c r="P1772" t="s">
        <v>29</v>
      </c>
      <c r="Q1772" t="s">
        <v>29</v>
      </c>
      <c r="R1772" t="s">
        <v>40</v>
      </c>
      <c r="S1772">
        <v>370</v>
      </c>
      <c r="T1772">
        <v>0.2</v>
      </c>
      <c r="U1772" t="s">
        <v>218</v>
      </c>
      <c r="X1772" t="str">
        <f t="shared" si="29"/>
        <v>TA2</v>
      </c>
      <c r="Y1772">
        <f>VLOOKUP($X1772,Salt_Elev!$Q$1:$R$128,2,FALSE)</f>
        <v>0.23699999999999999</v>
      </c>
    </row>
    <row r="1773" spans="1:25" x14ac:dyDescent="0.25">
      <c r="A1773" s="1">
        <v>45036</v>
      </c>
      <c r="B1773" s="2">
        <v>0.35000000000000003</v>
      </c>
      <c r="C1773" t="s">
        <v>103</v>
      </c>
      <c r="D1773" t="s">
        <v>217</v>
      </c>
      <c r="E1773" t="s">
        <v>25</v>
      </c>
      <c r="F1773" t="s">
        <v>149</v>
      </c>
      <c r="G1773">
        <v>2</v>
      </c>
      <c r="H1773">
        <v>69.8</v>
      </c>
      <c r="I1773">
        <v>100</v>
      </c>
      <c r="J1773">
        <v>0</v>
      </c>
      <c r="K1773" t="s">
        <v>27</v>
      </c>
      <c r="L1773">
        <v>93</v>
      </c>
      <c r="M1773">
        <v>30</v>
      </c>
      <c r="N1773">
        <v>116</v>
      </c>
      <c r="O1773" t="s">
        <v>39</v>
      </c>
      <c r="P1773" t="s">
        <v>29</v>
      </c>
      <c r="Q1773" t="s">
        <v>29</v>
      </c>
      <c r="R1773" t="s">
        <v>40</v>
      </c>
      <c r="S1773">
        <v>255</v>
      </c>
      <c r="T1773">
        <v>0.2</v>
      </c>
      <c r="U1773" t="s">
        <v>218</v>
      </c>
      <c r="X1773" t="str">
        <f t="shared" si="29"/>
        <v>TA2</v>
      </c>
      <c r="Y1773">
        <f>VLOOKUP($X1773,Salt_Elev!$Q$1:$R$128,2,FALSE)</f>
        <v>0.23699999999999999</v>
      </c>
    </row>
    <row r="1774" spans="1:25" x14ac:dyDescent="0.25">
      <c r="A1774" s="1">
        <v>45036</v>
      </c>
      <c r="B1774" s="2">
        <v>0.35000000000000003</v>
      </c>
      <c r="C1774" t="s">
        <v>103</v>
      </c>
      <c r="D1774" t="s">
        <v>217</v>
      </c>
      <c r="E1774" t="s">
        <v>25</v>
      </c>
      <c r="F1774" t="s">
        <v>149</v>
      </c>
      <c r="G1774">
        <v>2</v>
      </c>
      <c r="H1774">
        <v>69.8</v>
      </c>
      <c r="I1774">
        <v>100</v>
      </c>
      <c r="J1774">
        <v>0</v>
      </c>
      <c r="K1774" t="s">
        <v>44</v>
      </c>
      <c r="L1774">
        <v>1.5</v>
      </c>
      <c r="M1774">
        <v>100</v>
      </c>
      <c r="N1774">
        <v>124</v>
      </c>
      <c r="O1774" t="s">
        <v>87</v>
      </c>
      <c r="P1774" t="s">
        <v>29</v>
      </c>
      <c r="Q1774" t="s">
        <v>29</v>
      </c>
      <c r="R1774" t="s">
        <v>29</v>
      </c>
      <c r="S1774">
        <v>174</v>
      </c>
      <c r="T1774">
        <v>3</v>
      </c>
      <c r="U1774" t="s">
        <v>218</v>
      </c>
      <c r="V1774" t="s">
        <v>220</v>
      </c>
      <c r="X1774" t="str">
        <f t="shared" si="29"/>
        <v>TA2</v>
      </c>
      <c r="Y1774">
        <f>VLOOKUP($X1774,Salt_Elev!$Q$1:$R$128,2,FALSE)</f>
        <v>0.23699999999999999</v>
      </c>
    </row>
    <row r="1775" spans="1:25" x14ac:dyDescent="0.25">
      <c r="A1775" s="1">
        <v>45036</v>
      </c>
      <c r="B1775" s="2">
        <v>0.35000000000000003</v>
      </c>
      <c r="C1775" t="s">
        <v>103</v>
      </c>
      <c r="D1775" t="s">
        <v>217</v>
      </c>
      <c r="E1775" t="s">
        <v>25</v>
      </c>
      <c r="F1775" t="s">
        <v>149</v>
      </c>
      <c r="G1775">
        <v>2</v>
      </c>
      <c r="H1775">
        <v>69.8</v>
      </c>
      <c r="I1775">
        <v>100</v>
      </c>
      <c r="J1775">
        <v>0</v>
      </c>
      <c r="K1775" t="s">
        <v>44</v>
      </c>
      <c r="L1775">
        <v>1.5</v>
      </c>
      <c r="M1775">
        <v>100</v>
      </c>
      <c r="N1775">
        <v>124</v>
      </c>
      <c r="O1775" t="s">
        <v>87</v>
      </c>
      <c r="P1775" t="s">
        <v>29</v>
      </c>
      <c r="Q1775" t="s">
        <v>29</v>
      </c>
      <c r="R1775" t="s">
        <v>29</v>
      </c>
      <c r="S1775">
        <v>186</v>
      </c>
      <c r="T1775">
        <v>0.7</v>
      </c>
      <c r="U1775" t="s">
        <v>218</v>
      </c>
      <c r="V1775" t="s">
        <v>220</v>
      </c>
      <c r="X1775" t="str">
        <f t="shared" si="29"/>
        <v>TA2</v>
      </c>
      <c r="Y1775">
        <f>VLOOKUP($X1775,Salt_Elev!$Q$1:$R$128,2,FALSE)</f>
        <v>0.23699999999999999</v>
      </c>
    </row>
    <row r="1776" spans="1:25" x14ac:dyDescent="0.25">
      <c r="A1776" s="1">
        <v>45036</v>
      </c>
      <c r="B1776" s="2">
        <v>0.35000000000000003</v>
      </c>
      <c r="C1776" t="s">
        <v>103</v>
      </c>
      <c r="D1776" t="s">
        <v>217</v>
      </c>
      <c r="E1776" t="s">
        <v>25</v>
      </c>
      <c r="F1776" t="s">
        <v>149</v>
      </c>
      <c r="G1776">
        <v>2</v>
      </c>
      <c r="H1776">
        <v>69.8</v>
      </c>
      <c r="I1776">
        <v>100</v>
      </c>
      <c r="J1776">
        <v>0</v>
      </c>
      <c r="K1776" t="s">
        <v>44</v>
      </c>
      <c r="L1776">
        <v>1.5</v>
      </c>
      <c r="M1776">
        <v>100</v>
      </c>
      <c r="N1776">
        <v>124</v>
      </c>
      <c r="O1776" t="s">
        <v>87</v>
      </c>
      <c r="P1776" t="s">
        <v>29</v>
      </c>
      <c r="Q1776" t="s">
        <v>29</v>
      </c>
      <c r="R1776" t="s">
        <v>29</v>
      </c>
      <c r="S1776">
        <v>98</v>
      </c>
      <c r="T1776">
        <v>0.4</v>
      </c>
      <c r="U1776" t="s">
        <v>218</v>
      </c>
      <c r="V1776" t="s">
        <v>220</v>
      </c>
      <c r="X1776" t="str">
        <f t="shared" si="29"/>
        <v>TA2</v>
      </c>
      <c r="Y1776">
        <f>VLOOKUP($X1776,Salt_Elev!$Q$1:$R$128,2,FALSE)</f>
        <v>0.23699999999999999</v>
      </c>
    </row>
    <row r="1777" spans="1:25" x14ac:dyDescent="0.25">
      <c r="A1777" s="1">
        <v>45036</v>
      </c>
      <c r="B1777" s="2">
        <v>0.35000000000000003</v>
      </c>
      <c r="C1777" t="s">
        <v>103</v>
      </c>
      <c r="D1777" t="s">
        <v>217</v>
      </c>
      <c r="E1777" t="s">
        <v>25</v>
      </c>
      <c r="F1777" t="s">
        <v>149</v>
      </c>
      <c r="G1777">
        <v>2</v>
      </c>
      <c r="H1777">
        <v>69.8</v>
      </c>
      <c r="I1777">
        <v>100</v>
      </c>
      <c r="J1777">
        <v>0</v>
      </c>
      <c r="K1777" t="s">
        <v>44</v>
      </c>
      <c r="L1777">
        <v>1.5</v>
      </c>
      <c r="M1777">
        <v>100</v>
      </c>
      <c r="N1777">
        <v>124</v>
      </c>
      <c r="O1777" t="s">
        <v>87</v>
      </c>
      <c r="P1777" t="s">
        <v>29</v>
      </c>
      <c r="Q1777" t="s">
        <v>29</v>
      </c>
      <c r="R1777" t="s">
        <v>29</v>
      </c>
      <c r="S1777">
        <v>183</v>
      </c>
      <c r="T1777">
        <v>0.4</v>
      </c>
      <c r="U1777" t="s">
        <v>218</v>
      </c>
      <c r="V1777" t="s">
        <v>220</v>
      </c>
      <c r="X1777" t="str">
        <f t="shared" si="29"/>
        <v>TA2</v>
      </c>
      <c r="Y1777">
        <f>VLOOKUP($X1777,Salt_Elev!$Q$1:$R$128,2,FALSE)</f>
        <v>0.23699999999999999</v>
      </c>
    </row>
    <row r="1778" spans="1:25" x14ac:dyDescent="0.25">
      <c r="A1778" s="1">
        <v>45036</v>
      </c>
      <c r="B1778" s="2">
        <v>0.35000000000000003</v>
      </c>
      <c r="C1778" t="s">
        <v>103</v>
      </c>
      <c r="D1778" t="s">
        <v>217</v>
      </c>
      <c r="E1778" t="s">
        <v>25</v>
      </c>
      <c r="F1778" t="s">
        <v>149</v>
      </c>
      <c r="G1778">
        <v>2</v>
      </c>
      <c r="H1778">
        <v>69.8</v>
      </c>
      <c r="I1778">
        <v>100</v>
      </c>
      <c r="J1778">
        <v>0</v>
      </c>
      <c r="K1778" t="s">
        <v>44</v>
      </c>
      <c r="L1778">
        <v>1.5</v>
      </c>
      <c r="M1778">
        <v>100</v>
      </c>
      <c r="N1778">
        <v>124</v>
      </c>
      <c r="O1778" t="s">
        <v>87</v>
      </c>
      <c r="P1778" t="s">
        <v>29</v>
      </c>
      <c r="Q1778" t="s">
        <v>29</v>
      </c>
      <c r="R1778" t="s">
        <v>29</v>
      </c>
      <c r="S1778">
        <v>328</v>
      </c>
      <c r="T1778">
        <v>0.3</v>
      </c>
      <c r="U1778" t="s">
        <v>218</v>
      </c>
      <c r="V1778" t="s">
        <v>220</v>
      </c>
      <c r="X1778" t="str">
        <f t="shared" si="29"/>
        <v>TA2</v>
      </c>
      <c r="Y1778">
        <f>VLOOKUP($X1778,Salt_Elev!$Q$1:$R$128,2,FALSE)</f>
        <v>0.23699999999999999</v>
      </c>
    </row>
    <row r="1779" spans="1:25" x14ac:dyDescent="0.25">
      <c r="A1779" s="1">
        <v>45036</v>
      </c>
      <c r="B1779" s="2">
        <v>0.35000000000000003</v>
      </c>
      <c r="C1779" t="s">
        <v>103</v>
      </c>
      <c r="D1779" t="s">
        <v>217</v>
      </c>
      <c r="E1779" t="s">
        <v>25</v>
      </c>
      <c r="F1779" t="s">
        <v>149</v>
      </c>
      <c r="G1779">
        <v>2</v>
      </c>
      <c r="H1779">
        <v>69.8</v>
      </c>
      <c r="I1779">
        <v>100</v>
      </c>
      <c r="J1779">
        <v>0</v>
      </c>
      <c r="K1779" t="s">
        <v>44</v>
      </c>
      <c r="L1779">
        <v>1.5</v>
      </c>
      <c r="M1779">
        <v>100</v>
      </c>
      <c r="N1779">
        <v>124</v>
      </c>
      <c r="O1779" t="s">
        <v>87</v>
      </c>
      <c r="P1779" t="s">
        <v>29</v>
      </c>
      <c r="Q1779" t="s">
        <v>29</v>
      </c>
      <c r="R1779" t="s">
        <v>29</v>
      </c>
      <c r="S1779">
        <v>128</v>
      </c>
      <c r="T1779">
        <v>0.2</v>
      </c>
      <c r="U1779" t="s">
        <v>218</v>
      </c>
      <c r="V1779" t="s">
        <v>220</v>
      </c>
      <c r="X1779" t="str">
        <f t="shared" si="29"/>
        <v>TA2</v>
      </c>
      <c r="Y1779">
        <f>VLOOKUP($X1779,Salt_Elev!$Q$1:$R$128,2,FALSE)</f>
        <v>0.23699999999999999</v>
      </c>
    </row>
    <row r="1780" spans="1:25" x14ac:dyDescent="0.25">
      <c r="A1780" s="1">
        <v>45036</v>
      </c>
      <c r="B1780" s="2">
        <v>0.35000000000000003</v>
      </c>
      <c r="C1780" t="s">
        <v>103</v>
      </c>
      <c r="D1780" t="s">
        <v>217</v>
      </c>
      <c r="E1780" t="s">
        <v>25</v>
      </c>
      <c r="F1780" t="s">
        <v>149</v>
      </c>
      <c r="G1780">
        <v>2</v>
      </c>
      <c r="H1780">
        <v>69.8</v>
      </c>
      <c r="I1780">
        <v>100</v>
      </c>
      <c r="J1780">
        <v>0</v>
      </c>
      <c r="K1780" t="s">
        <v>44</v>
      </c>
      <c r="L1780">
        <v>1.5</v>
      </c>
      <c r="M1780">
        <v>100</v>
      </c>
      <c r="N1780">
        <v>124</v>
      </c>
      <c r="O1780" t="s">
        <v>87</v>
      </c>
      <c r="P1780" t="s">
        <v>29</v>
      </c>
      <c r="Q1780" t="s">
        <v>29</v>
      </c>
      <c r="R1780" t="s">
        <v>29</v>
      </c>
      <c r="S1780">
        <v>133</v>
      </c>
      <c r="T1780">
        <v>0.1</v>
      </c>
      <c r="U1780" t="s">
        <v>218</v>
      </c>
      <c r="V1780" t="s">
        <v>220</v>
      </c>
      <c r="X1780" t="str">
        <f t="shared" si="29"/>
        <v>TA2</v>
      </c>
      <c r="Y1780">
        <f>VLOOKUP($X1780,Salt_Elev!$Q$1:$R$128,2,FALSE)</f>
        <v>0.23699999999999999</v>
      </c>
    </row>
    <row r="1781" spans="1:25" x14ac:dyDescent="0.25">
      <c r="A1781" s="1">
        <v>45036</v>
      </c>
      <c r="B1781" s="2">
        <v>0.35000000000000003</v>
      </c>
      <c r="C1781" t="s">
        <v>103</v>
      </c>
      <c r="D1781" t="s">
        <v>217</v>
      </c>
      <c r="E1781" t="s">
        <v>25</v>
      </c>
      <c r="F1781" t="s">
        <v>149</v>
      </c>
      <c r="G1781">
        <v>2</v>
      </c>
      <c r="H1781">
        <v>69.8</v>
      </c>
      <c r="I1781">
        <v>100</v>
      </c>
      <c r="J1781">
        <v>0</v>
      </c>
      <c r="K1781" t="s">
        <v>44</v>
      </c>
      <c r="L1781">
        <v>1.5</v>
      </c>
      <c r="M1781">
        <v>100</v>
      </c>
      <c r="N1781">
        <v>124</v>
      </c>
      <c r="O1781" t="s">
        <v>87</v>
      </c>
      <c r="P1781" t="s">
        <v>29</v>
      </c>
      <c r="Q1781" t="s">
        <v>29</v>
      </c>
      <c r="R1781" t="s">
        <v>29</v>
      </c>
      <c r="S1781">
        <v>145</v>
      </c>
      <c r="T1781">
        <v>0.1</v>
      </c>
      <c r="U1781" t="s">
        <v>218</v>
      </c>
      <c r="V1781" t="s">
        <v>220</v>
      </c>
      <c r="X1781" t="str">
        <f t="shared" si="29"/>
        <v>TA2</v>
      </c>
      <c r="Y1781">
        <f>VLOOKUP($X1781,Salt_Elev!$Q$1:$R$128,2,FALSE)</f>
        <v>0.23699999999999999</v>
      </c>
    </row>
    <row r="1782" spans="1:25" x14ac:dyDescent="0.25">
      <c r="A1782" s="1">
        <v>45036</v>
      </c>
      <c r="B1782" s="2">
        <v>0.35000000000000003</v>
      </c>
      <c r="C1782" t="s">
        <v>103</v>
      </c>
      <c r="D1782" t="s">
        <v>217</v>
      </c>
      <c r="E1782" t="s">
        <v>25</v>
      </c>
      <c r="F1782" t="s">
        <v>149</v>
      </c>
      <c r="G1782">
        <v>2</v>
      </c>
      <c r="H1782">
        <v>69.8</v>
      </c>
      <c r="I1782">
        <v>100</v>
      </c>
      <c r="J1782">
        <v>0</v>
      </c>
      <c r="K1782" t="s">
        <v>44</v>
      </c>
      <c r="L1782">
        <v>1.5</v>
      </c>
      <c r="M1782">
        <v>100</v>
      </c>
      <c r="N1782">
        <v>124</v>
      </c>
      <c r="O1782" t="s">
        <v>87</v>
      </c>
      <c r="P1782" t="s">
        <v>29</v>
      </c>
      <c r="Q1782" t="s">
        <v>29</v>
      </c>
      <c r="R1782" t="s">
        <v>29</v>
      </c>
      <c r="S1782">
        <v>124</v>
      </c>
      <c r="T1782">
        <v>0.1</v>
      </c>
      <c r="U1782" t="s">
        <v>218</v>
      </c>
      <c r="V1782" t="s">
        <v>220</v>
      </c>
      <c r="X1782" t="str">
        <f t="shared" si="29"/>
        <v>TA2</v>
      </c>
      <c r="Y1782">
        <f>VLOOKUP($X1782,Salt_Elev!$Q$1:$R$128,2,FALSE)</f>
        <v>0.23699999999999999</v>
      </c>
    </row>
    <row r="1783" spans="1:25" x14ac:dyDescent="0.25">
      <c r="A1783" s="1">
        <v>45036</v>
      </c>
      <c r="B1783" s="2">
        <v>0.35000000000000003</v>
      </c>
      <c r="C1783" t="s">
        <v>103</v>
      </c>
      <c r="D1783" t="s">
        <v>217</v>
      </c>
      <c r="E1783" t="s">
        <v>25</v>
      </c>
      <c r="F1783" t="s">
        <v>149</v>
      </c>
      <c r="G1783">
        <v>2</v>
      </c>
      <c r="H1783">
        <v>69.8</v>
      </c>
      <c r="I1783">
        <v>100</v>
      </c>
      <c r="J1783">
        <v>0</v>
      </c>
      <c r="K1783" t="s">
        <v>44</v>
      </c>
      <c r="L1783">
        <v>1.5</v>
      </c>
      <c r="M1783">
        <v>100</v>
      </c>
      <c r="N1783">
        <v>124</v>
      </c>
      <c r="O1783" t="s">
        <v>87</v>
      </c>
      <c r="P1783" t="s">
        <v>29</v>
      </c>
      <c r="Q1783" t="s">
        <v>29</v>
      </c>
      <c r="R1783" t="s">
        <v>29</v>
      </c>
      <c r="S1783">
        <v>135</v>
      </c>
      <c r="T1783">
        <v>0.1</v>
      </c>
      <c r="U1783" t="s">
        <v>218</v>
      </c>
      <c r="V1783" t="s">
        <v>220</v>
      </c>
      <c r="X1783" t="str">
        <f t="shared" si="29"/>
        <v>TA2</v>
      </c>
      <c r="Y1783">
        <f>VLOOKUP($X1783,Salt_Elev!$Q$1:$R$128,2,FALSE)</f>
        <v>0.23699999999999999</v>
      </c>
    </row>
    <row r="1784" spans="1:25" x14ac:dyDescent="0.25">
      <c r="A1784" s="1">
        <v>45036</v>
      </c>
      <c r="B1784" s="2">
        <v>0.3666666666666667</v>
      </c>
      <c r="C1784" t="s">
        <v>99</v>
      </c>
      <c r="D1784" t="s">
        <v>161</v>
      </c>
      <c r="E1784" t="s">
        <v>25</v>
      </c>
      <c r="F1784" t="s">
        <v>149</v>
      </c>
      <c r="G1784">
        <v>3</v>
      </c>
      <c r="H1784">
        <v>76</v>
      </c>
      <c r="I1784">
        <v>90</v>
      </c>
      <c r="J1784">
        <v>0</v>
      </c>
      <c r="K1784" t="s">
        <v>140</v>
      </c>
      <c r="L1784">
        <v>85.4</v>
      </c>
      <c r="M1784">
        <v>100</v>
      </c>
      <c r="N1784">
        <v>82</v>
      </c>
      <c r="O1784" t="s">
        <v>119</v>
      </c>
      <c r="P1784" t="s">
        <v>29</v>
      </c>
      <c r="Q1784" t="s">
        <v>29</v>
      </c>
      <c r="R1784" t="s">
        <v>29</v>
      </c>
      <c r="S1784">
        <v>851</v>
      </c>
      <c r="T1784">
        <v>4.5</v>
      </c>
      <c r="U1784" t="s">
        <v>162</v>
      </c>
      <c r="V1784" t="s">
        <v>658</v>
      </c>
      <c r="X1784" t="str">
        <f t="shared" si="29"/>
        <v>TA3</v>
      </c>
      <c r="Y1784">
        <f>VLOOKUP($X1784,Salt_Elev!$Q$1:$R$128,2,FALSE)</f>
        <v>0.13500000000000001</v>
      </c>
    </row>
    <row r="1785" spans="1:25" x14ac:dyDescent="0.25">
      <c r="A1785" s="1">
        <v>45036</v>
      </c>
      <c r="B1785" s="2">
        <v>0.3666666666666667</v>
      </c>
      <c r="C1785" t="s">
        <v>99</v>
      </c>
      <c r="D1785" t="s">
        <v>161</v>
      </c>
      <c r="E1785" t="s">
        <v>25</v>
      </c>
      <c r="F1785" t="s">
        <v>149</v>
      </c>
      <c r="G1785">
        <v>3</v>
      </c>
      <c r="H1785">
        <v>76</v>
      </c>
      <c r="I1785">
        <v>90</v>
      </c>
      <c r="J1785">
        <v>0</v>
      </c>
      <c r="K1785" t="s">
        <v>140</v>
      </c>
      <c r="L1785">
        <v>85.4</v>
      </c>
      <c r="M1785">
        <v>100</v>
      </c>
      <c r="N1785">
        <v>82</v>
      </c>
      <c r="O1785" t="s">
        <v>119</v>
      </c>
      <c r="P1785" t="s">
        <v>29</v>
      </c>
      <c r="Q1785" t="s">
        <v>29</v>
      </c>
      <c r="R1785" t="s">
        <v>29</v>
      </c>
      <c r="S1785">
        <v>492</v>
      </c>
      <c r="T1785">
        <v>4</v>
      </c>
      <c r="U1785" t="s">
        <v>162</v>
      </c>
      <c r="V1785" t="s">
        <v>658</v>
      </c>
      <c r="X1785" t="str">
        <f t="shared" si="29"/>
        <v>TA3</v>
      </c>
      <c r="Y1785">
        <f>VLOOKUP($X1785,Salt_Elev!$Q$1:$R$128,2,FALSE)</f>
        <v>0.13500000000000001</v>
      </c>
    </row>
    <row r="1786" spans="1:25" x14ac:dyDescent="0.25">
      <c r="A1786" s="1">
        <v>45036</v>
      </c>
      <c r="B1786" s="2">
        <v>0.3666666666666667</v>
      </c>
      <c r="C1786" t="s">
        <v>99</v>
      </c>
      <c r="D1786" t="s">
        <v>161</v>
      </c>
      <c r="E1786" t="s">
        <v>25</v>
      </c>
      <c r="F1786" t="s">
        <v>149</v>
      </c>
      <c r="G1786">
        <v>3</v>
      </c>
      <c r="H1786">
        <v>76</v>
      </c>
      <c r="I1786">
        <v>90</v>
      </c>
      <c r="J1786">
        <v>0</v>
      </c>
      <c r="K1786" t="s">
        <v>140</v>
      </c>
      <c r="L1786">
        <v>85.4</v>
      </c>
      <c r="M1786">
        <v>100</v>
      </c>
      <c r="N1786">
        <v>82</v>
      </c>
      <c r="O1786" t="s">
        <v>119</v>
      </c>
      <c r="P1786" t="s">
        <v>29</v>
      </c>
      <c r="Q1786" t="s">
        <v>29</v>
      </c>
      <c r="R1786" t="s">
        <v>29</v>
      </c>
      <c r="S1786">
        <v>385</v>
      </c>
      <c r="T1786">
        <v>3.9</v>
      </c>
      <c r="U1786" t="s">
        <v>162</v>
      </c>
      <c r="V1786" t="s">
        <v>658</v>
      </c>
      <c r="X1786" t="str">
        <f t="shared" si="29"/>
        <v>TA3</v>
      </c>
      <c r="Y1786">
        <f>VLOOKUP($X1786,Salt_Elev!$Q$1:$R$128,2,FALSE)</f>
        <v>0.13500000000000001</v>
      </c>
    </row>
    <row r="1787" spans="1:25" x14ac:dyDescent="0.25">
      <c r="A1787" s="1">
        <v>45036</v>
      </c>
      <c r="B1787" s="2">
        <v>0.3666666666666667</v>
      </c>
      <c r="C1787" t="s">
        <v>99</v>
      </c>
      <c r="D1787" t="s">
        <v>161</v>
      </c>
      <c r="E1787" t="s">
        <v>25</v>
      </c>
      <c r="F1787" t="s">
        <v>149</v>
      </c>
      <c r="G1787">
        <v>3</v>
      </c>
      <c r="H1787">
        <v>76</v>
      </c>
      <c r="I1787">
        <v>90</v>
      </c>
      <c r="J1787">
        <v>0</v>
      </c>
      <c r="K1787" t="s">
        <v>140</v>
      </c>
      <c r="L1787">
        <v>85.4</v>
      </c>
      <c r="M1787">
        <v>100</v>
      </c>
      <c r="N1787">
        <v>82</v>
      </c>
      <c r="O1787" t="s">
        <v>119</v>
      </c>
      <c r="P1787" t="s">
        <v>29</v>
      </c>
      <c r="Q1787" t="s">
        <v>29</v>
      </c>
      <c r="R1787" t="s">
        <v>29</v>
      </c>
      <c r="S1787">
        <v>459</v>
      </c>
      <c r="T1787">
        <v>3.3</v>
      </c>
      <c r="U1787" t="s">
        <v>162</v>
      </c>
      <c r="V1787" t="s">
        <v>658</v>
      </c>
      <c r="X1787" t="str">
        <f t="shared" si="29"/>
        <v>TA3</v>
      </c>
      <c r="Y1787">
        <f>VLOOKUP($X1787,Salt_Elev!$Q$1:$R$128,2,FALSE)</f>
        <v>0.13500000000000001</v>
      </c>
    </row>
    <row r="1788" spans="1:25" x14ac:dyDescent="0.25">
      <c r="A1788" s="1">
        <v>45036</v>
      </c>
      <c r="B1788" s="2">
        <v>0.3666666666666667</v>
      </c>
      <c r="C1788" t="s">
        <v>99</v>
      </c>
      <c r="D1788" t="s">
        <v>161</v>
      </c>
      <c r="E1788" t="s">
        <v>25</v>
      </c>
      <c r="F1788" t="s">
        <v>149</v>
      </c>
      <c r="G1788">
        <v>3</v>
      </c>
      <c r="H1788">
        <v>76</v>
      </c>
      <c r="I1788">
        <v>90</v>
      </c>
      <c r="J1788">
        <v>0</v>
      </c>
      <c r="K1788" t="s">
        <v>140</v>
      </c>
      <c r="L1788">
        <v>85.4</v>
      </c>
      <c r="M1788">
        <v>100</v>
      </c>
      <c r="N1788">
        <v>82</v>
      </c>
      <c r="O1788" t="s">
        <v>119</v>
      </c>
      <c r="P1788" t="s">
        <v>29</v>
      </c>
      <c r="Q1788" t="s">
        <v>29</v>
      </c>
      <c r="R1788" t="s">
        <v>29</v>
      </c>
      <c r="S1788">
        <v>215</v>
      </c>
      <c r="T1788">
        <v>2.9</v>
      </c>
      <c r="U1788" t="s">
        <v>162</v>
      </c>
      <c r="V1788" t="s">
        <v>658</v>
      </c>
      <c r="X1788" t="str">
        <f t="shared" si="29"/>
        <v>TA3</v>
      </c>
      <c r="Y1788">
        <f>VLOOKUP($X1788,Salt_Elev!$Q$1:$R$128,2,FALSE)</f>
        <v>0.13500000000000001</v>
      </c>
    </row>
    <row r="1789" spans="1:25" x14ac:dyDescent="0.25">
      <c r="A1789" s="1">
        <v>45036</v>
      </c>
      <c r="B1789" s="2">
        <v>0.3666666666666667</v>
      </c>
      <c r="C1789" t="s">
        <v>99</v>
      </c>
      <c r="D1789" t="s">
        <v>161</v>
      </c>
      <c r="E1789" t="s">
        <v>25</v>
      </c>
      <c r="F1789" t="s">
        <v>149</v>
      </c>
      <c r="G1789">
        <v>3</v>
      </c>
      <c r="H1789">
        <v>76</v>
      </c>
      <c r="I1789">
        <v>90</v>
      </c>
      <c r="J1789">
        <v>0</v>
      </c>
      <c r="K1789" t="s">
        <v>140</v>
      </c>
      <c r="L1789">
        <v>85.4</v>
      </c>
      <c r="M1789">
        <v>100</v>
      </c>
      <c r="N1789">
        <v>82</v>
      </c>
      <c r="O1789" t="s">
        <v>119</v>
      </c>
      <c r="P1789" t="s">
        <v>29</v>
      </c>
      <c r="Q1789" t="s">
        <v>29</v>
      </c>
      <c r="R1789" t="s">
        <v>29</v>
      </c>
      <c r="S1789">
        <v>634</v>
      </c>
      <c r="T1789">
        <v>2.8</v>
      </c>
      <c r="U1789" t="s">
        <v>162</v>
      </c>
      <c r="V1789" t="s">
        <v>658</v>
      </c>
      <c r="X1789" t="str">
        <f t="shared" si="29"/>
        <v>TA3</v>
      </c>
      <c r="Y1789">
        <f>VLOOKUP($X1789,Salt_Elev!$Q$1:$R$128,2,FALSE)</f>
        <v>0.13500000000000001</v>
      </c>
    </row>
    <row r="1790" spans="1:25" x14ac:dyDescent="0.25">
      <c r="A1790" s="1">
        <v>45036</v>
      </c>
      <c r="B1790" s="2">
        <v>0.3666666666666667</v>
      </c>
      <c r="C1790" t="s">
        <v>99</v>
      </c>
      <c r="D1790" t="s">
        <v>161</v>
      </c>
      <c r="E1790" t="s">
        <v>25</v>
      </c>
      <c r="F1790" t="s">
        <v>149</v>
      </c>
      <c r="G1790">
        <v>3</v>
      </c>
      <c r="H1790">
        <v>76</v>
      </c>
      <c r="I1790">
        <v>90</v>
      </c>
      <c r="J1790">
        <v>0</v>
      </c>
      <c r="K1790" t="s">
        <v>140</v>
      </c>
      <c r="L1790">
        <v>85.4</v>
      </c>
      <c r="M1790">
        <v>100</v>
      </c>
      <c r="N1790">
        <v>82</v>
      </c>
      <c r="O1790" t="s">
        <v>119</v>
      </c>
      <c r="P1790" t="s">
        <v>29</v>
      </c>
      <c r="Q1790" t="s">
        <v>29</v>
      </c>
      <c r="R1790" t="s">
        <v>29</v>
      </c>
      <c r="S1790">
        <v>443</v>
      </c>
      <c r="T1790">
        <v>2.5</v>
      </c>
      <c r="U1790" t="s">
        <v>162</v>
      </c>
      <c r="V1790" t="s">
        <v>658</v>
      </c>
      <c r="X1790" t="str">
        <f t="shared" si="29"/>
        <v>TA3</v>
      </c>
      <c r="Y1790">
        <f>VLOOKUP($X1790,Salt_Elev!$Q$1:$R$128,2,FALSE)</f>
        <v>0.13500000000000001</v>
      </c>
    </row>
    <row r="1791" spans="1:25" x14ac:dyDescent="0.25">
      <c r="A1791" s="1">
        <v>45036</v>
      </c>
      <c r="B1791" s="2">
        <v>0.3666666666666667</v>
      </c>
      <c r="C1791" t="s">
        <v>99</v>
      </c>
      <c r="D1791" t="s">
        <v>161</v>
      </c>
      <c r="E1791" t="s">
        <v>25</v>
      </c>
      <c r="F1791" t="s">
        <v>149</v>
      </c>
      <c r="G1791">
        <v>3</v>
      </c>
      <c r="H1791">
        <v>76</v>
      </c>
      <c r="I1791">
        <v>90</v>
      </c>
      <c r="J1791">
        <v>0</v>
      </c>
      <c r="K1791" t="s">
        <v>140</v>
      </c>
      <c r="L1791">
        <v>85.4</v>
      </c>
      <c r="M1791">
        <v>100</v>
      </c>
      <c r="N1791">
        <v>82</v>
      </c>
      <c r="O1791" t="s">
        <v>119</v>
      </c>
      <c r="P1791" t="s">
        <v>29</v>
      </c>
      <c r="Q1791" t="s">
        <v>29</v>
      </c>
      <c r="R1791" t="s">
        <v>29</v>
      </c>
      <c r="S1791">
        <v>748</v>
      </c>
      <c r="T1791">
        <v>2.1</v>
      </c>
      <c r="U1791" t="s">
        <v>162</v>
      </c>
      <c r="V1791" t="s">
        <v>658</v>
      </c>
      <c r="X1791" t="str">
        <f t="shared" si="29"/>
        <v>TA3</v>
      </c>
      <c r="Y1791">
        <f>VLOOKUP($X1791,Salt_Elev!$Q$1:$R$128,2,FALSE)</f>
        <v>0.13500000000000001</v>
      </c>
    </row>
    <row r="1792" spans="1:25" x14ac:dyDescent="0.25">
      <c r="A1792" s="1">
        <v>45036</v>
      </c>
      <c r="B1792" s="2">
        <v>0.3666666666666667</v>
      </c>
      <c r="C1792" t="s">
        <v>99</v>
      </c>
      <c r="D1792" t="s">
        <v>161</v>
      </c>
      <c r="E1792" t="s">
        <v>25</v>
      </c>
      <c r="F1792" t="s">
        <v>149</v>
      </c>
      <c r="G1792">
        <v>3</v>
      </c>
      <c r="H1792">
        <v>76</v>
      </c>
      <c r="I1792">
        <v>90</v>
      </c>
      <c r="J1792">
        <v>0</v>
      </c>
      <c r="K1792" t="s">
        <v>140</v>
      </c>
      <c r="L1792">
        <v>85.4</v>
      </c>
      <c r="M1792">
        <v>100</v>
      </c>
      <c r="N1792">
        <v>82</v>
      </c>
      <c r="O1792" t="s">
        <v>119</v>
      </c>
      <c r="P1792" t="s">
        <v>29</v>
      </c>
      <c r="Q1792" t="s">
        <v>29</v>
      </c>
      <c r="R1792" t="s">
        <v>29</v>
      </c>
      <c r="S1792">
        <v>490</v>
      </c>
      <c r="T1792">
        <v>2</v>
      </c>
      <c r="U1792" t="s">
        <v>162</v>
      </c>
      <c r="V1792" t="s">
        <v>658</v>
      </c>
      <c r="X1792" t="str">
        <f t="shared" si="29"/>
        <v>TA3</v>
      </c>
      <c r="Y1792">
        <f>VLOOKUP($X1792,Salt_Elev!$Q$1:$R$128,2,FALSE)</f>
        <v>0.13500000000000001</v>
      </c>
    </row>
    <row r="1793" spans="1:25" x14ac:dyDescent="0.25">
      <c r="A1793" s="1">
        <v>45036</v>
      </c>
      <c r="B1793" s="2">
        <v>0.3666666666666667</v>
      </c>
      <c r="C1793" t="s">
        <v>99</v>
      </c>
      <c r="D1793" t="s">
        <v>161</v>
      </c>
      <c r="E1793" t="s">
        <v>25</v>
      </c>
      <c r="F1793" t="s">
        <v>149</v>
      </c>
      <c r="G1793">
        <v>3</v>
      </c>
      <c r="H1793">
        <v>76</v>
      </c>
      <c r="I1793">
        <v>90</v>
      </c>
      <c r="J1793">
        <v>0</v>
      </c>
      <c r="K1793" t="s">
        <v>140</v>
      </c>
      <c r="L1793">
        <v>85.4</v>
      </c>
      <c r="M1793">
        <v>100</v>
      </c>
      <c r="N1793">
        <v>82</v>
      </c>
      <c r="O1793" t="s">
        <v>119</v>
      </c>
      <c r="P1793" t="s">
        <v>29</v>
      </c>
      <c r="Q1793" t="s">
        <v>29</v>
      </c>
      <c r="R1793" t="s">
        <v>29</v>
      </c>
      <c r="S1793">
        <v>376</v>
      </c>
      <c r="T1793">
        <v>1.9</v>
      </c>
      <c r="U1793" t="s">
        <v>162</v>
      </c>
      <c r="V1793" t="s">
        <v>658</v>
      </c>
      <c r="X1793" t="str">
        <f t="shared" si="29"/>
        <v>TA3</v>
      </c>
      <c r="Y1793">
        <f>VLOOKUP($X1793,Salt_Elev!$Q$1:$R$128,2,FALSE)</f>
        <v>0.13500000000000001</v>
      </c>
    </row>
    <row r="1794" spans="1:25" x14ac:dyDescent="0.25">
      <c r="A1794" s="1">
        <v>45036</v>
      </c>
      <c r="B1794" s="2">
        <v>0.3666666666666667</v>
      </c>
      <c r="C1794" t="s">
        <v>99</v>
      </c>
      <c r="D1794" t="s">
        <v>161</v>
      </c>
      <c r="E1794" t="s">
        <v>25</v>
      </c>
      <c r="F1794" t="s">
        <v>149</v>
      </c>
      <c r="G1794">
        <v>3</v>
      </c>
      <c r="H1794">
        <v>76</v>
      </c>
      <c r="I1794">
        <v>90</v>
      </c>
      <c r="J1794">
        <v>0</v>
      </c>
      <c r="K1794" t="s">
        <v>27</v>
      </c>
      <c r="L1794">
        <v>0.5</v>
      </c>
      <c r="M1794">
        <v>100</v>
      </c>
      <c r="N1794">
        <v>2</v>
      </c>
      <c r="O1794" t="s">
        <v>119</v>
      </c>
      <c r="P1794" t="s">
        <v>29</v>
      </c>
      <c r="Q1794" t="s">
        <v>29</v>
      </c>
      <c r="R1794" t="s">
        <v>29</v>
      </c>
      <c r="S1794">
        <v>174</v>
      </c>
      <c r="T1794">
        <v>1</v>
      </c>
      <c r="U1794" t="s">
        <v>162</v>
      </c>
      <c r="X1794" t="str">
        <f t="shared" ref="X1794:X1857" si="30">_xlfn.CONCAT(F1794,G1794)</f>
        <v>TA3</v>
      </c>
      <c r="Y1794">
        <f>VLOOKUP($X1794,Salt_Elev!$Q$1:$R$128,2,FALSE)</f>
        <v>0.13500000000000001</v>
      </c>
    </row>
    <row r="1795" spans="1:25" x14ac:dyDescent="0.25">
      <c r="A1795" s="1">
        <v>45036</v>
      </c>
      <c r="B1795" s="2">
        <v>0.3666666666666667</v>
      </c>
      <c r="C1795" t="s">
        <v>99</v>
      </c>
      <c r="D1795" t="s">
        <v>161</v>
      </c>
      <c r="E1795" t="s">
        <v>25</v>
      </c>
      <c r="F1795" t="s">
        <v>149</v>
      </c>
      <c r="G1795">
        <v>3</v>
      </c>
      <c r="H1795">
        <v>76</v>
      </c>
      <c r="I1795">
        <v>90</v>
      </c>
      <c r="J1795">
        <v>0</v>
      </c>
      <c r="K1795" t="s">
        <v>27</v>
      </c>
      <c r="L1795">
        <v>0.5</v>
      </c>
      <c r="M1795">
        <v>100</v>
      </c>
      <c r="N1795">
        <v>2</v>
      </c>
      <c r="O1795" t="s">
        <v>119</v>
      </c>
      <c r="P1795" t="s">
        <v>29</v>
      </c>
      <c r="Q1795" t="s">
        <v>29</v>
      </c>
      <c r="R1795" t="s">
        <v>29</v>
      </c>
      <c r="S1795">
        <v>133</v>
      </c>
      <c r="T1795">
        <v>1</v>
      </c>
      <c r="U1795" t="s">
        <v>162</v>
      </c>
      <c r="X1795" t="str">
        <f t="shared" si="30"/>
        <v>TA3</v>
      </c>
      <c r="Y1795">
        <f>VLOOKUP($X1795,Salt_Elev!$Q$1:$R$128,2,FALSE)</f>
        <v>0.13500000000000001</v>
      </c>
    </row>
    <row r="1796" spans="1:25" x14ac:dyDescent="0.25">
      <c r="A1796" s="1">
        <v>45036</v>
      </c>
      <c r="B1796" s="2">
        <v>0.3666666666666667</v>
      </c>
      <c r="C1796" t="s">
        <v>99</v>
      </c>
      <c r="D1796" t="s">
        <v>161</v>
      </c>
      <c r="E1796" t="s">
        <v>25</v>
      </c>
      <c r="F1796" t="s">
        <v>149</v>
      </c>
      <c r="G1796">
        <v>3</v>
      </c>
      <c r="H1796">
        <v>76</v>
      </c>
      <c r="I1796">
        <v>90</v>
      </c>
      <c r="J1796">
        <v>0</v>
      </c>
      <c r="K1796" t="s">
        <v>44</v>
      </c>
      <c r="L1796">
        <v>0.1</v>
      </c>
      <c r="M1796">
        <v>100</v>
      </c>
      <c r="N1796">
        <v>7</v>
      </c>
      <c r="O1796" t="s">
        <v>119</v>
      </c>
      <c r="P1796" t="s">
        <v>29</v>
      </c>
      <c r="Q1796" t="s">
        <v>29</v>
      </c>
      <c r="R1796" t="s">
        <v>29</v>
      </c>
      <c r="S1796">
        <v>166</v>
      </c>
      <c r="T1796">
        <v>0.8</v>
      </c>
      <c r="U1796" t="s">
        <v>162</v>
      </c>
      <c r="X1796" t="str">
        <f t="shared" si="30"/>
        <v>TA3</v>
      </c>
      <c r="Y1796">
        <f>VLOOKUP($X1796,Salt_Elev!$Q$1:$R$128,2,FALSE)</f>
        <v>0.13500000000000001</v>
      </c>
    </row>
    <row r="1797" spans="1:25" x14ac:dyDescent="0.25">
      <c r="A1797" s="1">
        <v>45036</v>
      </c>
      <c r="B1797" s="2">
        <v>0.3666666666666667</v>
      </c>
      <c r="C1797" t="s">
        <v>99</v>
      </c>
      <c r="D1797" t="s">
        <v>161</v>
      </c>
      <c r="E1797" t="s">
        <v>25</v>
      </c>
      <c r="F1797" t="s">
        <v>149</v>
      </c>
      <c r="G1797">
        <v>3</v>
      </c>
      <c r="H1797">
        <v>76</v>
      </c>
      <c r="I1797">
        <v>90</v>
      </c>
      <c r="J1797">
        <v>0</v>
      </c>
      <c r="K1797" t="s">
        <v>44</v>
      </c>
      <c r="L1797">
        <v>0.1</v>
      </c>
      <c r="M1797">
        <v>100</v>
      </c>
      <c r="N1797">
        <v>7</v>
      </c>
      <c r="O1797" t="s">
        <v>119</v>
      </c>
      <c r="P1797" t="s">
        <v>29</v>
      </c>
      <c r="Q1797" t="s">
        <v>29</v>
      </c>
      <c r="R1797" t="s">
        <v>29</v>
      </c>
      <c r="S1797">
        <v>104</v>
      </c>
      <c r="T1797">
        <v>0.8</v>
      </c>
      <c r="U1797" t="s">
        <v>162</v>
      </c>
      <c r="X1797" t="str">
        <f t="shared" si="30"/>
        <v>TA3</v>
      </c>
      <c r="Y1797">
        <f>VLOOKUP($X1797,Salt_Elev!$Q$1:$R$128,2,FALSE)</f>
        <v>0.13500000000000001</v>
      </c>
    </row>
    <row r="1798" spans="1:25" x14ac:dyDescent="0.25">
      <c r="A1798" s="1">
        <v>45036</v>
      </c>
      <c r="B1798" s="2">
        <v>0.3666666666666667</v>
      </c>
      <c r="C1798" t="s">
        <v>99</v>
      </c>
      <c r="D1798" t="s">
        <v>161</v>
      </c>
      <c r="E1798" t="s">
        <v>25</v>
      </c>
      <c r="F1798" t="s">
        <v>149</v>
      </c>
      <c r="G1798">
        <v>3</v>
      </c>
      <c r="H1798">
        <v>76</v>
      </c>
      <c r="I1798">
        <v>90</v>
      </c>
      <c r="J1798">
        <v>0</v>
      </c>
      <c r="K1798" t="s">
        <v>44</v>
      </c>
      <c r="L1798">
        <v>0.1</v>
      </c>
      <c r="M1798">
        <v>100</v>
      </c>
      <c r="N1798">
        <v>7</v>
      </c>
      <c r="O1798" t="s">
        <v>119</v>
      </c>
      <c r="P1798" t="s">
        <v>29</v>
      </c>
      <c r="Q1798" t="s">
        <v>29</v>
      </c>
      <c r="R1798" t="s">
        <v>29</v>
      </c>
      <c r="S1798">
        <v>85</v>
      </c>
      <c r="T1798">
        <v>0.8</v>
      </c>
      <c r="U1798" t="s">
        <v>162</v>
      </c>
      <c r="X1798" t="str">
        <f t="shared" si="30"/>
        <v>TA3</v>
      </c>
      <c r="Y1798">
        <f>VLOOKUP($X1798,Salt_Elev!$Q$1:$R$128,2,FALSE)</f>
        <v>0.13500000000000001</v>
      </c>
    </row>
    <row r="1799" spans="1:25" x14ac:dyDescent="0.25">
      <c r="A1799" s="1">
        <v>45036</v>
      </c>
      <c r="B1799" s="2">
        <v>0.3756944444444445</v>
      </c>
      <c r="C1799" t="s">
        <v>96</v>
      </c>
      <c r="D1799" t="s">
        <v>97</v>
      </c>
      <c r="E1799" t="s">
        <v>25</v>
      </c>
      <c r="F1799" t="s">
        <v>149</v>
      </c>
      <c r="G1799">
        <v>4</v>
      </c>
      <c r="H1799">
        <v>56.5</v>
      </c>
      <c r="I1799">
        <v>100</v>
      </c>
      <c r="J1799">
        <v>0</v>
      </c>
      <c r="K1799" t="s">
        <v>27</v>
      </c>
      <c r="L1799">
        <v>65</v>
      </c>
      <c r="M1799">
        <v>40</v>
      </c>
      <c r="N1799">
        <v>200</v>
      </c>
      <c r="O1799" t="s">
        <v>163</v>
      </c>
      <c r="P1799" t="s">
        <v>29</v>
      </c>
      <c r="Q1799" t="s">
        <v>50</v>
      </c>
      <c r="R1799" t="s">
        <v>40</v>
      </c>
      <c r="S1799">
        <v>404</v>
      </c>
      <c r="T1799">
        <v>1</v>
      </c>
      <c r="U1799" t="s">
        <v>164</v>
      </c>
      <c r="V1799" t="s">
        <v>165</v>
      </c>
      <c r="X1799" t="str">
        <f t="shared" si="30"/>
        <v>TA4</v>
      </c>
      <c r="Y1799">
        <f>VLOOKUP($X1799,Salt_Elev!$Q$1:$R$128,2,FALSE)</f>
        <v>5.2999999999999999E-2</v>
      </c>
    </row>
    <row r="1800" spans="1:25" x14ac:dyDescent="0.25">
      <c r="A1800" s="1">
        <v>45036</v>
      </c>
      <c r="B1800" s="2">
        <v>0.3756944444444445</v>
      </c>
      <c r="C1800" t="s">
        <v>96</v>
      </c>
      <c r="D1800" t="s">
        <v>97</v>
      </c>
      <c r="E1800" t="s">
        <v>25</v>
      </c>
      <c r="F1800" t="s">
        <v>149</v>
      </c>
      <c r="G1800">
        <v>4</v>
      </c>
      <c r="H1800">
        <v>56.5</v>
      </c>
      <c r="I1800">
        <v>100</v>
      </c>
      <c r="J1800">
        <v>0</v>
      </c>
      <c r="K1800" t="s">
        <v>27</v>
      </c>
      <c r="L1800">
        <v>65</v>
      </c>
      <c r="M1800">
        <v>40</v>
      </c>
      <c r="N1800">
        <v>200</v>
      </c>
      <c r="O1800" t="s">
        <v>163</v>
      </c>
      <c r="P1800" t="s">
        <v>29</v>
      </c>
      <c r="Q1800" t="s">
        <v>50</v>
      </c>
      <c r="R1800" t="s">
        <v>40</v>
      </c>
      <c r="S1800">
        <v>495</v>
      </c>
      <c r="T1800">
        <v>1</v>
      </c>
      <c r="U1800" t="s">
        <v>164</v>
      </c>
      <c r="V1800" t="s">
        <v>165</v>
      </c>
      <c r="X1800" t="str">
        <f t="shared" si="30"/>
        <v>TA4</v>
      </c>
      <c r="Y1800">
        <f>VLOOKUP($X1800,Salt_Elev!$Q$1:$R$128,2,FALSE)</f>
        <v>5.2999999999999999E-2</v>
      </c>
    </row>
    <row r="1801" spans="1:25" x14ac:dyDescent="0.25">
      <c r="A1801" s="1">
        <v>45036</v>
      </c>
      <c r="B1801" s="2">
        <v>0.3756944444444445</v>
      </c>
      <c r="C1801" t="s">
        <v>96</v>
      </c>
      <c r="D1801" t="s">
        <v>97</v>
      </c>
      <c r="E1801" t="s">
        <v>25</v>
      </c>
      <c r="F1801" t="s">
        <v>149</v>
      </c>
      <c r="G1801">
        <v>4</v>
      </c>
      <c r="H1801">
        <v>56.5</v>
      </c>
      <c r="I1801">
        <v>100</v>
      </c>
      <c r="J1801">
        <v>0</v>
      </c>
      <c r="K1801" t="s">
        <v>27</v>
      </c>
      <c r="L1801">
        <v>65</v>
      </c>
      <c r="M1801">
        <v>40</v>
      </c>
      <c r="N1801">
        <v>200</v>
      </c>
      <c r="O1801" t="s">
        <v>163</v>
      </c>
      <c r="P1801" t="s">
        <v>29</v>
      </c>
      <c r="Q1801" t="s">
        <v>50</v>
      </c>
      <c r="R1801" t="s">
        <v>40</v>
      </c>
      <c r="S1801">
        <v>305</v>
      </c>
      <c r="T1801">
        <v>0.9</v>
      </c>
      <c r="U1801" t="s">
        <v>164</v>
      </c>
      <c r="V1801" t="s">
        <v>165</v>
      </c>
      <c r="X1801" t="str">
        <f t="shared" si="30"/>
        <v>TA4</v>
      </c>
      <c r="Y1801">
        <f>VLOOKUP($X1801,Salt_Elev!$Q$1:$R$128,2,FALSE)</f>
        <v>5.2999999999999999E-2</v>
      </c>
    </row>
    <row r="1802" spans="1:25" x14ac:dyDescent="0.25">
      <c r="A1802" s="1">
        <v>45036</v>
      </c>
      <c r="B1802" s="2">
        <v>0.3756944444444445</v>
      </c>
      <c r="C1802" t="s">
        <v>96</v>
      </c>
      <c r="D1802" t="s">
        <v>97</v>
      </c>
      <c r="E1802" t="s">
        <v>25</v>
      </c>
      <c r="F1802" t="s">
        <v>149</v>
      </c>
      <c r="G1802">
        <v>4</v>
      </c>
      <c r="H1802">
        <v>56.5</v>
      </c>
      <c r="I1802">
        <v>100</v>
      </c>
      <c r="J1802">
        <v>0</v>
      </c>
      <c r="K1802" t="s">
        <v>27</v>
      </c>
      <c r="L1802">
        <v>65</v>
      </c>
      <c r="M1802">
        <v>40</v>
      </c>
      <c r="N1802">
        <v>200</v>
      </c>
      <c r="O1802" t="s">
        <v>163</v>
      </c>
      <c r="P1802" t="s">
        <v>29</v>
      </c>
      <c r="Q1802" t="s">
        <v>50</v>
      </c>
      <c r="R1802" t="s">
        <v>40</v>
      </c>
      <c r="S1802">
        <v>420</v>
      </c>
      <c r="T1802">
        <v>0.9</v>
      </c>
      <c r="U1802" t="s">
        <v>164</v>
      </c>
      <c r="V1802" t="s">
        <v>165</v>
      </c>
      <c r="X1802" t="str">
        <f t="shared" si="30"/>
        <v>TA4</v>
      </c>
      <c r="Y1802">
        <f>VLOOKUP($X1802,Salt_Elev!$Q$1:$R$128,2,FALSE)</f>
        <v>5.2999999999999999E-2</v>
      </c>
    </row>
    <row r="1803" spans="1:25" x14ac:dyDescent="0.25">
      <c r="A1803" s="1">
        <v>45036</v>
      </c>
      <c r="B1803" s="2">
        <v>0.3756944444444445</v>
      </c>
      <c r="C1803" t="s">
        <v>96</v>
      </c>
      <c r="D1803" t="s">
        <v>97</v>
      </c>
      <c r="E1803" t="s">
        <v>25</v>
      </c>
      <c r="F1803" t="s">
        <v>149</v>
      </c>
      <c r="G1803">
        <v>4</v>
      </c>
      <c r="H1803">
        <v>56.5</v>
      </c>
      <c r="I1803">
        <v>100</v>
      </c>
      <c r="J1803">
        <v>0</v>
      </c>
      <c r="K1803" t="s">
        <v>27</v>
      </c>
      <c r="L1803">
        <v>65</v>
      </c>
      <c r="M1803">
        <v>40</v>
      </c>
      <c r="N1803">
        <v>200</v>
      </c>
      <c r="O1803" t="s">
        <v>163</v>
      </c>
      <c r="P1803" t="s">
        <v>29</v>
      </c>
      <c r="Q1803" t="s">
        <v>50</v>
      </c>
      <c r="R1803" t="s">
        <v>40</v>
      </c>
      <c r="S1803">
        <v>423</v>
      </c>
      <c r="T1803">
        <v>0.9</v>
      </c>
      <c r="U1803" t="s">
        <v>164</v>
      </c>
      <c r="V1803" t="s">
        <v>165</v>
      </c>
      <c r="X1803" t="str">
        <f t="shared" si="30"/>
        <v>TA4</v>
      </c>
      <c r="Y1803">
        <f>VLOOKUP($X1803,Salt_Elev!$Q$1:$R$128,2,FALSE)</f>
        <v>5.2999999999999999E-2</v>
      </c>
    </row>
    <row r="1804" spans="1:25" x14ac:dyDescent="0.25">
      <c r="A1804" s="1">
        <v>45036</v>
      </c>
      <c r="B1804" s="2">
        <v>0.3756944444444445</v>
      </c>
      <c r="C1804" t="s">
        <v>96</v>
      </c>
      <c r="D1804" t="s">
        <v>97</v>
      </c>
      <c r="E1804" t="s">
        <v>25</v>
      </c>
      <c r="F1804" t="s">
        <v>149</v>
      </c>
      <c r="G1804">
        <v>4</v>
      </c>
      <c r="H1804">
        <v>56.5</v>
      </c>
      <c r="I1804">
        <v>100</v>
      </c>
      <c r="J1804">
        <v>0</v>
      </c>
      <c r="K1804" t="s">
        <v>27</v>
      </c>
      <c r="L1804">
        <v>65</v>
      </c>
      <c r="M1804">
        <v>40</v>
      </c>
      <c r="N1804">
        <v>200</v>
      </c>
      <c r="O1804" t="s">
        <v>163</v>
      </c>
      <c r="P1804" t="s">
        <v>29</v>
      </c>
      <c r="Q1804" t="s">
        <v>50</v>
      </c>
      <c r="R1804" t="s">
        <v>40</v>
      </c>
      <c r="S1804">
        <v>357</v>
      </c>
      <c r="T1804">
        <v>0.5</v>
      </c>
      <c r="U1804" t="s">
        <v>164</v>
      </c>
      <c r="V1804" t="s">
        <v>165</v>
      </c>
      <c r="X1804" t="str">
        <f t="shared" si="30"/>
        <v>TA4</v>
      </c>
      <c r="Y1804">
        <f>VLOOKUP($X1804,Salt_Elev!$Q$1:$R$128,2,FALSE)</f>
        <v>5.2999999999999999E-2</v>
      </c>
    </row>
    <row r="1805" spans="1:25" x14ac:dyDescent="0.25">
      <c r="A1805" s="1">
        <v>45036</v>
      </c>
      <c r="B1805" s="2">
        <v>0.3756944444444445</v>
      </c>
      <c r="C1805" t="s">
        <v>96</v>
      </c>
      <c r="D1805" t="s">
        <v>97</v>
      </c>
      <c r="E1805" t="s">
        <v>25</v>
      </c>
      <c r="F1805" t="s">
        <v>149</v>
      </c>
      <c r="G1805">
        <v>4</v>
      </c>
      <c r="H1805">
        <v>56.5</v>
      </c>
      <c r="I1805">
        <v>100</v>
      </c>
      <c r="J1805">
        <v>0</v>
      </c>
      <c r="K1805" t="s">
        <v>27</v>
      </c>
      <c r="L1805">
        <v>65</v>
      </c>
      <c r="M1805">
        <v>40</v>
      </c>
      <c r="N1805">
        <v>200</v>
      </c>
      <c r="O1805" t="s">
        <v>163</v>
      </c>
      <c r="P1805" t="s">
        <v>29</v>
      </c>
      <c r="Q1805" t="s">
        <v>50</v>
      </c>
      <c r="R1805" t="s">
        <v>40</v>
      </c>
      <c r="S1805">
        <v>350</v>
      </c>
      <c r="T1805">
        <v>0.5</v>
      </c>
      <c r="U1805" t="s">
        <v>164</v>
      </c>
      <c r="V1805" t="s">
        <v>165</v>
      </c>
      <c r="X1805" t="str">
        <f t="shared" si="30"/>
        <v>TA4</v>
      </c>
      <c r="Y1805">
        <f>VLOOKUP($X1805,Salt_Elev!$Q$1:$R$128,2,FALSE)</f>
        <v>5.2999999999999999E-2</v>
      </c>
    </row>
    <row r="1806" spans="1:25" x14ac:dyDescent="0.25">
      <c r="A1806" s="1">
        <v>45036</v>
      </c>
      <c r="B1806" s="2">
        <v>0.3756944444444445</v>
      </c>
      <c r="C1806" t="s">
        <v>96</v>
      </c>
      <c r="D1806" t="s">
        <v>97</v>
      </c>
      <c r="E1806" t="s">
        <v>25</v>
      </c>
      <c r="F1806" t="s">
        <v>149</v>
      </c>
      <c r="G1806">
        <v>4</v>
      </c>
      <c r="H1806">
        <v>56.5</v>
      </c>
      <c r="I1806">
        <v>100</v>
      </c>
      <c r="J1806">
        <v>0</v>
      </c>
      <c r="K1806" t="s">
        <v>27</v>
      </c>
      <c r="L1806">
        <v>65</v>
      </c>
      <c r="M1806">
        <v>40</v>
      </c>
      <c r="N1806">
        <v>200</v>
      </c>
      <c r="O1806" t="s">
        <v>163</v>
      </c>
      <c r="P1806" t="s">
        <v>29</v>
      </c>
      <c r="Q1806" t="s">
        <v>50</v>
      </c>
      <c r="R1806" t="s">
        <v>40</v>
      </c>
      <c r="S1806">
        <v>345</v>
      </c>
      <c r="T1806">
        <v>0.4</v>
      </c>
      <c r="U1806" t="s">
        <v>164</v>
      </c>
      <c r="V1806" t="s">
        <v>165</v>
      </c>
      <c r="X1806" t="str">
        <f t="shared" si="30"/>
        <v>TA4</v>
      </c>
      <c r="Y1806">
        <f>VLOOKUP($X1806,Salt_Elev!$Q$1:$R$128,2,FALSE)</f>
        <v>5.2999999999999999E-2</v>
      </c>
    </row>
    <row r="1807" spans="1:25" x14ac:dyDescent="0.25">
      <c r="A1807" s="1">
        <v>45036</v>
      </c>
      <c r="B1807" s="2">
        <v>0.3756944444444445</v>
      </c>
      <c r="C1807" t="s">
        <v>96</v>
      </c>
      <c r="D1807" t="s">
        <v>97</v>
      </c>
      <c r="E1807" t="s">
        <v>25</v>
      </c>
      <c r="F1807" t="s">
        <v>149</v>
      </c>
      <c r="G1807">
        <v>4</v>
      </c>
      <c r="H1807">
        <v>56.5</v>
      </c>
      <c r="I1807">
        <v>100</v>
      </c>
      <c r="J1807">
        <v>0</v>
      </c>
      <c r="K1807" t="s">
        <v>27</v>
      </c>
      <c r="L1807">
        <v>65</v>
      </c>
      <c r="M1807">
        <v>40</v>
      </c>
      <c r="N1807">
        <v>200</v>
      </c>
      <c r="O1807" t="s">
        <v>163</v>
      </c>
      <c r="P1807" t="s">
        <v>29</v>
      </c>
      <c r="Q1807" t="s">
        <v>50</v>
      </c>
      <c r="R1807" t="s">
        <v>40</v>
      </c>
      <c r="S1807">
        <v>215</v>
      </c>
      <c r="T1807">
        <v>0.3</v>
      </c>
      <c r="U1807" t="s">
        <v>164</v>
      </c>
      <c r="V1807" t="s">
        <v>165</v>
      </c>
      <c r="X1807" t="str">
        <f t="shared" si="30"/>
        <v>TA4</v>
      </c>
      <c r="Y1807">
        <f>VLOOKUP($X1807,Salt_Elev!$Q$1:$R$128,2,FALSE)</f>
        <v>5.2999999999999999E-2</v>
      </c>
    </row>
    <row r="1808" spans="1:25" x14ac:dyDescent="0.25">
      <c r="A1808" s="1">
        <v>45036</v>
      </c>
      <c r="B1808" s="2">
        <v>0.3756944444444445</v>
      </c>
      <c r="C1808" t="s">
        <v>96</v>
      </c>
      <c r="D1808" t="s">
        <v>97</v>
      </c>
      <c r="E1808" t="s">
        <v>25</v>
      </c>
      <c r="F1808" t="s">
        <v>149</v>
      </c>
      <c r="G1808">
        <v>4</v>
      </c>
      <c r="H1808">
        <v>56.5</v>
      </c>
      <c r="I1808">
        <v>100</v>
      </c>
      <c r="J1808">
        <v>0</v>
      </c>
      <c r="K1808" t="s">
        <v>27</v>
      </c>
      <c r="L1808">
        <v>65</v>
      </c>
      <c r="M1808">
        <v>40</v>
      </c>
      <c r="N1808">
        <v>200</v>
      </c>
      <c r="O1808" t="s">
        <v>163</v>
      </c>
      <c r="P1808" t="s">
        <v>29</v>
      </c>
      <c r="Q1808" t="s">
        <v>50</v>
      </c>
      <c r="R1808" t="s">
        <v>40</v>
      </c>
      <c r="S1808">
        <v>430</v>
      </c>
      <c r="T1808">
        <v>0.3</v>
      </c>
      <c r="U1808" t="s">
        <v>164</v>
      </c>
      <c r="V1808" t="s">
        <v>165</v>
      </c>
      <c r="X1808" t="str">
        <f t="shared" si="30"/>
        <v>TA4</v>
      </c>
      <c r="Y1808">
        <f>VLOOKUP($X1808,Salt_Elev!$Q$1:$R$128,2,FALSE)</f>
        <v>5.2999999999999999E-2</v>
      </c>
    </row>
    <row r="1809" spans="1:25" x14ac:dyDescent="0.25">
      <c r="A1809" s="1">
        <v>45036</v>
      </c>
      <c r="B1809" s="2">
        <v>0.3756944444444445</v>
      </c>
      <c r="C1809" t="s">
        <v>96</v>
      </c>
      <c r="D1809" t="s">
        <v>97</v>
      </c>
      <c r="E1809" t="s">
        <v>25</v>
      </c>
      <c r="F1809" t="s">
        <v>149</v>
      </c>
      <c r="G1809">
        <v>4</v>
      </c>
      <c r="H1809">
        <v>56.5</v>
      </c>
      <c r="I1809">
        <v>100</v>
      </c>
      <c r="J1809">
        <v>0</v>
      </c>
      <c r="K1809" t="s">
        <v>44</v>
      </c>
      <c r="L1809">
        <v>0.5</v>
      </c>
      <c r="M1809">
        <v>50</v>
      </c>
      <c r="N1809">
        <v>20</v>
      </c>
      <c r="O1809" t="s">
        <v>119</v>
      </c>
      <c r="P1809" t="s">
        <v>29</v>
      </c>
      <c r="Q1809" t="s">
        <v>29</v>
      </c>
      <c r="R1809" t="s">
        <v>29</v>
      </c>
      <c r="S1809">
        <v>556</v>
      </c>
      <c r="T1809">
        <v>1.9</v>
      </c>
      <c r="U1809" t="s">
        <v>164</v>
      </c>
      <c r="X1809" t="str">
        <f t="shared" si="30"/>
        <v>TA4</v>
      </c>
      <c r="Y1809">
        <f>VLOOKUP($X1809,Salt_Elev!$Q$1:$R$128,2,FALSE)</f>
        <v>5.2999999999999999E-2</v>
      </c>
    </row>
    <row r="1810" spans="1:25" x14ac:dyDescent="0.25">
      <c r="A1810" s="1">
        <v>45036</v>
      </c>
      <c r="B1810" s="2">
        <v>0.3756944444444445</v>
      </c>
      <c r="C1810" t="s">
        <v>96</v>
      </c>
      <c r="D1810" t="s">
        <v>97</v>
      </c>
      <c r="E1810" t="s">
        <v>25</v>
      </c>
      <c r="F1810" t="s">
        <v>149</v>
      </c>
      <c r="G1810">
        <v>4</v>
      </c>
      <c r="H1810">
        <v>56.5</v>
      </c>
      <c r="I1810">
        <v>100</v>
      </c>
      <c r="J1810">
        <v>0</v>
      </c>
      <c r="K1810" t="s">
        <v>44</v>
      </c>
      <c r="L1810">
        <v>0.5</v>
      </c>
      <c r="M1810">
        <v>50</v>
      </c>
      <c r="N1810">
        <v>20</v>
      </c>
      <c r="O1810" t="s">
        <v>119</v>
      </c>
      <c r="P1810" t="s">
        <v>29</v>
      </c>
      <c r="Q1810" t="s">
        <v>29</v>
      </c>
      <c r="R1810" t="s">
        <v>29</v>
      </c>
      <c r="S1810">
        <v>245</v>
      </c>
      <c r="T1810">
        <v>1.5</v>
      </c>
      <c r="U1810" t="s">
        <v>164</v>
      </c>
      <c r="X1810" t="str">
        <f t="shared" si="30"/>
        <v>TA4</v>
      </c>
      <c r="Y1810">
        <f>VLOOKUP($X1810,Salt_Elev!$Q$1:$R$128,2,FALSE)</f>
        <v>5.2999999999999999E-2</v>
      </c>
    </row>
    <row r="1811" spans="1:25" x14ac:dyDescent="0.25">
      <c r="A1811" s="1">
        <v>45036</v>
      </c>
      <c r="B1811" s="2">
        <v>0.3756944444444445</v>
      </c>
      <c r="C1811" t="s">
        <v>96</v>
      </c>
      <c r="D1811" t="s">
        <v>97</v>
      </c>
      <c r="E1811" t="s">
        <v>25</v>
      </c>
      <c r="F1811" t="s">
        <v>149</v>
      </c>
      <c r="G1811">
        <v>4</v>
      </c>
      <c r="H1811">
        <v>56.5</v>
      </c>
      <c r="I1811">
        <v>100</v>
      </c>
      <c r="J1811">
        <v>0</v>
      </c>
      <c r="K1811" t="s">
        <v>44</v>
      </c>
      <c r="L1811">
        <v>0.5</v>
      </c>
      <c r="M1811">
        <v>50</v>
      </c>
      <c r="N1811">
        <v>20</v>
      </c>
      <c r="O1811" t="s">
        <v>119</v>
      </c>
      <c r="P1811" t="s">
        <v>29</v>
      </c>
      <c r="Q1811" t="s">
        <v>29</v>
      </c>
      <c r="R1811" t="s">
        <v>29</v>
      </c>
      <c r="S1811">
        <v>151</v>
      </c>
      <c r="T1811">
        <v>1</v>
      </c>
      <c r="U1811" t="s">
        <v>164</v>
      </c>
      <c r="X1811" t="str">
        <f t="shared" si="30"/>
        <v>TA4</v>
      </c>
      <c r="Y1811">
        <f>VLOOKUP($X1811,Salt_Elev!$Q$1:$R$128,2,FALSE)</f>
        <v>5.2999999999999999E-2</v>
      </c>
    </row>
    <row r="1812" spans="1:25" x14ac:dyDescent="0.25">
      <c r="A1812" s="1">
        <v>45036</v>
      </c>
      <c r="B1812" s="2">
        <v>0.3756944444444445</v>
      </c>
      <c r="C1812" t="s">
        <v>96</v>
      </c>
      <c r="D1812" t="s">
        <v>97</v>
      </c>
      <c r="E1812" t="s">
        <v>25</v>
      </c>
      <c r="F1812" t="s">
        <v>149</v>
      </c>
      <c r="G1812">
        <v>4</v>
      </c>
      <c r="H1812">
        <v>56.5</v>
      </c>
      <c r="I1812">
        <v>100</v>
      </c>
      <c r="J1812">
        <v>0</v>
      </c>
      <c r="K1812" t="s">
        <v>44</v>
      </c>
      <c r="L1812">
        <v>0.5</v>
      </c>
      <c r="M1812">
        <v>50</v>
      </c>
      <c r="N1812">
        <v>20</v>
      </c>
      <c r="O1812" t="s">
        <v>119</v>
      </c>
      <c r="P1812" t="s">
        <v>29</v>
      </c>
      <c r="Q1812" t="s">
        <v>29</v>
      </c>
      <c r="R1812" t="s">
        <v>29</v>
      </c>
      <c r="S1812">
        <v>220</v>
      </c>
      <c r="T1812">
        <v>0.9</v>
      </c>
      <c r="U1812" t="s">
        <v>164</v>
      </c>
      <c r="X1812" t="str">
        <f t="shared" si="30"/>
        <v>TA4</v>
      </c>
      <c r="Y1812">
        <f>VLOOKUP($X1812,Salt_Elev!$Q$1:$R$128,2,FALSE)</f>
        <v>5.2999999999999999E-2</v>
      </c>
    </row>
    <row r="1813" spans="1:25" x14ac:dyDescent="0.25">
      <c r="A1813" s="1">
        <v>45036</v>
      </c>
      <c r="B1813" s="2">
        <v>0.3756944444444445</v>
      </c>
      <c r="C1813" t="s">
        <v>96</v>
      </c>
      <c r="D1813" t="s">
        <v>97</v>
      </c>
      <c r="E1813" t="s">
        <v>25</v>
      </c>
      <c r="F1813" t="s">
        <v>149</v>
      </c>
      <c r="G1813">
        <v>4</v>
      </c>
      <c r="H1813">
        <v>56.5</v>
      </c>
      <c r="I1813">
        <v>100</v>
      </c>
      <c r="J1813">
        <v>0</v>
      </c>
      <c r="K1813" t="s">
        <v>44</v>
      </c>
      <c r="L1813">
        <v>0.5</v>
      </c>
      <c r="M1813">
        <v>50</v>
      </c>
      <c r="N1813">
        <v>20</v>
      </c>
      <c r="O1813" t="s">
        <v>119</v>
      </c>
      <c r="P1813" t="s">
        <v>29</v>
      </c>
      <c r="Q1813" t="s">
        <v>29</v>
      </c>
      <c r="R1813" t="s">
        <v>29</v>
      </c>
      <c r="S1813">
        <v>215</v>
      </c>
      <c r="T1813">
        <v>0.8</v>
      </c>
      <c r="U1813" t="s">
        <v>164</v>
      </c>
      <c r="X1813" t="str">
        <f t="shared" si="30"/>
        <v>TA4</v>
      </c>
      <c r="Y1813">
        <f>VLOOKUP($X1813,Salt_Elev!$Q$1:$R$128,2,FALSE)</f>
        <v>5.2999999999999999E-2</v>
      </c>
    </row>
    <row r="1814" spans="1:25" x14ac:dyDescent="0.25">
      <c r="A1814" s="1">
        <v>45036</v>
      </c>
      <c r="B1814" s="2">
        <v>0.3756944444444445</v>
      </c>
      <c r="C1814" t="s">
        <v>96</v>
      </c>
      <c r="D1814" t="s">
        <v>97</v>
      </c>
      <c r="E1814" t="s">
        <v>25</v>
      </c>
      <c r="F1814" t="s">
        <v>149</v>
      </c>
      <c r="G1814">
        <v>4</v>
      </c>
      <c r="H1814">
        <v>56.5</v>
      </c>
      <c r="I1814">
        <v>100</v>
      </c>
      <c r="J1814">
        <v>0</v>
      </c>
      <c r="K1814" t="s">
        <v>44</v>
      </c>
      <c r="L1814">
        <v>0.5</v>
      </c>
      <c r="M1814">
        <v>50</v>
      </c>
      <c r="N1814">
        <v>20</v>
      </c>
      <c r="O1814" t="s">
        <v>119</v>
      </c>
      <c r="P1814" t="s">
        <v>29</v>
      </c>
      <c r="Q1814" t="s">
        <v>29</v>
      </c>
      <c r="R1814" t="s">
        <v>29</v>
      </c>
      <c r="S1814">
        <v>268</v>
      </c>
      <c r="T1814">
        <v>0.7</v>
      </c>
      <c r="U1814" t="s">
        <v>164</v>
      </c>
      <c r="X1814" t="str">
        <f t="shared" si="30"/>
        <v>TA4</v>
      </c>
      <c r="Y1814">
        <f>VLOOKUP($X1814,Salt_Elev!$Q$1:$R$128,2,FALSE)</f>
        <v>5.2999999999999999E-2</v>
      </c>
    </row>
    <row r="1815" spans="1:25" x14ac:dyDescent="0.25">
      <c r="A1815" s="1">
        <v>45036</v>
      </c>
      <c r="B1815" s="2">
        <v>0.3756944444444445</v>
      </c>
      <c r="C1815" t="s">
        <v>96</v>
      </c>
      <c r="D1815" t="s">
        <v>97</v>
      </c>
      <c r="E1815" t="s">
        <v>25</v>
      </c>
      <c r="F1815" t="s">
        <v>149</v>
      </c>
      <c r="G1815">
        <v>4</v>
      </c>
      <c r="H1815">
        <v>56.5</v>
      </c>
      <c r="I1815">
        <v>100</v>
      </c>
      <c r="J1815">
        <v>0</v>
      </c>
      <c r="K1815" t="s">
        <v>44</v>
      </c>
      <c r="L1815">
        <v>0.5</v>
      </c>
      <c r="M1815">
        <v>50</v>
      </c>
      <c r="N1815">
        <v>20</v>
      </c>
      <c r="O1815" t="s">
        <v>119</v>
      </c>
      <c r="P1815" t="s">
        <v>29</v>
      </c>
      <c r="Q1815" t="s">
        <v>29</v>
      </c>
      <c r="R1815" t="s">
        <v>29</v>
      </c>
      <c r="S1815">
        <v>144</v>
      </c>
      <c r="T1815">
        <v>0.5</v>
      </c>
      <c r="U1815" t="s">
        <v>164</v>
      </c>
      <c r="X1815" t="str">
        <f t="shared" si="30"/>
        <v>TA4</v>
      </c>
      <c r="Y1815">
        <f>VLOOKUP($X1815,Salt_Elev!$Q$1:$R$128,2,FALSE)</f>
        <v>5.2999999999999999E-2</v>
      </c>
    </row>
    <row r="1816" spans="1:25" x14ac:dyDescent="0.25">
      <c r="A1816" s="1">
        <v>45036</v>
      </c>
      <c r="B1816" s="2">
        <v>0.3756944444444445</v>
      </c>
      <c r="C1816" t="s">
        <v>96</v>
      </c>
      <c r="D1816" t="s">
        <v>97</v>
      </c>
      <c r="E1816" t="s">
        <v>25</v>
      </c>
      <c r="F1816" t="s">
        <v>149</v>
      </c>
      <c r="G1816">
        <v>4</v>
      </c>
      <c r="H1816">
        <v>56.5</v>
      </c>
      <c r="I1816">
        <v>100</v>
      </c>
      <c r="J1816">
        <v>0</v>
      </c>
      <c r="K1816" t="s">
        <v>44</v>
      </c>
      <c r="L1816">
        <v>0.5</v>
      </c>
      <c r="M1816">
        <v>50</v>
      </c>
      <c r="N1816">
        <v>20</v>
      </c>
      <c r="O1816" t="s">
        <v>119</v>
      </c>
      <c r="P1816" t="s">
        <v>29</v>
      </c>
      <c r="Q1816" t="s">
        <v>29</v>
      </c>
      <c r="R1816" t="s">
        <v>29</v>
      </c>
      <c r="S1816">
        <v>84</v>
      </c>
      <c r="T1816">
        <v>0.4</v>
      </c>
      <c r="U1816" t="s">
        <v>164</v>
      </c>
      <c r="X1816" t="str">
        <f t="shared" si="30"/>
        <v>TA4</v>
      </c>
      <c r="Y1816">
        <f>VLOOKUP($X1816,Salt_Elev!$Q$1:$R$128,2,FALSE)</f>
        <v>5.2999999999999999E-2</v>
      </c>
    </row>
    <row r="1817" spans="1:25" x14ac:dyDescent="0.25">
      <c r="A1817" s="1">
        <v>45036</v>
      </c>
      <c r="B1817" s="2">
        <v>0.3756944444444445</v>
      </c>
      <c r="C1817" t="s">
        <v>96</v>
      </c>
      <c r="D1817" t="s">
        <v>97</v>
      </c>
      <c r="E1817" t="s">
        <v>25</v>
      </c>
      <c r="F1817" t="s">
        <v>149</v>
      </c>
      <c r="G1817">
        <v>4</v>
      </c>
      <c r="H1817">
        <v>56.5</v>
      </c>
      <c r="I1817">
        <v>100</v>
      </c>
      <c r="J1817">
        <v>0</v>
      </c>
      <c r="K1817" t="s">
        <v>44</v>
      </c>
      <c r="L1817">
        <v>0.5</v>
      </c>
      <c r="M1817">
        <v>50</v>
      </c>
      <c r="N1817">
        <v>20</v>
      </c>
      <c r="O1817" t="s">
        <v>119</v>
      </c>
      <c r="P1817" t="s">
        <v>29</v>
      </c>
      <c r="Q1817" t="s">
        <v>29</v>
      </c>
      <c r="R1817" t="s">
        <v>29</v>
      </c>
      <c r="S1817">
        <v>212</v>
      </c>
      <c r="T1817">
        <v>0.3</v>
      </c>
      <c r="U1817" t="s">
        <v>164</v>
      </c>
      <c r="X1817" t="str">
        <f t="shared" si="30"/>
        <v>TA4</v>
      </c>
      <c r="Y1817">
        <f>VLOOKUP($X1817,Salt_Elev!$Q$1:$R$128,2,FALSE)</f>
        <v>5.2999999999999999E-2</v>
      </c>
    </row>
    <row r="1818" spans="1:25" x14ac:dyDescent="0.25">
      <c r="A1818" s="1">
        <v>45036</v>
      </c>
      <c r="B1818" s="2">
        <v>0.3756944444444445</v>
      </c>
      <c r="C1818" t="s">
        <v>96</v>
      </c>
      <c r="D1818" t="s">
        <v>97</v>
      </c>
      <c r="E1818" t="s">
        <v>25</v>
      </c>
      <c r="F1818" t="s">
        <v>149</v>
      </c>
      <c r="G1818">
        <v>4</v>
      </c>
      <c r="H1818">
        <v>56.5</v>
      </c>
      <c r="I1818">
        <v>100</v>
      </c>
      <c r="J1818">
        <v>0</v>
      </c>
      <c r="K1818" t="s">
        <v>44</v>
      </c>
      <c r="L1818">
        <v>0.5</v>
      </c>
      <c r="M1818">
        <v>50</v>
      </c>
      <c r="N1818">
        <v>20</v>
      </c>
      <c r="O1818" t="s">
        <v>119</v>
      </c>
      <c r="P1818" t="s">
        <v>29</v>
      </c>
      <c r="Q1818" t="s">
        <v>29</v>
      </c>
      <c r="R1818" t="s">
        <v>29</v>
      </c>
      <c r="S1818">
        <v>230</v>
      </c>
      <c r="T1818">
        <v>0.2</v>
      </c>
      <c r="U1818" t="s">
        <v>164</v>
      </c>
      <c r="X1818" t="str">
        <f t="shared" si="30"/>
        <v>TA4</v>
      </c>
      <c r="Y1818">
        <f>VLOOKUP($X1818,Salt_Elev!$Q$1:$R$128,2,FALSE)</f>
        <v>5.2999999999999999E-2</v>
      </c>
    </row>
    <row r="1819" spans="1:25" x14ac:dyDescent="0.25">
      <c r="A1819" s="1">
        <v>45036</v>
      </c>
      <c r="B1819" s="2">
        <v>0.40208333333333335</v>
      </c>
      <c r="C1819" t="s">
        <v>99</v>
      </c>
      <c r="D1819" t="s">
        <v>113</v>
      </c>
      <c r="E1819" t="s">
        <v>25</v>
      </c>
      <c r="F1819" t="s">
        <v>149</v>
      </c>
      <c r="G1819">
        <v>5</v>
      </c>
      <c r="H1819">
        <v>152</v>
      </c>
      <c r="I1819">
        <v>94</v>
      </c>
      <c r="J1819">
        <v>0</v>
      </c>
      <c r="K1819" t="s">
        <v>166</v>
      </c>
      <c r="L1819">
        <v>20</v>
      </c>
      <c r="M1819">
        <v>100</v>
      </c>
      <c r="N1819">
        <v>50</v>
      </c>
      <c r="O1819" t="s">
        <v>119</v>
      </c>
      <c r="P1819" t="s">
        <v>29</v>
      </c>
      <c r="Q1819" t="s">
        <v>29</v>
      </c>
      <c r="R1819" t="s">
        <v>29</v>
      </c>
      <c r="S1819">
        <v>280</v>
      </c>
      <c r="T1819">
        <v>3</v>
      </c>
      <c r="U1819" t="s">
        <v>167</v>
      </c>
      <c r="X1819" t="str">
        <f t="shared" si="30"/>
        <v>TA5</v>
      </c>
      <c r="Y1819">
        <f>VLOOKUP($X1819,Salt_Elev!$Q$1:$R$128,2,FALSE)</f>
        <v>0.25</v>
      </c>
    </row>
    <row r="1820" spans="1:25" x14ac:dyDescent="0.25">
      <c r="A1820" s="1">
        <v>45036</v>
      </c>
      <c r="B1820" s="2">
        <v>0.40208333333333335</v>
      </c>
      <c r="C1820" t="s">
        <v>99</v>
      </c>
      <c r="D1820" t="s">
        <v>113</v>
      </c>
      <c r="E1820" t="s">
        <v>25</v>
      </c>
      <c r="F1820" t="s">
        <v>149</v>
      </c>
      <c r="G1820">
        <v>5</v>
      </c>
      <c r="H1820">
        <v>152</v>
      </c>
      <c r="I1820">
        <v>94</v>
      </c>
      <c r="J1820">
        <v>0</v>
      </c>
      <c r="K1820" t="s">
        <v>166</v>
      </c>
      <c r="L1820">
        <v>20</v>
      </c>
      <c r="M1820">
        <v>100</v>
      </c>
      <c r="N1820">
        <v>50</v>
      </c>
      <c r="O1820" t="s">
        <v>119</v>
      </c>
      <c r="P1820" t="s">
        <v>29</v>
      </c>
      <c r="Q1820" t="s">
        <v>29</v>
      </c>
      <c r="R1820" t="s">
        <v>29</v>
      </c>
      <c r="S1820">
        <v>235</v>
      </c>
      <c r="T1820">
        <v>2.8</v>
      </c>
      <c r="U1820" t="s">
        <v>167</v>
      </c>
      <c r="X1820" t="str">
        <f t="shared" si="30"/>
        <v>TA5</v>
      </c>
      <c r="Y1820">
        <f>VLOOKUP($X1820,Salt_Elev!$Q$1:$R$128,2,FALSE)</f>
        <v>0.25</v>
      </c>
    </row>
    <row r="1821" spans="1:25" x14ac:dyDescent="0.25">
      <c r="A1821" s="1">
        <v>45036</v>
      </c>
      <c r="B1821" s="2">
        <v>0.40208333333333335</v>
      </c>
      <c r="C1821" t="s">
        <v>99</v>
      </c>
      <c r="D1821" t="s">
        <v>113</v>
      </c>
      <c r="E1821" t="s">
        <v>25</v>
      </c>
      <c r="F1821" t="s">
        <v>149</v>
      </c>
      <c r="G1821">
        <v>5</v>
      </c>
      <c r="H1821">
        <v>152</v>
      </c>
      <c r="I1821">
        <v>94</v>
      </c>
      <c r="J1821">
        <v>0</v>
      </c>
      <c r="K1821" t="s">
        <v>166</v>
      </c>
      <c r="L1821">
        <v>20</v>
      </c>
      <c r="M1821">
        <v>100</v>
      </c>
      <c r="N1821">
        <v>50</v>
      </c>
      <c r="O1821" t="s">
        <v>119</v>
      </c>
      <c r="P1821" t="s">
        <v>29</v>
      </c>
      <c r="Q1821" t="s">
        <v>29</v>
      </c>
      <c r="R1821" t="s">
        <v>29</v>
      </c>
      <c r="S1821">
        <v>425</v>
      </c>
      <c r="T1821">
        <v>2</v>
      </c>
      <c r="U1821" t="s">
        <v>167</v>
      </c>
      <c r="X1821" t="str">
        <f t="shared" si="30"/>
        <v>TA5</v>
      </c>
      <c r="Y1821">
        <f>VLOOKUP($X1821,Salt_Elev!$Q$1:$R$128,2,FALSE)</f>
        <v>0.25</v>
      </c>
    </row>
    <row r="1822" spans="1:25" x14ac:dyDescent="0.25">
      <c r="A1822" s="1">
        <v>45036</v>
      </c>
      <c r="B1822" s="2">
        <v>0.40208333333333335</v>
      </c>
      <c r="C1822" t="s">
        <v>99</v>
      </c>
      <c r="D1822" t="s">
        <v>113</v>
      </c>
      <c r="E1822" t="s">
        <v>25</v>
      </c>
      <c r="F1822" t="s">
        <v>149</v>
      </c>
      <c r="G1822">
        <v>5</v>
      </c>
      <c r="H1822">
        <v>152</v>
      </c>
      <c r="I1822">
        <v>94</v>
      </c>
      <c r="J1822">
        <v>0</v>
      </c>
      <c r="K1822" t="s">
        <v>166</v>
      </c>
      <c r="L1822">
        <v>20</v>
      </c>
      <c r="M1822">
        <v>100</v>
      </c>
      <c r="N1822">
        <v>50</v>
      </c>
      <c r="O1822" t="s">
        <v>119</v>
      </c>
      <c r="P1822" t="s">
        <v>29</v>
      </c>
      <c r="Q1822" t="s">
        <v>29</v>
      </c>
      <c r="R1822" t="s">
        <v>29</v>
      </c>
      <c r="S1822">
        <v>338</v>
      </c>
      <c r="T1822">
        <v>2</v>
      </c>
      <c r="U1822" t="s">
        <v>167</v>
      </c>
      <c r="X1822" t="str">
        <f t="shared" si="30"/>
        <v>TA5</v>
      </c>
      <c r="Y1822">
        <f>VLOOKUP($X1822,Salt_Elev!$Q$1:$R$128,2,FALSE)</f>
        <v>0.25</v>
      </c>
    </row>
    <row r="1823" spans="1:25" x14ac:dyDescent="0.25">
      <c r="A1823" s="1">
        <v>45036</v>
      </c>
      <c r="B1823" s="2">
        <v>0.40208333333333335</v>
      </c>
      <c r="C1823" t="s">
        <v>99</v>
      </c>
      <c r="D1823" t="s">
        <v>113</v>
      </c>
      <c r="E1823" t="s">
        <v>25</v>
      </c>
      <c r="F1823" t="s">
        <v>149</v>
      </c>
      <c r="G1823">
        <v>5</v>
      </c>
      <c r="H1823">
        <v>152</v>
      </c>
      <c r="I1823">
        <v>94</v>
      </c>
      <c r="J1823">
        <v>0</v>
      </c>
      <c r="K1823" t="s">
        <v>166</v>
      </c>
      <c r="L1823">
        <v>20</v>
      </c>
      <c r="M1823">
        <v>100</v>
      </c>
      <c r="N1823">
        <v>50</v>
      </c>
      <c r="O1823" t="s">
        <v>119</v>
      </c>
      <c r="P1823" t="s">
        <v>29</v>
      </c>
      <c r="Q1823" t="s">
        <v>29</v>
      </c>
      <c r="R1823" t="s">
        <v>29</v>
      </c>
      <c r="S1823">
        <v>295</v>
      </c>
      <c r="T1823">
        <v>1.8</v>
      </c>
      <c r="U1823" t="s">
        <v>167</v>
      </c>
      <c r="X1823" t="str">
        <f t="shared" si="30"/>
        <v>TA5</v>
      </c>
      <c r="Y1823">
        <f>VLOOKUP($X1823,Salt_Elev!$Q$1:$R$128,2,FALSE)</f>
        <v>0.25</v>
      </c>
    </row>
    <row r="1824" spans="1:25" x14ac:dyDescent="0.25">
      <c r="A1824" s="1">
        <v>45036</v>
      </c>
      <c r="B1824" s="2">
        <v>0.40208333333333335</v>
      </c>
      <c r="C1824" t="s">
        <v>99</v>
      </c>
      <c r="D1824" t="s">
        <v>113</v>
      </c>
      <c r="E1824" t="s">
        <v>25</v>
      </c>
      <c r="F1824" t="s">
        <v>149</v>
      </c>
      <c r="G1824">
        <v>5</v>
      </c>
      <c r="H1824">
        <v>152</v>
      </c>
      <c r="I1824">
        <v>94</v>
      </c>
      <c r="J1824">
        <v>0</v>
      </c>
      <c r="K1824" t="s">
        <v>166</v>
      </c>
      <c r="L1824">
        <v>20</v>
      </c>
      <c r="M1824">
        <v>100</v>
      </c>
      <c r="N1824">
        <v>50</v>
      </c>
      <c r="O1824" t="s">
        <v>119</v>
      </c>
      <c r="P1824" t="s">
        <v>29</v>
      </c>
      <c r="Q1824" t="s">
        <v>29</v>
      </c>
      <c r="R1824" t="s">
        <v>29</v>
      </c>
      <c r="S1824">
        <v>332</v>
      </c>
      <c r="T1824">
        <v>1.7</v>
      </c>
      <c r="U1824" t="s">
        <v>167</v>
      </c>
      <c r="X1824" t="str">
        <f t="shared" si="30"/>
        <v>TA5</v>
      </c>
      <c r="Y1824">
        <f>VLOOKUP($X1824,Salt_Elev!$Q$1:$R$128,2,FALSE)</f>
        <v>0.25</v>
      </c>
    </row>
    <row r="1825" spans="1:25" x14ac:dyDescent="0.25">
      <c r="A1825" s="1">
        <v>45036</v>
      </c>
      <c r="B1825" s="2">
        <v>0.40208333333333335</v>
      </c>
      <c r="C1825" t="s">
        <v>99</v>
      </c>
      <c r="D1825" t="s">
        <v>113</v>
      </c>
      <c r="E1825" t="s">
        <v>25</v>
      </c>
      <c r="F1825" t="s">
        <v>149</v>
      </c>
      <c r="G1825">
        <v>5</v>
      </c>
      <c r="H1825">
        <v>152</v>
      </c>
      <c r="I1825">
        <v>94</v>
      </c>
      <c r="J1825">
        <v>0</v>
      </c>
      <c r="K1825" t="s">
        <v>166</v>
      </c>
      <c r="L1825">
        <v>20</v>
      </c>
      <c r="M1825">
        <v>100</v>
      </c>
      <c r="N1825">
        <v>50</v>
      </c>
      <c r="O1825" t="s">
        <v>119</v>
      </c>
      <c r="P1825" t="s">
        <v>29</v>
      </c>
      <c r="Q1825" t="s">
        <v>29</v>
      </c>
      <c r="R1825" t="s">
        <v>29</v>
      </c>
      <c r="S1825">
        <v>390</v>
      </c>
      <c r="T1825">
        <v>1.5</v>
      </c>
      <c r="U1825" t="s">
        <v>167</v>
      </c>
      <c r="X1825" t="str">
        <f t="shared" si="30"/>
        <v>TA5</v>
      </c>
      <c r="Y1825">
        <f>VLOOKUP($X1825,Salt_Elev!$Q$1:$R$128,2,FALSE)</f>
        <v>0.25</v>
      </c>
    </row>
    <row r="1826" spans="1:25" x14ac:dyDescent="0.25">
      <c r="A1826" s="1">
        <v>45036</v>
      </c>
      <c r="B1826" s="2">
        <v>0.40208333333333335</v>
      </c>
      <c r="C1826" t="s">
        <v>99</v>
      </c>
      <c r="D1826" t="s">
        <v>113</v>
      </c>
      <c r="E1826" t="s">
        <v>25</v>
      </c>
      <c r="F1826" t="s">
        <v>149</v>
      </c>
      <c r="G1826">
        <v>5</v>
      </c>
      <c r="H1826">
        <v>152</v>
      </c>
      <c r="I1826">
        <v>94</v>
      </c>
      <c r="J1826">
        <v>0</v>
      </c>
      <c r="K1826" t="s">
        <v>166</v>
      </c>
      <c r="L1826">
        <v>20</v>
      </c>
      <c r="M1826">
        <v>100</v>
      </c>
      <c r="N1826">
        <v>50</v>
      </c>
      <c r="O1826" t="s">
        <v>119</v>
      </c>
      <c r="P1826" t="s">
        <v>29</v>
      </c>
      <c r="Q1826" t="s">
        <v>29</v>
      </c>
      <c r="R1826" t="s">
        <v>29</v>
      </c>
      <c r="S1826">
        <v>220</v>
      </c>
      <c r="T1826">
        <v>1.5</v>
      </c>
      <c r="U1826" t="s">
        <v>167</v>
      </c>
      <c r="X1826" t="str">
        <f t="shared" si="30"/>
        <v>TA5</v>
      </c>
      <c r="Y1826">
        <f>VLOOKUP($X1826,Salt_Elev!$Q$1:$R$128,2,FALSE)</f>
        <v>0.25</v>
      </c>
    </row>
    <row r="1827" spans="1:25" x14ac:dyDescent="0.25">
      <c r="A1827" s="1">
        <v>45036</v>
      </c>
      <c r="B1827" s="2">
        <v>0.40208333333333335</v>
      </c>
      <c r="C1827" t="s">
        <v>99</v>
      </c>
      <c r="D1827" t="s">
        <v>113</v>
      </c>
      <c r="E1827" t="s">
        <v>25</v>
      </c>
      <c r="F1827" t="s">
        <v>149</v>
      </c>
      <c r="G1827">
        <v>5</v>
      </c>
      <c r="H1827">
        <v>152</v>
      </c>
      <c r="I1827">
        <v>94</v>
      </c>
      <c r="J1827">
        <v>0</v>
      </c>
      <c r="K1827" t="s">
        <v>166</v>
      </c>
      <c r="L1827">
        <v>20</v>
      </c>
      <c r="M1827">
        <v>100</v>
      </c>
      <c r="N1827">
        <v>50</v>
      </c>
      <c r="O1827" t="s">
        <v>119</v>
      </c>
      <c r="P1827" t="s">
        <v>29</v>
      </c>
      <c r="Q1827" t="s">
        <v>29</v>
      </c>
      <c r="R1827" t="s">
        <v>29</v>
      </c>
      <c r="S1827">
        <v>281</v>
      </c>
      <c r="T1827">
        <v>1.5</v>
      </c>
      <c r="U1827" t="s">
        <v>167</v>
      </c>
      <c r="X1827" t="str">
        <f t="shared" si="30"/>
        <v>TA5</v>
      </c>
      <c r="Y1827">
        <f>VLOOKUP($X1827,Salt_Elev!$Q$1:$R$128,2,FALSE)</f>
        <v>0.25</v>
      </c>
    </row>
    <row r="1828" spans="1:25" x14ac:dyDescent="0.25">
      <c r="A1828" s="1">
        <v>45036</v>
      </c>
      <c r="B1828" s="2">
        <v>0.40208333333333335</v>
      </c>
      <c r="C1828" t="s">
        <v>99</v>
      </c>
      <c r="D1828" t="s">
        <v>113</v>
      </c>
      <c r="E1828" t="s">
        <v>25</v>
      </c>
      <c r="F1828" t="s">
        <v>149</v>
      </c>
      <c r="G1828">
        <v>5</v>
      </c>
      <c r="H1828">
        <v>152</v>
      </c>
      <c r="I1828">
        <v>94</v>
      </c>
      <c r="J1828">
        <v>0</v>
      </c>
      <c r="K1828" t="s">
        <v>166</v>
      </c>
      <c r="L1828">
        <v>20</v>
      </c>
      <c r="M1828">
        <v>100</v>
      </c>
      <c r="N1828">
        <v>50</v>
      </c>
      <c r="O1828" t="s">
        <v>119</v>
      </c>
      <c r="P1828" t="s">
        <v>29</v>
      </c>
      <c r="Q1828" t="s">
        <v>29</v>
      </c>
      <c r="R1828" t="s">
        <v>29</v>
      </c>
      <c r="S1828">
        <v>253</v>
      </c>
      <c r="T1828">
        <v>1.3</v>
      </c>
      <c r="U1828" t="s">
        <v>167</v>
      </c>
      <c r="X1828" t="str">
        <f t="shared" si="30"/>
        <v>TA5</v>
      </c>
      <c r="Y1828">
        <f>VLOOKUP($X1828,Salt_Elev!$Q$1:$R$128,2,FALSE)</f>
        <v>0.25</v>
      </c>
    </row>
    <row r="1829" spans="1:25" x14ac:dyDescent="0.25">
      <c r="A1829" s="1">
        <v>45036</v>
      </c>
      <c r="B1829" s="2">
        <v>0.40208333333333335</v>
      </c>
      <c r="C1829" t="s">
        <v>99</v>
      </c>
      <c r="D1829" t="s">
        <v>113</v>
      </c>
      <c r="E1829" t="s">
        <v>25</v>
      </c>
      <c r="F1829" t="s">
        <v>149</v>
      </c>
      <c r="G1829">
        <v>5</v>
      </c>
      <c r="H1829">
        <v>152</v>
      </c>
      <c r="I1829">
        <v>94</v>
      </c>
      <c r="J1829">
        <v>0</v>
      </c>
      <c r="K1829" t="s">
        <v>106</v>
      </c>
      <c r="L1829">
        <v>3</v>
      </c>
      <c r="M1829">
        <v>30</v>
      </c>
      <c r="N1829">
        <v>60</v>
      </c>
      <c r="O1829" t="s">
        <v>119</v>
      </c>
      <c r="P1829" t="s">
        <v>29</v>
      </c>
      <c r="Q1829" t="s">
        <v>29</v>
      </c>
      <c r="R1829" t="s">
        <v>29</v>
      </c>
      <c r="S1829">
        <v>265</v>
      </c>
      <c r="T1829">
        <v>1</v>
      </c>
      <c r="U1829" t="s">
        <v>167</v>
      </c>
      <c r="X1829" t="str">
        <f t="shared" si="30"/>
        <v>TA5</v>
      </c>
      <c r="Y1829">
        <f>VLOOKUP($X1829,Salt_Elev!$Q$1:$R$128,2,FALSE)</f>
        <v>0.25</v>
      </c>
    </row>
    <row r="1830" spans="1:25" x14ac:dyDescent="0.25">
      <c r="A1830" s="1">
        <v>45036</v>
      </c>
      <c r="B1830" s="2">
        <v>0.40208333333333335</v>
      </c>
      <c r="C1830" t="s">
        <v>99</v>
      </c>
      <c r="D1830" t="s">
        <v>113</v>
      </c>
      <c r="E1830" t="s">
        <v>25</v>
      </c>
      <c r="F1830" t="s">
        <v>149</v>
      </c>
      <c r="G1830">
        <v>5</v>
      </c>
      <c r="H1830">
        <v>152</v>
      </c>
      <c r="I1830">
        <v>94</v>
      </c>
      <c r="J1830">
        <v>0</v>
      </c>
      <c r="K1830" t="s">
        <v>106</v>
      </c>
      <c r="L1830">
        <v>3</v>
      </c>
      <c r="M1830">
        <v>30</v>
      </c>
      <c r="N1830">
        <v>60</v>
      </c>
      <c r="O1830" t="s">
        <v>119</v>
      </c>
      <c r="P1830" t="s">
        <v>29</v>
      </c>
      <c r="Q1830" t="s">
        <v>29</v>
      </c>
      <c r="R1830" t="s">
        <v>29</v>
      </c>
      <c r="S1830">
        <v>225</v>
      </c>
      <c r="T1830">
        <v>0.2</v>
      </c>
      <c r="U1830" t="s">
        <v>167</v>
      </c>
      <c r="X1830" t="str">
        <f t="shared" si="30"/>
        <v>TA5</v>
      </c>
      <c r="Y1830">
        <f>VLOOKUP($X1830,Salt_Elev!$Q$1:$R$128,2,FALSE)</f>
        <v>0.25</v>
      </c>
    </row>
    <row r="1831" spans="1:25" x14ac:dyDescent="0.25">
      <c r="A1831" s="1">
        <v>45036</v>
      </c>
      <c r="B1831" s="2">
        <v>0.40208333333333335</v>
      </c>
      <c r="C1831" t="s">
        <v>99</v>
      </c>
      <c r="D1831" t="s">
        <v>113</v>
      </c>
      <c r="E1831" t="s">
        <v>25</v>
      </c>
      <c r="F1831" t="s">
        <v>149</v>
      </c>
      <c r="G1831">
        <v>5</v>
      </c>
      <c r="H1831">
        <v>152</v>
      </c>
      <c r="I1831">
        <v>94</v>
      </c>
      <c r="J1831">
        <v>0</v>
      </c>
      <c r="K1831" t="s">
        <v>106</v>
      </c>
      <c r="L1831">
        <v>3</v>
      </c>
      <c r="M1831">
        <v>30</v>
      </c>
      <c r="N1831">
        <v>60</v>
      </c>
      <c r="O1831" t="s">
        <v>119</v>
      </c>
      <c r="P1831" t="s">
        <v>29</v>
      </c>
      <c r="Q1831" t="s">
        <v>29</v>
      </c>
      <c r="R1831" t="s">
        <v>29</v>
      </c>
      <c r="S1831">
        <v>197</v>
      </c>
      <c r="T1831">
        <v>0.2</v>
      </c>
      <c r="U1831" t="s">
        <v>167</v>
      </c>
      <c r="X1831" t="str">
        <f t="shared" si="30"/>
        <v>TA5</v>
      </c>
      <c r="Y1831">
        <f>VLOOKUP($X1831,Salt_Elev!$Q$1:$R$128,2,FALSE)</f>
        <v>0.25</v>
      </c>
    </row>
    <row r="1832" spans="1:25" x14ac:dyDescent="0.25">
      <c r="A1832" s="1">
        <v>45036</v>
      </c>
      <c r="B1832" s="2">
        <v>0.40208333333333335</v>
      </c>
      <c r="C1832" t="s">
        <v>99</v>
      </c>
      <c r="D1832" t="s">
        <v>113</v>
      </c>
      <c r="E1832" t="s">
        <v>25</v>
      </c>
      <c r="F1832" t="s">
        <v>149</v>
      </c>
      <c r="G1832">
        <v>5</v>
      </c>
      <c r="H1832">
        <v>152</v>
      </c>
      <c r="I1832">
        <v>94</v>
      </c>
      <c r="J1832">
        <v>0</v>
      </c>
      <c r="K1832" t="s">
        <v>106</v>
      </c>
      <c r="L1832">
        <v>3</v>
      </c>
      <c r="M1832">
        <v>30</v>
      </c>
      <c r="N1832">
        <v>60</v>
      </c>
      <c r="O1832" t="s">
        <v>119</v>
      </c>
      <c r="P1832" t="s">
        <v>29</v>
      </c>
      <c r="Q1832" t="s">
        <v>29</v>
      </c>
      <c r="R1832" t="s">
        <v>29</v>
      </c>
      <c r="S1832">
        <v>205</v>
      </c>
      <c r="T1832">
        <v>0.2</v>
      </c>
      <c r="U1832" t="s">
        <v>167</v>
      </c>
      <c r="X1832" t="str">
        <f t="shared" si="30"/>
        <v>TA5</v>
      </c>
      <c r="Y1832">
        <f>VLOOKUP($X1832,Salt_Elev!$Q$1:$R$128,2,FALSE)</f>
        <v>0.25</v>
      </c>
    </row>
    <row r="1833" spans="1:25" x14ac:dyDescent="0.25">
      <c r="A1833" s="1">
        <v>45036</v>
      </c>
      <c r="B1833" s="2">
        <v>0.40208333333333335</v>
      </c>
      <c r="C1833" t="s">
        <v>99</v>
      </c>
      <c r="D1833" t="s">
        <v>113</v>
      </c>
      <c r="E1833" t="s">
        <v>25</v>
      </c>
      <c r="F1833" t="s">
        <v>149</v>
      </c>
      <c r="G1833">
        <v>5</v>
      </c>
      <c r="H1833">
        <v>152</v>
      </c>
      <c r="I1833">
        <v>94</v>
      </c>
      <c r="J1833">
        <v>0</v>
      </c>
      <c r="K1833" t="s">
        <v>106</v>
      </c>
      <c r="L1833">
        <v>3</v>
      </c>
      <c r="M1833">
        <v>30</v>
      </c>
      <c r="N1833">
        <v>60</v>
      </c>
      <c r="O1833" t="s">
        <v>119</v>
      </c>
      <c r="P1833" t="s">
        <v>29</v>
      </c>
      <c r="Q1833" t="s">
        <v>29</v>
      </c>
      <c r="R1833" t="s">
        <v>29</v>
      </c>
      <c r="S1833">
        <v>250</v>
      </c>
      <c r="T1833">
        <v>0.2</v>
      </c>
      <c r="U1833" t="s">
        <v>167</v>
      </c>
      <c r="X1833" t="str">
        <f t="shared" si="30"/>
        <v>TA5</v>
      </c>
      <c r="Y1833">
        <f>VLOOKUP($X1833,Salt_Elev!$Q$1:$R$128,2,FALSE)</f>
        <v>0.25</v>
      </c>
    </row>
    <row r="1834" spans="1:25" x14ac:dyDescent="0.25">
      <c r="A1834" s="1">
        <v>45036</v>
      </c>
      <c r="B1834" s="2">
        <v>0.40208333333333335</v>
      </c>
      <c r="C1834" t="s">
        <v>99</v>
      </c>
      <c r="D1834" t="s">
        <v>113</v>
      </c>
      <c r="E1834" t="s">
        <v>25</v>
      </c>
      <c r="F1834" t="s">
        <v>149</v>
      </c>
      <c r="G1834">
        <v>5</v>
      </c>
      <c r="H1834">
        <v>152</v>
      </c>
      <c r="I1834">
        <v>94</v>
      </c>
      <c r="J1834">
        <v>0</v>
      </c>
      <c r="K1834" t="s">
        <v>106</v>
      </c>
      <c r="L1834">
        <v>3</v>
      </c>
      <c r="M1834">
        <v>30</v>
      </c>
      <c r="N1834">
        <v>60</v>
      </c>
      <c r="O1834" t="s">
        <v>119</v>
      </c>
      <c r="P1834" t="s">
        <v>29</v>
      </c>
      <c r="Q1834" t="s">
        <v>29</v>
      </c>
      <c r="R1834" t="s">
        <v>29</v>
      </c>
      <c r="S1834">
        <v>165</v>
      </c>
      <c r="T1834">
        <v>0.1</v>
      </c>
      <c r="U1834" t="s">
        <v>167</v>
      </c>
      <c r="X1834" t="str">
        <f t="shared" si="30"/>
        <v>TA5</v>
      </c>
      <c r="Y1834">
        <f>VLOOKUP($X1834,Salt_Elev!$Q$1:$R$128,2,FALSE)</f>
        <v>0.25</v>
      </c>
    </row>
    <row r="1835" spans="1:25" x14ac:dyDescent="0.25">
      <c r="A1835" s="1">
        <v>45036</v>
      </c>
      <c r="B1835" s="2">
        <v>0.40208333333333335</v>
      </c>
      <c r="C1835" t="s">
        <v>99</v>
      </c>
      <c r="D1835" t="s">
        <v>113</v>
      </c>
      <c r="E1835" t="s">
        <v>25</v>
      </c>
      <c r="F1835" t="s">
        <v>149</v>
      </c>
      <c r="G1835">
        <v>5</v>
      </c>
      <c r="H1835">
        <v>152</v>
      </c>
      <c r="I1835">
        <v>94</v>
      </c>
      <c r="J1835">
        <v>0</v>
      </c>
      <c r="K1835" t="s">
        <v>106</v>
      </c>
      <c r="L1835">
        <v>3</v>
      </c>
      <c r="M1835">
        <v>30</v>
      </c>
      <c r="N1835">
        <v>60</v>
      </c>
      <c r="O1835" t="s">
        <v>119</v>
      </c>
      <c r="P1835" t="s">
        <v>29</v>
      </c>
      <c r="Q1835" t="s">
        <v>29</v>
      </c>
      <c r="R1835" t="s">
        <v>29</v>
      </c>
      <c r="S1835">
        <v>205</v>
      </c>
      <c r="T1835">
        <v>0.1</v>
      </c>
      <c r="U1835" t="s">
        <v>167</v>
      </c>
      <c r="X1835" t="str">
        <f t="shared" si="30"/>
        <v>TA5</v>
      </c>
      <c r="Y1835">
        <f>VLOOKUP($X1835,Salt_Elev!$Q$1:$R$128,2,FALSE)</f>
        <v>0.25</v>
      </c>
    </row>
    <row r="1836" spans="1:25" x14ac:dyDescent="0.25">
      <c r="A1836" s="1">
        <v>45036</v>
      </c>
      <c r="B1836" s="2">
        <v>0.40208333333333335</v>
      </c>
      <c r="C1836" t="s">
        <v>99</v>
      </c>
      <c r="D1836" t="s">
        <v>113</v>
      </c>
      <c r="E1836" t="s">
        <v>25</v>
      </c>
      <c r="F1836" t="s">
        <v>149</v>
      </c>
      <c r="G1836">
        <v>5</v>
      </c>
      <c r="H1836">
        <v>152</v>
      </c>
      <c r="I1836">
        <v>94</v>
      </c>
      <c r="J1836">
        <v>0</v>
      </c>
      <c r="K1836" t="s">
        <v>106</v>
      </c>
      <c r="L1836">
        <v>3</v>
      </c>
      <c r="M1836">
        <v>30</v>
      </c>
      <c r="N1836">
        <v>60</v>
      </c>
      <c r="O1836" t="s">
        <v>119</v>
      </c>
      <c r="P1836" t="s">
        <v>29</v>
      </c>
      <c r="Q1836" t="s">
        <v>29</v>
      </c>
      <c r="R1836" t="s">
        <v>29</v>
      </c>
      <c r="S1836">
        <v>290</v>
      </c>
      <c r="T1836">
        <v>0.1</v>
      </c>
      <c r="U1836" t="s">
        <v>167</v>
      </c>
      <c r="X1836" t="str">
        <f t="shared" si="30"/>
        <v>TA5</v>
      </c>
      <c r="Y1836">
        <f>VLOOKUP($X1836,Salt_Elev!$Q$1:$R$128,2,FALSE)</f>
        <v>0.25</v>
      </c>
    </row>
    <row r="1837" spans="1:25" x14ac:dyDescent="0.25">
      <c r="A1837" s="1">
        <v>45036</v>
      </c>
      <c r="B1837" s="2">
        <v>0.40208333333333335</v>
      </c>
      <c r="C1837" t="s">
        <v>99</v>
      </c>
      <c r="D1837" t="s">
        <v>113</v>
      </c>
      <c r="E1837" t="s">
        <v>25</v>
      </c>
      <c r="F1837" t="s">
        <v>149</v>
      </c>
      <c r="G1837">
        <v>5</v>
      </c>
      <c r="H1837">
        <v>152</v>
      </c>
      <c r="I1837">
        <v>94</v>
      </c>
      <c r="J1837">
        <v>0</v>
      </c>
      <c r="K1837" t="s">
        <v>106</v>
      </c>
      <c r="L1837">
        <v>3</v>
      </c>
      <c r="M1837">
        <v>30</v>
      </c>
      <c r="N1837">
        <v>60</v>
      </c>
      <c r="O1837" t="s">
        <v>119</v>
      </c>
      <c r="P1837" t="s">
        <v>29</v>
      </c>
      <c r="Q1837" t="s">
        <v>29</v>
      </c>
      <c r="R1837" t="s">
        <v>29</v>
      </c>
      <c r="S1837">
        <v>160</v>
      </c>
      <c r="T1837">
        <v>0.1</v>
      </c>
      <c r="U1837" t="s">
        <v>167</v>
      </c>
      <c r="X1837" t="str">
        <f t="shared" si="30"/>
        <v>TA5</v>
      </c>
      <c r="Y1837">
        <f>VLOOKUP($X1837,Salt_Elev!$Q$1:$R$128,2,FALSE)</f>
        <v>0.25</v>
      </c>
    </row>
    <row r="1838" spans="1:25" x14ac:dyDescent="0.25">
      <c r="A1838" s="1">
        <v>45036</v>
      </c>
      <c r="B1838" s="2">
        <v>0.40208333333333335</v>
      </c>
      <c r="C1838" t="s">
        <v>99</v>
      </c>
      <c r="D1838" t="s">
        <v>113</v>
      </c>
      <c r="E1838" t="s">
        <v>25</v>
      </c>
      <c r="F1838" t="s">
        <v>149</v>
      </c>
      <c r="G1838">
        <v>5</v>
      </c>
      <c r="H1838">
        <v>152</v>
      </c>
      <c r="I1838">
        <v>94</v>
      </c>
      <c r="J1838">
        <v>0</v>
      </c>
      <c r="K1838" t="s">
        <v>106</v>
      </c>
      <c r="L1838">
        <v>3</v>
      </c>
      <c r="M1838">
        <v>30</v>
      </c>
      <c r="N1838">
        <v>60</v>
      </c>
      <c r="O1838" t="s">
        <v>119</v>
      </c>
      <c r="P1838" t="s">
        <v>29</v>
      </c>
      <c r="Q1838" t="s">
        <v>29</v>
      </c>
      <c r="R1838" t="s">
        <v>29</v>
      </c>
      <c r="S1838">
        <v>165</v>
      </c>
      <c r="T1838">
        <v>0.1</v>
      </c>
      <c r="U1838" t="s">
        <v>167</v>
      </c>
      <c r="X1838" t="str">
        <f t="shared" si="30"/>
        <v>TA5</v>
      </c>
      <c r="Y1838">
        <f>VLOOKUP($X1838,Salt_Elev!$Q$1:$R$128,2,FALSE)</f>
        <v>0.25</v>
      </c>
    </row>
    <row r="1839" spans="1:25" x14ac:dyDescent="0.25">
      <c r="A1839" s="1">
        <v>45036</v>
      </c>
      <c r="B1839" s="2">
        <v>0.40208333333333335</v>
      </c>
      <c r="C1839" t="s">
        <v>99</v>
      </c>
      <c r="D1839" t="s">
        <v>113</v>
      </c>
      <c r="E1839" t="s">
        <v>25</v>
      </c>
      <c r="F1839" t="s">
        <v>149</v>
      </c>
      <c r="G1839">
        <v>5</v>
      </c>
      <c r="H1839">
        <v>152</v>
      </c>
      <c r="I1839">
        <v>94</v>
      </c>
      <c r="J1839">
        <v>0</v>
      </c>
      <c r="K1839" t="s">
        <v>121</v>
      </c>
      <c r="L1839">
        <v>70</v>
      </c>
      <c r="M1839">
        <v>100</v>
      </c>
      <c r="N1839">
        <v>63</v>
      </c>
      <c r="O1839" t="s">
        <v>152</v>
      </c>
      <c r="P1839" t="s">
        <v>29</v>
      </c>
      <c r="Q1839" t="s">
        <v>29</v>
      </c>
      <c r="R1839" t="s">
        <v>50</v>
      </c>
      <c r="S1839">
        <v>1640</v>
      </c>
      <c r="T1839">
        <v>4</v>
      </c>
      <c r="U1839" t="s">
        <v>167</v>
      </c>
      <c r="X1839" t="str">
        <f t="shared" si="30"/>
        <v>TA5</v>
      </c>
      <c r="Y1839">
        <f>VLOOKUP($X1839,Salt_Elev!$Q$1:$R$128,2,FALSE)</f>
        <v>0.25</v>
      </c>
    </row>
    <row r="1840" spans="1:25" x14ac:dyDescent="0.25">
      <c r="A1840" s="1">
        <v>45036</v>
      </c>
      <c r="B1840" s="2">
        <v>0.40208333333333335</v>
      </c>
      <c r="C1840" t="s">
        <v>99</v>
      </c>
      <c r="D1840" t="s">
        <v>113</v>
      </c>
      <c r="E1840" t="s">
        <v>25</v>
      </c>
      <c r="F1840" t="s">
        <v>149</v>
      </c>
      <c r="G1840">
        <v>5</v>
      </c>
      <c r="H1840">
        <v>152</v>
      </c>
      <c r="I1840">
        <v>94</v>
      </c>
      <c r="J1840">
        <v>0</v>
      </c>
      <c r="K1840" t="s">
        <v>121</v>
      </c>
      <c r="L1840">
        <v>70</v>
      </c>
      <c r="M1840">
        <v>100</v>
      </c>
      <c r="N1840">
        <v>63</v>
      </c>
      <c r="O1840" t="s">
        <v>152</v>
      </c>
      <c r="P1840" t="s">
        <v>29</v>
      </c>
      <c r="Q1840" t="s">
        <v>29</v>
      </c>
      <c r="R1840" t="s">
        <v>50</v>
      </c>
      <c r="S1840">
        <v>1484</v>
      </c>
      <c r="T1840">
        <v>4</v>
      </c>
      <c r="U1840" t="s">
        <v>167</v>
      </c>
      <c r="X1840" t="str">
        <f t="shared" si="30"/>
        <v>TA5</v>
      </c>
      <c r="Y1840">
        <f>VLOOKUP($X1840,Salt_Elev!$Q$1:$R$128,2,FALSE)</f>
        <v>0.25</v>
      </c>
    </row>
    <row r="1841" spans="1:25" x14ac:dyDescent="0.25">
      <c r="A1841" s="1">
        <v>45036</v>
      </c>
      <c r="B1841" s="2">
        <v>0.40208333333333335</v>
      </c>
      <c r="C1841" t="s">
        <v>99</v>
      </c>
      <c r="D1841" t="s">
        <v>113</v>
      </c>
      <c r="E1841" t="s">
        <v>25</v>
      </c>
      <c r="F1841" t="s">
        <v>149</v>
      </c>
      <c r="G1841">
        <v>5</v>
      </c>
      <c r="H1841">
        <v>152</v>
      </c>
      <c r="I1841">
        <v>94</v>
      </c>
      <c r="J1841">
        <v>0</v>
      </c>
      <c r="K1841" t="s">
        <v>121</v>
      </c>
      <c r="L1841">
        <v>70</v>
      </c>
      <c r="M1841">
        <v>100</v>
      </c>
      <c r="N1841">
        <v>63</v>
      </c>
      <c r="O1841" t="s">
        <v>152</v>
      </c>
      <c r="P1841" t="s">
        <v>29</v>
      </c>
      <c r="Q1841" t="s">
        <v>29</v>
      </c>
      <c r="R1841" t="s">
        <v>50</v>
      </c>
      <c r="S1841">
        <v>1570</v>
      </c>
      <c r="T1841">
        <v>4</v>
      </c>
      <c r="U1841" t="s">
        <v>167</v>
      </c>
      <c r="X1841" t="str">
        <f t="shared" si="30"/>
        <v>TA5</v>
      </c>
      <c r="Y1841">
        <f>VLOOKUP($X1841,Salt_Elev!$Q$1:$R$128,2,FALSE)</f>
        <v>0.25</v>
      </c>
    </row>
    <row r="1842" spans="1:25" x14ac:dyDescent="0.25">
      <c r="A1842" s="1">
        <v>45036</v>
      </c>
      <c r="B1842" s="2">
        <v>0.40208333333333335</v>
      </c>
      <c r="C1842" t="s">
        <v>99</v>
      </c>
      <c r="D1842" t="s">
        <v>113</v>
      </c>
      <c r="E1842" t="s">
        <v>25</v>
      </c>
      <c r="F1842" t="s">
        <v>149</v>
      </c>
      <c r="G1842">
        <v>5</v>
      </c>
      <c r="H1842">
        <v>152</v>
      </c>
      <c r="I1842">
        <v>94</v>
      </c>
      <c r="J1842">
        <v>0</v>
      </c>
      <c r="K1842" t="s">
        <v>121</v>
      </c>
      <c r="L1842">
        <v>70</v>
      </c>
      <c r="M1842">
        <v>100</v>
      </c>
      <c r="N1842">
        <v>63</v>
      </c>
      <c r="O1842" t="s">
        <v>152</v>
      </c>
      <c r="P1842" t="s">
        <v>29</v>
      </c>
      <c r="Q1842" t="s">
        <v>29</v>
      </c>
      <c r="R1842" t="s">
        <v>50</v>
      </c>
      <c r="S1842">
        <v>137</v>
      </c>
      <c r="T1842">
        <v>3.2</v>
      </c>
      <c r="U1842" t="s">
        <v>167</v>
      </c>
      <c r="X1842" t="str">
        <f t="shared" si="30"/>
        <v>TA5</v>
      </c>
      <c r="Y1842">
        <f>VLOOKUP($X1842,Salt_Elev!$Q$1:$R$128,2,FALSE)</f>
        <v>0.25</v>
      </c>
    </row>
    <row r="1843" spans="1:25" x14ac:dyDescent="0.25">
      <c r="A1843" s="1">
        <v>45036</v>
      </c>
      <c r="B1843" s="2">
        <v>0.40208333333333335</v>
      </c>
      <c r="C1843" t="s">
        <v>99</v>
      </c>
      <c r="D1843" t="s">
        <v>113</v>
      </c>
      <c r="E1843" t="s">
        <v>25</v>
      </c>
      <c r="F1843" t="s">
        <v>149</v>
      </c>
      <c r="G1843">
        <v>5</v>
      </c>
      <c r="H1843">
        <v>152</v>
      </c>
      <c r="I1843">
        <v>94</v>
      </c>
      <c r="J1843">
        <v>0</v>
      </c>
      <c r="K1843" t="s">
        <v>121</v>
      </c>
      <c r="L1843">
        <v>70</v>
      </c>
      <c r="M1843">
        <v>100</v>
      </c>
      <c r="N1843">
        <v>63</v>
      </c>
      <c r="O1843" t="s">
        <v>152</v>
      </c>
      <c r="P1843" t="s">
        <v>29</v>
      </c>
      <c r="Q1843" t="s">
        <v>29</v>
      </c>
      <c r="R1843" t="s">
        <v>50</v>
      </c>
      <c r="S1843">
        <v>1350</v>
      </c>
      <c r="T1843">
        <v>3.1</v>
      </c>
      <c r="U1843" t="s">
        <v>167</v>
      </c>
      <c r="X1843" t="str">
        <f t="shared" si="30"/>
        <v>TA5</v>
      </c>
      <c r="Y1843">
        <f>VLOOKUP($X1843,Salt_Elev!$Q$1:$R$128,2,FALSE)</f>
        <v>0.25</v>
      </c>
    </row>
    <row r="1844" spans="1:25" x14ac:dyDescent="0.25">
      <c r="A1844" s="1">
        <v>45036</v>
      </c>
      <c r="B1844" s="2">
        <v>0.40208333333333335</v>
      </c>
      <c r="C1844" t="s">
        <v>99</v>
      </c>
      <c r="D1844" t="s">
        <v>113</v>
      </c>
      <c r="E1844" t="s">
        <v>25</v>
      </c>
      <c r="F1844" t="s">
        <v>149</v>
      </c>
      <c r="G1844">
        <v>5</v>
      </c>
      <c r="H1844">
        <v>152</v>
      </c>
      <c r="I1844">
        <v>94</v>
      </c>
      <c r="J1844">
        <v>0</v>
      </c>
      <c r="K1844" t="s">
        <v>121</v>
      </c>
      <c r="L1844">
        <v>70</v>
      </c>
      <c r="M1844">
        <v>100</v>
      </c>
      <c r="N1844">
        <v>63</v>
      </c>
      <c r="O1844" t="s">
        <v>152</v>
      </c>
      <c r="P1844" t="s">
        <v>29</v>
      </c>
      <c r="Q1844" t="s">
        <v>29</v>
      </c>
      <c r="R1844" t="s">
        <v>50</v>
      </c>
      <c r="S1844">
        <v>1175</v>
      </c>
      <c r="T1844">
        <v>3</v>
      </c>
      <c r="U1844" t="s">
        <v>167</v>
      </c>
      <c r="X1844" t="str">
        <f t="shared" si="30"/>
        <v>TA5</v>
      </c>
      <c r="Y1844">
        <f>VLOOKUP($X1844,Salt_Elev!$Q$1:$R$128,2,FALSE)</f>
        <v>0.25</v>
      </c>
    </row>
    <row r="1845" spans="1:25" x14ac:dyDescent="0.25">
      <c r="A1845" s="1">
        <v>45036</v>
      </c>
      <c r="B1845" s="2">
        <v>0.40208333333333335</v>
      </c>
      <c r="C1845" t="s">
        <v>99</v>
      </c>
      <c r="D1845" t="s">
        <v>113</v>
      </c>
      <c r="E1845" t="s">
        <v>25</v>
      </c>
      <c r="F1845" t="s">
        <v>149</v>
      </c>
      <c r="G1845">
        <v>5</v>
      </c>
      <c r="H1845">
        <v>152</v>
      </c>
      <c r="I1845">
        <v>94</v>
      </c>
      <c r="J1845">
        <v>0</v>
      </c>
      <c r="K1845" t="s">
        <v>121</v>
      </c>
      <c r="L1845">
        <v>70</v>
      </c>
      <c r="M1845">
        <v>100</v>
      </c>
      <c r="N1845">
        <v>63</v>
      </c>
      <c r="O1845" t="s">
        <v>152</v>
      </c>
      <c r="P1845" t="s">
        <v>29</v>
      </c>
      <c r="Q1845" t="s">
        <v>29</v>
      </c>
      <c r="R1845" t="s">
        <v>50</v>
      </c>
      <c r="S1845">
        <v>139</v>
      </c>
      <c r="T1845">
        <v>3</v>
      </c>
      <c r="U1845" t="s">
        <v>167</v>
      </c>
      <c r="X1845" t="str">
        <f t="shared" si="30"/>
        <v>TA5</v>
      </c>
      <c r="Y1845">
        <f>VLOOKUP($X1845,Salt_Elev!$Q$1:$R$128,2,FALSE)</f>
        <v>0.25</v>
      </c>
    </row>
    <row r="1846" spans="1:25" x14ac:dyDescent="0.25">
      <c r="A1846" s="1">
        <v>45036</v>
      </c>
      <c r="B1846" s="2">
        <v>0.40208333333333335</v>
      </c>
      <c r="C1846" t="s">
        <v>99</v>
      </c>
      <c r="D1846" t="s">
        <v>113</v>
      </c>
      <c r="E1846" t="s">
        <v>25</v>
      </c>
      <c r="F1846" t="s">
        <v>149</v>
      </c>
      <c r="G1846">
        <v>5</v>
      </c>
      <c r="H1846">
        <v>152</v>
      </c>
      <c r="I1846">
        <v>94</v>
      </c>
      <c r="J1846">
        <v>0</v>
      </c>
      <c r="K1846" t="s">
        <v>121</v>
      </c>
      <c r="L1846">
        <v>70</v>
      </c>
      <c r="M1846">
        <v>100</v>
      </c>
      <c r="N1846">
        <v>63</v>
      </c>
      <c r="O1846" t="s">
        <v>152</v>
      </c>
      <c r="P1846" t="s">
        <v>29</v>
      </c>
      <c r="Q1846" t="s">
        <v>29</v>
      </c>
      <c r="R1846" t="s">
        <v>50</v>
      </c>
      <c r="S1846">
        <v>1280</v>
      </c>
      <c r="T1846">
        <v>2.6</v>
      </c>
      <c r="U1846" t="s">
        <v>167</v>
      </c>
      <c r="X1846" t="str">
        <f t="shared" si="30"/>
        <v>TA5</v>
      </c>
      <c r="Y1846">
        <f>VLOOKUP($X1846,Salt_Elev!$Q$1:$R$128,2,FALSE)</f>
        <v>0.25</v>
      </c>
    </row>
    <row r="1847" spans="1:25" x14ac:dyDescent="0.25">
      <c r="A1847" s="1">
        <v>45036</v>
      </c>
      <c r="B1847" s="2">
        <v>0.40208333333333335</v>
      </c>
      <c r="C1847" t="s">
        <v>99</v>
      </c>
      <c r="D1847" t="s">
        <v>113</v>
      </c>
      <c r="E1847" t="s">
        <v>25</v>
      </c>
      <c r="F1847" t="s">
        <v>149</v>
      </c>
      <c r="G1847">
        <v>5</v>
      </c>
      <c r="H1847">
        <v>152</v>
      </c>
      <c r="I1847">
        <v>94</v>
      </c>
      <c r="J1847">
        <v>0</v>
      </c>
      <c r="K1847" t="s">
        <v>121</v>
      </c>
      <c r="L1847">
        <v>70</v>
      </c>
      <c r="M1847">
        <v>100</v>
      </c>
      <c r="N1847">
        <v>63</v>
      </c>
      <c r="O1847" t="s">
        <v>152</v>
      </c>
      <c r="P1847" t="s">
        <v>29</v>
      </c>
      <c r="Q1847" t="s">
        <v>29</v>
      </c>
      <c r="R1847" t="s">
        <v>50</v>
      </c>
      <c r="S1847">
        <v>469</v>
      </c>
      <c r="T1847">
        <v>2</v>
      </c>
      <c r="U1847" t="s">
        <v>167</v>
      </c>
      <c r="X1847" t="str">
        <f t="shared" si="30"/>
        <v>TA5</v>
      </c>
      <c r="Y1847">
        <f>VLOOKUP($X1847,Salt_Elev!$Q$1:$R$128,2,FALSE)</f>
        <v>0.25</v>
      </c>
    </row>
    <row r="1848" spans="1:25" x14ac:dyDescent="0.25">
      <c r="A1848" s="1">
        <v>45036</v>
      </c>
      <c r="B1848" s="2">
        <v>0.40208333333333335</v>
      </c>
      <c r="C1848" t="s">
        <v>99</v>
      </c>
      <c r="D1848" t="s">
        <v>113</v>
      </c>
      <c r="E1848" t="s">
        <v>25</v>
      </c>
      <c r="F1848" t="s">
        <v>149</v>
      </c>
      <c r="G1848">
        <v>5</v>
      </c>
      <c r="H1848">
        <v>152</v>
      </c>
      <c r="I1848">
        <v>94</v>
      </c>
      <c r="J1848">
        <v>0</v>
      </c>
      <c r="K1848" t="s">
        <v>121</v>
      </c>
      <c r="L1848">
        <v>70</v>
      </c>
      <c r="M1848">
        <v>100</v>
      </c>
      <c r="N1848">
        <v>63</v>
      </c>
      <c r="O1848" t="s">
        <v>152</v>
      </c>
      <c r="P1848" t="s">
        <v>29</v>
      </c>
      <c r="Q1848" t="s">
        <v>29</v>
      </c>
      <c r="R1848" t="s">
        <v>50</v>
      </c>
      <c r="S1848">
        <v>940</v>
      </c>
      <c r="T1848">
        <v>1.5</v>
      </c>
      <c r="U1848" t="s">
        <v>167</v>
      </c>
      <c r="X1848" t="str">
        <f t="shared" si="30"/>
        <v>TA5</v>
      </c>
      <c r="Y1848">
        <f>VLOOKUP($X1848,Salt_Elev!$Q$1:$R$128,2,FALSE)</f>
        <v>0.25</v>
      </c>
    </row>
    <row r="1849" spans="1:25" x14ac:dyDescent="0.25">
      <c r="A1849" s="1">
        <v>45036</v>
      </c>
      <c r="B1849" s="2">
        <v>0.40208333333333335</v>
      </c>
      <c r="C1849" t="s">
        <v>99</v>
      </c>
      <c r="D1849" t="s">
        <v>113</v>
      </c>
      <c r="E1849" t="s">
        <v>25</v>
      </c>
      <c r="F1849" t="s">
        <v>149</v>
      </c>
      <c r="G1849">
        <v>5</v>
      </c>
      <c r="H1849">
        <v>152</v>
      </c>
      <c r="I1849">
        <v>94</v>
      </c>
      <c r="J1849">
        <v>0</v>
      </c>
      <c r="K1849" t="s">
        <v>168</v>
      </c>
      <c r="L1849">
        <v>1</v>
      </c>
      <c r="M1849">
        <v>100</v>
      </c>
      <c r="N1849">
        <v>40</v>
      </c>
      <c r="O1849" t="s">
        <v>119</v>
      </c>
      <c r="P1849" t="s">
        <v>29</v>
      </c>
      <c r="Q1849" t="s">
        <v>29</v>
      </c>
      <c r="R1849" t="s">
        <v>29</v>
      </c>
      <c r="S1849">
        <v>257</v>
      </c>
      <c r="T1849">
        <v>7</v>
      </c>
      <c r="U1849" t="s">
        <v>167</v>
      </c>
      <c r="V1849" t="s">
        <v>169</v>
      </c>
      <c r="X1849" t="str">
        <f t="shared" si="30"/>
        <v>TA5</v>
      </c>
      <c r="Y1849">
        <f>VLOOKUP($X1849,Salt_Elev!$Q$1:$R$128,2,FALSE)</f>
        <v>0.25</v>
      </c>
    </row>
    <row r="1850" spans="1:25" x14ac:dyDescent="0.25">
      <c r="A1850" s="1">
        <v>45036</v>
      </c>
      <c r="B1850" s="2">
        <v>0.40208333333333335</v>
      </c>
      <c r="C1850" t="s">
        <v>99</v>
      </c>
      <c r="D1850" t="s">
        <v>113</v>
      </c>
      <c r="E1850" t="s">
        <v>25</v>
      </c>
      <c r="F1850" t="s">
        <v>149</v>
      </c>
      <c r="G1850">
        <v>5</v>
      </c>
      <c r="H1850">
        <v>152</v>
      </c>
      <c r="I1850">
        <v>94</v>
      </c>
      <c r="J1850">
        <v>0</v>
      </c>
      <c r="K1850" t="s">
        <v>168</v>
      </c>
      <c r="L1850">
        <v>1</v>
      </c>
      <c r="M1850">
        <v>100</v>
      </c>
      <c r="N1850">
        <v>40</v>
      </c>
      <c r="O1850" t="s">
        <v>119</v>
      </c>
      <c r="P1850" t="s">
        <v>29</v>
      </c>
      <c r="Q1850" t="s">
        <v>29</v>
      </c>
      <c r="R1850" t="s">
        <v>29</v>
      </c>
      <c r="S1850">
        <v>166</v>
      </c>
      <c r="T1850">
        <v>1</v>
      </c>
      <c r="U1850" t="s">
        <v>167</v>
      </c>
      <c r="V1850" t="s">
        <v>169</v>
      </c>
      <c r="X1850" t="str">
        <f t="shared" si="30"/>
        <v>TA5</v>
      </c>
      <c r="Y1850">
        <f>VLOOKUP($X1850,Salt_Elev!$Q$1:$R$128,2,FALSE)</f>
        <v>0.25</v>
      </c>
    </row>
    <row r="1851" spans="1:25" x14ac:dyDescent="0.25">
      <c r="A1851" s="1">
        <v>45036</v>
      </c>
      <c r="B1851" s="2">
        <v>0.40208333333333335</v>
      </c>
      <c r="C1851" t="s">
        <v>99</v>
      </c>
      <c r="D1851" t="s">
        <v>113</v>
      </c>
      <c r="E1851" t="s">
        <v>25</v>
      </c>
      <c r="F1851" t="s">
        <v>149</v>
      </c>
      <c r="G1851">
        <v>5</v>
      </c>
      <c r="H1851">
        <v>152</v>
      </c>
      <c r="I1851">
        <v>94</v>
      </c>
      <c r="J1851">
        <v>0</v>
      </c>
      <c r="K1851" t="s">
        <v>168</v>
      </c>
      <c r="L1851">
        <v>1</v>
      </c>
      <c r="M1851">
        <v>100</v>
      </c>
      <c r="N1851">
        <v>40</v>
      </c>
      <c r="O1851" t="s">
        <v>119</v>
      </c>
      <c r="P1851" t="s">
        <v>29</v>
      </c>
      <c r="Q1851" t="s">
        <v>29</v>
      </c>
      <c r="R1851" t="s">
        <v>29</v>
      </c>
      <c r="S1851">
        <v>243</v>
      </c>
      <c r="T1851">
        <v>1</v>
      </c>
      <c r="U1851" t="s">
        <v>167</v>
      </c>
      <c r="V1851" t="s">
        <v>169</v>
      </c>
      <c r="X1851" t="str">
        <f t="shared" si="30"/>
        <v>TA5</v>
      </c>
      <c r="Y1851">
        <f>VLOOKUP($X1851,Salt_Elev!$Q$1:$R$128,2,FALSE)</f>
        <v>0.25</v>
      </c>
    </row>
    <row r="1852" spans="1:25" x14ac:dyDescent="0.25">
      <c r="A1852" s="1">
        <v>45036</v>
      </c>
      <c r="B1852" s="2">
        <v>0.40208333333333335</v>
      </c>
      <c r="C1852" t="s">
        <v>99</v>
      </c>
      <c r="D1852" t="s">
        <v>113</v>
      </c>
      <c r="E1852" t="s">
        <v>25</v>
      </c>
      <c r="F1852" t="s">
        <v>149</v>
      </c>
      <c r="G1852">
        <v>5</v>
      </c>
      <c r="H1852">
        <v>152</v>
      </c>
      <c r="I1852">
        <v>94</v>
      </c>
      <c r="J1852">
        <v>0</v>
      </c>
      <c r="K1852" t="s">
        <v>168</v>
      </c>
      <c r="L1852">
        <v>1</v>
      </c>
      <c r="M1852">
        <v>100</v>
      </c>
      <c r="N1852">
        <v>40</v>
      </c>
      <c r="O1852" t="s">
        <v>119</v>
      </c>
      <c r="P1852" t="s">
        <v>29</v>
      </c>
      <c r="Q1852" t="s">
        <v>29</v>
      </c>
      <c r="R1852" t="s">
        <v>29</v>
      </c>
      <c r="S1852">
        <v>232</v>
      </c>
      <c r="T1852">
        <v>1</v>
      </c>
      <c r="U1852" t="s">
        <v>167</v>
      </c>
      <c r="V1852" t="s">
        <v>169</v>
      </c>
      <c r="X1852" t="str">
        <f t="shared" si="30"/>
        <v>TA5</v>
      </c>
      <c r="Y1852">
        <f>VLOOKUP($X1852,Salt_Elev!$Q$1:$R$128,2,FALSE)</f>
        <v>0.25</v>
      </c>
    </row>
    <row r="1853" spans="1:25" x14ac:dyDescent="0.25">
      <c r="A1853" s="1">
        <v>45036</v>
      </c>
      <c r="B1853" s="2">
        <v>0.40208333333333335</v>
      </c>
      <c r="C1853" t="s">
        <v>99</v>
      </c>
      <c r="D1853" t="s">
        <v>113</v>
      </c>
      <c r="E1853" t="s">
        <v>25</v>
      </c>
      <c r="F1853" t="s">
        <v>149</v>
      </c>
      <c r="G1853">
        <v>5</v>
      </c>
      <c r="H1853">
        <v>152</v>
      </c>
      <c r="I1853">
        <v>94</v>
      </c>
      <c r="J1853">
        <v>0</v>
      </c>
      <c r="K1853" t="s">
        <v>168</v>
      </c>
      <c r="L1853">
        <v>1</v>
      </c>
      <c r="M1853">
        <v>100</v>
      </c>
      <c r="N1853">
        <v>40</v>
      </c>
      <c r="O1853" t="s">
        <v>119</v>
      </c>
      <c r="P1853" t="s">
        <v>29</v>
      </c>
      <c r="Q1853" t="s">
        <v>29</v>
      </c>
      <c r="R1853" t="s">
        <v>29</v>
      </c>
      <c r="S1853">
        <v>174</v>
      </c>
      <c r="T1853">
        <v>1</v>
      </c>
      <c r="U1853" t="s">
        <v>167</v>
      </c>
      <c r="V1853" t="s">
        <v>169</v>
      </c>
      <c r="X1853" t="str">
        <f t="shared" si="30"/>
        <v>TA5</v>
      </c>
      <c r="Y1853">
        <f>VLOOKUP($X1853,Salt_Elev!$Q$1:$R$128,2,FALSE)</f>
        <v>0.25</v>
      </c>
    </row>
    <row r="1854" spans="1:25" x14ac:dyDescent="0.25">
      <c r="A1854" s="1">
        <v>45036</v>
      </c>
      <c r="B1854" s="2">
        <v>0.40208333333333335</v>
      </c>
      <c r="C1854" t="s">
        <v>99</v>
      </c>
      <c r="D1854" t="s">
        <v>113</v>
      </c>
      <c r="E1854" t="s">
        <v>25</v>
      </c>
      <c r="F1854" t="s">
        <v>149</v>
      </c>
      <c r="G1854">
        <v>5</v>
      </c>
      <c r="H1854">
        <v>152</v>
      </c>
      <c r="I1854">
        <v>94</v>
      </c>
      <c r="J1854">
        <v>0</v>
      </c>
      <c r="K1854" t="s">
        <v>168</v>
      </c>
      <c r="L1854">
        <v>1</v>
      </c>
      <c r="M1854">
        <v>100</v>
      </c>
      <c r="N1854">
        <v>40</v>
      </c>
      <c r="O1854" t="s">
        <v>119</v>
      </c>
      <c r="P1854" t="s">
        <v>29</v>
      </c>
      <c r="Q1854" t="s">
        <v>29</v>
      </c>
      <c r="R1854" t="s">
        <v>29</v>
      </c>
      <c r="S1854">
        <v>207</v>
      </c>
      <c r="T1854">
        <v>0.8</v>
      </c>
      <c r="U1854" t="s">
        <v>167</v>
      </c>
      <c r="V1854" t="s">
        <v>169</v>
      </c>
      <c r="X1854" t="str">
        <f t="shared" si="30"/>
        <v>TA5</v>
      </c>
      <c r="Y1854">
        <f>VLOOKUP($X1854,Salt_Elev!$Q$1:$R$128,2,FALSE)</f>
        <v>0.25</v>
      </c>
    </row>
    <row r="1855" spans="1:25" x14ac:dyDescent="0.25">
      <c r="A1855" s="1">
        <v>45036</v>
      </c>
      <c r="B1855" s="2">
        <v>0.40208333333333335</v>
      </c>
      <c r="C1855" t="s">
        <v>99</v>
      </c>
      <c r="D1855" t="s">
        <v>113</v>
      </c>
      <c r="E1855" t="s">
        <v>25</v>
      </c>
      <c r="F1855" t="s">
        <v>149</v>
      </c>
      <c r="G1855">
        <v>5</v>
      </c>
      <c r="H1855">
        <v>152</v>
      </c>
      <c r="I1855">
        <v>94</v>
      </c>
      <c r="J1855">
        <v>0</v>
      </c>
      <c r="K1855" t="s">
        <v>168</v>
      </c>
      <c r="L1855">
        <v>1</v>
      </c>
      <c r="M1855">
        <v>100</v>
      </c>
      <c r="N1855">
        <v>40</v>
      </c>
      <c r="O1855" t="s">
        <v>119</v>
      </c>
      <c r="P1855" t="s">
        <v>29</v>
      </c>
      <c r="Q1855" t="s">
        <v>29</v>
      </c>
      <c r="R1855" t="s">
        <v>29</v>
      </c>
      <c r="S1855">
        <v>200</v>
      </c>
      <c r="T1855">
        <v>0.8</v>
      </c>
      <c r="U1855" t="s">
        <v>167</v>
      </c>
      <c r="V1855" t="s">
        <v>169</v>
      </c>
      <c r="X1855" t="str">
        <f t="shared" si="30"/>
        <v>TA5</v>
      </c>
      <c r="Y1855">
        <f>VLOOKUP($X1855,Salt_Elev!$Q$1:$R$128,2,FALSE)</f>
        <v>0.25</v>
      </c>
    </row>
    <row r="1856" spans="1:25" x14ac:dyDescent="0.25">
      <c r="A1856" s="1">
        <v>45036</v>
      </c>
      <c r="B1856" s="2">
        <v>0.40208333333333335</v>
      </c>
      <c r="C1856" t="s">
        <v>99</v>
      </c>
      <c r="D1856" t="s">
        <v>113</v>
      </c>
      <c r="E1856" t="s">
        <v>25</v>
      </c>
      <c r="F1856" t="s">
        <v>149</v>
      </c>
      <c r="G1856">
        <v>5</v>
      </c>
      <c r="H1856">
        <v>152</v>
      </c>
      <c r="I1856">
        <v>94</v>
      </c>
      <c r="J1856">
        <v>0</v>
      </c>
      <c r="K1856" t="s">
        <v>168</v>
      </c>
      <c r="L1856">
        <v>1</v>
      </c>
      <c r="M1856">
        <v>100</v>
      </c>
      <c r="N1856">
        <v>40</v>
      </c>
      <c r="O1856" t="s">
        <v>119</v>
      </c>
      <c r="P1856" t="s">
        <v>29</v>
      </c>
      <c r="Q1856" t="s">
        <v>29</v>
      </c>
      <c r="R1856" t="s">
        <v>29</v>
      </c>
      <c r="S1856">
        <v>155</v>
      </c>
      <c r="T1856">
        <v>0.8</v>
      </c>
      <c r="U1856" t="s">
        <v>167</v>
      </c>
      <c r="V1856" t="s">
        <v>169</v>
      </c>
      <c r="X1856" t="str">
        <f t="shared" si="30"/>
        <v>TA5</v>
      </c>
      <c r="Y1856">
        <f>VLOOKUP($X1856,Salt_Elev!$Q$1:$R$128,2,FALSE)</f>
        <v>0.25</v>
      </c>
    </row>
    <row r="1857" spans="1:25" x14ac:dyDescent="0.25">
      <c r="A1857" s="1">
        <v>45036</v>
      </c>
      <c r="B1857" s="2">
        <v>0.40208333333333335</v>
      </c>
      <c r="C1857" t="s">
        <v>99</v>
      </c>
      <c r="D1857" t="s">
        <v>113</v>
      </c>
      <c r="E1857" t="s">
        <v>25</v>
      </c>
      <c r="F1857" t="s">
        <v>149</v>
      </c>
      <c r="G1857">
        <v>5</v>
      </c>
      <c r="H1857">
        <v>152</v>
      </c>
      <c r="I1857">
        <v>94</v>
      </c>
      <c r="J1857">
        <v>0</v>
      </c>
      <c r="K1857" t="s">
        <v>168</v>
      </c>
      <c r="L1857">
        <v>1</v>
      </c>
      <c r="M1857">
        <v>100</v>
      </c>
      <c r="N1857">
        <v>40</v>
      </c>
      <c r="O1857" t="s">
        <v>119</v>
      </c>
      <c r="P1857" t="s">
        <v>29</v>
      </c>
      <c r="Q1857" t="s">
        <v>29</v>
      </c>
      <c r="R1857" t="s">
        <v>29</v>
      </c>
      <c r="S1857">
        <v>177</v>
      </c>
      <c r="T1857">
        <v>0.5</v>
      </c>
      <c r="U1857" t="s">
        <v>167</v>
      </c>
      <c r="V1857" t="s">
        <v>169</v>
      </c>
      <c r="X1857" t="str">
        <f t="shared" si="30"/>
        <v>TA5</v>
      </c>
      <c r="Y1857">
        <f>VLOOKUP($X1857,Salt_Elev!$Q$1:$R$128,2,FALSE)</f>
        <v>0.25</v>
      </c>
    </row>
    <row r="1858" spans="1:25" x14ac:dyDescent="0.25">
      <c r="A1858" s="1">
        <v>45036</v>
      </c>
      <c r="B1858" s="2">
        <v>0.40208333333333335</v>
      </c>
      <c r="C1858" t="s">
        <v>99</v>
      </c>
      <c r="D1858" t="s">
        <v>113</v>
      </c>
      <c r="E1858" t="s">
        <v>25</v>
      </c>
      <c r="F1858" t="s">
        <v>149</v>
      </c>
      <c r="G1858">
        <v>5</v>
      </c>
      <c r="H1858">
        <v>152</v>
      </c>
      <c r="I1858">
        <v>94</v>
      </c>
      <c r="J1858">
        <v>0</v>
      </c>
      <c r="K1858" t="s">
        <v>168</v>
      </c>
      <c r="L1858">
        <v>1</v>
      </c>
      <c r="M1858">
        <v>100</v>
      </c>
      <c r="N1858">
        <v>40</v>
      </c>
      <c r="O1858" t="s">
        <v>119</v>
      </c>
      <c r="P1858" t="s">
        <v>29</v>
      </c>
      <c r="Q1858" t="s">
        <v>29</v>
      </c>
      <c r="R1858" t="s">
        <v>29</v>
      </c>
      <c r="S1858">
        <v>181</v>
      </c>
      <c r="T1858">
        <v>0.4</v>
      </c>
      <c r="U1858" t="s">
        <v>167</v>
      </c>
      <c r="V1858" t="s">
        <v>169</v>
      </c>
      <c r="X1858" t="str">
        <f t="shared" ref="X1858:X1921" si="31">_xlfn.CONCAT(F1858,G1858)</f>
        <v>TA5</v>
      </c>
      <c r="Y1858">
        <f>VLOOKUP($X1858,Salt_Elev!$Q$1:$R$128,2,FALSE)</f>
        <v>0.25</v>
      </c>
    </row>
    <row r="1859" spans="1:25" x14ac:dyDescent="0.25">
      <c r="A1859" s="1">
        <v>45036</v>
      </c>
      <c r="B1859" s="2">
        <v>0.40625</v>
      </c>
      <c r="C1859" t="s">
        <v>103</v>
      </c>
      <c r="D1859" t="s">
        <v>104</v>
      </c>
      <c r="E1859" t="s">
        <v>25</v>
      </c>
      <c r="F1859" t="s">
        <v>149</v>
      </c>
      <c r="G1859">
        <v>6</v>
      </c>
      <c r="H1859">
        <v>86</v>
      </c>
      <c r="I1859">
        <v>92</v>
      </c>
      <c r="J1859">
        <v>0</v>
      </c>
      <c r="K1859" t="s">
        <v>140</v>
      </c>
      <c r="L1859">
        <v>90</v>
      </c>
      <c r="M1859">
        <v>50</v>
      </c>
      <c r="N1859">
        <v>29</v>
      </c>
      <c r="O1859" t="s">
        <v>119</v>
      </c>
      <c r="P1859" t="s">
        <v>29</v>
      </c>
      <c r="Q1859" t="s">
        <v>29</v>
      </c>
      <c r="R1859" t="s">
        <v>29</v>
      </c>
      <c r="S1859">
        <v>416</v>
      </c>
      <c r="T1859">
        <v>5.8</v>
      </c>
      <c r="U1859" t="s">
        <v>150</v>
      </c>
      <c r="V1859" t="s">
        <v>151</v>
      </c>
      <c r="X1859" t="str">
        <f t="shared" si="31"/>
        <v>TA6</v>
      </c>
      <c r="Y1859">
        <f>VLOOKUP($X1859,Salt_Elev!$Q$1:$R$128,2,FALSE)</f>
        <v>2.3E-2</v>
      </c>
    </row>
    <row r="1860" spans="1:25" x14ac:dyDescent="0.25">
      <c r="A1860" s="1">
        <v>45036</v>
      </c>
      <c r="B1860" s="2">
        <v>0.40625</v>
      </c>
      <c r="C1860" t="s">
        <v>103</v>
      </c>
      <c r="D1860" t="s">
        <v>104</v>
      </c>
      <c r="E1860" t="s">
        <v>25</v>
      </c>
      <c r="F1860" t="s">
        <v>149</v>
      </c>
      <c r="G1860">
        <v>6</v>
      </c>
      <c r="H1860">
        <v>86</v>
      </c>
      <c r="I1860">
        <v>92</v>
      </c>
      <c r="J1860">
        <v>0</v>
      </c>
      <c r="K1860" t="s">
        <v>140</v>
      </c>
      <c r="L1860">
        <v>90</v>
      </c>
      <c r="M1860">
        <v>50</v>
      </c>
      <c r="N1860">
        <v>29</v>
      </c>
      <c r="O1860" t="s">
        <v>119</v>
      </c>
      <c r="P1860" t="s">
        <v>29</v>
      </c>
      <c r="Q1860" t="s">
        <v>29</v>
      </c>
      <c r="R1860" t="s">
        <v>29</v>
      </c>
      <c r="S1860">
        <v>551</v>
      </c>
      <c r="T1860">
        <v>6.9</v>
      </c>
      <c r="U1860" t="s">
        <v>150</v>
      </c>
      <c r="V1860" t="s">
        <v>151</v>
      </c>
      <c r="X1860" t="str">
        <f t="shared" si="31"/>
        <v>TA6</v>
      </c>
      <c r="Y1860">
        <f>VLOOKUP($X1860,Salt_Elev!$Q$1:$R$128,2,FALSE)</f>
        <v>2.3E-2</v>
      </c>
    </row>
    <row r="1861" spans="1:25" x14ac:dyDescent="0.25">
      <c r="A1861" s="1">
        <v>45036</v>
      </c>
      <c r="B1861" s="2">
        <v>0.40625</v>
      </c>
      <c r="C1861" t="s">
        <v>103</v>
      </c>
      <c r="D1861" t="s">
        <v>104</v>
      </c>
      <c r="E1861" t="s">
        <v>25</v>
      </c>
      <c r="F1861" t="s">
        <v>149</v>
      </c>
      <c r="G1861">
        <v>6</v>
      </c>
      <c r="H1861">
        <v>86</v>
      </c>
      <c r="I1861">
        <v>92</v>
      </c>
      <c r="J1861">
        <v>0</v>
      </c>
      <c r="K1861" t="s">
        <v>140</v>
      </c>
      <c r="L1861">
        <v>90</v>
      </c>
      <c r="M1861">
        <v>50</v>
      </c>
      <c r="N1861">
        <v>29</v>
      </c>
      <c r="O1861" t="s">
        <v>119</v>
      </c>
      <c r="P1861" t="s">
        <v>29</v>
      </c>
      <c r="Q1861" t="s">
        <v>29</v>
      </c>
      <c r="R1861" t="s">
        <v>29</v>
      </c>
      <c r="S1861">
        <v>279</v>
      </c>
      <c r="T1861">
        <v>5</v>
      </c>
      <c r="U1861" t="s">
        <v>150</v>
      </c>
      <c r="V1861" t="s">
        <v>151</v>
      </c>
      <c r="X1861" t="str">
        <f t="shared" si="31"/>
        <v>TA6</v>
      </c>
      <c r="Y1861">
        <f>VLOOKUP($X1861,Salt_Elev!$Q$1:$R$128,2,FALSE)</f>
        <v>2.3E-2</v>
      </c>
    </row>
    <row r="1862" spans="1:25" x14ac:dyDescent="0.25">
      <c r="A1862" s="1">
        <v>45036</v>
      </c>
      <c r="B1862" s="2">
        <v>0.40625</v>
      </c>
      <c r="C1862" t="s">
        <v>103</v>
      </c>
      <c r="D1862" t="s">
        <v>104</v>
      </c>
      <c r="E1862" t="s">
        <v>25</v>
      </c>
      <c r="F1862" t="s">
        <v>149</v>
      </c>
      <c r="G1862">
        <v>6</v>
      </c>
      <c r="H1862">
        <v>86</v>
      </c>
      <c r="I1862">
        <v>92</v>
      </c>
      <c r="J1862">
        <v>0</v>
      </c>
      <c r="K1862" t="s">
        <v>140</v>
      </c>
      <c r="L1862">
        <v>90</v>
      </c>
      <c r="M1862">
        <v>50</v>
      </c>
      <c r="N1862">
        <v>29</v>
      </c>
      <c r="O1862" t="s">
        <v>119</v>
      </c>
      <c r="P1862" t="s">
        <v>29</v>
      </c>
      <c r="Q1862" t="s">
        <v>29</v>
      </c>
      <c r="R1862" t="s">
        <v>29</v>
      </c>
      <c r="S1862">
        <v>426</v>
      </c>
      <c r="T1862">
        <v>4.5</v>
      </c>
      <c r="U1862" t="s">
        <v>150</v>
      </c>
      <c r="V1862" t="s">
        <v>151</v>
      </c>
      <c r="X1862" t="str">
        <f t="shared" si="31"/>
        <v>TA6</v>
      </c>
      <c r="Y1862">
        <f>VLOOKUP($X1862,Salt_Elev!$Q$1:$R$128,2,FALSE)</f>
        <v>2.3E-2</v>
      </c>
    </row>
    <row r="1863" spans="1:25" x14ac:dyDescent="0.25">
      <c r="A1863" s="1">
        <v>45036</v>
      </c>
      <c r="B1863" s="2">
        <v>0.40625</v>
      </c>
      <c r="C1863" t="s">
        <v>103</v>
      </c>
      <c r="D1863" t="s">
        <v>104</v>
      </c>
      <c r="E1863" t="s">
        <v>25</v>
      </c>
      <c r="F1863" t="s">
        <v>149</v>
      </c>
      <c r="G1863">
        <v>6</v>
      </c>
      <c r="H1863">
        <v>86</v>
      </c>
      <c r="I1863">
        <v>92</v>
      </c>
      <c r="J1863">
        <v>0</v>
      </c>
      <c r="K1863" t="s">
        <v>140</v>
      </c>
      <c r="L1863">
        <v>90</v>
      </c>
      <c r="M1863">
        <v>50</v>
      </c>
      <c r="N1863">
        <v>29</v>
      </c>
      <c r="O1863" t="s">
        <v>119</v>
      </c>
      <c r="P1863" t="s">
        <v>29</v>
      </c>
      <c r="Q1863" t="s">
        <v>29</v>
      </c>
      <c r="R1863" t="s">
        <v>29</v>
      </c>
      <c r="S1863">
        <v>428</v>
      </c>
      <c r="T1863">
        <v>4.0999999999999996</v>
      </c>
      <c r="U1863" t="s">
        <v>150</v>
      </c>
      <c r="V1863" t="s">
        <v>151</v>
      </c>
      <c r="X1863" t="str">
        <f t="shared" si="31"/>
        <v>TA6</v>
      </c>
      <c r="Y1863">
        <f>VLOOKUP($X1863,Salt_Elev!$Q$1:$R$128,2,FALSE)</f>
        <v>2.3E-2</v>
      </c>
    </row>
    <row r="1864" spans="1:25" x14ac:dyDescent="0.25">
      <c r="A1864" s="1">
        <v>45036</v>
      </c>
      <c r="B1864" s="2">
        <v>0.40625</v>
      </c>
      <c r="C1864" t="s">
        <v>103</v>
      </c>
      <c r="D1864" t="s">
        <v>104</v>
      </c>
      <c r="E1864" t="s">
        <v>25</v>
      </c>
      <c r="F1864" t="s">
        <v>149</v>
      </c>
      <c r="G1864">
        <v>6</v>
      </c>
      <c r="H1864">
        <v>86</v>
      </c>
      <c r="I1864">
        <v>92</v>
      </c>
      <c r="J1864">
        <v>0</v>
      </c>
      <c r="K1864" t="s">
        <v>140</v>
      </c>
      <c r="L1864">
        <v>90</v>
      </c>
      <c r="M1864">
        <v>50</v>
      </c>
      <c r="N1864">
        <v>29</v>
      </c>
      <c r="O1864" t="s">
        <v>119</v>
      </c>
      <c r="P1864" t="s">
        <v>29</v>
      </c>
      <c r="Q1864" t="s">
        <v>29</v>
      </c>
      <c r="R1864" t="s">
        <v>29</v>
      </c>
      <c r="S1864">
        <v>848</v>
      </c>
      <c r="T1864">
        <v>4</v>
      </c>
      <c r="U1864" t="s">
        <v>150</v>
      </c>
      <c r="V1864" t="s">
        <v>151</v>
      </c>
      <c r="X1864" t="str">
        <f t="shared" si="31"/>
        <v>TA6</v>
      </c>
      <c r="Y1864">
        <f>VLOOKUP($X1864,Salt_Elev!$Q$1:$R$128,2,FALSE)</f>
        <v>2.3E-2</v>
      </c>
    </row>
    <row r="1865" spans="1:25" x14ac:dyDescent="0.25">
      <c r="A1865" s="1">
        <v>45036</v>
      </c>
      <c r="B1865" s="2">
        <v>0.40625</v>
      </c>
      <c r="C1865" t="s">
        <v>103</v>
      </c>
      <c r="D1865" t="s">
        <v>104</v>
      </c>
      <c r="E1865" t="s">
        <v>25</v>
      </c>
      <c r="F1865" t="s">
        <v>149</v>
      </c>
      <c r="G1865">
        <v>6</v>
      </c>
      <c r="H1865">
        <v>86</v>
      </c>
      <c r="I1865">
        <v>92</v>
      </c>
      <c r="J1865">
        <v>0</v>
      </c>
      <c r="K1865" t="s">
        <v>140</v>
      </c>
      <c r="L1865">
        <v>90</v>
      </c>
      <c r="M1865">
        <v>50</v>
      </c>
      <c r="N1865">
        <v>29</v>
      </c>
      <c r="O1865" t="s">
        <v>119</v>
      </c>
      <c r="P1865" t="s">
        <v>29</v>
      </c>
      <c r="Q1865" t="s">
        <v>29</v>
      </c>
      <c r="R1865" t="s">
        <v>29</v>
      </c>
      <c r="S1865">
        <v>851</v>
      </c>
      <c r="T1865">
        <v>3</v>
      </c>
      <c r="U1865" t="s">
        <v>150</v>
      </c>
      <c r="V1865" t="s">
        <v>151</v>
      </c>
      <c r="X1865" t="str">
        <f t="shared" si="31"/>
        <v>TA6</v>
      </c>
      <c r="Y1865">
        <f>VLOOKUP($X1865,Salt_Elev!$Q$1:$R$128,2,FALSE)</f>
        <v>2.3E-2</v>
      </c>
    </row>
    <row r="1866" spans="1:25" x14ac:dyDescent="0.25">
      <c r="A1866" s="1">
        <v>45036</v>
      </c>
      <c r="B1866" s="2">
        <v>0.40625</v>
      </c>
      <c r="C1866" t="s">
        <v>103</v>
      </c>
      <c r="D1866" t="s">
        <v>104</v>
      </c>
      <c r="E1866" t="s">
        <v>25</v>
      </c>
      <c r="F1866" t="s">
        <v>149</v>
      </c>
      <c r="G1866">
        <v>6</v>
      </c>
      <c r="H1866">
        <v>86</v>
      </c>
      <c r="I1866">
        <v>92</v>
      </c>
      <c r="J1866">
        <v>0</v>
      </c>
      <c r="K1866" t="s">
        <v>140</v>
      </c>
      <c r="L1866">
        <v>90</v>
      </c>
      <c r="M1866">
        <v>50</v>
      </c>
      <c r="N1866">
        <v>29</v>
      </c>
      <c r="O1866" t="s">
        <v>119</v>
      </c>
      <c r="P1866" t="s">
        <v>29</v>
      </c>
      <c r="Q1866" t="s">
        <v>29</v>
      </c>
      <c r="R1866" t="s">
        <v>29</v>
      </c>
      <c r="S1866">
        <v>820</v>
      </c>
      <c r="T1866">
        <v>3</v>
      </c>
      <c r="U1866" t="s">
        <v>150</v>
      </c>
      <c r="V1866" t="s">
        <v>151</v>
      </c>
      <c r="X1866" t="str">
        <f t="shared" si="31"/>
        <v>TA6</v>
      </c>
      <c r="Y1866">
        <f>VLOOKUP($X1866,Salt_Elev!$Q$1:$R$128,2,FALSE)</f>
        <v>2.3E-2</v>
      </c>
    </row>
    <row r="1867" spans="1:25" x14ac:dyDescent="0.25">
      <c r="A1867" s="1">
        <v>45036</v>
      </c>
      <c r="B1867" s="2">
        <v>0.40625</v>
      </c>
      <c r="C1867" t="s">
        <v>103</v>
      </c>
      <c r="D1867" t="s">
        <v>104</v>
      </c>
      <c r="E1867" t="s">
        <v>25</v>
      </c>
      <c r="F1867" t="s">
        <v>149</v>
      </c>
      <c r="G1867">
        <v>6</v>
      </c>
      <c r="H1867">
        <v>86</v>
      </c>
      <c r="I1867">
        <v>92</v>
      </c>
      <c r="J1867">
        <v>0</v>
      </c>
      <c r="K1867" t="s">
        <v>140</v>
      </c>
      <c r="L1867">
        <v>90</v>
      </c>
      <c r="M1867">
        <v>50</v>
      </c>
      <c r="N1867">
        <v>29</v>
      </c>
      <c r="O1867" t="s">
        <v>119</v>
      </c>
      <c r="P1867" t="s">
        <v>29</v>
      </c>
      <c r="Q1867" t="s">
        <v>29</v>
      </c>
      <c r="R1867" t="s">
        <v>29</v>
      </c>
      <c r="S1867">
        <v>656</v>
      </c>
      <c r="T1867">
        <v>3</v>
      </c>
      <c r="U1867" t="s">
        <v>150</v>
      </c>
      <c r="V1867" t="s">
        <v>151</v>
      </c>
      <c r="X1867" t="str">
        <f t="shared" si="31"/>
        <v>TA6</v>
      </c>
      <c r="Y1867">
        <f>VLOOKUP($X1867,Salt_Elev!$Q$1:$R$128,2,FALSE)</f>
        <v>2.3E-2</v>
      </c>
    </row>
    <row r="1868" spans="1:25" x14ac:dyDescent="0.25">
      <c r="A1868" s="1">
        <v>45036</v>
      </c>
      <c r="B1868" s="2">
        <v>0.40625</v>
      </c>
      <c r="C1868" t="s">
        <v>103</v>
      </c>
      <c r="D1868" t="s">
        <v>104</v>
      </c>
      <c r="E1868" t="s">
        <v>25</v>
      </c>
      <c r="F1868" t="s">
        <v>149</v>
      </c>
      <c r="G1868">
        <v>6</v>
      </c>
      <c r="H1868">
        <v>86</v>
      </c>
      <c r="I1868">
        <v>92</v>
      </c>
      <c r="J1868">
        <v>0</v>
      </c>
      <c r="K1868" t="s">
        <v>140</v>
      </c>
      <c r="L1868">
        <v>90</v>
      </c>
      <c r="M1868">
        <v>50</v>
      </c>
      <c r="N1868">
        <v>29</v>
      </c>
      <c r="O1868" t="s">
        <v>119</v>
      </c>
      <c r="P1868" t="s">
        <v>29</v>
      </c>
      <c r="Q1868" t="s">
        <v>29</v>
      </c>
      <c r="R1868" t="s">
        <v>29</v>
      </c>
      <c r="S1868">
        <v>892</v>
      </c>
      <c r="T1868">
        <v>2.5</v>
      </c>
      <c r="U1868" t="s">
        <v>150</v>
      </c>
      <c r="V1868" t="s">
        <v>151</v>
      </c>
      <c r="X1868" t="str">
        <f t="shared" si="31"/>
        <v>TA6</v>
      </c>
      <c r="Y1868">
        <f>VLOOKUP($X1868,Salt_Elev!$Q$1:$R$128,2,FALSE)</f>
        <v>2.3E-2</v>
      </c>
    </row>
    <row r="1869" spans="1:25" x14ac:dyDescent="0.25">
      <c r="A1869" s="1">
        <v>45036</v>
      </c>
      <c r="B1869" s="2">
        <v>0.40625</v>
      </c>
      <c r="C1869" t="s">
        <v>103</v>
      </c>
      <c r="D1869" t="s">
        <v>104</v>
      </c>
      <c r="E1869" t="s">
        <v>25</v>
      </c>
      <c r="F1869" t="s">
        <v>149</v>
      </c>
      <c r="G1869">
        <v>6</v>
      </c>
      <c r="H1869">
        <v>86</v>
      </c>
      <c r="I1869">
        <v>92</v>
      </c>
      <c r="J1869">
        <v>0</v>
      </c>
      <c r="K1869" t="s">
        <v>27</v>
      </c>
      <c r="L1869">
        <v>2</v>
      </c>
      <c r="M1869">
        <v>100</v>
      </c>
      <c r="N1869">
        <v>50</v>
      </c>
      <c r="O1869" t="s">
        <v>119</v>
      </c>
      <c r="P1869" t="s">
        <v>29</v>
      </c>
      <c r="Q1869" t="s">
        <v>29</v>
      </c>
      <c r="R1869" t="s">
        <v>29</v>
      </c>
      <c r="S1869">
        <v>385</v>
      </c>
      <c r="T1869">
        <v>4.2</v>
      </c>
      <c r="U1869" t="s">
        <v>150</v>
      </c>
      <c r="W1869">
        <v>5</v>
      </c>
      <c r="X1869" t="str">
        <f t="shared" si="31"/>
        <v>TA6</v>
      </c>
      <c r="Y1869">
        <f>VLOOKUP($X1869,Salt_Elev!$Q$1:$R$128,2,FALSE)</f>
        <v>2.3E-2</v>
      </c>
    </row>
    <row r="1870" spans="1:25" x14ac:dyDescent="0.25">
      <c r="A1870" s="1">
        <v>45036</v>
      </c>
      <c r="B1870" s="2">
        <v>0.40625</v>
      </c>
      <c r="C1870" t="s">
        <v>103</v>
      </c>
      <c r="D1870" t="s">
        <v>104</v>
      </c>
      <c r="E1870" t="s">
        <v>25</v>
      </c>
      <c r="F1870" t="s">
        <v>149</v>
      </c>
      <c r="G1870">
        <v>6</v>
      </c>
      <c r="H1870">
        <v>86</v>
      </c>
      <c r="I1870">
        <v>92</v>
      </c>
      <c r="J1870">
        <v>0</v>
      </c>
      <c r="K1870" t="s">
        <v>27</v>
      </c>
      <c r="L1870">
        <v>2</v>
      </c>
      <c r="M1870">
        <v>100</v>
      </c>
      <c r="N1870">
        <v>50</v>
      </c>
      <c r="O1870" t="s">
        <v>119</v>
      </c>
      <c r="P1870" t="s">
        <v>29</v>
      </c>
      <c r="Q1870" t="s">
        <v>29</v>
      </c>
      <c r="R1870" t="s">
        <v>29</v>
      </c>
      <c r="S1870">
        <v>465</v>
      </c>
      <c r="T1870">
        <v>2.5</v>
      </c>
      <c r="U1870" t="s">
        <v>150</v>
      </c>
      <c r="W1870">
        <v>5</v>
      </c>
      <c r="X1870" t="str">
        <f t="shared" si="31"/>
        <v>TA6</v>
      </c>
      <c r="Y1870">
        <f>VLOOKUP($X1870,Salt_Elev!$Q$1:$R$128,2,FALSE)</f>
        <v>2.3E-2</v>
      </c>
    </row>
    <row r="1871" spans="1:25" x14ac:dyDescent="0.25">
      <c r="A1871" s="1">
        <v>45036</v>
      </c>
      <c r="B1871" s="2">
        <v>0.40625</v>
      </c>
      <c r="C1871" t="s">
        <v>103</v>
      </c>
      <c r="D1871" t="s">
        <v>104</v>
      </c>
      <c r="E1871" t="s">
        <v>25</v>
      </c>
      <c r="F1871" t="s">
        <v>149</v>
      </c>
      <c r="G1871">
        <v>6</v>
      </c>
      <c r="H1871">
        <v>86</v>
      </c>
      <c r="I1871">
        <v>92</v>
      </c>
      <c r="J1871">
        <v>0</v>
      </c>
      <c r="K1871" t="s">
        <v>27</v>
      </c>
      <c r="L1871">
        <v>2</v>
      </c>
      <c r="M1871">
        <v>100</v>
      </c>
      <c r="N1871">
        <v>50</v>
      </c>
      <c r="O1871" t="s">
        <v>119</v>
      </c>
      <c r="P1871" t="s">
        <v>29</v>
      </c>
      <c r="Q1871" t="s">
        <v>29</v>
      </c>
      <c r="R1871" t="s">
        <v>29</v>
      </c>
      <c r="S1871">
        <v>432</v>
      </c>
      <c r="T1871">
        <v>1</v>
      </c>
      <c r="U1871" t="s">
        <v>150</v>
      </c>
      <c r="W1871">
        <v>5</v>
      </c>
      <c r="X1871" t="str">
        <f t="shared" si="31"/>
        <v>TA6</v>
      </c>
      <c r="Y1871">
        <f>VLOOKUP($X1871,Salt_Elev!$Q$1:$R$128,2,FALSE)</f>
        <v>2.3E-2</v>
      </c>
    </row>
    <row r="1872" spans="1:25" x14ac:dyDescent="0.25">
      <c r="A1872" s="1">
        <v>45036</v>
      </c>
      <c r="B1872" s="2">
        <v>0.40625</v>
      </c>
      <c r="C1872" t="s">
        <v>103</v>
      </c>
      <c r="D1872" t="s">
        <v>104</v>
      </c>
      <c r="E1872" t="s">
        <v>25</v>
      </c>
      <c r="F1872" t="s">
        <v>149</v>
      </c>
      <c r="G1872">
        <v>6</v>
      </c>
      <c r="H1872">
        <v>86</v>
      </c>
      <c r="I1872">
        <v>92</v>
      </c>
      <c r="J1872">
        <v>0</v>
      </c>
      <c r="K1872" t="s">
        <v>27</v>
      </c>
      <c r="L1872">
        <v>2</v>
      </c>
      <c r="M1872">
        <v>100</v>
      </c>
      <c r="N1872">
        <v>50</v>
      </c>
      <c r="O1872" t="s">
        <v>119</v>
      </c>
      <c r="P1872" t="s">
        <v>29</v>
      </c>
      <c r="Q1872" t="s">
        <v>29</v>
      </c>
      <c r="R1872" t="s">
        <v>29</v>
      </c>
      <c r="S1872">
        <v>375</v>
      </c>
      <c r="T1872">
        <v>1</v>
      </c>
      <c r="U1872" t="s">
        <v>150</v>
      </c>
      <c r="W1872">
        <v>5</v>
      </c>
      <c r="X1872" t="str">
        <f t="shared" si="31"/>
        <v>TA6</v>
      </c>
      <c r="Y1872">
        <f>VLOOKUP($X1872,Salt_Elev!$Q$1:$R$128,2,FALSE)</f>
        <v>2.3E-2</v>
      </c>
    </row>
    <row r="1873" spans="1:25" x14ac:dyDescent="0.25">
      <c r="A1873" s="1">
        <v>45036</v>
      </c>
      <c r="B1873" s="2">
        <v>0.40625</v>
      </c>
      <c r="C1873" t="s">
        <v>103</v>
      </c>
      <c r="D1873" t="s">
        <v>104</v>
      </c>
      <c r="E1873" t="s">
        <v>25</v>
      </c>
      <c r="F1873" t="s">
        <v>149</v>
      </c>
      <c r="G1873">
        <v>6</v>
      </c>
      <c r="H1873">
        <v>86</v>
      </c>
      <c r="I1873">
        <v>92</v>
      </c>
      <c r="J1873">
        <v>0</v>
      </c>
      <c r="K1873" t="s">
        <v>27</v>
      </c>
      <c r="L1873">
        <v>2</v>
      </c>
      <c r="M1873">
        <v>100</v>
      </c>
      <c r="N1873">
        <v>50</v>
      </c>
      <c r="O1873" t="s">
        <v>119</v>
      </c>
      <c r="P1873" t="s">
        <v>29</v>
      </c>
      <c r="Q1873" t="s">
        <v>29</v>
      </c>
      <c r="R1873" t="s">
        <v>29</v>
      </c>
      <c r="S1873">
        <v>410</v>
      </c>
      <c r="T1873">
        <v>1</v>
      </c>
      <c r="U1873" t="s">
        <v>150</v>
      </c>
      <c r="W1873">
        <v>5</v>
      </c>
      <c r="X1873" t="str">
        <f t="shared" si="31"/>
        <v>TA6</v>
      </c>
      <c r="Y1873">
        <f>VLOOKUP($X1873,Salt_Elev!$Q$1:$R$128,2,FALSE)</f>
        <v>2.3E-2</v>
      </c>
    </row>
    <row r="1874" spans="1:25" x14ac:dyDescent="0.25">
      <c r="A1874" s="1">
        <v>45036</v>
      </c>
      <c r="B1874" s="2">
        <v>0.40625</v>
      </c>
      <c r="C1874" t="s">
        <v>103</v>
      </c>
      <c r="D1874" t="s">
        <v>104</v>
      </c>
      <c r="E1874" t="s">
        <v>25</v>
      </c>
      <c r="F1874" t="s">
        <v>149</v>
      </c>
      <c r="G1874">
        <v>6</v>
      </c>
      <c r="H1874">
        <v>86</v>
      </c>
      <c r="I1874">
        <v>92</v>
      </c>
      <c r="J1874">
        <v>0</v>
      </c>
      <c r="K1874" t="s">
        <v>27</v>
      </c>
      <c r="L1874">
        <v>2</v>
      </c>
      <c r="M1874">
        <v>100</v>
      </c>
      <c r="N1874">
        <v>50</v>
      </c>
      <c r="O1874" t="s">
        <v>119</v>
      </c>
      <c r="P1874" t="s">
        <v>29</v>
      </c>
      <c r="Q1874" t="s">
        <v>29</v>
      </c>
      <c r="R1874" t="s">
        <v>29</v>
      </c>
      <c r="S1874">
        <v>225</v>
      </c>
      <c r="T1874">
        <v>1</v>
      </c>
      <c r="U1874" t="s">
        <v>150</v>
      </c>
      <c r="W1874">
        <v>5</v>
      </c>
      <c r="X1874" t="str">
        <f t="shared" si="31"/>
        <v>TA6</v>
      </c>
      <c r="Y1874">
        <f>VLOOKUP($X1874,Salt_Elev!$Q$1:$R$128,2,FALSE)</f>
        <v>2.3E-2</v>
      </c>
    </row>
    <row r="1875" spans="1:25" x14ac:dyDescent="0.25">
      <c r="A1875" s="1">
        <v>45036</v>
      </c>
      <c r="B1875" s="2">
        <v>0.40625</v>
      </c>
      <c r="C1875" t="s">
        <v>103</v>
      </c>
      <c r="D1875" t="s">
        <v>104</v>
      </c>
      <c r="E1875" t="s">
        <v>25</v>
      </c>
      <c r="F1875" t="s">
        <v>149</v>
      </c>
      <c r="G1875">
        <v>6</v>
      </c>
      <c r="H1875">
        <v>86</v>
      </c>
      <c r="I1875">
        <v>92</v>
      </c>
      <c r="J1875">
        <v>0</v>
      </c>
      <c r="K1875" t="s">
        <v>27</v>
      </c>
      <c r="L1875">
        <v>2</v>
      </c>
      <c r="M1875">
        <v>100</v>
      </c>
      <c r="N1875">
        <v>50</v>
      </c>
      <c r="O1875" t="s">
        <v>119</v>
      </c>
      <c r="P1875" t="s">
        <v>29</v>
      </c>
      <c r="Q1875" t="s">
        <v>29</v>
      </c>
      <c r="R1875" t="s">
        <v>29</v>
      </c>
      <c r="S1875">
        <v>408</v>
      </c>
      <c r="T1875">
        <v>1</v>
      </c>
      <c r="U1875" t="s">
        <v>150</v>
      </c>
      <c r="W1875">
        <v>5</v>
      </c>
      <c r="X1875" t="str">
        <f t="shared" si="31"/>
        <v>TA6</v>
      </c>
      <c r="Y1875">
        <f>VLOOKUP($X1875,Salt_Elev!$Q$1:$R$128,2,FALSE)</f>
        <v>2.3E-2</v>
      </c>
    </row>
    <row r="1876" spans="1:25" x14ac:dyDescent="0.25">
      <c r="A1876" s="1">
        <v>45036</v>
      </c>
      <c r="B1876" s="2">
        <v>0.40625</v>
      </c>
      <c r="C1876" t="s">
        <v>103</v>
      </c>
      <c r="D1876" t="s">
        <v>104</v>
      </c>
      <c r="E1876" t="s">
        <v>25</v>
      </c>
      <c r="F1876" t="s">
        <v>149</v>
      </c>
      <c r="G1876">
        <v>6</v>
      </c>
      <c r="H1876">
        <v>86</v>
      </c>
      <c r="I1876">
        <v>92</v>
      </c>
      <c r="J1876">
        <v>0</v>
      </c>
      <c r="K1876" t="s">
        <v>27</v>
      </c>
      <c r="L1876">
        <v>2</v>
      </c>
      <c r="M1876">
        <v>100</v>
      </c>
      <c r="N1876">
        <v>50</v>
      </c>
      <c r="O1876" t="s">
        <v>119</v>
      </c>
      <c r="P1876" t="s">
        <v>29</v>
      </c>
      <c r="Q1876" t="s">
        <v>29</v>
      </c>
      <c r="R1876" t="s">
        <v>29</v>
      </c>
      <c r="S1876">
        <v>563</v>
      </c>
      <c r="T1876">
        <v>1</v>
      </c>
      <c r="U1876" t="s">
        <v>150</v>
      </c>
      <c r="W1876">
        <v>5</v>
      </c>
      <c r="X1876" t="str">
        <f t="shared" si="31"/>
        <v>TA6</v>
      </c>
      <c r="Y1876">
        <f>VLOOKUP($X1876,Salt_Elev!$Q$1:$R$128,2,FALSE)</f>
        <v>2.3E-2</v>
      </c>
    </row>
    <row r="1877" spans="1:25" x14ac:dyDescent="0.25">
      <c r="A1877" s="1">
        <v>45036</v>
      </c>
      <c r="B1877" s="2">
        <v>0.40625</v>
      </c>
      <c r="C1877" t="s">
        <v>103</v>
      </c>
      <c r="D1877" t="s">
        <v>104</v>
      </c>
      <c r="E1877" t="s">
        <v>25</v>
      </c>
      <c r="F1877" t="s">
        <v>149</v>
      </c>
      <c r="G1877">
        <v>6</v>
      </c>
      <c r="H1877">
        <v>86</v>
      </c>
      <c r="I1877">
        <v>92</v>
      </c>
      <c r="J1877">
        <v>0</v>
      </c>
      <c r="K1877" t="s">
        <v>27</v>
      </c>
      <c r="L1877">
        <v>2</v>
      </c>
      <c r="M1877">
        <v>100</v>
      </c>
      <c r="N1877">
        <v>50</v>
      </c>
      <c r="O1877" t="s">
        <v>119</v>
      </c>
      <c r="P1877" t="s">
        <v>29</v>
      </c>
      <c r="Q1877" t="s">
        <v>29</v>
      </c>
      <c r="R1877" t="s">
        <v>29</v>
      </c>
      <c r="S1877">
        <v>332</v>
      </c>
      <c r="T1877">
        <v>0.8</v>
      </c>
      <c r="U1877" t="s">
        <v>150</v>
      </c>
      <c r="W1877">
        <v>5</v>
      </c>
      <c r="X1877" t="str">
        <f t="shared" si="31"/>
        <v>TA6</v>
      </c>
      <c r="Y1877">
        <f>VLOOKUP($X1877,Salt_Elev!$Q$1:$R$128,2,FALSE)</f>
        <v>2.3E-2</v>
      </c>
    </row>
    <row r="1878" spans="1:25" x14ac:dyDescent="0.25">
      <c r="A1878" s="1">
        <v>45036</v>
      </c>
      <c r="B1878" s="2">
        <v>0.40625</v>
      </c>
      <c r="C1878" t="s">
        <v>103</v>
      </c>
      <c r="D1878" t="s">
        <v>104</v>
      </c>
      <c r="E1878" t="s">
        <v>25</v>
      </c>
      <c r="F1878" t="s">
        <v>149</v>
      </c>
      <c r="G1878">
        <v>6</v>
      </c>
      <c r="H1878">
        <v>86</v>
      </c>
      <c r="I1878">
        <v>92</v>
      </c>
      <c r="J1878">
        <v>0</v>
      </c>
      <c r="K1878" t="s">
        <v>27</v>
      </c>
      <c r="L1878">
        <v>2</v>
      </c>
      <c r="M1878">
        <v>100</v>
      </c>
      <c r="N1878">
        <v>50</v>
      </c>
      <c r="O1878" t="s">
        <v>119</v>
      </c>
      <c r="P1878" t="s">
        <v>29</v>
      </c>
      <c r="Q1878" t="s">
        <v>29</v>
      </c>
      <c r="R1878" t="s">
        <v>29</v>
      </c>
      <c r="S1878">
        <v>385</v>
      </c>
      <c r="T1878">
        <v>0.8</v>
      </c>
      <c r="U1878" t="s">
        <v>150</v>
      </c>
      <c r="W1878">
        <v>5</v>
      </c>
      <c r="X1878" t="str">
        <f t="shared" si="31"/>
        <v>TA6</v>
      </c>
      <c r="Y1878">
        <f>VLOOKUP($X1878,Salt_Elev!$Q$1:$R$128,2,FALSE)</f>
        <v>2.3E-2</v>
      </c>
    </row>
    <row r="1879" spans="1:25" x14ac:dyDescent="0.25">
      <c r="A1879" s="1">
        <v>45037</v>
      </c>
      <c r="B1879" s="2">
        <v>0.48333333333333334</v>
      </c>
      <c r="C1879" t="s">
        <v>99</v>
      </c>
      <c r="D1879" t="s">
        <v>113</v>
      </c>
      <c r="E1879" t="s">
        <v>25</v>
      </c>
      <c r="F1879" t="s">
        <v>149</v>
      </c>
      <c r="G1879">
        <v>7</v>
      </c>
      <c r="H1879">
        <v>53</v>
      </c>
      <c r="I1879">
        <v>80.5</v>
      </c>
      <c r="J1879">
        <v>1</v>
      </c>
      <c r="K1879" t="s">
        <v>140</v>
      </c>
      <c r="L1879">
        <v>60.5</v>
      </c>
      <c r="M1879">
        <v>100</v>
      </c>
      <c r="N1879">
        <v>4</v>
      </c>
      <c r="O1879" t="s">
        <v>119</v>
      </c>
      <c r="P1879" t="s">
        <v>29</v>
      </c>
      <c r="Q1879" t="s">
        <v>29</v>
      </c>
      <c r="R1879" t="s">
        <v>29</v>
      </c>
      <c r="S1879">
        <v>391</v>
      </c>
      <c r="T1879">
        <v>2.5</v>
      </c>
      <c r="U1879" t="s">
        <v>176</v>
      </c>
      <c r="W1879">
        <v>5</v>
      </c>
      <c r="X1879" t="str">
        <f t="shared" si="31"/>
        <v>TA7</v>
      </c>
      <c r="Y1879">
        <f>VLOOKUP($X1879,Salt_Elev!$Q$1:$R$128,2,FALSE)</f>
        <v>-0.10100000000000001</v>
      </c>
    </row>
    <row r="1880" spans="1:25" x14ac:dyDescent="0.25">
      <c r="A1880" s="1">
        <v>45037</v>
      </c>
      <c r="B1880" s="2">
        <v>0.48333333333333334</v>
      </c>
      <c r="C1880" t="s">
        <v>99</v>
      </c>
      <c r="D1880" t="s">
        <v>113</v>
      </c>
      <c r="E1880" t="s">
        <v>25</v>
      </c>
      <c r="F1880" t="s">
        <v>149</v>
      </c>
      <c r="G1880">
        <v>7</v>
      </c>
      <c r="H1880">
        <v>53</v>
      </c>
      <c r="I1880">
        <v>80.5</v>
      </c>
      <c r="J1880">
        <v>1</v>
      </c>
      <c r="K1880" t="s">
        <v>140</v>
      </c>
      <c r="L1880">
        <v>60.5</v>
      </c>
      <c r="M1880">
        <v>100</v>
      </c>
      <c r="N1880">
        <v>4</v>
      </c>
      <c r="O1880" t="s">
        <v>119</v>
      </c>
      <c r="P1880" t="s">
        <v>29</v>
      </c>
      <c r="Q1880" t="s">
        <v>29</v>
      </c>
      <c r="R1880" t="s">
        <v>29</v>
      </c>
      <c r="S1880">
        <v>325</v>
      </c>
      <c r="T1880">
        <v>2.2000000000000002</v>
      </c>
      <c r="U1880" t="s">
        <v>176</v>
      </c>
      <c r="W1880">
        <v>5</v>
      </c>
      <c r="X1880" t="str">
        <f t="shared" si="31"/>
        <v>TA7</v>
      </c>
      <c r="Y1880">
        <f>VLOOKUP($X1880,Salt_Elev!$Q$1:$R$128,2,FALSE)</f>
        <v>-0.10100000000000001</v>
      </c>
    </row>
    <row r="1881" spans="1:25" x14ac:dyDescent="0.25">
      <c r="A1881" s="1">
        <v>45037</v>
      </c>
      <c r="B1881" s="2">
        <v>0.48333333333333334</v>
      </c>
      <c r="C1881" t="s">
        <v>99</v>
      </c>
      <c r="D1881" t="s">
        <v>113</v>
      </c>
      <c r="E1881" t="s">
        <v>25</v>
      </c>
      <c r="F1881" t="s">
        <v>149</v>
      </c>
      <c r="G1881">
        <v>7</v>
      </c>
      <c r="H1881">
        <v>53</v>
      </c>
      <c r="I1881">
        <v>80.5</v>
      </c>
      <c r="J1881">
        <v>1</v>
      </c>
      <c r="K1881" t="s">
        <v>140</v>
      </c>
      <c r="L1881">
        <v>60.5</v>
      </c>
      <c r="M1881">
        <v>100</v>
      </c>
      <c r="N1881">
        <v>4</v>
      </c>
      <c r="O1881" t="s">
        <v>119</v>
      </c>
      <c r="P1881" t="s">
        <v>29</v>
      </c>
      <c r="Q1881" t="s">
        <v>29</v>
      </c>
      <c r="R1881" t="s">
        <v>29</v>
      </c>
      <c r="S1881">
        <v>505</v>
      </c>
      <c r="T1881">
        <v>1.2</v>
      </c>
      <c r="U1881" t="s">
        <v>176</v>
      </c>
      <c r="W1881">
        <v>5</v>
      </c>
      <c r="X1881" t="str">
        <f t="shared" si="31"/>
        <v>TA7</v>
      </c>
      <c r="Y1881">
        <f>VLOOKUP($X1881,Salt_Elev!$Q$1:$R$128,2,FALSE)</f>
        <v>-0.10100000000000001</v>
      </c>
    </row>
    <row r="1882" spans="1:25" x14ac:dyDescent="0.25">
      <c r="A1882" s="1">
        <v>45037</v>
      </c>
      <c r="B1882" s="2">
        <v>0.48333333333333334</v>
      </c>
      <c r="C1882" t="s">
        <v>99</v>
      </c>
      <c r="D1882" t="s">
        <v>113</v>
      </c>
      <c r="E1882" t="s">
        <v>25</v>
      </c>
      <c r="F1882" t="s">
        <v>149</v>
      </c>
      <c r="G1882">
        <v>7</v>
      </c>
      <c r="H1882">
        <v>53</v>
      </c>
      <c r="I1882">
        <v>80.5</v>
      </c>
      <c r="J1882">
        <v>1</v>
      </c>
      <c r="K1882" t="s">
        <v>140</v>
      </c>
      <c r="L1882">
        <v>60.5</v>
      </c>
      <c r="M1882">
        <v>100</v>
      </c>
      <c r="N1882">
        <v>4</v>
      </c>
      <c r="O1882" t="s">
        <v>119</v>
      </c>
      <c r="P1882" t="s">
        <v>29</v>
      </c>
      <c r="Q1882" t="s">
        <v>29</v>
      </c>
      <c r="R1882" t="s">
        <v>29</v>
      </c>
      <c r="S1882">
        <v>470</v>
      </c>
      <c r="T1882">
        <v>1</v>
      </c>
      <c r="U1882" t="s">
        <v>176</v>
      </c>
      <c r="W1882">
        <v>5</v>
      </c>
      <c r="X1882" t="str">
        <f t="shared" si="31"/>
        <v>TA7</v>
      </c>
      <c r="Y1882">
        <f>VLOOKUP($X1882,Salt_Elev!$Q$1:$R$128,2,FALSE)</f>
        <v>-0.10100000000000001</v>
      </c>
    </row>
    <row r="1883" spans="1:25" x14ac:dyDescent="0.25">
      <c r="A1883" s="1">
        <v>45037</v>
      </c>
      <c r="B1883" s="2">
        <v>0.48333333333333334</v>
      </c>
      <c r="C1883" t="s">
        <v>99</v>
      </c>
      <c r="D1883" t="s">
        <v>113</v>
      </c>
      <c r="E1883" t="s">
        <v>25</v>
      </c>
      <c r="F1883" t="s">
        <v>149</v>
      </c>
      <c r="G1883">
        <v>7</v>
      </c>
      <c r="H1883">
        <v>53</v>
      </c>
      <c r="I1883">
        <v>80.5</v>
      </c>
      <c r="J1883">
        <v>1</v>
      </c>
      <c r="K1883" t="s">
        <v>27</v>
      </c>
      <c r="L1883">
        <v>20</v>
      </c>
      <c r="M1883">
        <v>100</v>
      </c>
      <c r="N1883">
        <v>456</v>
      </c>
      <c r="O1883" t="s">
        <v>119</v>
      </c>
      <c r="P1883" t="s">
        <v>29</v>
      </c>
      <c r="Q1883" t="s">
        <v>29</v>
      </c>
      <c r="R1883" t="s">
        <v>29</v>
      </c>
      <c r="S1883">
        <v>383</v>
      </c>
      <c r="T1883">
        <v>1.7</v>
      </c>
      <c r="U1883" t="s">
        <v>176</v>
      </c>
      <c r="W1883">
        <v>5</v>
      </c>
      <c r="X1883" t="str">
        <f t="shared" si="31"/>
        <v>TA7</v>
      </c>
      <c r="Y1883">
        <f>VLOOKUP($X1883,Salt_Elev!$Q$1:$R$128,2,FALSE)</f>
        <v>-0.10100000000000001</v>
      </c>
    </row>
    <row r="1884" spans="1:25" x14ac:dyDescent="0.25">
      <c r="A1884" s="1">
        <v>45037</v>
      </c>
      <c r="B1884" s="2">
        <v>0.48333333333333334</v>
      </c>
      <c r="C1884" t="s">
        <v>99</v>
      </c>
      <c r="D1884" t="s">
        <v>113</v>
      </c>
      <c r="E1884" t="s">
        <v>25</v>
      </c>
      <c r="F1884" t="s">
        <v>149</v>
      </c>
      <c r="G1884">
        <v>7</v>
      </c>
      <c r="H1884">
        <v>53</v>
      </c>
      <c r="I1884">
        <v>80.5</v>
      </c>
      <c r="J1884">
        <v>1</v>
      </c>
      <c r="K1884" t="s">
        <v>27</v>
      </c>
      <c r="L1884">
        <v>20</v>
      </c>
      <c r="M1884">
        <v>100</v>
      </c>
      <c r="N1884">
        <v>456</v>
      </c>
      <c r="O1884" t="s">
        <v>119</v>
      </c>
      <c r="P1884" t="s">
        <v>29</v>
      </c>
      <c r="Q1884" t="s">
        <v>29</v>
      </c>
      <c r="R1884" t="s">
        <v>29</v>
      </c>
      <c r="S1884">
        <v>470</v>
      </c>
      <c r="T1884">
        <v>1.4</v>
      </c>
      <c r="U1884" t="s">
        <v>176</v>
      </c>
      <c r="W1884">
        <v>5</v>
      </c>
      <c r="X1884" t="str">
        <f t="shared" si="31"/>
        <v>TA7</v>
      </c>
      <c r="Y1884">
        <f>VLOOKUP($X1884,Salt_Elev!$Q$1:$R$128,2,FALSE)</f>
        <v>-0.10100000000000001</v>
      </c>
    </row>
    <row r="1885" spans="1:25" x14ac:dyDescent="0.25">
      <c r="A1885" s="1">
        <v>45037</v>
      </c>
      <c r="B1885" s="2">
        <v>0.48333333333333334</v>
      </c>
      <c r="C1885" t="s">
        <v>99</v>
      </c>
      <c r="D1885" t="s">
        <v>113</v>
      </c>
      <c r="E1885" t="s">
        <v>25</v>
      </c>
      <c r="F1885" t="s">
        <v>149</v>
      </c>
      <c r="G1885">
        <v>7</v>
      </c>
      <c r="H1885">
        <v>53</v>
      </c>
      <c r="I1885">
        <v>80.5</v>
      </c>
      <c r="J1885">
        <v>1</v>
      </c>
      <c r="K1885" t="s">
        <v>27</v>
      </c>
      <c r="L1885">
        <v>20</v>
      </c>
      <c r="M1885">
        <v>100</v>
      </c>
      <c r="N1885">
        <v>456</v>
      </c>
      <c r="O1885" t="s">
        <v>119</v>
      </c>
      <c r="P1885" t="s">
        <v>29</v>
      </c>
      <c r="Q1885" t="s">
        <v>29</v>
      </c>
      <c r="R1885" t="s">
        <v>29</v>
      </c>
      <c r="S1885">
        <v>475</v>
      </c>
      <c r="T1885">
        <v>1.2</v>
      </c>
      <c r="U1885" t="s">
        <v>176</v>
      </c>
      <c r="W1885">
        <v>5</v>
      </c>
      <c r="X1885" t="str">
        <f t="shared" si="31"/>
        <v>TA7</v>
      </c>
      <c r="Y1885">
        <f>VLOOKUP($X1885,Salt_Elev!$Q$1:$R$128,2,FALSE)</f>
        <v>-0.10100000000000001</v>
      </c>
    </row>
    <row r="1886" spans="1:25" x14ac:dyDescent="0.25">
      <c r="A1886" s="1">
        <v>45037</v>
      </c>
      <c r="B1886" s="2">
        <v>0.48333333333333334</v>
      </c>
      <c r="C1886" t="s">
        <v>99</v>
      </c>
      <c r="D1886" t="s">
        <v>113</v>
      </c>
      <c r="E1886" t="s">
        <v>25</v>
      </c>
      <c r="F1886" t="s">
        <v>149</v>
      </c>
      <c r="G1886">
        <v>7</v>
      </c>
      <c r="H1886">
        <v>53</v>
      </c>
      <c r="I1886">
        <v>80.5</v>
      </c>
      <c r="J1886">
        <v>1</v>
      </c>
      <c r="K1886" t="s">
        <v>27</v>
      </c>
      <c r="L1886">
        <v>20</v>
      </c>
      <c r="M1886">
        <v>100</v>
      </c>
      <c r="N1886">
        <v>456</v>
      </c>
      <c r="O1886" t="s">
        <v>119</v>
      </c>
      <c r="P1886" t="s">
        <v>29</v>
      </c>
      <c r="Q1886" t="s">
        <v>29</v>
      </c>
      <c r="R1886" t="s">
        <v>29</v>
      </c>
      <c r="S1886">
        <v>455</v>
      </c>
      <c r="T1886">
        <v>1</v>
      </c>
      <c r="U1886" t="s">
        <v>176</v>
      </c>
      <c r="W1886">
        <v>5</v>
      </c>
      <c r="X1886" t="str">
        <f t="shared" si="31"/>
        <v>TA7</v>
      </c>
      <c r="Y1886">
        <f>VLOOKUP($X1886,Salt_Elev!$Q$1:$R$128,2,FALSE)</f>
        <v>-0.10100000000000001</v>
      </c>
    </row>
    <row r="1887" spans="1:25" x14ac:dyDescent="0.25">
      <c r="A1887" s="1">
        <v>45037</v>
      </c>
      <c r="B1887" s="2">
        <v>0.48333333333333334</v>
      </c>
      <c r="C1887" t="s">
        <v>99</v>
      </c>
      <c r="D1887" t="s">
        <v>113</v>
      </c>
      <c r="E1887" t="s">
        <v>25</v>
      </c>
      <c r="F1887" t="s">
        <v>149</v>
      </c>
      <c r="G1887">
        <v>7</v>
      </c>
      <c r="H1887">
        <v>53</v>
      </c>
      <c r="I1887">
        <v>80.5</v>
      </c>
      <c r="J1887">
        <v>1</v>
      </c>
      <c r="K1887" t="s">
        <v>27</v>
      </c>
      <c r="L1887">
        <v>20</v>
      </c>
      <c r="M1887">
        <v>100</v>
      </c>
      <c r="N1887">
        <v>456</v>
      </c>
      <c r="O1887" t="s">
        <v>119</v>
      </c>
      <c r="P1887" t="s">
        <v>29</v>
      </c>
      <c r="Q1887" t="s">
        <v>29</v>
      </c>
      <c r="R1887" t="s">
        <v>29</v>
      </c>
      <c r="S1887">
        <v>405</v>
      </c>
      <c r="T1887">
        <v>0.9</v>
      </c>
      <c r="U1887" t="s">
        <v>176</v>
      </c>
      <c r="W1887">
        <v>5</v>
      </c>
      <c r="X1887" t="str">
        <f t="shared" si="31"/>
        <v>TA7</v>
      </c>
      <c r="Y1887">
        <f>VLOOKUP($X1887,Salt_Elev!$Q$1:$R$128,2,FALSE)</f>
        <v>-0.10100000000000001</v>
      </c>
    </row>
    <row r="1888" spans="1:25" x14ac:dyDescent="0.25">
      <c r="A1888" s="1">
        <v>45037</v>
      </c>
      <c r="B1888" s="2">
        <v>0.48333333333333334</v>
      </c>
      <c r="C1888" t="s">
        <v>99</v>
      </c>
      <c r="D1888" t="s">
        <v>113</v>
      </c>
      <c r="E1888" t="s">
        <v>25</v>
      </c>
      <c r="F1888" t="s">
        <v>149</v>
      </c>
      <c r="G1888">
        <v>7</v>
      </c>
      <c r="H1888">
        <v>53</v>
      </c>
      <c r="I1888">
        <v>80.5</v>
      </c>
      <c r="J1888">
        <v>1</v>
      </c>
      <c r="K1888" t="s">
        <v>27</v>
      </c>
      <c r="L1888">
        <v>20</v>
      </c>
      <c r="M1888">
        <v>100</v>
      </c>
      <c r="N1888">
        <v>456</v>
      </c>
      <c r="O1888" t="s">
        <v>119</v>
      </c>
      <c r="P1888" t="s">
        <v>29</v>
      </c>
      <c r="Q1888" t="s">
        <v>29</v>
      </c>
      <c r="R1888" t="s">
        <v>29</v>
      </c>
      <c r="S1888">
        <v>468</v>
      </c>
      <c r="T1888">
        <v>0.8</v>
      </c>
      <c r="U1888" t="s">
        <v>176</v>
      </c>
      <c r="W1888">
        <v>5</v>
      </c>
      <c r="X1888" t="str">
        <f t="shared" si="31"/>
        <v>TA7</v>
      </c>
      <c r="Y1888">
        <f>VLOOKUP($X1888,Salt_Elev!$Q$1:$R$128,2,FALSE)</f>
        <v>-0.10100000000000001</v>
      </c>
    </row>
    <row r="1889" spans="1:25" x14ac:dyDescent="0.25">
      <c r="A1889" s="1">
        <v>45037</v>
      </c>
      <c r="B1889" s="2">
        <v>0.48333333333333334</v>
      </c>
      <c r="C1889" t="s">
        <v>99</v>
      </c>
      <c r="D1889" t="s">
        <v>113</v>
      </c>
      <c r="E1889" t="s">
        <v>25</v>
      </c>
      <c r="F1889" t="s">
        <v>149</v>
      </c>
      <c r="G1889">
        <v>7</v>
      </c>
      <c r="H1889">
        <v>53</v>
      </c>
      <c r="I1889">
        <v>80.5</v>
      </c>
      <c r="J1889">
        <v>1</v>
      </c>
      <c r="K1889" t="s">
        <v>27</v>
      </c>
      <c r="L1889">
        <v>20</v>
      </c>
      <c r="M1889">
        <v>100</v>
      </c>
      <c r="N1889">
        <v>456</v>
      </c>
      <c r="O1889" t="s">
        <v>119</v>
      </c>
      <c r="P1889" t="s">
        <v>29</v>
      </c>
      <c r="Q1889" t="s">
        <v>29</v>
      </c>
      <c r="R1889" t="s">
        <v>29</v>
      </c>
      <c r="S1889">
        <v>480</v>
      </c>
      <c r="T1889">
        <v>0.8</v>
      </c>
      <c r="U1889" t="s">
        <v>176</v>
      </c>
      <c r="W1889">
        <v>5</v>
      </c>
      <c r="X1889" t="str">
        <f t="shared" si="31"/>
        <v>TA7</v>
      </c>
      <c r="Y1889">
        <f>VLOOKUP($X1889,Salt_Elev!$Q$1:$R$128,2,FALSE)</f>
        <v>-0.10100000000000001</v>
      </c>
    </row>
    <row r="1890" spans="1:25" x14ac:dyDescent="0.25">
      <c r="A1890" s="1">
        <v>45037</v>
      </c>
      <c r="B1890" s="2">
        <v>0.48333333333333334</v>
      </c>
      <c r="C1890" t="s">
        <v>99</v>
      </c>
      <c r="D1890" t="s">
        <v>113</v>
      </c>
      <c r="E1890" t="s">
        <v>25</v>
      </c>
      <c r="F1890" t="s">
        <v>149</v>
      </c>
      <c r="G1890">
        <v>7</v>
      </c>
      <c r="H1890">
        <v>53</v>
      </c>
      <c r="I1890">
        <v>80.5</v>
      </c>
      <c r="J1890">
        <v>1</v>
      </c>
      <c r="K1890" t="s">
        <v>27</v>
      </c>
      <c r="L1890">
        <v>20</v>
      </c>
      <c r="M1890">
        <v>100</v>
      </c>
      <c r="N1890">
        <v>456</v>
      </c>
      <c r="O1890" t="s">
        <v>119</v>
      </c>
      <c r="P1890" t="s">
        <v>29</v>
      </c>
      <c r="Q1890" t="s">
        <v>29</v>
      </c>
      <c r="R1890" t="s">
        <v>29</v>
      </c>
      <c r="S1890">
        <v>432</v>
      </c>
      <c r="T1890">
        <v>0.7</v>
      </c>
      <c r="U1890" t="s">
        <v>176</v>
      </c>
      <c r="W1890">
        <v>5</v>
      </c>
      <c r="X1890" t="str">
        <f t="shared" si="31"/>
        <v>TA7</v>
      </c>
      <c r="Y1890">
        <f>VLOOKUP($X1890,Salt_Elev!$Q$1:$R$128,2,FALSE)</f>
        <v>-0.10100000000000001</v>
      </c>
    </row>
    <row r="1891" spans="1:25" x14ac:dyDescent="0.25">
      <c r="A1891" s="1">
        <v>45037</v>
      </c>
      <c r="B1891" s="2">
        <v>0.48333333333333334</v>
      </c>
      <c r="C1891" t="s">
        <v>99</v>
      </c>
      <c r="D1891" t="s">
        <v>113</v>
      </c>
      <c r="E1891" t="s">
        <v>25</v>
      </c>
      <c r="F1891" t="s">
        <v>149</v>
      </c>
      <c r="G1891">
        <v>7</v>
      </c>
      <c r="H1891">
        <v>53</v>
      </c>
      <c r="I1891">
        <v>80.5</v>
      </c>
      <c r="J1891">
        <v>1</v>
      </c>
      <c r="K1891" t="s">
        <v>27</v>
      </c>
      <c r="L1891">
        <v>20</v>
      </c>
      <c r="M1891">
        <v>100</v>
      </c>
      <c r="N1891">
        <v>456</v>
      </c>
      <c r="O1891" t="s">
        <v>119</v>
      </c>
      <c r="P1891" t="s">
        <v>29</v>
      </c>
      <c r="Q1891" t="s">
        <v>29</v>
      </c>
      <c r="R1891" t="s">
        <v>29</v>
      </c>
      <c r="S1891">
        <v>276</v>
      </c>
      <c r="T1891">
        <v>0.6</v>
      </c>
      <c r="U1891" t="s">
        <v>176</v>
      </c>
      <c r="W1891">
        <v>5</v>
      </c>
      <c r="X1891" t="str">
        <f t="shared" si="31"/>
        <v>TA7</v>
      </c>
      <c r="Y1891">
        <f>VLOOKUP($X1891,Salt_Elev!$Q$1:$R$128,2,FALSE)</f>
        <v>-0.10100000000000001</v>
      </c>
    </row>
    <row r="1892" spans="1:25" x14ac:dyDescent="0.25">
      <c r="A1892" s="1">
        <v>45037</v>
      </c>
      <c r="B1892" s="2">
        <v>0.48333333333333334</v>
      </c>
      <c r="C1892" t="s">
        <v>99</v>
      </c>
      <c r="D1892" t="s">
        <v>113</v>
      </c>
      <c r="E1892" t="s">
        <v>25</v>
      </c>
      <c r="F1892" t="s">
        <v>149</v>
      </c>
      <c r="G1892">
        <v>7</v>
      </c>
      <c r="H1892">
        <v>53</v>
      </c>
      <c r="I1892">
        <v>80.5</v>
      </c>
      <c r="J1892">
        <v>1</v>
      </c>
      <c r="K1892" t="s">
        <v>27</v>
      </c>
      <c r="L1892">
        <v>20</v>
      </c>
      <c r="M1892">
        <v>100</v>
      </c>
      <c r="N1892">
        <v>456</v>
      </c>
      <c r="O1892" t="s">
        <v>119</v>
      </c>
      <c r="P1892" t="s">
        <v>29</v>
      </c>
      <c r="Q1892" t="s">
        <v>29</v>
      </c>
      <c r="R1892" t="s">
        <v>29</v>
      </c>
      <c r="S1892">
        <v>427</v>
      </c>
      <c r="T1892">
        <v>0.5</v>
      </c>
      <c r="U1892" t="s">
        <v>176</v>
      </c>
      <c r="W1892">
        <v>5</v>
      </c>
      <c r="X1892" t="str">
        <f t="shared" si="31"/>
        <v>TA7</v>
      </c>
      <c r="Y1892">
        <f>VLOOKUP($X1892,Salt_Elev!$Q$1:$R$128,2,FALSE)</f>
        <v>-0.10100000000000001</v>
      </c>
    </row>
    <row r="1893" spans="1:25" x14ac:dyDescent="0.25">
      <c r="A1893" s="1">
        <v>45037</v>
      </c>
      <c r="B1893" s="2">
        <v>0.49374999999999997</v>
      </c>
      <c r="C1893" t="s">
        <v>103</v>
      </c>
      <c r="D1893" t="s">
        <v>104</v>
      </c>
      <c r="E1893" t="s">
        <v>25</v>
      </c>
      <c r="F1893" t="s">
        <v>149</v>
      </c>
      <c r="G1893">
        <v>8</v>
      </c>
      <c r="H1893">
        <v>97.6</v>
      </c>
      <c r="I1893">
        <v>100</v>
      </c>
      <c r="J1893">
        <v>2</v>
      </c>
      <c r="K1893" t="s">
        <v>121</v>
      </c>
      <c r="L1893">
        <v>8</v>
      </c>
      <c r="M1893">
        <v>100</v>
      </c>
      <c r="N1893">
        <v>16</v>
      </c>
      <c r="O1893" t="s">
        <v>119</v>
      </c>
      <c r="P1893" t="s">
        <v>29</v>
      </c>
      <c r="Q1893" t="s">
        <v>29</v>
      </c>
      <c r="R1893" t="s">
        <v>29</v>
      </c>
      <c r="S1893">
        <v>500</v>
      </c>
      <c r="T1893">
        <v>5.0999999999999996</v>
      </c>
      <c r="U1893" t="s">
        <v>177</v>
      </c>
      <c r="X1893" t="str">
        <f t="shared" si="31"/>
        <v>TA8</v>
      </c>
      <c r="Y1893">
        <f>VLOOKUP($X1893,Salt_Elev!$Q$1:$R$128,2,FALSE)</f>
        <v>2.8000000000000001E-2</v>
      </c>
    </row>
    <row r="1894" spans="1:25" x14ac:dyDescent="0.25">
      <c r="A1894" s="1">
        <v>45037</v>
      </c>
      <c r="B1894" s="2">
        <v>0.49374999999999997</v>
      </c>
      <c r="C1894" t="s">
        <v>103</v>
      </c>
      <c r="D1894" t="s">
        <v>104</v>
      </c>
      <c r="E1894" t="s">
        <v>25</v>
      </c>
      <c r="F1894" t="s">
        <v>149</v>
      </c>
      <c r="G1894">
        <v>8</v>
      </c>
      <c r="H1894">
        <v>97.6</v>
      </c>
      <c r="I1894">
        <v>100</v>
      </c>
      <c r="J1894">
        <v>2</v>
      </c>
      <c r="K1894" t="s">
        <v>121</v>
      </c>
      <c r="L1894">
        <v>8</v>
      </c>
      <c r="M1894">
        <v>100</v>
      </c>
      <c r="N1894">
        <v>16</v>
      </c>
      <c r="O1894" t="s">
        <v>119</v>
      </c>
      <c r="P1894" t="s">
        <v>29</v>
      </c>
      <c r="Q1894" t="s">
        <v>29</v>
      </c>
      <c r="R1894" t="s">
        <v>29</v>
      </c>
      <c r="S1894">
        <v>787</v>
      </c>
      <c r="T1894">
        <v>4.5</v>
      </c>
      <c r="U1894" t="s">
        <v>177</v>
      </c>
      <c r="X1894" t="str">
        <f t="shared" si="31"/>
        <v>TA8</v>
      </c>
      <c r="Y1894">
        <f>VLOOKUP($X1894,Salt_Elev!$Q$1:$R$128,2,FALSE)</f>
        <v>2.8000000000000001E-2</v>
      </c>
    </row>
    <row r="1895" spans="1:25" x14ac:dyDescent="0.25">
      <c r="A1895" s="1">
        <v>45037</v>
      </c>
      <c r="B1895" s="2">
        <v>0.49374999999999997</v>
      </c>
      <c r="C1895" t="s">
        <v>103</v>
      </c>
      <c r="D1895" t="s">
        <v>104</v>
      </c>
      <c r="E1895" t="s">
        <v>25</v>
      </c>
      <c r="F1895" t="s">
        <v>149</v>
      </c>
      <c r="G1895">
        <v>8</v>
      </c>
      <c r="H1895">
        <v>97.6</v>
      </c>
      <c r="I1895">
        <v>100</v>
      </c>
      <c r="J1895">
        <v>2</v>
      </c>
      <c r="K1895" t="s">
        <v>121</v>
      </c>
      <c r="L1895">
        <v>8</v>
      </c>
      <c r="M1895">
        <v>100</v>
      </c>
      <c r="N1895">
        <v>16</v>
      </c>
      <c r="O1895" t="s">
        <v>119</v>
      </c>
      <c r="P1895" t="s">
        <v>29</v>
      </c>
      <c r="Q1895" t="s">
        <v>29</v>
      </c>
      <c r="R1895" t="s">
        <v>29</v>
      </c>
      <c r="S1895">
        <v>910</v>
      </c>
      <c r="T1895">
        <v>4</v>
      </c>
      <c r="U1895" t="s">
        <v>177</v>
      </c>
      <c r="X1895" t="str">
        <f t="shared" si="31"/>
        <v>TA8</v>
      </c>
      <c r="Y1895">
        <f>VLOOKUP($X1895,Salt_Elev!$Q$1:$R$128,2,FALSE)</f>
        <v>2.8000000000000001E-2</v>
      </c>
    </row>
    <row r="1896" spans="1:25" x14ac:dyDescent="0.25">
      <c r="A1896" s="1">
        <v>45037</v>
      </c>
      <c r="B1896" s="2">
        <v>0.49374999999999997</v>
      </c>
      <c r="C1896" t="s">
        <v>103</v>
      </c>
      <c r="D1896" t="s">
        <v>104</v>
      </c>
      <c r="E1896" t="s">
        <v>25</v>
      </c>
      <c r="F1896" t="s">
        <v>149</v>
      </c>
      <c r="G1896">
        <v>8</v>
      </c>
      <c r="H1896">
        <v>97.6</v>
      </c>
      <c r="I1896">
        <v>100</v>
      </c>
      <c r="J1896">
        <v>2</v>
      </c>
      <c r="K1896" t="s">
        <v>121</v>
      </c>
      <c r="L1896">
        <v>8</v>
      </c>
      <c r="M1896">
        <v>100</v>
      </c>
      <c r="N1896">
        <v>16</v>
      </c>
      <c r="O1896" t="s">
        <v>119</v>
      </c>
      <c r="P1896" t="s">
        <v>29</v>
      </c>
      <c r="Q1896" t="s">
        <v>29</v>
      </c>
      <c r="R1896" t="s">
        <v>29</v>
      </c>
      <c r="S1896">
        <v>670</v>
      </c>
      <c r="T1896">
        <v>4</v>
      </c>
      <c r="U1896" t="s">
        <v>177</v>
      </c>
      <c r="X1896" t="str">
        <f t="shared" si="31"/>
        <v>TA8</v>
      </c>
      <c r="Y1896">
        <f>VLOOKUP($X1896,Salt_Elev!$Q$1:$R$128,2,FALSE)</f>
        <v>2.8000000000000001E-2</v>
      </c>
    </row>
    <row r="1897" spans="1:25" x14ac:dyDescent="0.25">
      <c r="A1897" s="1">
        <v>45037</v>
      </c>
      <c r="B1897" s="2">
        <v>0.49374999999999997</v>
      </c>
      <c r="C1897" t="s">
        <v>103</v>
      </c>
      <c r="D1897" t="s">
        <v>104</v>
      </c>
      <c r="E1897" t="s">
        <v>25</v>
      </c>
      <c r="F1897" t="s">
        <v>149</v>
      </c>
      <c r="G1897">
        <v>8</v>
      </c>
      <c r="H1897">
        <v>97.6</v>
      </c>
      <c r="I1897">
        <v>100</v>
      </c>
      <c r="J1897">
        <v>2</v>
      </c>
      <c r="K1897" t="s">
        <v>121</v>
      </c>
      <c r="L1897">
        <v>8</v>
      </c>
      <c r="M1897">
        <v>100</v>
      </c>
      <c r="N1897">
        <v>16</v>
      </c>
      <c r="O1897" t="s">
        <v>119</v>
      </c>
      <c r="P1897" t="s">
        <v>29</v>
      </c>
      <c r="Q1897" t="s">
        <v>29</v>
      </c>
      <c r="R1897" t="s">
        <v>29</v>
      </c>
      <c r="S1897">
        <v>359</v>
      </c>
      <c r="T1897">
        <v>3.5</v>
      </c>
      <c r="U1897" t="s">
        <v>177</v>
      </c>
      <c r="X1897" t="str">
        <f t="shared" si="31"/>
        <v>TA8</v>
      </c>
      <c r="Y1897">
        <f>VLOOKUP($X1897,Salt_Elev!$Q$1:$R$128,2,FALSE)</f>
        <v>2.8000000000000001E-2</v>
      </c>
    </row>
    <row r="1898" spans="1:25" x14ac:dyDescent="0.25">
      <c r="A1898" s="1">
        <v>45037</v>
      </c>
      <c r="B1898" s="2">
        <v>0.49374999999999997</v>
      </c>
      <c r="C1898" t="s">
        <v>103</v>
      </c>
      <c r="D1898" t="s">
        <v>104</v>
      </c>
      <c r="E1898" t="s">
        <v>25</v>
      </c>
      <c r="F1898" t="s">
        <v>149</v>
      </c>
      <c r="G1898">
        <v>8</v>
      </c>
      <c r="H1898">
        <v>97.6</v>
      </c>
      <c r="I1898">
        <v>100</v>
      </c>
      <c r="J1898">
        <v>2</v>
      </c>
      <c r="K1898" t="s">
        <v>121</v>
      </c>
      <c r="L1898">
        <v>8</v>
      </c>
      <c r="M1898">
        <v>100</v>
      </c>
      <c r="N1898">
        <v>16</v>
      </c>
      <c r="O1898" t="s">
        <v>119</v>
      </c>
      <c r="P1898" t="s">
        <v>29</v>
      </c>
      <c r="Q1898" t="s">
        <v>29</v>
      </c>
      <c r="R1898" t="s">
        <v>29</v>
      </c>
      <c r="S1898">
        <v>333</v>
      </c>
      <c r="T1898">
        <v>3.5</v>
      </c>
      <c r="U1898" t="s">
        <v>177</v>
      </c>
      <c r="X1898" t="str">
        <f t="shared" si="31"/>
        <v>TA8</v>
      </c>
      <c r="Y1898">
        <f>VLOOKUP($X1898,Salt_Elev!$Q$1:$R$128,2,FALSE)</f>
        <v>2.8000000000000001E-2</v>
      </c>
    </row>
    <row r="1899" spans="1:25" x14ac:dyDescent="0.25">
      <c r="A1899" s="1">
        <v>45037</v>
      </c>
      <c r="B1899" s="2">
        <v>0.49374999999999997</v>
      </c>
      <c r="C1899" t="s">
        <v>103</v>
      </c>
      <c r="D1899" t="s">
        <v>104</v>
      </c>
      <c r="E1899" t="s">
        <v>25</v>
      </c>
      <c r="F1899" t="s">
        <v>149</v>
      </c>
      <c r="G1899">
        <v>8</v>
      </c>
      <c r="H1899">
        <v>97.6</v>
      </c>
      <c r="I1899">
        <v>100</v>
      </c>
      <c r="J1899">
        <v>2</v>
      </c>
      <c r="K1899" t="s">
        <v>121</v>
      </c>
      <c r="L1899">
        <v>8</v>
      </c>
      <c r="M1899">
        <v>100</v>
      </c>
      <c r="N1899">
        <v>16</v>
      </c>
      <c r="O1899" t="s">
        <v>119</v>
      </c>
      <c r="P1899" t="s">
        <v>29</v>
      </c>
      <c r="Q1899" t="s">
        <v>29</v>
      </c>
      <c r="R1899" t="s">
        <v>29</v>
      </c>
      <c r="S1899">
        <v>375</v>
      </c>
      <c r="T1899">
        <v>3.5</v>
      </c>
      <c r="U1899" t="s">
        <v>177</v>
      </c>
      <c r="X1899" t="str">
        <f t="shared" si="31"/>
        <v>TA8</v>
      </c>
      <c r="Y1899">
        <f>VLOOKUP($X1899,Salt_Elev!$Q$1:$R$128,2,FALSE)</f>
        <v>2.8000000000000001E-2</v>
      </c>
    </row>
    <row r="1900" spans="1:25" x14ac:dyDescent="0.25">
      <c r="A1900" s="1">
        <v>45037</v>
      </c>
      <c r="B1900" s="2">
        <v>0.49374999999999997</v>
      </c>
      <c r="C1900" t="s">
        <v>103</v>
      </c>
      <c r="D1900" t="s">
        <v>104</v>
      </c>
      <c r="E1900" t="s">
        <v>25</v>
      </c>
      <c r="F1900" t="s">
        <v>149</v>
      </c>
      <c r="G1900">
        <v>8</v>
      </c>
      <c r="H1900">
        <v>97.6</v>
      </c>
      <c r="I1900">
        <v>100</v>
      </c>
      <c r="J1900">
        <v>2</v>
      </c>
      <c r="K1900" t="s">
        <v>121</v>
      </c>
      <c r="L1900">
        <v>8</v>
      </c>
      <c r="M1900">
        <v>100</v>
      </c>
      <c r="N1900">
        <v>16</v>
      </c>
      <c r="O1900" t="s">
        <v>119</v>
      </c>
      <c r="P1900" t="s">
        <v>29</v>
      </c>
      <c r="Q1900" t="s">
        <v>29</v>
      </c>
      <c r="R1900" t="s">
        <v>29</v>
      </c>
      <c r="S1900">
        <v>373</v>
      </c>
      <c r="T1900">
        <v>3.1</v>
      </c>
      <c r="U1900" t="s">
        <v>177</v>
      </c>
      <c r="X1900" t="str">
        <f t="shared" si="31"/>
        <v>TA8</v>
      </c>
      <c r="Y1900">
        <f>VLOOKUP($X1900,Salt_Elev!$Q$1:$R$128,2,FALSE)</f>
        <v>2.8000000000000001E-2</v>
      </c>
    </row>
    <row r="1901" spans="1:25" x14ac:dyDescent="0.25">
      <c r="A1901" s="1">
        <v>45037</v>
      </c>
      <c r="B1901" s="2">
        <v>0.49374999999999997</v>
      </c>
      <c r="C1901" t="s">
        <v>103</v>
      </c>
      <c r="D1901" t="s">
        <v>104</v>
      </c>
      <c r="E1901" t="s">
        <v>25</v>
      </c>
      <c r="F1901" t="s">
        <v>149</v>
      </c>
      <c r="G1901">
        <v>8</v>
      </c>
      <c r="H1901">
        <v>97.6</v>
      </c>
      <c r="I1901">
        <v>100</v>
      </c>
      <c r="J1901">
        <v>2</v>
      </c>
      <c r="K1901" t="s">
        <v>121</v>
      </c>
      <c r="L1901">
        <v>8</v>
      </c>
      <c r="M1901">
        <v>100</v>
      </c>
      <c r="N1901">
        <v>16</v>
      </c>
      <c r="O1901" t="s">
        <v>119</v>
      </c>
      <c r="P1901" t="s">
        <v>29</v>
      </c>
      <c r="Q1901" t="s">
        <v>29</v>
      </c>
      <c r="R1901" t="s">
        <v>29</v>
      </c>
      <c r="S1901">
        <v>441</v>
      </c>
      <c r="T1901">
        <v>3.1</v>
      </c>
      <c r="U1901" t="s">
        <v>177</v>
      </c>
      <c r="X1901" t="str">
        <f t="shared" si="31"/>
        <v>TA8</v>
      </c>
      <c r="Y1901">
        <f>VLOOKUP($X1901,Salt_Elev!$Q$1:$R$128,2,FALSE)</f>
        <v>2.8000000000000001E-2</v>
      </c>
    </row>
    <row r="1902" spans="1:25" x14ac:dyDescent="0.25">
      <c r="A1902" s="1">
        <v>45037</v>
      </c>
      <c r="B1902" s="2">
        <v>0.49374999999999997</v>
      </c>
      <c r="C1902" t="s">
        <v>103</v>
      </c>
      <c r="D1902" t="s">
        <v>104</v>
      </c>
      <c r="E1902" t="s">
        <v>25</v>
      </c>
      <c r="F1902" t="s">
        <v>149</v>
      </c>
      <c r="G1902">
        <v>8</v>
      </c>
      <c r="H1902">
        <v>97.6</v>
      </c>
      <c r="I1902">
        <v>100</v>
      </c>
      <c r="J1902">
        <v>2</v>
      </c>
      <c r="K1902" t="s">
        <v>121</v>
      </c>
      <c r="L1902">
        <v>8</v>
      </c>
      <c r="M1902">
        <v>100</v>
      </c>
      <c r="N1902">
        <v>16</v>
      </c>
      <c r="O1902" t="s">
        <v>119</v>
      </c>
      <c r="P1902" t="s">
        <v>29</v>
      </c>
      <c r="Q1902" t="s">
        <v>29</v>
      </c>
      <c r="R1902" t="s">
        <v>29</v>
      </c>
      <c r="S1902">
        <v>389</v>
      </c>
      <c r="T1902">
        <v>2.5</v>
      </c>
      <c r="U1902" t="s">
        <v>177</v>
      </c>
      <c r="X1902" t="str">
        <f t="shared" si="31"/>
        <v>TA8</v>
      </c>
      <c r="Y1902">
        <f>VLOOKUP($X1902,Salt_Elev!$Q$1:$R$128,2,FALSE)</f>
        <v>2.8000000000000001E-2</v>
      </c>
    </row>
    <row r="1903" spans="1:25" x14ac:dyDescent="0.25">
      <c r="A1903" s="1">
        <v>45037</v>
      </c>
      <c r="B1903" s="2">
        <v>0.49374999999999997</v>
      </c>
      <c r="C1903" t="s">
        <v>103</v>
      </c>
      <c r="D1903" t="s">
        <v>104</v>
      </c>
      <c r="E1903" t="s">
        <v>25</v>
      </c>
      <c r="F1903" t="s">
        <v>149</v>
      </c>
      <c r="G1903">
        <v>8</v>
      </c>
      <c r="H1903">
        <v>97.6</v>
      </c>
      <c r="I1903">
        <v>100</v>
      </c>
      <c r="J1903">
        <v>2</v>
      </c>
      <c r="K1903" t="s">
        <v>27</v>
      </c>
      <c r="L1903">
        <v>12</v>
      </c>
      <c r="M1903">
        <v>100</v>
      </c>
      <c r="N1903">
        <v>257</v>
      </c>
      <c r="O1903" t="s">
        <v>119</v>
      </c>
      <c r="P1903" t="s">
        <v>29</v>
      </c>
      <c r="Q1903" t="s">
        <v>29</v>
      </c>
      <c r="R1903" t="s">
        <v>29</v>
      </c>
      <c r="S1903">
        <v>380</v>
      </c>
      <c r="T1903">
        <v>1.2</v>
      </c>
      <c r="U1903" t="s">
        <v>177</v>
      </c>
      <c r="X1903" t="str">
        <f t="shared" si="31"/>
        <v>TA8</v>
      </c>
      <c r="Y1903">
        <f>VLOOKUP($X1903,Salt_Elev!$Q$1:$R$128,2,FALSE)</f>
        <v>2.8000000000000001E-2</v>
      </c>
    </row>
    <row r="1904" spans="1:25" x14ac:dyDescent="0.25">
      <c r="A1904" s="1">
        <v>45037</v>
      </c>
      <c r="B1904" s="2">
        <v>0.49374999999999997</v>
      </c>
      <c r="C1904" t="s">
        <v>103</v>
      </c>
      <c r="D1904" t="s">
        <v>104</v>
      </c>
      <c r="E1904" t="s">
        <v>25</v>
      </c>
      <c r="F1904" t="s">
        <v>149</v>
      </c>
      <c r="G1904">
        <v>8</v>
      </c>
      <c r="H1904">
        <v>97.6</v>
      </c>
      <c r="I1904">
        <v>100</v>
      </c>
      <c r="J1904">
        <v>2</v>
      </c>
      <c r="K1904" t="s">
        <v>27</v>
      </c>
      <c r="L1904">
        <v>12</v>
      </c>
      <c r="M1904">
        <v>100</v>
      </c>
      <c r="N1904">
        <v>257</v>
      </c>
      <c r="O1904" t="s">
        <v>119</v>
      </c>
      <c r="P1904" t="s">
        <v>29</v>
      </c>
      <c r="Q1904" t="s">
        <v>29</v>
      </c>
      <c r="R1904" t="s">
        <v>29</v>
      </c>
      <c r="S1904">
        <v>343</v>
      </c>
      <c r="T1904">
        <v>1</v>
      </c>
      <c r="U1904" t="s">
        <v>177</v>
      </c>
      <c r="X1904" t="str">
        <f t="shared" si="31"/>
        <v>TA8</v>
      </c>
      <c r="Y1904">
        <f>VLOOKUP($X1904,Salt_Elev!$Q$1:$R$128,2,FALSE)</f>
        <v>2.8000000000000001E-2</v>
      </c>
    </row>
    <row r="1905" spans="1:25" x14ac:dyDescent="0.25">
      <c r="A1905" s="1">
        <v>45037</v>
      </c>
      <c r="B1905" s="2">
        <v>0.49374999999999997</v>
      </c>
      <c r="C1905" t="s">
        <v>103</v>
      </c>
      <c r="D1905" t="s">
        <v>104</v>
      </c>
      <c r="E1905" t="s">
        <v>25</v>
      </c>
      <c r="F1905" t="s">
        <v>149</v>
      </c>
      <c r="G1905">
        <v>8</v>
      </c>
      <c r="H1905">
        <v>97.6</v>
      </c>
      <c r="I1905">
        <v>100</v>
      </c>
      <c r="J1905">
        <v>2</v>
      </c>
      <c r="K1905" t="s">
        <v>27</v>
      </c>
      <c r="L1905">
        <v>12</v>
      </c>
      <c r="M1905">
        <v>100</v>
      </c>
      <c r="N1905">
        <v>257</v>
      </c>
      <c r="O1905" t="s">
        <v>119</v>
      </c>
      <c r="P1905" t="s">
        <v>29</v>
      </c>
      <c r="Q1905" t="s">
        <v>29</v>
      </c>
      <c r="R1905" t="s">
        <v>29</v>
      </c>
      <c r="S1905">
        <v>360</v>
      </c>
      <c r="T1905">
        <v>1</v>
      </c>
      <c r="U1905" t="s">
        <v>177</v>
      </c>
      <c r="X1905" t="str">
        <f t="shared" si="31"/>
        <v>TA8</v>
      </c>
      <c r="Y1905">
        <f>VLOOKUP($X1905,Salt_Elev!$Q$1:$R$128,2,FALSE)</f>
        <v>2.8000000000000001E-2</v>
      </c>
    </row>
    <row r="1906" spans="1:25" x14ac:dyDescent="0.25">
      <c r="A1906" s="1">
        <v>45037</v>
      </c>
      <c r="B1906" s="2">
        <v>0.49374999999999997</v>
      </c>
      <c r="C1906" t="s">
        <v>103</v>
      </c>
      <c r="D1906" t="s">
        <v>104</v>
      </c>
      <c r="E1906" t="s">
        <v>25</v>
      </c>
      <c r="F1906" t="s">
        <v>149</v>
      </c>
      <c r="G1906">
        <v>8</v>
      </c>
      <c r="H1906">
        <v>97.6</v>
      </c>
      <c r="I1906">
        <v>100</v>
      </c>
      <c r="J1906">
        <v>2</v>
      </c>
      <c r="K1906" t="s">
        <v>27</v>
      </c>
      <c r="L1906">
        <v>12</v>
      </c>
      <c r="M1906">
        <v>100</v>
      </c>
      <c r="N1906">
        <v>257</v>
      </c>
      <c r="O1906" t="s">
        <v>119</v>
      </c>
      <c r="P1906" t="s">
        <v>29</v>
      </c>
      <c r="Q1906" t="s">
        <v>29</v>
      </c>
      <c r="R1906" t="s">
        <v>29</v>
      </c>
      <c r="S1906">
        <v>445</v>
      </c>
      <c r="T1906">
        <v>1</v>
      </c>
      <c r="U1906" t="s">
        <v>177</v>
      </c>
      <c r="X1906" t="str">
        <f t="shared" si="31"/>
        <v>TA8</v>
      </c>
      <c r="Y1906">
        <f>VLOOKUP($X1906,Salt_Elev!$Q$1:$R$128,2,FALSE)</f>
        <v>2.8000000000000001E-2</v>
      </c>
    </row>
    <row r="1907" spans="1:25" x14ac:dyDescent="0.25">
      <c r="A1907" s="1">
        <v>45037</v>
      </c>
      <c r="B1907" s="2">
        <v>0.49374999999999997</v>
      </c>
      <c r="C1907" t="s">
        <v>103</v>
      </c>
      <c r="D1907" t="s">
        <v>104</v>
      </c>
      <c r="E1907" t="s">
        <v>25</v>
      </c>
      <c r="F1907" t="s">
        <v>149</v>
      </c>
      <c r="G1907">
        <v>8</v>
      </c>
      <c r="H1907">
        <v>97.6</v>
      </c>
      <c r="I1907">
        <v>100</v>
      </c>
      <c r="J1907">
        <v>2</v>
      </c>
      <c r="K1907" t="s">
        <v>27</v>
      </c>
      <c r="L1907">
        <v>12</v>
      </c>
      <c r="M1907">
        <v>100</v>
      </c>
      <c r="N1907">
        <v>257</v>
      </c>
      <c r="O1907" t="s">
        <v>119</v>
      </c>
      <c r="P1907" t="s">
        <v>29</v>
      </c>
      <c r="Q1907" t="s">
        <v>29</v>
      </c>
      <c r="R1907" t="s">
        <v>29</v>
      </c>
      <c r="S1907">
        <v>293</v>
      </c>
      <c r="T1907">
        <v>1</v>
      </c>
      <c r="U1907" t="s">
        <v>177</v>
      </c>
      <c r="X1907" t="str">
        <f t="shared" si="31"/>
        <v>TA8</v>
      </c>
      <c r="Y1907">
        <f>VLOOKUP($X1907,Salt_Elev!$Q$1:$R$128,2,FALSE)</f>
        <v>2.8000000000000001E-2</v>
      </c>
    </row>
    <row r="1908" spans="1:25" x14ac:dyDescent="0.25">
      <c r="A1908" s="1">
        <v>45037</v>
      </c>
      <c r="B1908" s="2">
        <v>0.49374999999999997</v>
      </c>
      <c r="C1908" t="s">
        <v>103</v>
      </c>
      <c r="D1908" t="s">
        <v>104</v>
      </c>
      <c r="E1908" t="s">
        <v>25</v>
      </c>
      <c r="F1908" t="s">
        <v>149</v>
      </c>
      <c r="G1908">
        <v>8</v>
      </c>
      <c r="H1908">
        <v>97.6</v>
      </c>
      <c r="I1908">
        <v>100</v>
      </c>
      <c r="J1908">
        <v>2</v>
      </c>
      <c r="K1908" t="s">
        <v>27</v>
      </c>
      <c r="L1908">
        <v>12</v>
      </c>
      <c r="M1908">
        <v>100</v>
      </c>
      <c r="N1908">
        <v>257</v>
      </c>
      <c r="O1908" t="s">
        <v>119</v>
      </c>
      <c r="P1908" t="s">
        <v>29</v>
      </c>
      <c r="Q1908" t="s">
        <v>29</v>
      </c>
      <c r="R1908" t="s">
        <v>29</v>
      </c>
      <c r="S1908">
        <v>368</v>
      </c>
      <c r="T1908">
        <v>1</v>
      </c>
      <c r="U1908" t="s">
        <v>177</v>
      </c>
      <c r="X1908" t="str">
        <f t="shared" si="31"/>
        <v>TA8</v>
      </c>
      <c r="Y1908">
        <f>VLOOKUP($X1908,Salt_Elev!$Q$1:$R$128,2,FALSE)</f>
        <v>2.8000000000000001E-2</v>
      </c>
    </row>
    <row r="1909" spans="1:25" x14ac:dyDescent="0.25">
      <c r="A1909" s="1">
        <v>45037</v>
      </c>
      <c r="B1909" s="2">
        <v>0.49374999999999997</v>
      </c>
      <c r="C1909" t="s">
        <v>103</v>
      </c>
      <c r="D1909" t="s">
        <v>104</v>
      </c>
      <c r="E1909" t="s">
        <v>25</v>
      </c>
      <c r="F1909" t="s">
        <v>149</v>
      </c>
      <c r="G1909">
        <v>8</v>
      </c>
      <c r="H1909">
        <v>97.6</v>
      </c>
      <c r="I1909">
        <v>100</v>
      </c>
      <c r="J1909">
        <v>2</v>
      </c>
      <c r="K1909" t="s">
        <v>27</v>
      </c>
      <c r="L1909">
        <v>12</v>
      </c>
      <c r="M1909">
        <v>100</v>
      </c>
      <c r="N1909">
        <v>257</v>
      </c>
      <c r="O1909" t="s">
        <v>119</v>
      </c>
      <c r="P1909" t="s">
        <v>29</v>
      </c>
      <c r="Q1909" t="s">
        <v>29</v>
      </c>
      <c r="R1909" t="s">
        <v>29</v>
      </c>
      <c r="S1909">
        <v>312</v>
      </c>
      <c r="T1909">
        <v>0.8</v>
      </c>
      <c r="U1909" t="s">
        <v>177</v>
      </c>
      <c r="X1909" t="str">
        <f t="shared" si="31"/>
        <v>TA8</v>
      </c>
      <c r="Y1909">
        <f>VLOOKUP($X1909,Salt_Elev!$Q$1:$R$128,2,FALSE)</f>
        <v>2.8000000000000001E-2</v>
      </c>
    </row>
    <row r="1910" spans="1:25" x14ac:dyDescent="0.25">
      <c r="A1910" s="1">
        <v>45037</v>
      </c>
      <c r="B1910" s="2">
        <v>0.49374999999999997</v>
      </c>
      <c r="C1910" t="s">
        <v>103</v>
      </c>
      <c r="D1910" t="s">
        <v>104</v>
      </c>
      <c r="E1910" t="s">
        <v>25</v>
      </c>
      <c r="F1910" t="s">
        <v>149</v>
      </c>
      <c r="G1910">
        <v>8</v>
      </c>
      <c r="H1910">
        <v>97.6</v>
      </c>
      <c r="I1910">
        <v>100</v>
      </c>
      <c r="J1910">
        <v>2</v>
      </c>
      <c r="K1910" t="s">
        <v>27</v>
      </c>
      <c r="L1910">
        <v>12</v>
      </c>
      <c r="M1910">
        <v>100</v>
      </c>
      <c r="N1910">
        <v>257</v>
      </c>
      <c r="O1910" t="s">
        <v>119</v>
      </c>
      <c r="P1910" t="s">
        <v>29</v>
      </c>
      <c r="Q1910" t="s">
        <v>29</v>
      </c>
      <c r="R1910" t="s">
        <v>29</v>
      </c>
      <c r="S1910">
        <v>225</v>
      </c>
      <c r="T1910">
        <v>0.8</v>
      </c>
      <c r="U1910" t="s">
        <v>177</v>
      </c>
      <c r="X1910" t="str">
        <f t="shared" si="31"/>
        <v>TA8</v>
      </c>
      <c r="Y1910">
        <f>VLOOKUP($X1910,Salt_Elev!$Q$1:$R$128,2,FALSE)</f>
        <v>2.8000000000000001E-2</v>
      </c>
    </row>
    <row r="1911" spans="1:25" x14ac:dyDescent="0.25">
      <c r="A1911" s="1">
        <v>45037</v>
      </c>
      <c r="B1911" s="2">
        <v>0.49374999999999997</v>
      </c>
      <c r="C1911" t="s">
        <v>103</v>
      </c>
      <c r="D1911" t="s">
        <v>104</v>
      </c>
      <c r="E1911" t="s">
        <v>25</v>
      </c>
      <c r="F1911" t="s">
        <v>149</v>
      </c>
      <c r="G1911">
        <v>8</v>
      </c>
      <c r="H1911">
        <v>97.6</v>
      </c>
      <c r="I1911">
        <v>100</v>
      </c>
      <c r="J1911">
        <v>2</v>
      </c>
      <c r="K1911" t="s">
        <v>27</v>
      </c>
      <c r="L1911">
        <v>12</v>
      </c>
      <c r="M1911">
        <v>100</v>
      </c>
      <c r="N1911">
        <v>257</v>
      </c>
      <c r="O1911" t="s">
        <v>119</v>
      </c>
      <c r="P1911" t="s">
        <v>29</v>
      </c>
      <c r="Q1911" t="s">
        <v>29</v>
      </c>
      <c r="R1911" t="s">
        <v>29</v>
      </c>
      <c r="S1911">
        <v>220</v>
      </c>
      <c r="T1911">
        <v>0.8</v>
      </c>
      <c r="U1911" t="s">
        <v>177</v>
      </c>
      <c r="X1911" t="str">
        <f t="shared" si="31"/>
        <v>TA8</v>
      </c>
      <c r="Y1911">
        <f>VLOOKUP($X1911,Salt_Elev!$Q$1:$R$128,2,FALSE)</f>
        <v>2.8000000000000001E-2</v>
      </c>
    </row>
    <row r="1912" spans="1:25" x14ac:dyDescent="0.25">
      <c r="A1912" s="1">
        <v>45037</v>
      </c>
      <c r="B1912" s="2">
        <v>0.49374999999999997</v>
      </c>
      <c r="C1912" t="s">
        <v>103</v>
      </c>
      <c r="D1912" t="s">
        <v>104</v>
      </c>
      <c r="E1912" t="s">
        <v>25</v>
      </c>
      <c r="F1912" t="s">
        <v>149</v>
      </c>
      <c r="G1912">
        <v>8</v>
      </c>
      <c r="H1912">
        <v>97.6</v>
      </c>
      <c r="I1912">
        <v>100</v>
      </c>
      <c r="J1912">
        <v>2</v>
      </c>
      <c r="K1912" t="s">
        <v>27</v>
      </c>
      <c r="L1912">
        <v>12</v>
      </c>
      <c r="M1912">
        <v>100</v>
      </c>
      <c r="N1912">
        <v>257</v>
      </c>
      <c r="O1912" t="s">
        <v>119</v>
      </c>
      <c r="P1912" t="s">
        <v>29</v>
      </c>
      <c r="Q1912" t="s">
        <v>29</v>
      </c>
      <c r="R1912" t="s">
        <v>29</v>
      </c>
      <c r="S1912">
        <v>239</v>
      </c>
      <c r="T1912">
        <v>0.2</v>
      </c>
      <c r="U1912" t="s">
        <v>177</v>
      </c>
      <c r="X1912" t="str">
        <f t="shared" si="31"/>
        <v>TA8</v>
      </c>
      <c r="Y1912">
        <f>VLOOKUP($X1912,Salt_Elev!$Q$1:$R$128,2,FALSE)</f>
        <v>2.8000000000000001E-2</v>
      </c>
    </row>
    <row r="1913" spans="1:25" x14ac:dyDescent="0.25">
      <c r="A1913" s="1">
        <v>45037</v>
      </c>
      <c r="B1913" s="2">
        <v>0.50277777777777777</v>
      </c>
      <c r="C1913" t="s">
        <v>96</v>
      </c>
      <c r="D1913" t="s">
        <v>110</v>
      </c>
      <c r="E1913" t="s">
        <v>25</v>
      </c>
      <c r="F1913" t="s">
        <v>149</v>
      </c>
      <c r="G1913">
        <v>9</v>
      </c>
      <c r="H1913">
        <v>43</v>
      </c>
      <c r="I1913">
        <v>89</v>
      </c>
      <c r="J1913">
        <v>0</v>
      </c>
      <c r="K1913" t="s">
        <v>54</v>
      </c>
      <c r="L1913">
        <v>18</v>
      </c>
      <c r="M1913">
        <v>100</v>
      </c>
      <c r="N1913">
        <v>52</v>
      </c>
      <c r="O1913" t="s">
        <v>134</v>
      </c>
      <c r="P1913" t="s">
        <v>29</v>
      </c>
      <c r="Q1913" t="s">
        <v>50</v>
      </c>
      <c r="R1913" t="s">
        <v>29</v>
      </c>
      <c r="S1913">
        <v>297</v>
      </c>
      <c r="T1913">
        <v>5.9</v>
      </c>
      <c r="U1913" t="s">
        <v>199</v>
      </c>
      <c r="X1913" t="str">
        <f t="shared" si="31"/>
        <v>TA9</v>
      </c>
      <c r="Y1913">
        <f>VLOOKUP($X1913,Salt_Elev!$Q$1:$R$128,2,FALSE)</f>
        <v>0.125</v>
      </c>
    </row>
    <row r="1914" spans="1:25" x14ac:dyDescent="0.25">
      <c r="A1914" s="1">
        <v>45037</v>
      </c>
      <c r="B1914" s="2">
        <v>0.50277777777777777</v>
      </c>
      <c r="C1914" t="s">
        <v>96</v>
      </c>
      <c r="D1914" t="s">
        <v>110</v>
      </c>
      <c r="E1914" t="s">
        <v>25</v>
      </c>
      <c r="F1914" t="s">
        <v>149</v>
      </c>
      <c r="G1914">
        <v>9</v>
      </c>
      <c r="H1914">
        <v>43</v>
      </c>
      <c r="I1914">
        <v>89</v>
      </c>
      <c r="J1914">
        <v>0</v>
      </c>
      <c r="K1914" t="s">
        <v>54</v>
      </c>
      <c r="L1914">
        <v>18</v>
      </c>
      <c r="M1914">
        <v>100</v>
      </c>
      <c r="N1914">
        <v>52</v>
      </c>
      <c r="O1914" t="s">
        <v>134</v>
      </c>
      <c r="P1914" t="s">
        <v>29</v>
      </c>
      <c r="Q1914" t="s">
        <v>50</v>
      </c>
      <c r="R1914" t="s">
        <v>29</v>
      </c>
      <c r="S1914">
        <v>133</v>
      </c>
      <c r="T1914">
        <v>4.8</v>
      </c>
      <c r="U1914" t="s">
        <v>199</v>
      </c>
      <c r="X1914" t="str">
        <f t="shared" si="31"/>
        <v>TA9</v>
      </c>
      <c r="Y1914">
        <f>VLOOKUP($X1914,Salt_Elev!$Q$1:$R$128,2,FALSE)</f>
        <v>0.125</v>
      </c>
    </row>
    <row r="1915" spans="1:25" x14ac:dyDescent="0.25">
      <c r="A1915" s="1">
        <v>45037</v>
      </c>
      <c r="B1915" s="2">
        <v>0.50277777777777777</v>
      </c>
      <c r="C1915" t="s">
        <v>96</v>
      </c>
      <c r="D1915" t="s">
        <v>110</v>
      </c>
      <c r="E1915" t="s">
        <v>25</v>
      </c>
      <c r="F1915" t="s">
        <v>149</v>
      </c>
      <c r="G1915">
        <v>9</v>
      </c>
      <c r="H1915">
        <v>43</v>
      </c>
      <c r="I1915">
        <v>89</v>
      </c>
      <c r="J1915">
        <v>0</v>
      </c>
      <c r="K1915" t="s">
        <v>54</v>
      </c>
      <c r="L1915">
        <v>18</v>
      </c>
      <c r="M1915">
        <v>100</v>
      </c>
      <c r="N1915">
        <v>52</v>
      </c>
      <c r="O1915" t="s">
        <v>134</v>
      </c>
      <c r="P1915" t="s">
        <v>29</v>
      </c>
      <c r="Q1915" t="s">
        <v>50</v>
      </c>
      <c r="R1915" t="s">
        <v>29</v>
      </c>
      <c r="S1915">
        <v>233</v>
      </c>
      <c r="T1915">
        <v>4</v>
      </c>
      <c r="U1915" t="s">
        <v>199</v>
      </c>
      <c r="X1915" t="str">
        <f t="shared" si="31"/>
        <v>TA9</v>
      </c>
      <c r="Y1915">
        <f>VLOOKUP($X1915,Salt_Elev!$Q$1:$R$128,2,FALSE)</f>
        <v>0.125</v>
      </c>
    </row>
    <row r="1916" spans="1:25" x14ac:dyDescent="0.25">
      <c r="A1916" s="1">
        <v>45037</v>
      </c>
      <c r="B1916" s="2">
        <v>0.50277777777777777</v>
      </c>
      <c r="C1916" t="s">
        <v>96</v>
      </c>
      <c r="D1916" t="s">
        <v>110</v>
      </c>
      <c r="E1916" t="s">
        <v>25</v>
      </c>
      <c r="F1916" t="s">
        <v>149</v>
      </c>
      <c r="G1916">
        <v>9</v>
      </c>
      <c r="H1916">
        <v>43</v>
      </c>
      <c r="I1916">
        <v>89</v>
      </c>
      <c r="J1916">
        <v>0</v>
      </c>
      <c r="K1916" t="s">
        <v>54</v>
      </c>
      <c r="L1916">
        <v>18</v>
      </c>
      <c r="M1916">
        <v>100</v>
      </c>
      <c r="N1916">
        <v>52</v>
      </c>
      <c r="O1916" t="s">
        <v>134</v>
      </c>
      <c r="P1916" t="s">
        <v>29</v>
      </c>
      <c r="Q1916" t="s">
        <v>50</v>
      </c>
      <c r="R1916" t="s">
        <v>29</v>
      </c>
      <c r="S1916">
        <v>175</v>
      </c>
      <c r="T1916">
        <v>4</v>
      </c>
      <c r="U1916" t="s">
        <v>199</v>
      </c>
      <c r="X1916" t="str">
        <f t="shared" si="31"/>
        <v>TA9</v>
      </c>
      <c r="Y1916">
        <f>VLOOKUP($X1916,Salt_Elev!$Q$1:$R$128,2,FALSE)</f>
        <v>0.125</v>
      </c>
    </row>
    <row r="1917" spans="1:25" x14ac:dyDescent="0.25">
      <c r="A1917" s="1">
        <v>45037</v>
      </c>
      <c r="B1917" s="2">
        <v>0.50277777777777777</v>
      </c>
      <c r="C1917" t="s">
        <v>96</v>
      </c>
      <c r="D1917" t="s">
        <v>110</v>
      </c>
      <c r="E1917" t="s">
        <v>25</v>
      </c>
      <c r="F1917" t="s">
        <v>149</v>
      </c>
      <c r="G1917">
        <v>9</v>
      </c>
      <c r="H1917">
        <v>43</v>
      </c>
      <c r="I1917">
        <v>89</v>
      </c>
      <c r="J1917">
        <v>0</v>
      </c>
      <c r="K1917" t="s">
        <v>54</v>
      </c>
      <c r="L1917">
        <v>18</v>
      </c>
      <c r="M1917">
        <v>100</v>
      </c>
      <c r="N1917">
        <v>52</v>
      </c>
      <c r="O1917" t="s">
        <v>134</v>
      </c>
      <c r="P1917" t="s">
        <v>29</v>
      </c>
      <c r="Q1917" t="s">
        <v>50</v>
      </c>
      <c r="R1917" t="s">
        <v>29</v>
      </c>
      <c r="S1917">
        <v>99</v>
      </c>
      <c r="T1917">
        <v>3.9</v>
      </c>
      <c r="U1917" t="s">
        <v>199</v>
      </c>
      <c r="X1917" t="str">
        <f t="shared" si="31"/>
        <v>TA9</v>
      </c>
      <c r="Y1917">
        <f>VLOOKUP($X1917,Salt_Elev!$Q$1:$R$128,2,FALSE)</f>
        <v>0.125</v>
      </c>
    </row>
    <row r="1918" spans="1:25" x14ac:dyDescent="0.25">
      <c r="A1918" s="1">
        <v>45037</v>
      </c>
      <c r="B1918" s="2">
        <v>0.50277777777777777</v>
      </c>
      <c r="C1918" t="s">
        <v>96</v>
      </c>
      <c r="D1918" t="s">
        <v>110</v>
      </c>
      <c r="E1918" t="s">
        <v>25</v>
      </c>
      <c r="F1918" t="s">
        <v>149</v>
      </c>
      <c r="G1918">
        <v>9</v>
      </c>
      <c r="H1918">
        <v>43</v>
      </c>
      <c r="I1918">
        <v>89</v>
      </c>
      <c r="J1918">
        <v>0</v>
      </c>
      <c r="K1918" t="s">
        <v>54</v>
      </c>
      <c r="L1918">
        <v>18</v>
      </c>
      <c r="M1918">
        <v>100</v>
      </c>
      <c r="N1918">
        <v>52</v>
      </c>
      <c r="O1918" t="s">
        <v>134</v>
      </c>
      <c r="P1918" t="s">
        <v>29</v>
      </c>
      <c r="Q1918" t="s">
        <v>50</v>
      </c>
      <c r="R1918" t="s">
        <v>29</v>
      </c>
      <c r="S1918">
        <v>365</v>
      </c>
      <c r="T1918">
        <v>3.5</v>
      </c>
      <c r="U1918" t="s">
        <v>199</v>
      </c>
      <c r="X1918" t="str">
        <f t="shared" si="31"/>
        <v>TA9</v>
      </c>
      <c r="Y1918">
        <f>VLOOKUP($X1918,Salt_Elev!$Q$1:$R$128,2,FALSE)</f>
        <v>0.125</v>
      </c>
    </row>
    <row r="1919" spans="1:25" x14ac:dyDescent="0.25">
      <c r="A1919" s="1">
        <v>45037</v>
      </c>
      <c r="B1919" s="2">
        <v>0.50277777777777777</v>
      </c>
      <c r="C1919" t="s">
        <v>96</v>
      </c>
      <c r="D1919" t="s">
        <v>110</v>
      </c>
      <c r="E1919" t="s">
        <v>25</v>
      </c>
      <c r="F1919" t="s">
        <v>149</v>
      </c>
      <c r="G1919">
        <v>9</v>
      </c>
      <c r="H1919">
        <v>43</v>
      </c>
      <c r="I1919">
        <v>89</v>
      </c>
      <c r="J1919">
        <v>0</v>
      </c>
      <c r="K1919" t="s">
        <v>54</v>
      </c>
      <c r="L1919">
        <v>18</v>
      </c>
      <c r="M1919">
        <v>100</v>
      </c>
      <c r="N1919">
        <v>52</v>
      </c>
      <c r="O1919" t="s">
        <v>134</v>
      </c>
      <c r="P1919" t="s">
        <v>29</v>
      </c>
      <c r="Q1919" t="s">
        <v>50</v>
      </c>
      <c r="R1919" t="s">
        <v>29</v>
      </c>
      <c r="S1919">
        <v>108</v>
      </c>
      <c r="T1919">
        <v>3.5</v>
      </c>
      <c r="U1919" t="s">
        <v>199</v>
      </c>
      <c r="X1919" t="str">
        <f t="shared" si="31"/>
        <v>TA9</v>
      </c>
      <c r="Y1919">
        <f>VLOOKUP($X1919,Salt_Elev!$Q$1:$R$128,2,FALSE)</f>
        <v>0.125</v>
      </c>
    </row>
    <row r="1920" spans="1:25" x14ac:dyDescent="0.25">
      <c r="A1920" s="1">
        <v>45037</v>
      </c>
      <c r="B1920" s="2">
        <v>0.50277777777777777</v>
      </c>
      <c r="C1920" t="s">
        <v>96</v>
      </c>
      <c r="D1920" t="s">
        <v>110</v>
      </c>
      <c r="E1920" t="s">
        <v>25</v>
      </c>
      <c r="F1920" t="s">
        <v>149</v>
      </c>
      <c r="G1920">
        <v>9</v>
      </c>
      <c r="H1920">
        <v>43</v>
      </c>
      <c r="I1920">
        <v>89</v>
      </c>
      <c r="J1920">
        <v>0</v>
      </c>
      <c r="K1920" t="s">
        <v>54</v>
      </c>
      <c r="L1920">
        <v>18</v>
      </c>
      <c r="M1920">
        <v>100</v>
      </c>
      <c r="N1920">
        <v>52</v>
      </c>
      <c r="O1920" t="s">
        <v>134</v>
      </c>
      <c r="P1920" t="s">
        <v>29</v>
      </c>
      <c r="Q1920" t="s">
        <v>50</v>
      </c>
      <c r="R1920" t="s">
        <v>29</v>
      </c>
      <c r="S1920">
        <v>62</v>
      </c>
      <c r="T1920">
        <v>3.5</v>
      </c>
      <c r="U1920" t="s">
        <v>199</v>
      </c>
      <c r="X1920" t="str">
        <f t="shared" si="31"/>
        <v>TA9</v>
      </c>
      <c r="Y1920">
        <f>VLOOKUP($X1920,Salt_Elev!$Q$1:$R$128,2,FALSE)</f>
        <v>0.125</v>
      </c>
    </row>
    <row r="1921" spans="1:25" x14ac:dyDescent="0.25">
      <c r="A1921" s="1">
        <v>45037</v>
      </c>
      <c r="B1921" s="2">
        <v>0.50277777777777777</v>
      </c>
      <c r="C1921" t="s">
        <v>96</v>
      </c>
      <c r="D1921" t="s">
        <v>110</v>
      </c>
      <c r="E1921" t="s">
        <v>25</v>
      </c>
      <c r="F1921" t="s">
        <v>149</v>
      </c>
      <c r="G1921">
        <v>9</v>
      </c>
      <c r="H1921">
        <v>43</v>
      </c>
      <c r="I1921">
        <v>89</v>
      </c>
      <c r="J1921">
        <v>0</v>
      </c>
      <c r="K1921" t="s">
        <v>54</v>
      </c>
      <c r="L1921">
        <v>18</v>
      </c>
      <c r="M1921">
        <v>100</v>
      </c>
      <c r="N1921">
        <v>52</v>
      </c>
      <c r="O1921" t="s">
        <v>134</v>
      </c>
      <c r="P1921" t="s">
        <v>29</v>
      </c>
      <c r="Q1921" t="s">
        <v>50</v>
      </c>
      <c r="R1921" t="s">
        <v>29</v>
      </c>
      <c r="S1921">
        <v>161</v>
      </c>
      <c r="T1921">
        <v>3.5</v>
      </c>
      <c r="U1921" t="s">
        <v>199</v>
      </c>
      <c r="X1921" t="str">
        <f t="shared" si="31"/>
        <v>TA9</v>
      </c>
      <c r="Y1921">
        <f>VLOOKUP($X1921,Salt_Elev!$Q$1:$R$128,2,FALSE)</f>
        <v>0.125</v>
      </c>
    </row>
    <row r="1922" spans="1:25" x14ac:dyDescent="0.25">
      <c r="A1922" s="1">
        <v>45037</v>
      </c>
      <c r="B1922" s="2">
        <v>0.50277777777777777</v>
      </c>
      <c r="C1922" t="s">
        <v>96</v>
      </c>
      <c r="D1922" t="s">
        <v>110</v>
      </c>
      <c r="E1922" t="s">
        <v>25</v>
      </c>
      <c r="F1922" t="s">
        <v>149</v>
      </c>
      <c r="G1922">
        <v>9</v>
      </c>
      <c r="H1922">
        <v>43</v>
      </c>
      <c r="I1922">
        <v>89</v>
      </c>
      <c r="J1922">
        <v>0</v>
      </c>
      <c r="K1922" t="s">
        <v>54</v>
      </c>
      <c r="L1922">
        <v>18</v>
      </c>
      <c r="M1922">
        <v>100</v>
      </c>
      <c r="N1922">
        <v>52</v>
      </c>
      <c r="O1922" t="s">
        <v>134</v>
      </c>
      <c r="P1922" t="s">
        <v>29</v>
      </c>
      <c r="Q1922" t="s">
        <v>50</v>
      </c>
      <c r="R1922" t="s">
        <v>29</v>
      </c>
      <c r="S1922">
        <v>170</v>
      </c>
      <c r="T1922">
        <v>3.1</v>
      </c>
      <c r="U1922" t="s">
        <v>199</v>
      </c>
      <c r="X1922" t="str">
        <f t="shared" ref="X1922:X1985" si="32">_xlfn.CONCAT(F1922,G1922)</f>
        <v>TA9</v>
      </c>
      <c r="Y1922">
        <f>VLOOKUP($X1922,Salt_Elev!$Q$1:$R$128,2,FALSE)</f>
        <v>0.125</v>
      </c>
    </row>
    <row r="1923" spans="1:25" x14ac:dyDescent="0.25">
      <c r="A1923" s="1">
        <v>45037</v>
      </c>
      <c r="B1923" s="2">
        <v>0.50277777777777777</v>
      </c>
      <c r="C1923" t="s">
        <v>96</v>
      </c>
      <c r="D1923" t="s">
        <v>110</v>
      </c>
      <c r="E1923" t="s">
        <v>25</v>
      </c>
      <c r="F1923" t="s">
        <v>149</v>
      </c>
      <c r="G1923">
        <v>9</v>
      </c>
      <c r="H1923">
        <v>43</v>
      </c>
      <c r="I1923">
        <v>89</v>
      </c>
      <c r="J1923">
        <v>0</v>
      </c>
      <c r="K1923" t="s">
        <v>27</v>
      </c>
      <c r="L1923">
        <v>32</v>
      </c>
      <c r="M1923">
        <v>50</v>
      </c>
      <c r="N1923">
        <v>248</v>
      </c>
      <c r="O1923" t="s">
        <v>109</v>
      </c>
      <c r="P1923" t="s">
        <v>29</v>
      </c>
      <c r="Q1923" t="s">
        <v>29</v>
      </c>
      <c r="R1923" t="s">
        <v>40</v>
      </c>
      <c r="S1923">
        <v>204</v>
      </c>
      <c r="T1923">
        <v>1.1000000000000001</v>
      </c>
      <c r="U1923" t="s">
        <v>199</v>
      </c>
      <c r="W1923">
        <v>6</v>
      </c>
      <c r="X1923" t="str">
        <f t="shared" si="32"/>
        <v>TA9</v>
      </c>
      <c r="Y1923">
        <f>VLOOKUP($X1923,Salt_Elev!$Q$1:$R$128,2,FALSE)</f>
        <v>0.125</v>
      </c>
    </row>
    <row r="1924" spans="1:25" x14ac:dyDescent="0.25">
      <c r="A1924" s="1">
        <v>45037</v>
      </c>
      <c r="B1924" s="2">
        <v>0.50277777777777777</v>
      </c>
      <c r="C1924" t="s">
        <v>96</v>
      </c>
      <c r="D1924" t="s">
        <v>110</v>
      </c>
      <c r="E1924" t="s">
        <v>25</v>
      </c>
      <c r="F1924" t="s">
        <v>149</v>
      </c>
      <c r="G1924">
        <v>9</v>
      </c>
      <c r="H1924">
        <v>43</v>
      </c>
      <c r="I1924">
        <v>89</v>
      </c>
      <c r="J1924">
        <v>0</v>
      </c>
      <c r="K1924" t="s">
        <v>27</v>
      </c>
      <c r="L1924">
        <v>32</v>
      </c>
      <c r="M1924">
        <v>50</v>
      </c>
      <c r="N1924">
        <v>248</v>
      </c>
      <c r="O1924" t="s">
        <v>109</v>
      </c>
      <c r="P1924" t="s">
        <v>29</v>
      </c>
      <c r="Q1924" t="s">
        <v>29</v>
      </c>
      <c r="R1924" t="s">
        <v>40</v>
      </c>
      <c r="S1924">
        <v>153</v>
      </c>
      <c r="T1924">
        <v>1.1000000000000001</v>
      </c>
      <c r="U1924" t="s">
        <v>199</v>
      </c>
      <c r="W1924">
        <v>6</v>
      </c>
      <c r="X1924" t="str">
        <f t="shared" si="32"/>
        <v>TA9</v>
      </c>
      <c r="Y1924">
        <f>VLOOKUP($X1924,Salt_Elev!$Q$1:$R$128,2,FALSE)</f>
        <v>0.125</v>
      </c>
    </row>
    <row r="1925" spans="1:25" x14ac:dyDescent="0.25">
      <c r="A1925" s="1">
        <v>45037</v>
      </c>
      <c r="B1925" s="2">
        <v>0.50277777777777777</v>
      </c>
      <c r="C1925" t="s">
        <v>96</v>
      </c>
      <c r="D1925" t="s">
        <v>110</v>
      </c>
      <c r="E1925" t="s">
        <v>25</v>
      </c>
      <c r="F1925" t="s">
        <v>149</v>
      </c>
      <c r="G1925">
        <v>9</v>
      </c>
      <c r="H1925">
        <v>43</v>
      </c>
      <c r="I1925">
        <v>89</v>
      </c>
      <c r="J1925">
        <v>0</v>
      </c>
      <c r="K1925" t="s">
        <v>27</v>
      </c>
      <c r="L1925">
        <v>32</v>
      </c>
      <c r="M1925">
        <v>50</v>
      </c>
      <c r="N1925">
        <v>248</v>
      </c>
      <c r="O1925" t="s">
        <v>109</v>
      </c>
      <c r="P1925" t="s">
        <v>29</v>
      </c>
      <c r="Q1925" t="s">
        <v>29</v>
      </c>
      <c r="R1925" t="s">
        <v>40</v>
      </c>
      <c r="S1925">
        <v>155</v>
      </c>
      <c r="T1925">
        <v>1.1000000000000001</v>
      </c>
      <c r="U1925" t="s">
        <v>199</v>
      </c>
      <c r="W1925">
        <v>6</v>
      </c>
      <c r="X1925" t="str">
        <f t="shared" si="32"/>
        <v>TA9</v>
      </c>
      <c r="Y1925">
        <f>VLOOKUP($X1925,Salt_Elev!$Q$1:$R$128,2,FALSE)</f>
        <v>0.125</v>
      </c>
    </row>
    <row r="1926" spans="1:25" x14ac:dyDescent="0.25">
      <c r="A1926" s="1">
        <v>45037</v>
      </c>
      <c r="B1926" s="2">
        <v>0.50277777777777777</v>
      </c>
      <c r="C1926" t="s">
        <v>96</v>
      </c>
      <c r="D1926" t="s">
        <v>110</v>
      </c>
      <c r="E1926" t="s">
        <v>25</v>
      </c>
      <c r="F1926" t="s">
        <v>149</v>
      </c>
      <c r="G1926">
        <v>9</v>
      </c>
      <c r="H1926">
        <v>43</v>
      </c>
      <c r="I1926">
        <v>89</v>
      </c>
      <c r="J1926">
        <v>0</v>
      </c>
      <c r="K1926" t="s">
        <v>27</v>
      </c>
      <c r="L1926">
        <v>32</v>
      </c>
      <c r="M1926">
        <v>50</v>
      </c>
      <c r="N1926">
        <v>248</v>
      </c>
      <c r="O1926" t="s">
        <v>109</v>
      </c>
      <c r="P1926" t="s">
        <v>29</v>
      </c>
      <c r="Q1926" t="s">
        <v>29</v>
      </c>
      <c r="R1926" t="s">
        <v>40</v>
      </c>
      <c r="S1926">
        <v>190</v>
      </c>
      <c r="T1926">
        <v>1</v>
      </c>
      <c r="U1926" t="s">
        <v>199</v>
      </c>
      <c r="W1926">
        <v>6</v>
      </c>
      <c r="X1926" t="str">
        <f t="shared" si="32"/>
        <v>TA9</v>
      </c>
      <c r="Y1926">
        <f>VLOOKUP($X1926,Salt_Elev!$Q$1:$R$128,2,FALSE)</f>
        <v>0.125</v>
      </c>
    </row>
    <row r="1927" spans="1:25" x14ac:dyDescent="0.25">
      <c r="A1927" s="1">
        <v>45037</v>
      </c>
      <c r="B1927" s="2">
        <v>0.50277777777777777</v>
      </c>
      <c r="C1927" t="s">
        <v>96</v>
      </c>
      <c r="D1927" t="s">
        <v>110</v>
      </c>
      <c r="E1927" t="s">
        <v>25</v>
      </c>
      <c r="F1927" t="s">
        <v>149</v>
      </c>
      <c r="G1927">
        <v>9</v>
      </c>
      <c r="H1927">
        <v>43</v>
      </c>
      <c r="I1927">
        <v>89</v>
      </c>
      <c r="J1927">
        <v>0</v>
      </c>
      <c r="K1927" t="s">
        <v>27</v>
      </c>
      <c r="L1927">
        <v>32</v>
      </c>
      <c r="M1927">
        <v>50</v>
      </c>
      <c r="N1927">
        <v>248</v>
      </c>
      <c r="O1927" t="s">
        <v>109</v>
      </c>
      <c r="P1927" t="s">
        <v>29</v>
      </c>
      <c r="Q1927" t="s">
        <v>29</v>
      </c>
      <c r="R1927" t="s">
        <v>40</v>
      </c>
      <c r="S1927">
        <v>109</v>
      </c>
      <c r="T1927">
        <v>1</v>
      </c>
      <c r="U1927" t="s">
        <v>199</v>
      </c>
      <c r="W1927">
        <v>6</v>
      </c>
      <c r="X1927" t="str">
        <f t="shared" si="32"/>
        <v>TA9</v>
      </c>
      <c r="Y1927">
        <f>VLOOKUP($X1927,Salt_Elev!$Q$1:$R$128,2,FALSE)</f>
        <v>0.125</v>
      </c>
    </row>
    <row r="1928" spans="1:25" x14ac:dyDescent="0.25">
      <c r="A1928" s="1">
        <v>45037</v>
      </c>
      <c r="B1928" s="2">
        <v>0.50277777777777777</v>
      </c>
      <c r="C1928" t="s">
        <v>96</v>
      </c>
      <c r="D1928" t="s">
        <v>110</v>
      </c>
      <c r="E1928" t="s">
        <v>25</v>
      </c>
      <c r="F1928" t="s">
        <v>149</v>
      </c>
      <c r="G1928">
        <v>9</v>
      </c>
      <c r="H1928">
        <v>43</v>
      </c>
      <c r="I1928">
        <v>89</v>
      </c>
      <c r="J1928">
        <v>0</v>
      </c>
      <c r="K1928" t="s">
        <v>27</v>
      </c>
      <c r="L1928">
        <v>32</v>
      </c>
      <c r="M1928">
        <v>50</v>
      </c>
      <c r="N1928">
        <v>248</v>
      </c>
      <c r="O1928" t="s">
        <v>109</v>
      </c>
      <c r="P1928" t="s">
        <v>29</v>
      </c>
      <c r="Q1928" t="s">
        <v>29</v>
      </c>
      <c r="R1928" t="s">
        <v>40</v>
      </c>
      <c r="S1928">
        <v>115</v>
      </c>
      <c r="T1928">
        <v>1</v>
      </c>
      <c r="U1928" t="s">
        <v>199</v>
      </c>
      <c r="W1928">
        <v>6</v>
      </c>
      <c r="X1928" t="str">
        <f t="shared" si="32"/>
        <v>TA9</v>
      </c>
      <c r="Y1928">
        <f>VLOOKUP($X1928,Salt_Elev!$Q$1:$R$128,2,FALSE)</f>
        <v>0.125</v>
      </c>
    </row>
    <row r="1929" spans="1:25" x14ac:dyDescent="0.25">
      <c r="A1929" s="1">
        <v>45037</v>
      </c>
      <c r="B1929" s="2">
        <v>0.50277777777777777</v>
      </c>
      <c r="C1929" t="s">
        <v>96</v>
      </c>
      <c r="D1929" t="s">
        <v>110</v>
      </c>
      <c r="E1929" t="s">
        <v>25</v>
      </c>
      <c r="F1929" t="s">
        <v>149</v>
      </c>
      <c r="G1929">
        <v>9</v>
      </c>
      <c r="H1929">
        <v>43</v>
      </c>
      <c r="I1929">
        <v>89</v>
      </c>
      <c r="J1929">
        <v>0</v>
      </c>
      <c r="K1929" t="s">
        <v>27</v>
      </c>
      <c r="L1929">
        <v>32</v>
      </c>
      <c r="M1929">
        <v>50</v>
      </c>
      <c r="N1929">
        <v>248</v>
      </c>
      <c r="O1929" t="s">
        <v>109</v>
      </c>
      <c r="P1929" t="s">
        <v>29</v>
      </c>
      <c r="Q1929" t="s">
        <v>29</v>
      </c>
      <c r="R1929" t="s">
        <v>40</v>
      </c>
      <c r="S1929">
        <v>192</v>
      </c>
      <c r="T1929">
        <v>0.9</v>
      </c>
      <c r="U1929" t="s">
        <v>199</v>
      </c>
      <c r="W1929">
        <v>6</v>
      </c>
      <c r="X1929" t="str">
        <f t="shared" si="32"/>
        <v>TA9</v>
      </c>
      <c r="Y1929">
        <f>VLOOKUP($X1929,Salt_Elev!$Q$1:$R$128,2,FALSE)</f>
        <v>0.125</v>
      </c>
    </row>
    <row r="1930" spans="1:25" x14ac:dyDescent="0.25">
      <c r="A1930" s="1">
        <v>45037</v>
      </c>
      <c r="B1930" s="2">
        <v>0.50277777777777777</v>
      </c>
      <c r="C1930" t="s">
        <v>96</v>
      </c>
      <c r="D1930" t="s">
        <v>110</v>
      </c>
      <c r="E1930" t="s">
        <v>25</v>
      </c>
      <c r="F1930" t="s">
        <v>149</v>
      </c>
      <c r="G1930">
        <v>9</v>
      </c>
      <c r="H1930">
        <v>43</v>
      </c>
      <c r="I1930">
        <v>89</v>
      </c>
      <c r="J1930">
        <v>0</v>
      </c>
      <c r="K1930" t="s">
        <v>27</v>
      </c>
      <c r="L1930">
        <v>32</v>
      </c>
      <c r="M1930">
        <v>50</v>
      </c>
      <c r="N1930">
        <v>248</v>
      </c>
      <c r="O1930" t="s">
        <v>109</v>
      </c>
      <c r="P1930" t="s">
        <v>29</v>
      </c>
      <c r="Q1930" t="s">
        <v>29</v>
      </c>
      <c r="R1930" t="s">
        <v>40</v>
      </c>
      <c r="S1930">
        <v>131</v>
      </c>
      <c r="T1930">
        <v>0.9</v>
      </c>
      <c r="U1930" t="s">
        <v>199</v>
      </c>
      <c r="W1930">
        <v>6</v>
      </c>
      <c r="X1930" t="str">
        <f t="shared" si="32"/>
        <v>TA9</v>
      </c>
      <c r="Y1930">
        <f>VLOOKUP($X1930,Salt_Elev!$Q$1:$R$128,2,FALSE)</f>
        <v>0.125</v>
      </c>
    </row>
    <row r="1931" spans="1:25" x14ac:dyDescent="0.25">
      <c r="A1931" s="1">
        <v>45037</v>
      </c>
      <c r="B1931" s="2">
        <v>0.50277777777777777</v>
      </c>
      <c r="C1931" t="s">
        <v>96</v>
      </c>
      <c r="D1931" t="s">
        <v>110</v>
      </c>
      <c r="E1931" t="s">
        <v>25</v>
      </c>
      <c r="F1931" t="s">
        <v>149</v>
      </c>
      <c r="G1931">
        <v>9</v>
      </c>
      <c r="H1931">
        <v>43</v>
      </c>
      <c r="I1931">
        <v>89</v>
      </c>
      <c r="J1931">
        <v>0</v>
      </c>
      <c r="K1931" t="s">
        <v>27</v>
      </c>
      <c r="L1931">
        <v>32</v>
      </c>
      <c r="M1931">
        <v>50</v>
      </c>
      <c r="N1931">
        <v>248</v>
      </c>
      <c r="O1931" t="s">
        <v>109</v>
      </c>
      <c r="P1931" t="s">
        <v>29</v>
      </c>
      <c r="Q1931" t="s">
        <v>29</v>
      </c>
      <c r="R1931" t="s">
        <v>40</v>
      </c>
      <c r="S1931">
        <v>260</v>
      </c>
      <c r="T1931">
        <v>0.8</v>
      </c>
      <c r="U1931" t="s">
        <v>199</v>
      </c>
      <c r="W1931">
        <v>6</v>
      </c>
      <c r="X1931" t="str">
        <f t="shared" si="32"/>
        <v>TA9</v>
      </c>
      <c r="Y1931">
        <f>VLOOKUP($X1931,Salt_Elev!$Q$1:$R$128,2,FALSE)</f>
        <v>0.125</v>
      </c>
    </row>
    <row r="1932" spans="1:25" x14ac:dyDescent="0.25">
      <c r="A1932" s="1">
        <v>45037</v>
      </c>
      <c r="B1932" s="2">
        <v>0.50277777777777777</v>
      </c>
      <c r="C1932" t="s">
        <v>96</v>
      </c>
      <c r="D1932" t="s">
        <v>110</v>
      </c>
      <c r="E1932" t="s">
        <v>25</v>
      </c>
      <c r="F1932" t="s">
        <v>149</v>
      </c>
      <c r="G1932">
        <v>9</v>
      </c>
      <c r="H1932">
        <v>43</v>
      </c>
      <c r="I1932">
        <v>89</v>
      </c>
      <c r="J1932">
        <v>0</v>
      </c>
      <c r="K1932" t="s">
        <v>27</v>
      </c>
      <c r="L1932">
        <v>32</v>
      </c>
      <c r="M1932">
        <v>50</v>
      </c>
      <c r="N1932">
        <v>248</v>
      </c>
      <c r="O1932" t="s">
        <v>109</v>
      </c>
      <c r="P1932" t="s">
        <v>29</v>
      </c>
      <c r="Q1932" t="s">
        <v>29</v>
      </c>
      <c r="R1932" t="s">
        <v>40</v>
      </c>
      <c r="S1932">
        <v>244</v>
      </c>
      <c r="T1932">
        <v>0.7</v>
      </c>
      <c r="U1932" t="s">
        <v>199</v>
      </c>
      <c r="W1932">
        <v>6</v>
      </c>
      <c r="X1932" t="str">
        <f t="shared" si="32"/>
        <v>TA9</v>
      </c>
      <c r="Y1932">
        <f>VLOOKUP($X1932,Salt_Elev!$Q$1:$R$128,2,FALSE)</f>
        <v>0.125</v>
      </c>
    </row>
    <row r="1933" spans="1:25" x14ac:dyDescent="0.25">
      <c r="A1933" s="1">
        <v>45037</v>
      </c>
      <c r="B1933" s="2">
        <v>0.50277777777777777</v>
      </c>
      <c r="C1933" t="s">
        <v>96</v>
      </c>
      <c r="D1933" t="s">
        <v>110</v>
      </c>
      <c r="E1933" t="s">
        <v>25</v>
      </c>
      <c r="F1933" t="s">
        <v>149</v>
      </c>
      <c r="G1933">
        <v>9</v>
      </c>
      <c r="H1933">
        <v>43</v>
      </c>
      <c r="I1933">
        <v>89</v>
      </c>
      <c r="J1933">
        <v>0</v>
      </c>
      <c r="K1933" t="s">
        <v>44</v>
      </c>
      <c r="L1933">
        <v>35</v>
      </c>
      <c r="M1933">
        <v>50</v>
      </c>
      <c r="N1933">
        <v>275</v>
      </c>
      <c r="O1933" t="s">
        <v>200</v>
      </c>
      <c r="P1933" t="s">
        <v>29</v>
      </c>
      <c r="Q1933" t="s">
        <v>29</v>
      </c>
      <c r="R1933" t="s">
        <v>29</v>
      </c>
      <c r="S1933">
        <v>72</v>
      </c>
      <c r="T1933">
        <v>1</v>
      </c>
      <c r="U1933" t="s">
        <v>199</v>
      </c>
      <c r="X1933" t="str">
        <f t="shared" si="32"/>
        <v>TA9</v>
      </c>
      <c r="Y1933">
        <f>VLOOKUP($X1933,Salt_Elev!$Q$1:$R$128,2,FALSE)</f>
        <v>0.125</v>
      </c>
    </row>
    <row r="1934" spans="1:25" x14ac:dyDescent="0.25">
      <c r="A1934" s="1">
        <v>45037</v>
      </c>
      <c r="B1934" s="2">
        <v>0.50277777777777777</v>
      </c>
      <c r="C1934" t="s">
        <v>96</v>
      </c>
      <c r="D1934" t="s">
        <v>110</v>
      </c>
      <c r="E1934" t="s">
        <v>25</v>
      </c>
      <c r="F1934" t="s">
        <v>149</v>
      </c>
      <c r="G1934">
        <v>9</v>
      </c>
      <c r="H1934">
        <v>43</v>
      </c>
      <c r="I1934">
        <v>89</v>
      </c>
      <c r="J1934">
        <v>0</v>
      </c>
      <c r="K1934" t="s">
        <v>44</v>
      </c>
      <c r="L1934">
        <v>35</v>
      </c>
      <c r="M1934">
        <v>50</v>
      </c>
      <c r="N1934">
        <v>275</v>
      </c>
      <c r="O1934" t="s">
        <v>200</v>
      </c>
      <c r="P1934" t="s">
        <v>29</v>
      </c>
      <c r="Q1934" t="s">
        <v>29</v>
      </c>
      <c r="R1934" t="s">
        <v>29</v>
      </c>
      <c r="S1934">
        <v>55</v>
      </c>
      <c r="T1934">
        <v>0.9</v>
      </c>
      <c r="U1934" t="s">
        <v>199</v>
      </c>
      <c r="X1934" t="str">
        <f t="shared" si="32"/>
        <v>TA9</v>
      </c>
      <c r="Y1934">
        <f>VLOOKUP($X1934,Salt_Elev!$Q$1:$R$128,2,FALSE)</f>
        <v>0.125</v>
      </c>
    </row>
    <row r="1935" spans="1:25" x14ac:dyDescent="0.25">
      <c r="A1935" s="1">
        <v>45037</v>
      </c>
      <c r="B1935" s="2">
        <v>0.50277777777777777</v>
      </c>
      <c r="C1935" t="s">
        <v>96</v>
      </c>
      <c r="D1935" t="s">
        <v>110</v>
      </c>
      <c r="E1935" t="s">
        <v>25</v>
      </c>
      <c r="F1935" t="s">
        <v>149</v>
      </c>
      <c r="G1935">
        <v>9</v>
      </c>
      <c r="H1935">
        <v>43</v>
      </c>
      <c r="I1935">
        <v>89</v>
      </c>
      <c r="J1935">
        <v>0</v>
      </c>
      <c r="K1935" t="s">
        <v>44</v>
      </c>
      <c r="L1935">
        <v>35</v>
      </c>
      <c r="M1935">
        <v>50</v>
      </c>
      <c r="N1935">
        <v>275</v>
      </c>
      <c r="O1935" t="s">
        <v>200</v>
      </c>
      <c r="P1935" t="s">
        <v>29</v>
      </c>
      <c r="Q1935" t="s">
        <v>29</v>
      </c>
      <c r="R1935" t="s">
        <v>29</v>
      </c>
      <c r="S1935">
        <v>131</v>
      </c>
      <c r="T1935">
        <v>0.9</v>
      </c>
      <c r="U1935" t="s">
        <v>199</v>
      </c>
      <c r="X1935" t="str">
        <f t="shared" si="32"/>
        <v>TA9</v>
      </c>
      <c r="Y1935">
        <f>VLOOKUP($X1935,Salt_Elev!$Q$1:$R$128,2,FALSE)</f>
        <v>0.125</v>
      </c>
    </row>
    <row r="1936" spans="1:25" x14ac:dyDescent="0.25">
      <c r="A1936" s="1">
        <v>45037</v>
      </c>
      <c r="B1936" s="2">
        <v>0.50277777777777777</v>
      </c>
      <c r="C1936" t="s">
        <v>96</v>
      </c>
      <c r="D1936" t="s">
        <v>110</v>
      </c>
      <c r="E1936" t="s">
        <v>25</v>
      </c>
      <c r="F1936" t="s">
        <v>149</v>
      </c>
      <c r="G1936">
        <v>9</v>
      </c>
      <c r="H1936">
        <v>43</v>
      </c>
      <c r="I1936">
        <v>89</v>
      </c>
      <c r="J1936">
        <v>0</v>
      </c>
      <c r="K1936" t="s">
        <v>44</v>
      </c>
      <c r="L1936">
        <v>35</v>
      </c>
      <c r="M1936">
        <v>50</v>
      </c>
      <c r="N1936">
        <v>275</v>
      </c>
      <c r="O1936" t="s">
        <v>200</v>
      </c>
      <c r="P1936" t="s">
        <v>29</v>
      </c>
      <c r="Q1936" t="s">
        <v>29</v>
      </c>
      <c r="R1936" t="s">
        <v>29</v>
      </c>
      <c r="S1936">
        <v>76</v>
      </c>
      <c r="T1936">
        <v>0.5</v>
      </c>
      <c r="U1936" t="s">
        <v>199</v>
      </c>
      <c r="X1936" t="str">
        <f t="shared" si="32"/>
        <v>TA9</v>
      </c>
      <c r="Y1936">
        <f>VLOOKUP($X1936,Salt_Elev!$Q$1:$R$128,2,FALSE)</f>
        <v>0.125</v>
      </c>
    </row>
    <row r="1937" spans="1:25" x14ac:dyDescent="0.25">
      <c r="A1937" s="1">
        <v>45037</v>
      </c>
      <c r="B1937" s="2">
        <v>0.50277777777777777</v>
      </c>
      <c r="C1937" t="s">
        <v>96</v>
      </c>
      <c r="D1937" t="s">
        <v>110</v>
      </c>
      <c r="E1937" t="s">
        <v>25</v>
      </c>
      <c r="F1937" t="s">
        <v>149</v>
      </c>
      <c r="G1937">
        <v>9</v>
      </c>
      <c r="H1937">
        <v>43</v>
      </c>
      <c r="I1937">
        <v>89</v>
      </c>
      <c r="J1937">
        <v>0</v>
      </c>
      <c r="K1937" t="s">
        <v>44</v>
      </c>
      <c r="L1937">
        <v>35</v>
      </c>
      <c r="M1937">
        <v>50</v>
      </c>
      <c r="N1937">
        <v>275</v>
      </c>
      <c r="O1937" t="s">
        <v>200</v>
      </c>
      <c r="P1937" t="s">
        <v>29</v>
      </c>
      <c r="Q1937" t="s">
        <v>29</v>
      </c>
      <c r="R1937" t="s">
        <v>29</v>
      </c>
      <c r="S1937">
        <v>120</v>
      </c>
      <c r="T1937">
        <v>0.5</v>
      </c>
      <c r="U1937" t="s">
        <v>199</v>
      </c>
      <c r="X1937" t="str">
        <f t="shared" si="32"/>
        <v>TA9</v>
      </c>
      <c r="Y1937">
        <f>VLOOKUP($X1937,Salt_Elev!$Q$1:$R$128,2,FALSE)</f>
        <v>0.125</v>
      </c>
    </row>
    <row r="1938" spans="1:25" x14ac:dyDescent="0.25">
      <c r="A1938" s="1">
        <v>45037</v>
      </c>
      <c r="B1938" s="2">
        <v>0.50277777777777777</v>
      </c>
      <c r="C1938" t="s">
        <v>96</v>
      </c>
      <c r="D1938" t="s">
        <v>110</v>
      </c>
      <c r="E1938" t="s">
        <v>25</v>
      </c>
      <c r="F1938" t="s">
        <v>149</v>
      </c>
      <c r="G1938">
        <v>9</v>
      </c>
      <c r="H1938">
        <v>43</v>
      </c>
      <c r="I1938">
        <v>89</v>
      </c>
      <c r="J1938">
        <v>0</v>
      </c>
      <c r="K1938" t="s">
        <v>44</v>
      </c>
      <c r="L1938">
        <v>35</v>
      </c>
      <c r="M1938">
        <v>50</v>
      </c>
      <c r="N1938">
        <v>275</v>
      </c>
      <c r="O1938" t="s">
        <v>200</v>
      </c>
      <c r="P1938" t="s">
        <v>29</v>
      </c>
      <c r="Q1938" t="s">
        <v>29</v>
      </c>
      <c r="R1938" t="s">
        <v>29</v>
      </c>
      <c r="S1938">
        <v>89</v>
      </c>
      <c r="T1938">
        <v>0.4</v>
      </c>
      <c r="U1938" t="s">
        <v>199</v>
      </c>
      <c r="X1938" t="str">
        <f t="shared" si="32"/>
        <v>TA9</v>
      </c>
      <c r="Y1938">
        <f>VLOOKUP($X1938,Salt_Elev!$Q$1:$R$128,2,FALSE)</f>
        <v>0.125</v>
      </c>
    </row>
    <row r="1939" spans="1:25" x14ac:dyDescent="0.25">
      <c r="A1939" s="1">
        <v>45037</v>
      </c>
      <c r="B1939" s="2">
        <v>0.50277777777777777</v>
      </c>
      <c r="C1939" t="s">
        <v>96</v>
      </c>
      <c r="D1939" t="s">
        <v>110</v>
      </c>
      <c r="E1939" t="s">
        <v>25</v>
      </c>
      <c r="F1939" t="s">
        <v>149</v>
      </c>
      <c r="G1939">
        <v>9</v>
      </c>
      <c r="H1939">
        <v>43</v>
      </c>
      <c r="I1939">
        <v>89</v>
      </c>
      <c r="J1939">
        <v>0</v>
      </c>
      <c r="K1939" t="s">
        <v>44</v>
      </c>
      <c r="L1939">
        <v>35</v>
      </c>
      <c r="M1939">
        <v>50</v>
      </c>
      <c r="N1939">
        <v>275</v>
      </c>
      <c r="O1939" t="s">
        <v>200</v>
      </c>
      <c r="P1939" t="s">
        <v>29</v>
      </c>
      <c r="Q1939" t="s">
        <v>29</v>
      </c>
      <c r="R1939" t="s">
        <v>29</v>
      </c>
      <c r="S1939">
        <v>63</v>
      </c>
      <c r="T1939">
        <v>0.2</v>
      </c>
      <c r="U1939" t="s">
        <v>199</v>
      </c>
      <c r="X1939" t="str">
        <f t="shared" si="32"/>
        <v>TA9</v>
      </c>
      <c r="Y1939">
        <f>VLOOKUP($X1939,Salt_Elev!$Q$1:$R$128,2,FALSE)</f>
        <v>0.125</v>
      </c>
    </row>
    <row r="1940" spans="1:25" x14ac:dyDescent="0.25">
      <c r="A1940" s="1">
        <v>45037</v>
      </c>
      <c r="B1940" s="2">
        <v>0.50277777777777777</v>
      </c>
      <c r="C1940" t="s">
        <v>96</v>
      </c>
      <c r="D1940" t="s">
        <v>110</v>
      </c>
      <c r="E1940" t="s">
        <v>25</v>
      </c>
      <c r="F1940" t="s">
        <v>149</v>
      </c>
      <c r="G1940">
        <v>9</v>
      </c>
      <c r="H1940">
        <v>43</v>
      </c>
      <c r="I1940">
        <v>89</v>
      </c>
      <c r="J1940">
        <v>0</v>
      </c>
      <c r="K1940" t="s">
        <v>44</v>
      </c>
      <c r="L1940">
        <v>35</v>
      </c>
      <c r="M1940">
        <v>50</v>
      </c>
      <c r="N1940">
        <v>275</v>
      </c>
      <c r="O1940" t="s">
        <v>200</v>
      </c>
      <c r="P1940" t="s">
        <v>29</v>
      </c>
      <c r="Q1940" t="s">
        <v>29</v>
      </c>
      <c r="R1940" t="s">
        <v>29</v>
      </c>
      <c r="S1940">
        <v>69</v>
      </c>
      <c r="T1940">
        <v>0.2</v>
      </c>
      <c r="U1940" t="s">
        <v>199</v>
      </c>
      <c r="X1940" t="str">
        <f t="shared" si="32"/>
        <v>TA9</v>
      </c>
      <c r="Y1940">
        <f>VLOOKUP($X1940,Salt_Elev!$Q$1:$R$128,2,FALSE)</f>
        <v>0.125</v>
      </c>
    </row>
    <row r="1941" spans="1:25" x14ac:dyDescent="0.25">
      <c r="A1941" s="1">
        <v>45037</v>
      </c>
      <c r="B1941" s="2">
        <v>0.50277777777777777</v>
      </c>
      <c r="C1941" t="s">
        <v>96</v>
      </c>
      <c r="D1941" t="s">
        <v>110</v>
      </c>
      <c r="E1941" t="s">
        <v>25</v>
      </c>
      <c r="F1941" t="s">
        <v>149</v>
      </c>
      <c r="G1941">
        <v>9</v>
      </c>
      <c r="H1941">
        <v>43</v>
      </c>
      <c r="I1941">
        <v>89</v>
      </c>
      <c r="J1941">
        <v>0</v>
      </c>
      <c r="K1941" t="s">
        <v>44</v>
      </c>
      <c r="L1941">
        <v>35</v>
      </c>
      <c r="M1941">
        <v>50</v>
      </c>
      <c r="N1941">
        <v>275</v>
      </c>
      <c r="O1941" t="s">
        <v>200</v>
      </c>
      <c r="P1941" t="s">
        <v>29</v>
      </c>
      <c r="Q1941" t="s">
        <v>29</v>
      </c>
      <c r="R1941" t="s">
        <v>29</v>
      </c>
      <c r="S1941">
        <v>104</v>
      </c>
      <c r="T1941">
        <v>0.2</v>
      </c>
      <c r="U1941" t="s">
        <v>199</v>
      </c>
      <c r="X1941" t="str">
        <f t="shared" si="32"/>
        <v>TA9</v>
      </c>
      <c r="Y1941">
        <f>VLOOKUP($X1941,Salt_Elev!$Q$1:$R$128,2,FALSE)</f>
        <v>0.125</v>
      </c>
    </row>
    <row r="1942" spans="1:25" x14ac:dyDescent="0.25">
      <c r="A1942" s="1">
        <v>45037</v>
      </c>
      <c r="B1942" s="2">
        <v>0.50277777777777777</v>
      </c>
      <c r="C1942" t="s">
        <v>96</v>
      </c>
      <c r="D1942" t="s">
        <v>110</v>
      </c>
      <c r="E1942" t="s">
        <v>25</v>
      </c>
      <c r="F1942" t="s">
        <v>149</v>
      </c>
      <c r="G1942">
        <v>9</v>
      </c>
      <c r="H1942">
        <v>43</v>
      </c>
      <c r="I1942">
        <v>89</v>
      </c>
      <c r="J1942">
        <v>0</v>
      </c>
      <c r="K1942" t="s">
        <v>44</v>
      </c>
      <c r="L1942">
        <v>35</v>
      </c>
      <c r="M1942">
        <v>50</v>
      </c>
      <c r="N1942">
        <v>275</v>
      </c>
      <c r="O1942" t="s">
        <v>200</v>
      </c>
      <c r="P1942" t="s">
        <v>29</v>
      </c>
      <c r="Q1942" t="s">
        <v>29</v>
      </c>
      <c r="R1942" t="s">
        <v>29</v>
      </c>
      <c r="S1942">
        <v>54</v>
      </c>
      <c r="T1942">
        <v>0.2</v>
      </c>
      <c r="U1942" t="s">
        <v>199</v>
      </c>
      <c r="X1942" t="str">
        <f t="shared" si="32"/>
        <v>TA9</v>
      </c>
      <c r="Y1942">
        <f>VLOOKUP($X1942,Salt_Elev!$Q$1:$R$128,2,FALSE)</f>
        <v>0.125</v>
      </c>
    </row>
    <row r="1943" spans="1:25" x14ac:dyDescent="0.25">
      <c r="A1943" s="1">
        <v>45037</v>
      </c>
      <c r="B1943" s="2">
        <v>0.5229166666666667</v>
      </c>
      <c r="C1943" t="s">
        <v>103</v>
      </c>
      <c r="D1943" t="s">
        <v>157</v>
      </c>
      <c r="E1943" t="s">
        <v>25</v>
      </c>
      <c r="F1943" t="s">
        <v>149</v>
      </c>
      <c r="G1943">
        <v>11</v>
      </c>
      <c r="H1943">
        <v>53.3</v>
      </c>
      <c r="I1943">
        <v>98</v>
      </c>
      <c r="J1943">
        <v>0</v>
      </c>
      <c r="K1943" t="s">
        <v>27</v>
      </c>
      <c r="L1943">
        <v>75</v>
      </c>
      <c r="M1943">
        <v>30</v>
      </c>
      <c r="N1943">
        <v>197</v>
      </c>
      <c r="O1943" t="s">
        <v>109</v>
      </c>
      <c r="P1943" t="s">
        <v>29</v>
      </c>
      <c r="Q1943" t="s">
        <v>29</v>
      </c>
      <c r="R1943" t="s">
        <v>40</v>
      </c>
      <c r="S1943">
        <v>271</v>
      </c>
      <c r="T1943">
        <v>1</v>
      </c>
      <c r="U1943" t="s">
        <v>203</v>
      </c>
      <c r="W1943">
        <v>5</v>
      </c>
      <c r="X1943" t="str">
        <f t="shared" si="32"/>
        <v>TA11</v>
      </c>
      <c r="Y1943">
        <f>VLOOKUP($X1943,Salt_Elev!$Q$1:$R$128,2,FALSE)</f>
        <v>-4.2999999999999997E-2</v>
      </c>
    </row>
    <row r="1944" spans="1:25" x14ac:dyDescent="0.25">
      <c r="A1944" s="1">
        <v>45037</v>
      </c>
      <c r="B1944" s="2">
        <v>0.5229166666666667</v>
      </c>
      <c r="C1944" t="s">
        <v>103</v>
      </c>
      <c r="D1944" t="s">
        <v>157</v>
      </c>
      <c r="E1944" t="s">
        <v>25</v>
      </c>
      <c r="F1944" t="s">
        <v>149</v>
      </c>
      <c r="G1944">
        <v>11</v>
      </c>
      <c r="H1944">
        <v>53.3</v>
      </c>
      <c r="I1944">
        <v>98</v>
      </c>
      <c r="J1944">
        <v>0</v>
      </c>
      <c r="K1944" t="s">
        <v>27</v>
      </c>
      <c r="L1944">
        <v>75</v>
      </c>
      <c r="M1944">
        <v>30</v>
      </c>
      <c r="N1944">
        <v>197</v>
      </c>
      <c r="O1944" t="s">
        <v>109</v>
      </c>
      <c r="P1944" t="s">
        <v>29</v>
      </c>
      <c r="Q1944" t="s">
        <v>29</v>
      </c>
      <c r="R1944" t="s">
        <v>40</v>
      </c>
      <c r="S1944">
        <v>251</v>
      </c>
      <c r="T1944">
        <v>1</v>
      </c>
      <c r="U1944" t="s">
        <v>203</v>
      </c>
      <c r="W1944">
        <v>5</v>
      </c>
      <c r="X1944" t="str">
        <f t="shared" si="32"/>
        <v>TA11</v>
      </c>
      <c r="Y1944">
        <f>VLOOKUP($X1944,Salt_Elev!$Q$1:$R$128,2,FALSE)</f>
        <v>-4.2999999999999997E-2</v>
      </c>
    </row>
    <row r="1945" spans="1:25" x14ac:dyDescent="0.25">
      <c r="A1945" s="1">
        <v>45037</v>
      </c>
      <c r="B1945" s="2">
        <v>0.5229166666666667</v>
      </c>
      <c r="C1945" t="s">
        <v>103</v>
      </c>
      <c r="D1945" t="s">
        <v>157</v>
      </c>
      <c r="E1945" t="s">
        <v>25</v>
      </c>
      <c r="F1945" t="s">
        <v>149</v>
      </c>
      <c r="G1945">
        <v>11</v>
      </c>
      <c r="H1945">
        <v>53.3</v>
      </c>
      <c r="I1945">
        <v>98</v>
      </c>
      <c r="J1945">
        <v>0</v>
      </c>
      <c r="K1945" t="s">
        <v>27</v>
      </c>
      <c r="L1945">
        <v>75</v>
      </c>
      <c r="M1945">
        <v>30</v>
      </c>
      <c r="N1945">
        <v>197</v>
      </c>
      <c r="O1945" t="s">
        <v>109</v>
      </c>
      <c r="P1945" t="s">
        <v>29</v>
      </c>
      <c r="Q1945" t="s">
        <v>29</v>
      </c>
      <c r="R1945" t="s">
        <v>40</v>
      </c>
      <c r="S1945">
        <v>239</v>
      </c>
      <c r="T1945">
        <v>1</v>
      </c>
      <c r="U1945" t="s">
        <v>203</v>
      </c>
      <c r="W1945">
        <v>5</v>
      </c>
      <c r="X1945" t="str">
        <f t="shared" si="32"/>
        <v>TA11</v>
      </c>
      <c r="Y1945">
        <f>VLOOKUP($X1945,Salt_Elev!$Q$1:$R$128,2,FALSE)</f>
        <v>-4.2999999999999997E-2</v>
      </c>
    </row>
    <row r="1946" spans="1:25" x14ac:dyDescent="0.25">
      <c r="A1946" s="1">
        <v>45037</v>
      </c>
      <c r="B1946" s="2">
        <v>0.5229166666666667</v>
      </c>
      <c r="C1946" t="s">
        <v>103</v>
      </c>
      <c r="D1946" t="s">
        <v>157</v>
      </c>
      <c r="E1946" t="s">
        <v>25</v>
      </c>
      <c r="F1946" t="s">
        <v>149</v>
      </c>
      <c r="G1946">
        <v>11</v>
      </c>
      <c r="H1946">
        <v>53.3</v>
      </c>
      <c r="I1946">
        <v>98</v>
      </c>
      <c r="J1946">
        <v>0</v>
      </c>
      <c r="K1946" t="s">
        <v>27</v>
      </c>
      <c r="L1946">
        <v>75</v>
      </c>
      <c r="M1946">
        <v>30</v>
      </c>
      <c r="N1946">
        <v>197</v>
      </c>
      <c r="O1946" t="s">
        <v>109</v>
      </c>
      <c r="P1946" t="s">
        <v>29</v>
      </c>
      <c r="Q1946" t="s">
        <v>29</v>
      </c>
      <c r="R1946" t="s">
        <v>40</v>
      </c>
      <c r="S1946">
        <v>231</v>
      </c>
      <c r="T1946">
        <v>1</v>
      </c>
      <c r="U1946" t="s">
        <v>203</v>
      </c>
      <c r="W1946">
        <v>5</v>
      </c>
      <c r="X1946" t="str">
        <f t="shared" si="32"/>
        <v>TA11</v>
      </c>
      <c r="Y1946">
        <f>VLOOKUP($X1946,Salt_Elev!$Q$1:$R$128,2,FALSE)</f>
        <v>-4.2999999999999997E-2</v>
      </c>
    </row>
    <row r="1947" spans="1:25" x14ac:dyDescent="0.25">
      <c r="A1947" s="1">
        <v>45037</v>
      </c>
      <c r="B1947" s="2">
        <v>0.5229166666666667</v>
      </c>
      <c r="C1947" t="s">
        <v>103</v>
      </c>
      <c r="D1947" t="s">
        <v>157</v>
      </c>
      <c r="E1947" t="s">
        <v>25</v>
      </c>
      <c r="F1947" t="s">
        <v>149</v>
      </c>
      <c r="G1947">
        <v>11</v>
      </c>
      <c r="H1947">
        <v>53.3</v>
      </c>
      <c r="I1947">
        <v>98</v>
      </c>
      <c r="J1947">
        <v>0</v>
      </c>
      <c r="K1947" t="s">
        <v>27</v>
      </c>
      <c r="L1947">
        <v>75</v>
      </c>
      <c r="M1947">
        <v>30</v>
      </c>
      <c r="N1947">
        <v>197</v>
      </c>
      <c r="O1947" t="s">
        <v>109</v>
      </c>
      <c r="P1947" t="s">
        <v>29</v>
      </c>
      <c r="Q1947" t="s">
        <v>29</v>
      </c>
      <c r="R1947" t="s">
        <v>40</v>
      </c>
      <c r="S1947">
        <v>374</v>
      </c>
      <c r="T1947">
        <v>0.9</v>
      </c>
      <c r="U1947" t="s">
        <v>203</v>
      </c>
      <c r="W1947">
        <v>5</v>
      </c>
      <c r="X1947" t="str">
        <f t="shared" si="32"/>
        <v>TA11</v>
      </c>
      <c r="Y1947">
        <f>VLOOKUP($X1947,Salt_Elev!$Q$1:$R$128,2,FALSE)</f>
        <v>-4.2999999999999997E-2</v>
      </c>
    </row>
    <row r="1948" spans="1:25" x14ac:dyDescent="0.25">
      <c r="A1948" s="1">
        <v>45037</v>
      </c>
      <c r="B1948" s="2">
        <v>0.5229166666666667</v>
      </c>
      <c r="C1948" t="s">
        <v>103</v>
      </c>
      <c r="D1948" t="s">
        <v>157</v>
      </c>
      <c r="E1948" t="s">
        <v>25</v>
      </c>
      <c r="F1948" t="s">
        <v>149</v>
      </c>
      <c r="G1948">
        <v>11</v>
      </c>
      <c r="H1948">
        <v>53.3</v>
      </c>
      <c r="I1948">
        <v>98</v>
      </c>
      <c r="J1948">
        <v>0</v>
      </c>
      <c r="K1948" t="s">
        <v>27</v>
      </c>
      <c r="L1948">
        <v>75</v>
      </c>
      <c r="M1948">
        <v>30</v>
      </c>
      <c r="N1948">
        <v>197</v>
      </c>
      <c r="O1948" t="s">
        <v>109</v>
      </c>
      <c r="P1948" t="s">
        <v>29</v>
      </c>
      <c r="Q1948" t="s">
        <v>29</v>
      </c>
      <c r="R1948" t="s">
        <v>40</v>
      </c>
      <c r="S1948">
        <v>220</v>
      </c>
      <c r="T1948">
        <v>0.8</v>
      </c>
      <c r="U1948" t="s">
        <v>203</v>
      </c>
      <c r="W1948">
        <v>5</v>
      </c>
      <c r="X1948" t="str">
        <f t="shared" si="32"/>
        <v>TA11</v>
      </c>
      <c r="Y1948">
        <f>VLOOKUP($X1948,Salt_Elev!$Q$1:$R$128,2,FALSE)</f>
        <v>-4.2999999999999997E-2</v>
      </c>
    </row>
    <row r="1949" spans="1:25" x14ac:dyDescent="0.25">
      <c r="A1949" s="1">
        <v>45037</v>
      </c>
      <c r="B1949" s="2">
        <v>0.5229166666666667</v>
      </c>
      <c r="C1949" t="s">
        <v>103</v>
      </c>
      <c r="D1949" t="s">
        <v>157</v>
      </c>
      <c r="E1949" t="s">
        <v>25</v>
      </c>
      <c r="F1949" t="s">
        <v>149</v>
      </c>
      <c r="G1949">
        <v>11</v>
      </c>
      <c r="H1949">
        <v>53.3</v>
      </c>
      <c r="I1949">
        <v>98</v>
      </c>
      <c r="J1949">
        <v>0</v>
      </c>
      <c r="K1949" t="s">
        <v>27</v>
      </c>
      <c r="L1949">
        <v>75</v>
      </c>
      <c r="M1949">
        <v>30</v>
      </c>
      <c r="N1949">
        <v>197</v>
      </c>
      <c r="O1949" t="s">
        <v>109</v>
      </c>
      <c r="P1949" t="s">
        <v>29</v>
      </c>
      <c r="Q1949" t="s">
        <v>29</v>
      </c>
      <c r="R1949" t="s">
        <v>40</v>
      </c>
      <c r="S1949">
        <v>358</v>
      </c>
      <c r="T1949">
        <v>0.5</v>
      </c>
      <c r="U1949" t="s">
        <v>203</v>
      </c>
      <c r="W1949">
        <v>5</v>
      </c>
      <c r="X1949" t="str">
        <f t="shared" si="32"/>
        <v>TA11</v>
      </c>
      <c r="Y1949">
        <f>VLOOKUP($X1949,Salt_Elev!$Q$1:$R$128,2,FALSE)</f>
        <v>-4.2999999999999997E-2</v>
      </c>
    </row>
    <row r="1950" spans="1:25" x14ac:dyDescent="0.25">
      <c r="A1950" s="1">
        <v>45037</v>
      </c>
      <c r="B1950" s="2">
        <v>0.5229166666666667</v>
      </c>
      <c r="C1950" t="s">
        <v>103</v>
      </c>
      <c r="D1950" t="s">
        <v>157</v>
      </c>
      <c r="E1950" t="s">
        <v>25</v>
      </c>
      <c r="F1950" t="s">
        <v>149</v>
      </c>
      <c r="G1950">
        <v>11</v>
      </c>
      <c r="H1950">
        <v>53.3</v>
      </c>
      <c r="I1950">
        <v>98</v>
      </c>
      <c r="J1950">
        <v>0</v>
      </c>
      <c r="K1950" t="s">
        <v>27</v>
      </c>
      <c r="L1950">
        <v>75</v>
      </c>
      <c r="M1950">
        <v>30</v>
      </c>
      <c r="N1950">
        <v>197</v>
      </c>
      <c r="O1950" t="s">
        <v>109</v>
      </c>
      <c r="P1950" t="s">
        <v>29</v>
      </c>
      <c r="Q1950" t="s">
        <v>29</v>
      </c>
      <c r="R1950" t="s">
        <v>40</v>
      </c>
      <c r="S1950">
        <v>317</v>
      </c>
      <c r="T1950">
        <v>0.5</v>
      </c>
      <c r="U1950" t="s">
        <v>203</v>
      </c>
      <c r="W1950">
        <v>5</v>
      </c>
      <c r="X1950" t="str">
        <f t="shared" si="32"/>
        <v>TA11</v>
      </c>
      <c r="Y1950">
        <f>VLOOKUP($X1950,Salt_Elev!$Q$1:$R$128,2,FALSE)</f>
        <v>-4.2999999999999997E-2</v>
      </c>
    </row>
    <row r="1951" spans="1:25" x14ac:dyDescent="0.25">
      <c r="A1951" s="1">
        <v>45037</v>
      </c>
      <c r="B1951" s="2">
        <v>0.5229166666666667</v>
      </c>
      <c r="C1951" t="s">
        <v>103</v>
      </c>
      <c r="D1951" t="s">
        <v>157</v>
      </c>
      <c r="E1951" t="s">
        <v>25</v>
      </c>
      <c r="F1951" t="s">
        <v>149</v>
      </c>
      <c r="G1951">
        <v>11</v>
      </c>
      <c r="H1951">
        <v>53.3</v>
      </c>
      <c r="I1951">
        <v>98</v>
      </c>
      <c r="J1951">
        <v>0</v>
      </c>
      <c r="K1951" t="s">
        <v>27</v>
      </c>
      <c r="L1951">
        <v>75</v>
      </c>
      <c r="M1951">
        <v>30</v>
      </c>
      <c r="N1951">
        <v>197</v>
      </c>
      <c r="O1951" t="s">
        <v>109</v>
      </c>
      <c r="P1951" t="s">
        <v>29</v>
      </c>
      <c r="Q1951" t="s">
        <v>29</v>
      </c>
      <c r="R1951" t="s">
        <v>40</v>
      </c>
      <c r="S1951">
        <v>279</v>
      </c>
      <c r="T1951">
        <v>0.5</v>
      </c>
      <c r="U1951" t="s">
        <v>203</v>
      </c>
      <c r="W1951">
        <v>5</v>
      </c>
      <c r="X1951" t="str">
        <f t="shared" si="32"/>
        <v>TA11</v>
      </c>
      <c r="Y1951">
        <f>VLOOKUP($X1951,Salt_Elev!$Q$1:$R$128,2,FALSE)</f>
        <v>-4.2999999999999997E-2</v>
      </c>
    </row>
    <row r="1952" spans="1:25" x14ac:dyDescent="0.25">
      <c r="A1952" s="1">
        <v>45037</v>
      </c>
      <c r="B1952" s="2">
        <v>0.5229166666666667</v>
      </c>
      <c r="C1952" t="s">
        <v>103</v>
      </c>
      <c r="D1952" t="s">
        <v>157</v>
      </c>
      <c r="E1952" t="s">
        <v>25</v>
      </c>
      <c r="F1952" t="s">
        <v>149</v>
      </c>
      <c r="G1952">
        <v>11</v>
      </c>
      <c r="H1952">
        <v>53.3</v>
      </c>
      <c r="I1952">
        <v>98</v>
      </c>
      <c r="J1952">
        <v>0</v>
      </c>
      <c r="K1952" t="s">
        <v>27</v>
      </c>
      <c r="L1952">
        <v>75</v>
      </c>
      <c r="M1952">
        <v>30</v>
      </c>
      <c r="N1952">
        <v>197</v>
      </c>
      <c r="O1952" t="s">
        <v>109</v>
      </c>
      <c r="P1952" t="s">
        <v>29</v>
      </c>
      <c r="Q1952" t="s">
        <v>29</v>
      </c>
      <c r="R1952" t="s">
        <v>40</v>
      </c>
      <c r="S1952">
        <v>325</v>
      </c>
      <c r="T1952">
        <v>0.3</v>
      </c>
      <c r="U1952" t="s">
        <v>203</v>
      </c>
      <c r="W1952">
        <v>5</v>
      </c>
      <c r="X1952" t="str">
        <f t="shared" si="32"/>
        <v>TA11</v>
      </c>
      <c r="Y1952">
        <f>VLOOKUP($X1952,Salt_Elev!$Q$1:$R$128,2,FALSE)</f>
        <v>-4.2999999999999997E-2</v>
      </c>
    </row>
    <row r="1953" spans="1:25" x14ac:dyDescent="0.25">
      <c r="A1953" s="1">
        <v>45037</v>
      </c>
      <c r="B1953" s="2">
        <v>0.5229166666666667</v>
      </c>
      <c r="C1953" t="s">
        <v>103</v>
      </c>
      <c r="D1953" t="s">
        <v>157</v>
      </c>
      <c r="E1953" t="s">
        <v>25</v>
      </c>
      <c r="F1953" t="s">
        <v>149</v>
      </c>
      <c r="G1953">
        <v>11</v>
      </c>
      <c r="H1953">
        <v>53.3</v>
      </c>
      <c r="I1953">
        <v>98</v>
      </c>
      <c r="J1953">
        <v>0</v>
      </c>
      <c r="K1953" t="s">
        <v>44</v>
      </c>
      <c r="L1953">
        <v>8</v>
      </c>
      <c r="M1953">
        <v>100</v>
      </c>
      <c r="N1953">
        <v>115</v>
      </c>
      <c r="O1953" t="s">
        <v>204</v>
      </c>
      <c r="P1953" t="s">
        <v>50</v>
      </c>
      <c r="Q1953" t="s">
        <v>29</v>
      </c>
      <c r="R1953" t="s">
        <v>50</v>
      </c>
      <c r="S1953">
        <v>209</v>
      </c>
      <c r="T1953">
        <v>1.3</v>
      </c>
      <c r="U1953" t="s">
        <v>203</v>
      </c>
      <c r="X1953" t="str">
        <f t="shared" si="32"/>
        <v>TA11</v>
      </c>
      <c r="Y1953">
        <f>VLOOKUP($X1953,Salt_Elev!$Q$1:$R$128,2,FALSE)</f>
        <v>-4.2999999999999997E-2</v>
      </c>
    </row>
    <row r="1954" spans="1:25" x14ac:dyDescent="0.25">
      <c r="A1954" s="1">
        <v>45037</v>
      </c>
      <c r="B1954" s="2">
        <v>0.5229166666666667</v>
      </c>
      <c r="C1954" t="s">
        <v>103</v>
      </c>
      <c r="D1954" t="s">
        <v>157</v>
      </c>
      <c r="E1954" t="s">
        <v>25</v>
      </c>
      <c r="F1954" t="s">
        <v>149</v>
      </c>
      <c r="G1954">
        <v>11</v>
      </c>
      <c r="H1954">
        <v>53.3</v>
      </c>
      <c r="I1954">
        <v>98</v>
      </c>
      <c r="J1954">
        <v>0</v>
      </c>
      <c r="K1954" t="s">
        <v>44</v>
      </c>
      <c r="L1954">
        <v>8</v>
      </c>
      <c r="M1954">
        <v>100</v>
      </c>
      <c r="N1954">
        <v>115</v>
      </c>
      <c r="O1954" t="s">
        <v>204</v>
      </c>
      <c r="P1954" t="s">
        <v>50</v>
      </c>
      <c r="Q1954" t="s">
        <v>29</v>
      </c>
      <c r="R1954" t="s">
        <v>50</v>
      </c>
      <c r="S1954">
        <v>211</v>
      </c>
      <c r="T1954">
        <v>1.2</v>
      </c>
      <c r="U1954" t="s">
        <v>203</v>
      </c>
      <c r="X1954" t="str">
        <f t="shared" si="32"/>
        <v>TA11</v>
      </c>
      <c r="Y1954">
        <f>VLOOKUP($X1954,Salt_Elev!$Q$1:$R$128,2,FALSE)</f>
        <v>-4.2999999999999997E-2</v>
      </c>
    </row>
    <row r="1955" spans="1:25" x14ac:dyDescent="0.25">
      <c r="A1955" s="1">
        <v>45037</v>
      </c>
      <c r="B1955" s="2">
        <v>0.5229166666666667</v>
      </c>
      <c r="C1955" t="s">
        <v>103</v>
      </c>
      <c r="D1955" t="s">
        <v>157</v>
      </c>
      <c r="E1955" t="s">
        <v>25</v>
      </c>
      <c r="F1955" t="s">
        <v>149</v>
      </c>
      <c r="G1955">
        <v>11</v>
      </c>
      <c r="H1955">
        <v>53.3</v>
      </c>
      <c r="I1955">
        <v>98</v>
      </c>
      <c r="J1955">
        <v>0</v>
      </c>
      <c r="K1955" t="s">
        <v>44</v>
      </c>
      <c r="L1955">
        <v>8</v>
      </c>
      <c r="M1955">
        <v>100</v>
      </c>
      <c r="N1955">
        <v>115</v>
      </c>
      <c r="O1955" t="s">
        <v>204</v>
      </c>
      <c r="P1955" t="s">
        <v>50</v>
      </c>
      <c r="Q1955" t="s">
        <v>29</v>
      </c>
      <c r="R1955" t="s">
        <v>50</v>
      </c>
      <c r="S1955">
        <v>343</v>
      </c>
      <c r="T1955">
        <v>1</v>
      </c>
      <c r="U1955" t="s">
        <v>203</v>
      </c>
      <c r="X1955" t="str">
        <f t="shared" si="32"/>
        <v>TA11</v>
      </c>
      <c r="Y1955">
        <f>VLOOKUP($X1955,Salt_Elev!$Q$1:$R$128,2,FALSE)</f>
        <v>-4.2999999999999997E-2</v>
      </c>
    </row>
    <row r="1956" spans="1:25" x14ac:dyDescent="0.25">
      <c r="A1956" s="1">
        <v>45037</v>
      </c>
      <c r="B1956" s="2">
        <v>0.5229166666666667</v>
      </c>
      <c r="C1956" t="s">
        <v>103</v>
      </c>
      <c r="D1956" t="s">
        <v>157</v>
      </c>
      <c r="E1956" t="s">
        <v>25</v>
      </c>
      <c r="F1956" t="s">
        <v>149</v>
      </c>
      <c r="G1956">
        <v>11</v>
      </c>
      <c r="H1956">
        <v>53.3</v>
      </c>
      <c r="I1956">
        <v>98</v>
      </c>
      <c r="J1956">
        <v>0</v>
      </c>
      <c r="K1956" t="s">
        <v>44</v>
      </c>
      <c r="L1956">
        <v>8</v>
      </c>
      <c r="M1956">
        <v>100</v>
      </c>
      <c r="N1956">
        <v>115</v>
      </c>
      <c r="O1956" t="s">
        <v>204</v>
      </c>
      <c r="P1956" t="s">
        <v>50</v>
      </c>
      <c r="Q1956" t="s">
        <v>29</v>
      </c>
      <c r="R1956" t="s">
        <v>50</v>
      </c>
      <c r="S1956">
        <v>316</v>
      </c>
      <c r="T1956">
        <v>1</v>
      </c>
      <c r="U1956" t="s">
        <v>203</v>
      </c>
      <c r="X1956" t="str">
        <f t="shared" si="32"/>
        <v>TA11</v>
      </c>
      <c r="Y1956">
        <f>VLOOKUP($X1956,Salt_Elev!$Q$1:$R$128,2,FALSE)</f>
        <v>-4.2999999999999997E-2</v>
      </c>
    </row>
    <row r="1957" spans="1:25" x14ac:dyDescent="0.25">
      <c r="A1957" s="1">
        <v>45037</v>
      </c>
      <c r="B1957" s="2">
        <v>0.5229166666666667</v>
      </c>
      <c r="C1957" t="s">
        <v>103</v>
      </c>
      <c r="D1957" t="s">
        <v>157</v>
      </c>
      <c r="E1957" t="s">
        <v>25</v>
      </c>
      <c r="F1957" t="s">
        <v>149</v>
      </c>
      <c r="G1957">
        <v>11</v>
      </c>
      <c r="H1957">
        <v>53.3</v>
      </c>
      <c r="I1957">
        <v>98</v>
      </c>
      <c r="J1957">
        <v>0</v>
      </c>
      <c r="K1957" t="s">
        <v>44</v>
      </c>
      <c r="L1957">
        <v>8</v>
      </c>
      <c r="M1957">
        <v>100</v>
      </c>
      <c r="N1957">
        <v>115</v>
      </c>
      <c r="O1957" t="s">
        <v>204</v>
      </c>
      <c r="P1957" t="s">
        <v>50</v>
      </c>
      <c r="Q1957" t="s">
        <v>29</v>
      </c>
      <c r="R1957" t="s">
        <v>50</v>
      </c>
      <c r="S1957">
        <v>237</v>
      </c>
      <c r="T1957">
        <v>1</v>
      </c>
      <c r="U1957" t="s">
        <v>203</v>
      </c>
      <c r="X1957" t="str">
        <f t="shared" si="32"/>
        <v>TA11</v>
      </c>
      <c r="Y1957">
        <f>VLOOKUP($X1957,Salt_Elev!$Q$1:$R$128,2,FALSE)</f>
        <v>-4.2999999999999997E-2</v>
      </c>
    </row>
    <row r="1958" spans="1:25" x14ac:dyDescent="0.25">
      <c r="A1958" s="1">
        <v>45037</v>
      </c>
      <c r="B1958" s="2">
        <v>0.5229166666666667</v>
      </c>
      <c r="C1958" t="s">
        <v>103</v>
      </c>
      <c r="D1958" t="s">
        <v>157</v>
      </c>
      <c r="E1958" t="s">
        <v>25</v>
      </c>
      <c r="F1958" t="s">
        <v>149</v>
      </c>
      <c r="G1958">
        <v>11</v>
      </c>
      <c r="H1958">
        <v>53.3</v>
      </c>
      <c r="I1958">
        <v>98</v>
      </c>
      <c r="J1958">
        <v>0</v>
      </c>
      <c r="K1958" t="s">
        <v>44</v>
      </c>
      <c r="L1958">
        <v>8</v>
      </c>
      <c r="M1958">
        <v>100</v>
      </c>
      <c r="N1958">
        <v>115</v>
      </c>
      <c r="O1958" t="s">
        <v>204</v>
      </c>
      <c r="P1958" t="s">
        <v>50</v>
      </c>
      <c r="Q1958" t="s">
        <v>29</v>
      </c>
      <c r="R1958" t="s">
        <v>50</v>
      </c>
      <c r="S1958">
        <v>326</v>
      </c>
      <c r="T1958">
        <v>1</v>
      </c>
      <c r="U1958" t="s">
        <v>203</v>
      </c>
      <c r="X1958" t="str">
        <f t="shared" si="32"/>
        <v>TA11</v>
      </c>
      <c r="Y1958">
        <f>VLOOKUP($X1958,Salt_Elev!$Q$1:$R$128,2,FALSE)</f>
        <v>-4.2999999999999997E-2</v>
      </c>
    </row>
    <row r="1959" spans="1:25" x14ac:dyDescent="0.25">
      <c r="A1959" s="1">
        <v>45037</v>
      </c>
      <c r="B1959" s="2">
        <v>0.5229166666666667</v>
      </c>
      <c r="C1959" t="s">
        <v>103</v>
      </c>
      <c r="D1959" t="s">
        <v>157</v>
      </c>
      <c r="E1959" t="s">
        <v>25</v>
      </c>
      <c r="F1959" t="s">
        <v>149</v>
      </c>
      <c r="G1959">
        <v>11</v>
      </c>
      <c r="H1959">
        <v>53.3</v>
      </c>
      <c r="I1959">
        <v>98</v>
      </c>
      <c r="J1959">
        <v>0</v>
      </c>
      <c r="K1959" t="s">
        <v>44</v>
      </c>
      <c r="L1959">
        <v>8</v>
      </c>
      <c r="M1959">
        <v>100</v>
      </c>
      <c r="N1959">
        <v>115</v>
      </c>
      <c r="O1959" t="s">
        <v>204</v>
      </c>
      <c r="P1959" t="s">
        <v>50</v>
      </c>
      <c r="Q1959" t="s">
        <v>29</v>
      </c>
      <c r="R1959" t="s">
        <v>50</v>
      </c>
      <c r="S1959">
        <v>292</v>
      </c>
      <c r="T1959">
        <v>1</v>
      </c>
      <c r="U1959" t="s">
        <v>203</v>
      </c>
      <c r="X1959" t="str">
        <f t="shared" si="32"/>
        <v>TA11</v>
      </c>
      <c r="Y1959">
        <f>VLOOKUP($X1959,Salt_Elev!$Q$1:$R$128,2,FALSE)</f>
        <v>-4.2999999999999997E-2</v>
      </c>
    </row>
    <row r="1960" spans="1:25" x14ac:dyDescent="0.25">
      <c r="A1960" s="1">
        <v>45037</v>
      </c>
      <c r="B1960" s="2">
        <v>0.5229166666666667</v>
      </c>
      <c r="C1960" t="s">
        <v>103</v>
      </c>
      <c r="D1960" t="s">
        <v>157</v>
      </c>
      <c r="E1960" t="s">
        <v>25</v>
      </c>
      <c r="F1960" t="s">
        <v>149</v>
      </c>
      <c r="G1960">
        <v>11</v>
      </c>
      <c r="H1960">
        <v>53.3</v>
      </c>
      <c r="I1960">
        <v>98</v>
      </c>
      <c r="J1960">
        <v>0</v>
      </c>
      <c r="K1960" t="s">
        <v>44</v>
      </c>
      <c r="L1960">
        <v>8</v>
      </c>
      <c r="M1960">
        <v>100</v>
      </c>
      <c r="N1960">
        <v>115</v>
      </c>
      <c r="O1960" t="s">
        <v>204</v>
      </c>
      <c r="P1960" t="s">
        <v>50</v>
      </c>
      <c r="Q1960" t="s">
        <v>29</v>
      </c>
      <c r="R1960" t="s">
        <v>50</v>
      </c>
      <c r="S1960">
        <v>299</v>
      </c>
      <c r="T1960">
        <v>1</v>
      </c>
      <c r="U1960" t="s">
        <v>203</v>
      </c>
      <c r="X1960" t="str">
        <f t="shared" si="32"/>
        <v>TA11</v>
      </c>
      <c r="Y1960">
        <f>VLOOKUP($X1960,Salt_Elev!$Q$1:$R$128,2,FALSE)</f>
        <v>-4.2999999999999997E-2</v>
      </c>
    </row>
    <row r="1961" spans="1:25" x14ac:dyDescent="0.25">
      <c r="A1961" s="1">
        <v>45037</v>
      </c>
      <c r="B1961" s="2">
        <v>0.5229166666666667</v>
      </c>
      <c r="C1961" t="s">
        <v>103</v>
      </c>
      <c r="D1961" t="s">
        <v>157</v>
      </c>
      <c r="E1961" t="s">
        <v>25</v>
      </c>
      <c r="F1961" t="s">
        <v>149</v>
      </c>
      <c r="G1961">
        <v>11</v>
      </c>
      <c r="H1961">
        <v>53.3</v>
      </c>
      <c r="I1961">
        <v>98</v>
      </c>
      <c r="J1961">
        <v>0</v>
      </c>
      <c r="K1961" t="s">
        <v>44</v>
      </c>
      <c r="L1961">
        <v>8</v>
      </c>
      <c r="M1961">
        <v>100</v>
      </c>
      <c r="N1961">
        <v>115</v>
      </c>
      <c r="O1961" t="s">
        <v>204</v>
      </c>
      <c r="P1961" t="s">
        <v>50</v>
      </c>
      <c r="Q1961" t="s">
        <v>29</v>
      </c>
      <c r="R1961" t="s">
        <v>50</v>
      </c>
      <c r="S1961">
        <v>312</v>
      </c>
      <c r="T1961">
        <v>0.8</v>
      </c>
      <c r="U1961" t="s">
        <v>203</v>
      </c>
      <c r="X1961" t="str">
        <f t="shared" si="32"/>
        <v>TA11</v>
      </c>
      <c r="Y1961">
        <f>VLOOKUP($X1961,Salt_Elev!$Q$1:$R$128,2,FALSE)</f>
        <v>-4.2999999999999997E-2</v>
      </c>
    </row>
    <row r="1962" spans="1:25" x14ac:dyDescent="0.25">
      <c r="A1962" s="1">
        <v>45037</v>
      </c>
      <c r="B1962" s="2">
        <v>0.5229166666666667</v>
      </c>
      <c r="C1962" t="s">
        <v>103</v>
      </c>
      <c r="D1962" t="s">
        <v>157</v>
      </c>
      <c r="E1962" t="s">
        <v>25</v>
      </c>
      <c r="F1962" t="s">
        <v>149</v>
      </c>
      <c r="G1962">
        <v>11</v>
      </c>
      <c r="H1962">
        <v>53.3</v>
      </c>
      <c r="I1962">
        <v>98</v>
      </c>
      <c r="J1962">
        <v>0</v>
      </c>
      <c r="K1962" t="s">
        <v>44</v>
      </c>
      <c r="L1962">
        <v>8</v>
      </c>
      <c r="M1962">
        <v>100</v>
      </c>
      <c r="N1962">
        <v>115</v>
      </c>
      <c r="O1962" t="s">
        <v>204</v>
      </c>
      <c r="P1962" t="s">
        <v>50</v>
      </c>
      <c r="Q1962" t="s">
        <v>29</v>
      </c>
      <c r="R1962" t="s">
        <v>50</v>
      </c>
      <c r="S1962">
        <v>277</v>
      </c>
      <c r="T1962">
        <v>0.8</v>
      </c>
      <c r="U1962" t="s">
        <v>203</v>
      </c>
      <c r="X1962" t="str">
        <f t="shared" si="32"/>
        <v>TA11</v>
      </c>
      <c r="Y1962">
        <f>VLOOKUP($X1962,Salt_Elev!$Q$1:$R$128,2,FALSE)</f>
        <v>-4.2999999999999997E-2</v>
      </c>
    </row>
    <row r="1963" spans="1:25" x14ac:dyDescent="0.25">
      <c r="A1963" s="1">
        <v>45037</v>
      </c>
      <c r="B1963" s="2">
        <v>0.53125</v>
      </c>
      <c r="C1963" t="s">
        <v>96</v>
      </c>
      <c r="D1963" t="s">
        <v>97</v>
      </c>
      <c r="E1963" t="s">
        <v>25</v>
      </c>
      <c r="F1963" t="s">
        <v>149</v>
      </c>
      <c r="G1963">
        <v>12</v>
      </c>
      <c r="H1963">
        <v>64.5</v>
      </c>
      <c r="I1963">
        <v>88</v>
      </c>
      <c r="J1963">
        <v>0</v>
      </c>
      <c r="K1963" t="s">
        <v>140</v>
      </c>
      <c r="L1963">
        <v>26</v>
      </c>
      <c r="M1963">
        <v>100</v>
      </c>
      <c r="N1963">
        <v>1</v>
      </c>
      <c r="O1963" t="s">
        <v>17</v>
      </c>
      <c r="P1963" t="s">
        <v>29</v>
      </c>
      <c r="Q1963" t="s">
        <v>29</v>
      </c>
      <c r="R1963" t="s">
        <v>17</v>
      </c>
      <c r="S1963">
        <v>645</v>
      </c>
      <c r="T1963">
        <v>2.1</v>
      </c>
      <c r="V1963" t="s">
        <v>206</v>
      </c>
      <c r="X1963" t="str">
        <f t="shared" si="32"/>
        <v>TA12</v>
      </c>
      <c r="Y1963">
        <f>VLOOKUP($X1963,Salt_Elev!$Q$1:$R$128,2,FALSE)</f>
        <v>-0.122</v>
      </c>
    </row>
    <row r="1964" spans="1:25" x14ac:dyDescent="0.25">
      <c r="A1964" s="1">
        <v>45037</v>
      </c>
      <c r="B1964" s="2">
        <v>0.53125</v>
      </c>
      <c r="C1964" t="s">
        <v>96</v>
      </c>
      <c r="D1964" t="s">
        <v>97</v>
      </c>
      <c r="E1964" t="s">
        <v>25</v>
      </c>
      <c r="F1964" t="s">
        <v>149</v>
      </c>
      <c r="G1964">
        <v>12</v>
      </c>
      <c r="H1964">
        <v>64.5</v>
      </c>
      <c r="I1964">
        <v>88</v>
      </c>
      <c r="J1964">
        <v>0</v>
      </c>
      <c r="K1964" t="s">
        <v>27</v>
      </c>
      <c r="L1964">
        <v>60</v>
      </c>
      <c r="M1964">
        <v>30</v>
      </c>
      <c r="N1964">
        <v>89</v>
      </c>
      <c r="O1964" t="s">
        <v>32</v>
      </c>
      <c r="P1964" t="s">
        <v>29</v>
      </c>
      <c r="Q1964" t="s">
        <v>29</v>
      </c>
      <c r="R1964" t="s">
        <v>33</v>
      </c>
      <c r="S1964">
        <v>444</v>
      </c>
      <c r="T1964">
        <v>1.2</v>
      </c>
      <c r="U1964" t="s">
        <v>205</v>
      </c>
      <c r="W1964">
        <v>5</v>
      </c>
      <c r="X1964" t="str">
        <f t="shared" si="32"/>
        <v>TA12</v>
      </c>
      <c r="Y1964">
        <f>VLOOKUP($X1964,Salt_Elev!$Q$1:$R$128,2,FALSE)</f>
        <v>-0.122</v>
      </c>
    </row>
    <row r="1965" spans="1:25" x14ac:dyDescent="0.25">
      <c r="A1965" s="1">
        <v>45037</v>
      </c>
      <c r="B1965" s="2">
        <v>0.53125</v>
      </c>
      <c r="C1965" t="s">
        <v>96</v>
      </c>
      <c r="D1965" t="s">
        <v>97</v>
      </c>
      <c r="E1965" t="s">
        <v>25</v>
      </c>
      <c r="F1965" t="s">
        <v>149</v>
      </c>
      <c r="G1965">
        <v>12</v>
      </c>
      <c r="H1965">
        <v>64.5</v>
      </c>
      <c r="I1965">
        <v>88</v>
      </c>
      <c r="J1965">
        <v>0</v>
      </c>
      <c r="K1965" t="s">
        <v>27</v>
      </c>
      <c r="L1965">
        <v>60</v>
      </c>
      <c r="M1965">
        <v>30</v>
      </c>
      <c r="N1965">
        <v>89</v>
      </c>
      <c r="O1965" t="s">
        <v>32</v>
      </c>
      <c r="P1965" t="s">
        <v>29</v>
      </c>
      <c r="Q1965" t="s">
        <v>29</v>
      </c>
      <c r="R1965" t="s">
        <v>33</v>
      </c>
      <c r="S1965">
        <v>462</v>
      </c>
      <c r="T1965">
        <v>1.2</v>
      </c>
      <c r="U1965" t="s">
        <v>205</v>
      </c>
      <c r="W1965">
        <v>5</v>
      </c>
      <c r="X1965" t="str">
        <f t="shared" si="32"/>
        <v>TA12</v>
      </c>
      <c r="Y1965">
        <f>VLOOKUP($X1965,Salt_Elev!$Q$1:$R$128,2,FALSE)</f>
        <v>-0.122</v>
      </c>
    </row>
    <row r="1966" spans="1:25" x14ac:dyDescent="0.25">
      <c r="A1966" s="1">
        <v>45037</v>
      </c>
      <c r="B1966" s="2">
        <v>0.53125</v>
      </c>
      <c r="C1966" t="s">
        <v>96</v>
      </c>
      <c r="D1966" t="s">
        <v>97</v>
      </c>
      <c r="E1966" t="s">
        <v>25</v>
      </c>
      <c r="F1966" t="s">
        <v>149</v>
      </c>
      <c r="G1966">
        <v>12</v>
      </c>
      <c r="H1966">
        <v>64.5</v>
      </c>
      <c r="I1966">
        <v>88</v>
      </c>
      <c r="J1966">
        <v>0</v>
      </c>
      <c r="K1966" t="s">
        <v>27</v>
      </c>
      <c r="L1966">
        <v>60</v>
      </c>
      <c r="M1966">
        <v>30</v>
      </c>
      <c r="N1966">
        <v>89</v>
      </c>
      <c r="O1966" t="s">
        <v>32</v>
      </c>
      <c r="P1966" t="s">
        <v>29</v>
      </c>
      <c r="Q1966" t="s">
        <v>29</v>
      </c>
      <c r="R1966" t="s">
        <v>33</v>
      </c>
      <c r="S1966">
        <v>410</v>
      </c>
      <c r="T1966">
        <v>1</v>
      </c>
      <c r="U1966" t="s">
        <v>205</v>
      </c>
      <c r="W1966">
        <v>5</v>
      </c>
      <c r="X1966" t="str">
        <f t="shared" si="32"/>
        <v>TA12</v>
      </c>
      <c r="Y1966">
        <f>VLOOKUP($X1966,Salt_Elev!$Q$1:$R$128,2,FALSE)</f>
        <v>-0.122</v>
      </c>
    </row>
    <row r="1967" spans="1:25" x14ac:dyDescent="0.25">
      <c r="A1967" s="1">
        <v>45037</v>
      </c>
      <c r="B1967" s="2">
        <v>0.53125</v>
      </c>
      <c r="C1967" t="s">
        <v>96</v>
      </c>
      <c r="D1967" t="s">
        <v>97</v>
      </c>
      <c r="E1967" t="s">
        <v>25</v>
      </c>
      <c r="F1967" t="s">
        <v>149</v>
      </c>
      <c r="G1967">
        <v>12</v>
      </c>
      <c r="H1967">
        <v>64.5</v>
      </c>
      <c r="I1967">
        <v>88</v>
      </c>
      <c r="J1967">
        <v>0</v>
      </c>
      <c r="K1967" t="s">
        <v>27</v>
      </c>
      <c r="L1967">
        <v>60</v>
      </c>
      <c r="M1967">
        <v>30</v>
      </c>
      <c r="N1967">
        <v>89</v>
      </c>
      <c r="O1967" t="s">
        <v>32</v>
      </c>
      <c r="P1967" t="s">
        <v>29</v>
      </c>
      <c r="Q1967" t="s">
        <v>29</v>
      </c>
      <c r="R1967" t="s">
        <v>33</v>
      </c>
      <c r="S1967">
        <v>462</v>
      </c>
      <c r="T1967">
        <v>1</v>
      </c>
      <c r="U1967" t="s">
        <v>205</v>
      </c>
      <c r="W1967">
        <v>5</v>
      </c>
      <c r="X1967" t="str">
        <f t="shared" si="32"/>
        <v>TA12</v>
      </c>
      <c r="Y1967">
        <f>VLOOKUP($X1967,Salt_Elev!$Q$1:$R$128,2,FALSE)</f>
        <v>-0.122</v>
      </c>
    </row>
    <row r="1968" spans="1:25" x14ac:dyDescent="0.25">
      <c r="A1968" s="1">
        <v>45037</v>
      </c>
      <c r="B1968" s="2">
        <v>0.53125</v>
      </c>
      <c r="C1968" t="s">
        <v>96</v>
      </c>
      <c r="D1968" t="s">
        <v>97</v>
      </c>
      <c r="E1968" t="s">
        <v>25</v>
      </c>
      <c r="F1968" t="s">
        <v>149</v>
      </c>
      <c r="G1968">
        <v>12</v>
      </c>
      <c r="H1968">
        <v>64.5</v>
      </c>
      <c r="I1968">
        <v>88</v>
      </c>
      <c r="J1968">
        <v>0</v>
      </c>
      <c r="K1968" t="s">
        <v>27</v>
      </c>
      <c r="L1968">
        <v>60</v>
      </c>
      <c r="M1968">
        <v>30</v>
      </c>
      <c r="N1968">
        <v>89</v>
      </c>
      <c r="O1968" t="s">
        <v>32</v>
      </c>
      <c r="P1968" t="s">
        <v>29</v>
      </c>
      <c r="Q1968" t="s">
        <v>29</v>
      </c>
      <c r="R1968" t="s">
        <v>33</v>
      </c>
      <c r="S1968">
        <v>519</v>
      </c>
      <c r="T1968">
        <v>0.9</v>
      </c>
      <c r="U1968" t="s">
        <v>205</v>
      </c>
      <c r="W1968">
        <v>5</v>
      </c>
      <c r="X1968" t="str">
        <f t="shared" si="32"/>
        <v>TA12</v>
      </c>
      <c r="Y1968">
        <f>VLOOKUP($X1968,Salt_Elev!$Q$1:$R$128,2,FALSE)</f>
        <v>-0.122</v>
      </c>
    </row>
    <row r="1969" spans="1:25" x14ac:dyDescent="0.25">
      <c r="A1969" s="1">
        <v>45037</v>
      </c>
      <c r="B1969" s="2">
        <v>0.53125</v>
      </c>
      <c r="C1969" t="s">
        <v>96</v>
      </c>
      <c r="D1969" t="s">
        <v>97</v>
      </c>
      <c r="E1969" t="s">
        <v>25</v>
      </c>
      <c r="F1969" t="s">
        <v>149</v>
      </c>
      <c r="G1969">
        <v>12</v>
      </c>
      <c r="H1969">
        <v>64.5</v>
      </c>
      <c r="I1969">
        <v>88</v>
      </c>
      <c r="J1969">
        <v>0</v>
      </c>
      <c r="K1969" t="s">
        <v>27</v>
      </c>
      <c r="L1969">
        <v>60</v>
      </c>
      <c r="M1969">
        <v>30</v>
      </c>
      <c r="N1969">
        <v>89</v>
      </c>
      <c r="O1969" t="s">
        <v>32</v>
      </c>
      <c r="P1969" t="s">
        <v>29</v>
      </c>
      <c r="Q1969" t="s">
        <v>29</v>
      </c>
      <c r="R1969" t="s">
        <v>33</v>
      </c>
      <c r="S1969">
        <v>395</v>
      </c>
      <c r="T1969">
        <v>0.9</v>
      </c>
      <c r="U1969" t="s">
        <v>205</v>
      </c>
      <c r="W1969">
        <v>5</v>
      </c>
      <c r="X1969" t="str">
        <f t="shared" si="32"/>
        <v>TA12</v>
      </c>
      <c r="Y1969">
        <f>VLOOKUP($X1969,Salt_Elev!$Q$1:$R$128,2,FALSE)</f>
        <v>-0.122</v>
      </c>
    </row>
    <row r="1970" spans="1:25" x14ac:dyDescent="0.25">
      <c r="A1970" s="1">
        <v>45037</v>
      </c>
      <c r="B1970" s="2">
        <v>0.53125</v>
      </c>
      <c r="C1970" t="s">
        <v>96</v>
      </c>
      <c r="D1970" t="s">
        <v>97</v>
      </c>
      <c r="E1970" t="s">
        <v>25</v>
      </c>
      <c r="F1970" t="s">
        <v>149</v>
      </c>
      <c r="G1970">
        <v>12</v>
      </c>
      <c r="H1970">
        <v>64.5</v>
      </c>
      <c r="I1970">
        <v>88</v>
      </c>
      <c r="J1970">
        <v>0</v>
      </c>
      <c r="K1970" t="s">
        <v>27</v>
      </c>
      <c r="L1970">
        <v>60</v>
      </c>
      <c r="M1970">
        <v>30</v>
      </c>
      <c r="N1970">
        <v>89</v>
      </c>
      <c r="O1970" t="s">
        <v>32</v>
      </c>
      <c r="P1970" t="s">
        <v>29</v>
      </c>
      <c r="Q1970" t="s">
        <v>29</v>
      </c>
      <c r="R1970" t="s">
        <v>33</v>
      </c>
      <c r="S1970">
        <v>484</v>
      </c>
      <c r="T1970">
        <v>0.8</v>
      </c>
      <c r="U1970" t="s">
        <v>205</v>
      </c>
      <c r="W1970">
        <v>5</v>
      </c>
      <c r="X1970" t="str">
        <f t="shared" si="32"/>
        <v>TA12</v>
      </c>
      <c r="Y1970">
        <f>VLOOKUP($X1970,Salt_Elev!$Q$1:$R$128,2,FALSE)</f>
        <v>-0.122</v>
      </c>
    </row>
    <row r="1971" spans="1:25" x14ac:dyDescent="0.25">
      <c r="A1971" s="1">
        <v>45037</v>
      </c>
      <c r="B1971" s="2">
        <v>0.53125</v>
      </c>
      <c r="C1971" t="s">
        <v>96</v>
      </c>
      <c r="D1971" t="s">
        <v>97</v>
      </c>
      <c r="E1971" t="s">
        <v>25</v>
      </c>
      <c r="F1971" t="s">
        <v>149</v>
      </c>
      <c r="G1971">
        <v>12</v>
      </c>
      <c r="H1971">
        <v>64.5</v>
      </c>
      <c r="I1971">
        <v>88</v>
      </c>
      <c r="J1971">
        <v>0</v>
      </c>
      <c r="K1971" t="s">
        <v>27</v>
      </c>
      <c r="L1971">
        <v>60</v>
      </c>
      <c r="M1971">
        <v>30</v>
      </c>
      <c r="N1971">
        <v>89</v>
      </c>
      <c r="O1971" t="s">
        <v>32</v>
      </c>
      <c r="P1971" t="s">
        <v>29</v>
      </c>
      <c r="Q1971" t="s">
        <v>29</v>
      </c>
      <c r="R1971" t="s">
        <v>33</v>
      </c>
      <c r="S1971">
        <v>505</v>
      </c>
      <c r="T1971">
        <v>0.8</v>
      </c>
      <c r="U1971" t="s">
        <v>205</v>
      </c>
      <c r="W1971">
        <v>5</v>
      </c>
      <c r="X1971" t="str">
        <f t="shared" si="32"/>
        <v>TA12</v>
      </c>
      <c r="Y1971">
        <f>VLOOKUP($X1971,Salt_Elev!$Q$1:$R$128,2,FALSE)</f>
        <v>-0.122</v>
      </c>
    </row>
    <row r="1972" spans="1:25" x14ac:dyDescent="0.25">
      <c r="A1972" s="1">
        <v>45037</v>
      </c>
      <c r="B1972" s="2">
        <v>0.53125</v>
      </c>
      <c r="C1972" t="s">
        <v>96</v>
      </c>
      <c r="D1972" t="s">
        <v>97</v>
      </c>
      <c r="E1972" t="s">
        <v>25</v>
      </c>
      <c r="F1972" t="s">
        <v>149</v>
      </c>
      <c r="G1972">
        <v>12</v>
      </c>
      <c r="H1972">
        <v>64.5</v>
      </c>
      <c r="I1972">
        <v>88</v>
      </c>
      <c r="J1972">
        <v>0</v>
      </c>
      <c r="K1972" t="s">
        <v>27</v>
      </c>
      <c r="L1972">
        <v>60</v>
      </c>
      <c r="M1972">
        <v>30</v>
      </c>
      <c r="N1972">
        <v>89</v>
      </c>
      <c r="O1972" t="s">
        <v>32</v>
      </c>
      <c r="P1972" t="s">
        <v>29</v>
      </c>
      <c r="Q1972" t="s">
        <v>29</v>
      </c>
      <c r="R1972" t="s">
        <v>33</v>
      </c>
      <c r="S1972">
        <v>427</v>
      </c>
      <c r="T1972">
        <v>0.8</v>
      </c>
      <c r="U1972" t="s">
        <v>205</v>
      </c>
      <c r="W1972">
        <v>5</v>
      </c>
      <c r="X1972" t="str">
        <f t="shared" si="32"/>
        <v>TA12</v>
      </c>
      <c r="Y1972">
        <f>VLOOKUP($X1972,Salt_Elev!$Q$1:$R$128,2,FALSE)</f>
        <v>-0.122</v>
      </c>
    </row>
    <row r="1973" spans="1:25" x14ac:dyDescent="0.25">
      <c r="A1973" s="1">
        <v>45037</v>
      </c>
      <c r="B1973" s="2">
        <v>0.53125</v>
      </c>
      <c r="C1973" t="s">
        <v>96</v>
      </c>
      <c r="D1973" t="s">
        <v>97</v>
      </c>
      <c r="E1973" t="s">
        <v>25</v>
      </c>
      <c r="F1973" t="s">
        <v>149</v>
      </c>
      <c r="G1973">
        <v>12</v>
      </c>
      <c r="H1973">
        <v>64.5</v>
      </c>
      <c r="I1973">
        <v>88</v>
      </c>
      <c r="J1973">
        <v>0</v>
      </c>
      <c r="K1973" t="s">
        <v>27</v>
      </c>
      <c r="L1973">
        <v>60</v>
      </c>
      <c r="M1973">
        <v>30</v>
      </c>
      <c r="N1973">
        <v>89</v>
      </c>
      <c r="O1973" t="s">
        <v>32</v>
      </c>
      <c r="P1973" t="s">
        <v>29</v>
      </c>
      <c r="Q1973" t="s">
        <v>29</v>
      </c>
      <c r="R1973" t="s">
        <v>33</v>
      </c>
      <c r="S1973">
        <v>430</v>
      </c>
      <c r="T1973">
        <v>0.7</v>
      </c>
      <c r="U1973" t="s">
        <v>205</v>
      </c>
      <c r="W1973">
        <v>5</v>
      </c>
      <c r="X1973" t="str">
        <f t="shared" si="32"/>
        <v>TA12</v>
      </c>
      <c r="Y1973">
        <f>VLOOKUP($X1973,Salt_Elev!$Q$1:$R$128,2,FALSE)</f>
        <v>-0.122</v>
      </c>
    </row>
    <row r="1974" spans="1:25" x14ac:dyDescent="0.25">
      <c r="A1974" s="1">
        <v>45037</v>
      </c>
      <c r="B1974" s="2">
        <v>0.53125</v>
      </c>
      <c r="C1974" t="s">
        <v>96</v>
      </c>
      <c r="D1974" t="s">
        <v>97</v>
      </c>
      <c r="E1974" t="s">
        <v>25</v>
      </c>
      <c r="F1974" t="s">
        <v>149</v>
      </c>
      <c r="G1974">
        <v>12</v>
      </c>
      <c r="H1974">
        <v>64.5</v>
      </c>
      <c r="I1974">
        <v>88</v>
      </c>
      <c r="J1974">
        <v>0</v>
      </c>
      <c r="K1974" t="s">
        <v>44</v>
      </c>
      <c r="L1974">
        <v>2</v>
      </c>
      <c r="M1974">
        <v>100</v>
      </c>
      <c r="N1974">
        <v>74</v>
      </c>
      <c r="O1974" t="s">
        <v>17</v>
      </c>
      <c r="P1974" t="s">
        <v>29</v>
      </c>
      <c r="Q1974" t="s">
        <v>29</v>
      </c>
      <c r="R1974" t="s">
        <v>50</v>
      </c>
      <c r="S1974">
        <v>429</v>
      </c>
      <c r="T1974">
        <v>2</v>
      </c>
      <c r="U1974" t="s">
        <v>205</v>
      </c>
      <c r="X1974" t="str">
        <f t="shared" si="32"/>
        <v>TA12</v>
      </c>
      <c r="Y1974">
        <f>VLOOKUP($X1974,Salt_Elev!$Q$1:$R$128,2,FALSE)</f>
        <v>-0.122</v>
      </c>
    </row>
    <row r="1975" spans="1:25" x14ac:dyDescent="0.25">
      <c r="A1975" s="1">
        <v>45037</v>
      </c>
      <c r="B1975" s="2">
        <v>0.53125</v>
      </c>
      <c r="C1975" t="s">
        <v>96</v>
      </c>
      <c r="D1975" t="s">
        <v>97</v>
      </c>
      <c r="E1975" t="s">
        <v>25</v>
      </c>
      <c r="F1975" t="s">
        <v>149</v>
      </c>
      <c r="G1975">
        <v>12</v>
      </c>
      <c r="H1975">
        <v>64.5</v>
      </c>
      <c r="I1975">
        <v>88</v>
      </c>
      <c r="J1975">
        <v>0</v>
      </c>
      <c r="K1975" t="s">
        <v>44</v>
      </c>
      <c r="L1975">
        <v>2</v>
      </c>
      <c r="M1975">
        <v>100</v>
      </c>
      <c r="N1975">
        <v>74</v>
      </c>
      <c r="O1975" t="s">
        <v>17</v>
      </c>
      <c r="P1975" t="s">
        <v>29</v>
      </c>
      <c r="Q1975" t="s">
        <v>29</v>
      </c>
      <c r="R1975" t="s">
        <v>50</v>
      </c>
      <c r="S1975">
        <v>430</v>
      </c>
      <c r="T1975">
        <v>1.9</v>
      </c>
      <c r="U1975" t="s">
        <v>205</v>
      </c>
      <c r="X1975" t="str">
        <f t="shared" si="32"/>
        <v>TA12</v>
      </c>
      <c r="Y1975">
        <f>VLOOKUP($X1975,Salt_Elev!$Q$1:$R$128,2,FALSE)</f>
        <v>-0.122</v>
      </c>
    </row>
    <row r="1976" spans="1:25" x14ac:dyDescent="0.25">
      <c r="A1976" s="1">
        <v>45037</v>
      </c>
      <c r="B1976" s="2">
        <v>0.53125</v>
      </c>
      <c r="C1976" t="s">
        <v>96</v>
      </c>
      <c r="D1976" t="s">
        <v>97</v>
      </c>
      <c r="E1976" t="s">
        <v>25</v>
      </c>
      <c r="F1976" t="s">
        <v>149</v>
      </c>
      <c r="G1976">
        <v>12</v>
      </c>
      <c r="H1976">
        <v>64.5</v>
      </c>
      <c r="I1976">
        <v>88</v>
      </c>
      <c r="J1976">
        <v>0</v>
      </c>
      <c r="K1976" t="s">
        <v>44</v>
      </c>
      <c r="L1976">
        <v>2</v>
      </c>
      <c r="M1976">
        <v>100</v>
      </c>
      <c r="N1976">
        <v>74</v>
      </c>
      <c r="O1976" t="s">
        <v>17</v>
      </c>
      <c r="P1976" t="s">
        <v>29</v>
      </c>
      <c r="Q1976" t="s">
        <v>29</v>
      </c>
      <c r="R1976" t="s">
        <v>50</v>
      </c>
      <c r="S1976">
        <v>362</v>
      </c>
      <c r="T1976">
        <v>1.9</v>
      </c>
      <c r="U1976" t="s">
        <v>205</v>
      </c>
      <c r="X1976" t="str">
        <f t="shared" si="32"/>
        <v>TA12</v>
      </c>
      <c r="Y1976">
        <f>VLOOKUP($X1976,Salt_Elev!$Q$1:$R$128,2,FALSE)</f>
        <v>-0.122</v>
      </c>
    </row>
    <row r="1977" spans="1:25" x14ac:dyDescent="0.25">
      <c r="A1977" s="1">
        <v>45037</v>
      </c>
      <c r="B1977" s="2">
        <v>0.53125</v>
      </c>
      <c r="C1977" t="s">
        <v>96</v>
      </c>
      <c r="D1977" t="s">
        <v>97</v>
      </c>
      <c r="E1977" t="s">
        <v>25</v>
      </c>
      <c r="F1977" t="s">
        <v>149</v>
      </c>
      <c r="G1977">
        <v>12</v>
      </c>
      <c r="H1977">
        <v>64.5</v>
      </c>
      <c r="I1977">
        <v>88</v>
      </c>
      <c r="J1977">
        <v>0</v>
      </c>
      <c r="K1977" t="s">
        <v>44</v>
      </c>
      <c r="L1977">
        <v>2</v>
      </c>
      <c r="M1977">
        <v>100</v>
      </c>
      <c r="N1977">
        <v>74</v>
      </c>
      <c r="O1977" t="s">
        <v>17</v>
      </c>
      <c r="P1977" t="s">
        <v>29</v>
      </c>
      <c r="Q1977" t="s">
        <v>29</v>
      </c>
      <c r="R1977" t="s">
        <v>50</v>
      </c>
      <c r="S1977">
        <v>400</v>
      </c>
      <c r="T1977">
        <v>1.5</v>
      </c>
      <c r="U1977" t="s">
        <v>205</v>
      </c>
      <c r="X1977" t="str">
        <f t="shared" si="32"/>
        <v>TA12</v>
      </c>
      <c r="Y1977">
        <f>VLOOKUP($X1977,Salt_Elev!$Q$1:$R$128,2,FALSE)</f>
        <v>-0.122</v>
      </c>
    </row>
    <row r="1978" spans="1:25" x14ac:dyDescent="0.25">
      <c r="A1978" s="1">
        <v>45037</v>
      </c>
      <c r="B1978" s="2">
        <v>0.53125</v>
      </c>
      <c r="C1978" t="s">
        <v>96</v>
      </c>
      <c r="D1978" t="s">
        <v>97</v>
      </c>
      <c r="E1978" t="s">
        <v>25</v>
      </c>
      <c r="F1978" t="s">
        <v>149</v>
      </c>
      <c r="G1978">
        <v>12</v>
      </c>
      <c r="H1978">
        <v>64.5</v>
      </c>
      <c r="I1978">
        <v>88</v>
      </c>
      <c r="J1978">
        <v>0</v>
      </c>
      <c r="K1978" t="s">
        <v>44</v>
      </c>
      <c r="L1978">
        <v>2</v>
      </c>
      <c r="M1978">
        <v>100</v>
      </c>
      <c r="N1978">
        <v>74</v>
      </c>
      <c r="O1978" t="s">
        <v>17</v>
      </c>
      <c r="P1978" t="s">
        <v>29</v>
      </c>
      <c r="Q1978" t="s">
        <v>29</v>
      </c>
      <c r="R1978" t="s">
        <v>50</v>
      </c>
      <c r="S1978">
        <v>330</v>
      </c>
      <c r="T1978">
        <v>1.2</v>
      </c>
      <c r="U1978" t="s">
        <v>205</v>
      </c>
      <c r="X1978" t="str">
        <f t="shared" si="32"/>
        <v>TA12</v>
      </c>
      <c r="Y1978">
        <f>VLOOKUP($X1978,Salt_Elev!$Q$1:$R$128,2,FALSE)</f>
        <v>-0.122</v>
      </c>
    </row>
    <row r="1979" spans="1:25" x14ac:dyDescent="0.25">
      <c r="A1979" s="1">
        <v>45037</v>
      </c>
      <c r="B1979" s="2">
        <v>0.53125</v>
      </c>
      <c r="C1979" t="s">
        <v>96</v>
      </c>
      <c r="D1979" t="s">
        <v>97</v>
      </c>
      <c r="E1979" t="s">
        <v>25</v>
      </c>
      <c r="F1979" t="s">
        <v>149</v>
      </c>
      <c r="G1979">
        <v>12</v>
      </c>
      <c r="H1979">
        <v>64.5</v>
      </c>
      <c r="I1979">
        <v>88</v>
      </c>
      <c r="J1979">
        <v>0</v>
      </c>
      <c r="K1979" t="s">
        <v>44</v>
      </c>
      <c r="L1979">
        <v>2</v>
      </c>
      <c r="M1979">
        <v>100</v>
      </c>
      <c r="N1979">
        <v>74</v>
      </c>
      <c r="O1979" t="s">
        <v>17</v>
      </c>
      <c r="P1979" t="s">
        <v>29</v>
      </c>
      <c r="Q1979" t="s">
        <v>29</v>
      </c>
      <c r="R1979" t="s">
        <v>50</v>
      </c>
      <c r="S1979">
        <v>404</v>
      </c>
      <c r="T1979">
        <v>1.2</v>
      </c>
      <c r="U1979" t="s">
        <v>205</v>
      </c>
      <c r="X1979" t="str">
        <f t="shared" si="32"/>
        <v>TA12</v>
      </c>
      <c r="Y1979">
        <f>VLOOKUP($X1979,Salt_Elev!$Q$1:$R$128,2,FALSE)</f>
        <v>-0.122</v>
      </c>
    </row>
    <row r="1980" spans="1:25" x14ac:dyDescent="0.25">
      <c r="A1980" s="1">
        <v>45037</v>
      </c>
      <c r="B1980" s="2">
        <v>0.53125</v>
      </c>
      <c r="C1980" t="s">
        <v>96</v>
      </c>
      <c r="D1980" t="s">
        <v>97</v>
      </c>
      <c r="E1980" t="s">
        <v>25</v>
      </c>
      <c r="F1980" t="s">
        <v>149</v>
      </c>
      <c r="G1980">
        <v>12</v>
      </c>
      <c r="H1980">
        <v>64.5</v>
      </c>
      <c r="I1980">
        <v>88</v>
      </c>
      <c r="J1980">
        <v>0</v>
      </c>
      <c r="K1980" t="s">
        <v>44</v>
      </c>
      <c r="L1980">
        <v>2</v>
      </c>
      <c r="M1980">
        <v>100</v>
      </c>
      <c r="N1980">
        <v>74</v>
      </c>
      <c r="O1980" t="s">
        <v>17</v>
      </c>
      <c r="P1980" t="s">
        <v>29</v>
      </c>
      <c r="Q1980" t="s">
        <v>29</v>
      </c>
      <c r="R1980" t="s">
        <v>50</v>
      </c>
      <c r="S1980">
        <v>265</v>
      </c>
      <c r="T1980">
        <v>1.1000000000000001</v>
      </c>
      <c r="U1980" t="s">
        <v>205</v>
      </c>
      <c r="X1980" t="str">
        <f t="shared" si="32"/>
        <v>TA12</v>
      </c>
      <c r="Y1980">
        <f>VLOOKUP($X1980,Salt_Elev!$Q$1:$R$128,2,FALSE)</f>
        <v>-0.122</v>
      </c>
    </row>
    <row r="1981" spans="1:25" x14ac:dyDescent="0.25">
      <c r="A1981" s="1">
        <v>45037</v>
      </c>
      <c r="B1981" s="2">
        <v>0.53125</v>
      </c>
      <c r="C1981" t="s">
        <v>96</v>
      </c>
      <c r="D1981" t="s">
        <v>97</v>
      </c>
      <c r="E1981" t="s">
        <v>25</v>
      </c>
      <c r="F1981" t="s">
        <v>149</v>
      </c>
      <c r="G1981">
        <v>12</v>
      </c>
      <c r="H1981">
        <v>64.5</v>
      </c>
      <c r="I1981">
        <v>88</v>
      </c>
      <c r="J1981">
        <v>0</v>
      </c>
      <c r="K1981" t="s">
        <v>44</v>
      </c>
      <c r="L1981">
        <v>2</v>
      </c>
      <c r="M1981">
        <v>100</v>
      </c>
      <c r="N1981">
        <v>74</v>
      </c>
      <c r="O1981" t="s">
        <v>17</v>
      </c>
      <c r="P1981" t="s">
        <v>29</v>
      </c>
      <c r="Q1981" t="s">
        <v>29</v>
      </c>
      <c r="R1981" t="s">
        <v>50</v>
      </c>
      <c r="S1981">
        <v>315</v>
      </c>
      <c r="T1981">
        <v>1</v>
      </c>
      <c r="U1981" t="s">
        <v>205</v>
      </c>
      <c r="X1981" t="str">
        <f t="shared" si="32"/>
        <v>TA12</v>
      </c>
      <c r="Y1981">
        <f>VLOOKUP($X1981,Salt_Elev!$Q$1:$R$128,2,FALSE)</f>
        <v>-0.122</v>
      </c>
    </row>
    <row r="1982" spans="1:25" x14ac:dyDescent="0.25">
      <c r="A1982" s="1">
        <v>45037</v>
      </c>
      <c r="B1982" s="2">
        <v>0.53125</v>
      </c>
      <c r="C1982" t="s">
        <v>96</v>
      </c>
      <c r="D1982" t="s">
        <v>97</v>
      </c>
      <c r="E1982" t="s">
        <v>25</v>
      </c>
      <c r="F1982" t="s">
        <v>149</v>
      </c>
      <c r="G1982">
        <v>12</v>
      </c>
      <c r="H1982">
        <v>64.5</v>
      </c>
      <c r="I1982">
        <v>88</v>
      </c>
      <c r="J1982">
        <v>0</v>
      </c>
      <c r="K1982" t="s">
        <v>44</v>
      </c>
      <c r="L1982">
        <v>2</v>
      </c>
      <c r="M1982">
        <v>100</v>
      </c>
      <c r="N1982">
        <v>74</v>
      </c>
      <c r="O1982" t="s">
        <v>17</v>
      </c>
      <c r="P1982" t="s">
        <v>29</v>
      </c>
      <c r="Q1982" t="s">
        <v>29</v>
      </c>
      <c r="R1982" t="s">
        <v>50</v>
      </c>
      <c r="S1982">
        <v>373</v>
      </c>
      <c r="T1982">
        <v>1</v>
      </c>
      <c r="U1982" t="s">
        <v>205</v>
      </c>
      <c r="X1982" t="str">
        <f t="shared" si="32"/>
        <v>TA12</v>
      </c>
      <c r="Y1982">
        <f>VLOOKUP($X1982,Salt_Elev!$Q$1:$R$128,2,FALSE)</f>
        <v>-0.122</v>
      </c>
    </row>
    <row r="1983" spans="1:25" x14ac:dyDescent="0.25">
      <c r="A1983" s="1">
        <v>45037</v>
      </c>
      <c r="B1983" s="2">
        <v>0.53125</v>
      </c>
      <c r="C1983" t="s">
        <v>96</v>
      </c>
      <c r="D1983" t="s">
        <v>97</v>
      </c>
      <c r="E1983" t="s">
        <v>25</v>
      </c>
      <c r="F1983" t="s">
        <v>149</v>
      </c>
      <c r="G1983">
        <v>12</v>
      </c>
      <c r="H1983">
        <v>64.5</v>
      </c>
      <c r="I1983">
        <v>88</v>
      </c>
      <c r="J1983">
        <v>0</v>
      </c>
      <c r="K1983" t="s">
        <v>44</v>
      </c>
      <c r="L1983">
        <v>2</v>
      </c>
      <c r="M1983">
        <v>100</v>
      </c>
      <c r="N1983">
        <v>74</v>
      </c>
      <c r="O1983" t="s">
        <v>17</v>
      </c>
      <c r="P1983" t="s">
        <v>29</v>
      </c>
      <c r="Q1983" t="s">
        <v>29</v>
      </c>
      <c r="R1983" t="s">
        <v>50</v>
      </c>
      <c r="S1983">
        <v>860</v>
      </c>
      <c r="T1983">
        <v>0.5</v>
      </c>
      <c r="U1983" t="s">
        <v>205</v>
      </c>
      <c r="X1983" t="str">
        <f t="shared" si="32"/>
        <v>TA12</v>
      </c>
      <c r="Y1983">
        <f>VLOOKUP($X1983,Salt_Elev!$Q$1:$R$128,2,FALSE)</f>
        <v>-0.122</v>
      </c>
    </row>
    <row r="1984" spans="1:25" x14ac:dyDescent="0.25">
      <c r="A1984" s="1">
        <v>45036</v>
      </c>
      <c r="B1984" s="2">
        <v>0.4513888888888889</v>
      </c>
      <c r="C1984" t="s">
        <v>96</v>
      </c>
      <c r="D1984" t="s">
        <v>97</v>
      </c>
      <c r="E1984" t="s">
        <v>25</v>
      </c>
      <c r="F1984" t="s">
        <v>138</v>
      </c>
      <c r="G1984">
        <v>1</v>
      </c>
      <c r="H1984">
        <v>43.2</v>
      </c>
      <c r="I1984">
        <v>75</v>
      </c>
      <c r="J1984" t="s">
        <v>255</v>
      </c>
      <c r="K1984" t="s">
        <v>136</v>
      </c>
      <c r="L1984">
        <v>2</v>
      </c>
      <c r="M1984">
        <v>100</v>
      </c>
      <c r="N1984">
        <v>47</v>
      </c>
      <c r="O1984" t="s">
        <v>156</v>
      </c>
      <c r="P1984" t="s">
        <v>50</v>
      </c>
      <c r="Q1984" t="s">
        <v>50</v>
      </c>
      <c r="R1984" t="s">
        <v>50</v>
      </c>
      <c r="S1984">
        <v>178</v>
      </c>
      <c r="T1984">
        <v>2.5</v>
      </c>
      <c r="U1984" t="s">
        <v>153</v>
      </c>
      <c r="X1984" t="str">
        <f t="shared" si="32"/>
        <v>TB1</v>
      </c>
      <c r="Y1984">
        <f>VLOOKUP($X1984,Salt_Elev!$Q$1:$R$128,2,FALSE)</f>
        <v>-0.22</v>
      </c>
    </row>
    <row r="1985" spans="1:25" x14ac:dyDescent="0.25">
      <c r="A1985" s="1">
        <v>45036</v>
      </c>
      <c r="B1985" s="2">
        <v>0.4513888888888889</v>
      </c>
      <c r="C1985" t="s">
        <v>96</v>
      </c>
      <c r="D1985" t="s">
        <v>97</v>
      </c>
      <c r="E1985" t="s">
        <v>25</v>
      </c>
      <c r="F1985" t="s">
        <v>138</v>
      </c>
      <c r="G1985">
        <v>1</v>
      </c>
      <c r="H1985">
        <v>43.2</v>
      </c>
      <c r="I1985">
        <v>75</v>
      </c>
      <c r="J1985" t="s">
        <v>255</v>
      </c>
      <c r="K1985" t="s">
        <v>136</v>
      </c>
      <c r="L1985">
        <v>2</v>
      </c>
      <c r="M1985">
        <v>100</v>
      </c>
      <c r="N1985">
        <v>47</v>
      </c>
      <c r="O1985" t="s">
        <v>156</v>
      </c>
      <c r="P1985" t="s">
        <v>50</v>
      </c>
      <c r="Q1985" t="s">
        <v>50</v>
      </c>
      <c r="R1985" t="s">
        <v>50</v>
      </c>
      <c r="S1985">
        <v>133</v>
      </c>
      <c r="T1985">
        <v>2</v>
      </c>
      <c r="U1985" t="s">
        <v>153</v>
      </c>
      <c r="X1985" t="str">
        <f t="shared" si="32"/>
        <v>TB1</v>
      </c>
      <c r="Y1985">
        <f>VLOOKUP($X1985,Salt_Elev!$Q$1:$R$128,2,FALSE)</f>
        <v>-0.22</v>
      </c>
    </row>
    <row r="1986" spans="1:25" x14ac:dyDescent="0.25">
      <c r="A1986" s="1">
        <v>45036</v>
      </c>
      <c r="B1986" s="2">
        <v>0.4513888888888889</v>
      </c>
      <c r="C1986" t="s">
        <v>96</v>
      </c>
      <c r="D1986" t="s">
        <v>97</v>
      </c>
      <c r="E1986" t="s">
        <v>25</v>
      </c>
      <c r="F1986" t="s">
        <v>138</v>
      </c>
      <c r="G1986">
        <v>1</v>
      </c>
      <c r="H1986">
        <v>43.2</v>
      </c>
      <c r="I1986">
        <v>75</v>
      </c>
      <c r="J1986" t="s">
        <v>255</v>
      </c>
      <c r="K1986" t="s">
        <v>136</v>
      </c>
      <c r="L1986">
        <v>2</v>
      </c>
      <c r="M1986">
        <v>100</v>
      </c>
      <c r="N1986">
        <v>47</v>
      </c>
      <c r="O1986" t="s">
        <v>156</v>
      </c>
      <c r="P1986" t="s">
        <v>50</v>
      </c>
      <c r="Q1986" t="s">
        <v>50</v>
      </c>
      <c r="R1986" t="s">
        <v>50</v>
      </c>
      <c r="S1986">
        <v>179</v>
      </c>
      <c r="T1986">
        <v>2</v>
      </c>
      <c r="U1986" t="s">
        <v>153</v>
      </c>
      <c r="X1986" t="str">
        <f t="shared" ref="X1986:X2049" si="33">_xlfn.CONCAT(F1986,G1986)</f>
        <v>TB1</v>
      </c>
      <c r="Y1986">
        <f>VLOOKUP($X1986,Salt_Elev!$Q$1:$R$128,2,FALSE)</f>
        <v>-0.22</v>
      </c>
    </row>
    <row r="1987" spans="1:25" x14ac:dyDescent="0.25">
      <c r="A1987" s="1">
        <v>45036</v>
      </c>
      <c r="B1987" s="2">
        <v>0.4513888888888889</v>
      </c>
      <c r="C1987" t="s">
        <v>96</v>
      </c>
      <c r="D1987" t="s">
        <v>97</v>
      </c>
      <c r="E1987" t="s">
        <v>25</v>
      </c>
      <c r="F1987" t="s">
        <v>138</v>
      </c>
      <c r="G1987">
        <v>1</v>
      </c>
      <c r="H1987">
        <v>43.2</v>
      </c>
      <c r="I1987">
        <v>75</v>
      </c>
      <c r="J1987" t="s">
        <v>255</v>
      </c>
      <c r="K1987" t="s">
        <v>136</v>
      </c>
      <c r="L1987">
        <v>2</v>
      </c>
      <c r="M1987">
        <v>100</v>
      </c>
      <c r="N1987">
        <v>47</v>
      </c>
      <c r="O1987" t="s">
        <v>156</v>
      </c>
      <c r="P1987" t="s">
        <v>50</v>
      </c>
      <c r="Q1987" t="s">
        <v>50</v>
      </c>
      <c r="R1987" t="s">
        <v>50</v>
      </c>
      <c r="S1987">
        <v>177</v>
      </c>
      <c r="T1987">
        <v>2</v>
      </c>
      <c r="U1987" t="s">
        <v>153</v>
      </c>
      <c r="X1987" t="str">
        <f t="shared" si="33"/>
        <v>TB1</v>
      </c>
      <c r="Y1987">
        <f>VLOOKUP($X1987,Salt_Elev!$Q$1:$R$128,2,FALSE)</f>
        <v>-0.22</v>
      </c>
    </row>
    <row r="1988" spans="1:25" x14ac:dyDescent="0.25">
      <c r="A1988" s="1">
        <v>45036</v>
      </c>
      <c r="B1988" s="2">
        <v>0.4513888888888889</v>
      </c>
      <c r="C1988" t="s">
        <v>96</v>
      </c>
      <c r="D1988" t="s">
        <v>97</v>
      </c>
      <c r="E1988" t="s">
        <v>25</v>
      </c>
      <c r="F1988" t="s">
        <v>138</v>
      </c>
      <c r="G1988">
        <v>1</v>
      </c>
      <c r="H1988">
        <v>43.2</v>
      </c>
      <c r="I1988">
        <v>75</v>
      </c>
      <c r="J1988" t="s">
        <v>255</v>
      </c>
      <c r="K1988" t="s">
        <v>136</v>
      </c>
      <c r="L1988">
        <v>2</v>
      </c>
      <c r="M1988">
        <v>100</v>
      </c>
      <c r="N1988">
        <v>47</v>
      </c>
      <c r="O1988" t="s">
        <v>156</v>
      </c>
      <c r="P1988" t="s">
        <v>50</v>
      </c>
      <c r="Q1988" t="s">
        <v>50</v>
      </c>
      <c r="R1988" t="s">
        <v>50</v>
      </c>
      <c r="S1988">
        <v>166</v>
      </c>
      <c r="T1988">
        <v>2</v>
      </c>
      <c r="U1988" t="s">
        <v>153</v>
      </c>
      <c r="X1988" t="str">
        <f t="shared" si="33"/>
        <v>TB1</v>
      </c>
      <c r="Y1988">
        <f>VLOOKUP($X1988,Salt_Elev!$Q$1:$R$128,2,FALSE)</f>
        <v>-0.22</v>
      </c>
    </row>
    <row r="1989" spans="1:25" x14ac:dyDescent="0.25">
      <c r="A1989" s="1">
        <v>45036</v>
      </c>
      <c r="B1989" s="2">
        <v>0.4513888888888889</v>
      </c>
      <c r="C1989" t="s">
        <v>96</v>
      </c>
      <c r="D1989" t="s">
        <v>97</v>
      </c>
      <c r="E1989" t="s">
        <v>25</v>
      </c>
      <c r="F1989" t="s">
        <v>138</v>
      </c>
      <c r="G1989">
        <v>1</v>
      </c>
      <c r="H1989">
        <v>43.2</v>
      </c>
      <c r="I1989">
        <v>75</v>
      </c>
      <c r="J1989" t="s">
        <v>255</v>
      </c>
      <c r="K1989" t="s">
        <v>136</v>
      </c>
      <c r="L1989">
        <v>2</v>
      </c>
      <c r="M1989">
        <v>100</v>
      </c>
      <c r="N1989">
        <v>47</v>
      </c>
      <c r="O1989" t="s">
        <v>156</v>
      </c>
      <c r="P1989" t="s">
        <v>50</v>
      </c>
      <c r="Q1989" t="s">
        <v>50</v>
      </c>
      <c r="R1989" t="s">
        <v>50</v>
      </c>
      <c r="S1989">
        <v>164</v>
      </c>
      <c r="T1989">
        <v>1.9</v>
      </c>
      <c r="U1989" t="s">
        <v>153</v>
      </c>
      <c r="X1989" t="str">
        <f t="shared" si="33"/>
        <v>TB1</v>
      </c>
      <c r="Y1989">
        <f>VLOOKUP($X1989,Salt_Elev!$Q$1:$R$128,2,FALSE)</f>
        <v>-0.22</v>
      </c>
    </row>
    <row r="1990" spans="1:25" x14ac:dyDescent="0.25">
      <c r="A1990" s="1">
        <v>45036</v>
      </c>
      <c r="B1990" s="2">
        <v>0.4513888888888889</v>
      </c>
      <c r="C1990" t="s">
        <v>96</v>
      </c>
      <c r="D1990" t="s">
        <v>97</v>
      </c>
      <c r="E1990" t="s">
        <v>25</v>
      </c>
      <c r="F1990" t="s">
        <v>138</v>
      </c>
      <c r="G1990">
        <v>1</v>
      </c>
      <c r="H1990">
        <v>43.2</v>
      </c>
      <c r="I1990">
        <v>75</v>
      </c>
      <c r="J1990" t="s">
        <v>255</v>
      </c>
      <c r="K1990" t="s">
        <v>136</v>
      </c>
      <c r="L1990">
        <v>2</v>
      </c>
      <c r="M1990">
        <v>100</v>
      </c>
      <c r="N1990">
        <v>47</v>
      </c>
      <c r="O1990" t="s">
        <v>156</v>
      </c>
      <c r="P1990" t="s">
        <v>50</v>
      </c>
      <c r="Q1990" t="s">
        <v>50</v>
      </c>
      <c r="R1990" t="s">
        <v>50</v>
      </c>
      <c r="S1990">
        <v>159</v>
      </c>
      <c r="T1990">
        <v>1.5</v>
      </c>
      <c r="U1990" t="s">
        <v>153</v>
      </c>
      <c r="X1990" t="str">
        <f t="shared" si="33"/>
        <v>TB1</v>
      </c>
      <c r="Y1990">
        <f>VLOOKUP($X1990,Salt_Elev!$Q$1:$R$128,2,FALSE)</f>
        <v>-0.22</v>
      </c>
    </row>
    <row r="1991" spans="1:25" x14ac:dyDescent="0.25">
      <c r="A1991" s="1">
        <v>45036</v>
      </c>
      <c r="B1991" s="2">
        <v>0.4513888888888889</v>
      </c>
      <c r="C1991" t="s">
        <v>96</v>
      </c>
      <c r="D1991" t="s">
        <v>97</v>
      </c>
      <c r="E1991" t="s">
        <v>25</v>
      </c>
      <c r="F1991" t="s">
        <v>138</v>
      </c>
      <c r="G1991">
        <v>1</v>
      </c>
      <c r="H1991">
        <v>43.2</v>
      </c>
      <c r="I1991">
        <v>75</v>
      </c>
      <c r="J1991" t="s">
        <v>255</v>
      </c>
      <c r="K1991" t="s">
        <v>136</v>
      </c>
      <c r="L1991">
        <v>2</v>
      </c>
      <c r="M1991">
        <v>100</v>
      </c>
      <c r="N1991">
        <v>47</v>
      </c>
      <c r="O1991" t="s">
        <v>156</v>
      </c>
      <c r="P1991" t="s">
        <v>50</v>
      </c>
      <c r="Q1991" t="s">
        <v>50</v>
      </c>
      <c r="R1991" t="s">
        <v>50</v>
      </c>
      <c r="S1991">
        <v>124</v>
      </c>
      <c r="T1991">
        <v>1.1000000000000001</v>
      </c>
      <c r="U1991" t="s">
        <v>153</v>
      </c>
      <c r="X1991" t="str">
        <f t="shared" si="33"/>
        <v>TB1</v>
      </c>
      <c r="Y1991">
        <f>VLOOKUP($X1991,Salt_Elev!$Q$1:$R$128,2,FALSE)</f>
        <v>-0.22</v>
      </c>
    </row>
    <row r="1992" spans="1:25" x14ac:dyDescent="0.25">
      <c r="A1992" s="1">
        <v>45036</v>
      </c>
      <c r="B1992" s="2">
        <v>0.4513888888888889</v>
      </c>
      <c r="C1992" t="s">
        <v>96</v>
      </c>
      <c r="D1992" t="s">
        <v>97</v>
      </c>
      <c r="E1992" t="s">
        <v>25</v>
      </c>
      <c r="F1992" t="s">
        <v>138</v>
      </c>
      <c r="G1992">
        <v>1</v>
      </c>
      <c r="H1992">
        <v>43.2</v>
      </c>
      <c r="I1992">
        <v>75</v>
      </c>
      <c r="J1992" t="s">
        <v>255</v>
      </c>
      <c r="K1992" t="s">
        <v>136</v>
      </c>
      <c r="L1992">
        <v>2</v>
      </c>
      <c r="M1992">
        <v>100</v>
      </c>
      <c r="N1992">
        <v>47</v>
      </c>
      <c r="O1992" t="s">
        <v>156</v>
      </c>
      <c r="P1992" t="s">
        <v>50</v>
      </c>
      <c r="Q1992" t="s">
        <v>50</v>
      </c>
      <c r="R1992" t="s">
        <v>50</v>
      </c>
      <c r="S1992">
        <v>107</v>
      </c>
      <c r="T1992">
        <v>1</v>
      </c>
      <c r="U1992" t="s">
        <v>153</v>
      </c>
      <c r="X1992" t="str">
        <f t="shared" si="33"/>
        <v>TB1</v>
      </c>
      <c r="Y1992">
        <f>VLOOKUP($X1992,Salt_Elev!$Q$1:$R$128,2,FALSE)</f>
        <v>-0.22</v>
      </c>
    </row>
    <row r="1993" spans="1:25" x14ac:dyDescent="0.25">
      <c r="A1993" s="1">
        <v>45036</v>
      </c>
      <c r="B1993" s="2">
        <v>0.4513888888888889</v>
      </c>
      <c r="C1993" t="s">
        <v>96</v>
      </c>
      <c r="D1993" t="s">
        <v>97</v>
      </c>
      <c r="E1993" t="s">
        <v>25</v>
      </c>
      <c r="F1993" t="s">
        <v>138</v>
      </c>
      <c r="G1993">
        <v>1</v>
      </c>
      <c r="H1993">
        <v>43.2</v>
      </c>
      <c r="I1993">
        <v>75</v>
      </c>
      <c r="J1993" t="s">
        <v>255</v>
      </c>
      <c r="K1993" t="s">
        <v>136</v>
      </c>
      <c r="L1993">
        <v>2</v>
      </c>
      <c r="M1993">
        <v>100</v>
      </c>
      <c r="N1993">
        <v>47</v>
      </c>
      <c r="O1993" t="s">
        <v>156</v>
      </c>
      <c r="P1993" t="s">
        <v>50</v>
      </c>
      <c r="Q1993" t="s">
        <v>50</v>
      </c>
      <c r="R1993" t="s">
        <v>50</v>
      </c>
      <c r="S1993">
        <v>55</v>
      </c>
      <c r="T1993">
        <v>1</v>
      </c>
      <c r="U1993" t="s">
        <v>153</v>
      </c>
      <c r="X1993" t="str">
        <f t="shared" si="33"/>
        <v>TB1</v>
      </c>
      <c r="Y1993">
        <f>VLOOKUP($X1993,Salt_Elev!$Q$1:$R$128,2,FALSE)</f>
        <v>-0.22</v>
      </c>
    </row>
    <row r="1994" spans="1:25" x14ac:dyDescent="0.25">
      <c r="A1994" s="1">
        <v>45036</v>
      </c>
      <c r="B1994" s="2">
        <v>0.4513888888888889</v>
      </c>
      <c r="C1994" t="s">
        <v>96</v>
      </c>
      <c r="D1994" t="s">
        <v>97</v>
      </c>
      <c r="E1994" t="s">
        <v>25</v>
      </c>
      <c r="F1994" t="s">
        <v>138</v>
      </c>
      <c r="G1994">
        <v>1</v>
      </c>
      <c r="H1994">
        <v>43.2</v>
      </c>
      <c r="I1994">
        <v>75</v>
      </c>
      <c r="J1994" t="s">
        <v>255</v>
      </c>
      <c r="K1994" t="s">
        <v>27</v>
      </c>
      <c r="L1994">
        <v>63</v>
      </c>
      <c r="M1994">
        <v>20</v>
      </c>
      <c r="N1994">
        <v>240</v>
      </c>
      <c r="O1994" t="s">
        <v>152</v>
      </c>
      <c r="P1994" t="s">
        <v>29</v>
      </c>
      <c r="Q1994" t="s">
        <v>29</v>
      </c>
      <c r="R1994" t="s">
        <v>30</v>
      </c>
      <c r="S1994">
        <v>365</v>
      </c>
      <c r="T1994">
        <v>1.3</v>
      </c>
      <c r="U1994" t="s">
        <v>153</v>
      </c>
      <c r="X1994" t="str">
        <f t="shared" si="33"/>
        <v>TB1</v>
      </c>
      <c r="Y1994">
        <f>VLOOKUP($X1994,Salt_Elev!$Q$1:$R$128,2,FALSE)</f>
        <v>-0.22</v>
      </c>
    </row>
    <row r="1995" spans="1:25" x14ac:dyDescent="0.25">
      <c r="A1995" s="1">
        <v>45036</v>
      </c>
      <c r="B1995" s="2">
        <v>0.4513888888888889</v>
      </c>
      <c r="C1995" t="s">
        <v>96</v>
      </c>
      <c r="D1995" t="s">
        <v>97</v>
      </c>
      <c r="E1995" t="s">
        <v>25</v>
      </c>
      <c r="F1995" t="s">
        <v>138</v>
      </c>
      <c r="G1995">
        <v>1</v>
      </c>
      <c r="H1995">
        <v>43.2</v>
      </c>
      <c r="I1995">
        <v>75</v>
      </c>
      <c r="J1995" t="s">
        <v>255</v>
      </c>
      <c r="K1995" t="s">
        <v>27</v>
      </c>
      <c r="L1995">
        <v>63</v>
      </c>
      <c r="M1995">
        <v>20</v>
      </c>
      <c r="N1995">
        <v>240</v>
      </c>
      <c r="O1995" t="s">
        <v>152</v>
      </c>
      <c r="P1995" t="s">
        <v>29</v>
      </c>
      <c r="Q1995" t="s">
        <v>29</v>
      </c>
      <c r="R1995" t="s">
        <v>30</v>
      </c>
      <c r="S1995">
        <v>158</v>
      </c>
      <c r="T1995">
        <v>1.2</v>
      </c>
      <c r="U1995" t="s">
        <v>153</v>
      </c>
      <c r="X1995" t="str">
        <f t="shared" si="33"/>
        <v>TB1</v>
      </c>
      <c r="Y1995">
        <f>VLOOKUP($X1995,Salt_Elev!$Q$1:$R$128,2,FALSE)</f>
        <v>-0.22</v>
      </c>
    </row>
    <row r="1996" spans="1:25" x14ac:dyDescent="0.25">
      <c r="A1996" s="1">
        <v>45036</v>
      </c>
      <c r="B1996" s="2">
        <v>0.4513888888888889</v>
      </c>
      <c r="C1996" t="s">
        <v>96</v>
      </c>
      <c r="D1996" t="s">
        <v>97</v>
      </c>
      <c r="E1996" t="s">
        <v>25</v>
      </c>
      <c r="F1996" t="s">
        <v>138</v>
      </c>
      <c r="G1996">
        <v>1</v>
      </c>
      <c r="H1996">
        <v>43.2</v>
      </c>
      <c r="I1996">
        <v>75</v>
      </c>
      <c r="J1996" t="s">
        <v>255</v>
      </c>
      <c r="K1996" t="s">
        <v>27</v>
      </c>
      <c r="L1996">
        <v>63</v>
      </c>
      <c r="M1996">
        <v>20</v>
      </c>
      <c r="N1996">
        <v>240</v>
      </c>
      <c r="O1996" t="s">
        <v>152</v>
      </c>
      <c r="P1996" t="s">
        <v>29</v>
      </c>
      <c r="Q1996" t="s">
        <v>29</v>
      </c>
      <c r="R1996" t="s">
        <v>30</v>
      </c>
      <c r="S1996">
        <v>57</v>
      </c>
      <c r="T1996">
        <v>1</v>
      </c>
      <c r="U1996" t="s">
        <v>153</v>
      </c>
      <c r="X1996" t="str">
        <f t="shared" si="33"/>
        <v>TB1</v>
      </c>
      <c r="Y1996">
        <f>VLOOKUP($X1996,Salt_Elev!$Q$1:$R$128,2,FALSE)</f>
        <v>-0.22</v>
      </c>
    </row>
    <row r="1997" spans="1:25" x14ac:dyDescent="0.25">
      <c r="A1997" s="1">
        <v>45036</v>
      </c>
      <c r="B1997" s="2">
        <v>0.4513888888888889</v>
      </c>
      <c r="C1997" t="s">
        <v>96</v>
      </c>
      <c r="D1997" t="s">
        <v>97</v>
      </c>
      <c r="E1997" t="s">
        <v>25</v>
      </c>
      <c r="F1997" t="s">
        <v>138</v>
      </c>
      <c r="G1997">
        <v>1</v>
      </c>
      <c r="H1997">
        <v>43.2</v>
      </c>
      <c r="I1997">
        <v>75</v>
      </c>
      <c r="J1997" t="s">
        <v>255</v>
      </c>
      <c r="K1997" t="s">
        <v>27</v>
      </c>
      <c r="L1997">
        <v>63</v>
      </c>
      <c r="M1997">
        <v>20</v>
      </c>
      <c r="N1997">
        <v>240</v>
      </c>
      <c r="O1997" t="s">
        <v>152</v>
      </c>
      <c r="P1997" t="s">
        <v>29</v>
      </c>
      <c r="Q1997" t="s">
        <v>29</v>
      </c>
      <c r="R1997" t="s">
        <v>30</v>
      </c>
      <c r="S1997">
        <v>232</v>
      </c>
      <c r="T1997">
        <v>1</v>
      </c>
      <c r="U1997" t="s">
        <v>153</v>
      </c>
      <c r="X1997" t="str">
        <f t="shared" si="33"/>
        <v>TB1</v>
      </c>
      <c r="Y1997">
        <f>VLOOKUP($X1997,Salt_Elev!$Q$1:$R$128,2,FALSE)</f>
        <v>-0.22</v>
      </c>
    </row>
    <row r="1998" spans="1:25" x14ac:dyDescent="0.25">
      <c r="A1998" s="1">
        <v>45036</v>
      </c>
      <c r="B1998" s="2">
        <v>0.4513888888888889</v>
      </c>
      <c r="C1998" t="s">
        <v>96</v>
      </c>
      <c r="D1998" t="s">
        <v>97</v>
      </c>
      <c r="E1998" t="s">
        <v>25</v>
      </c>
      <c r="F1998" t="s">
        <v>138</v>
      </c>
      <c r="G1998">
        <v>1</v>
      </c>
      <c r="H1998">
        <v>43.2</v>
      </c>
      <c r="I1998">
        <v>75</v>
      </c>
      <c r="J1998" t="s">
        <v>255</v>
      </c>
      <c r="K1998" t="s">
        <v>27</v>
      </c>
      <c r="L1998">
        <v>63</v>
      </c>
      <c r="M1998">
        <v>20</v>
      </c>
      <c r="N1998">
        <v>240</v>
      </c>
      <c r="O1998" t="s">
        <v>152</v>
      </c>
      <c r="P1998" t="s">
        <v>29</v>
      </c>
      <c r="Q1998" t="s">
        <v>29</v>
      </c>
      <c r="R1998" t="s">
        <v>30</v>
      </c>
      <c r="S1998">
        <v>175</v>
      </c>
      <c r="T1998">
        <v>1</v>
      </c>
      <c r="U1998" t="s">
        <v>153</v>
      </c>
      <c r="X1998" t="str">
        <f t="shared" si="33"/>
        <v>TB1</v>
      </c>
      <c r="Y1998">
        <f>VLOOKUP($X1998,Salt_Elev!$Q$1:$R$128,2,FALSE)</f>
        <v>-0.22</v>
      </c>
    </row>
    <row r="1999" spans="1:25" x14ac:dyDescent="0.25">
      <c r="A1999" s="1">
        <v>45036</v>
      </c>
      <c r="B1999" s="2">
        <v>0.4513888888888889</v>
      </c>
      <c r="C1999" t="s">
        <v>96</v>
      </c>
      <c r="D1999" t="s">
        <v>97</v>
      </c>
      <c r="E1999" t="s">
        <v>25</v>
      </c>
      <c r="F1999" t="s">
        <v>138</v>
      </c>
      <c r="G1999">
        <v>1</v>
      </c>
      <c r="H1999">
        <v>43.2</v>
      </c>
      <c r="I1999">
        <v>75</v>
      </c>
      <c r="J1999" t="s">
        <v>255</v>
      </c>
      <c r="K1999" t="s">
        <v>27</v>
      </c>
      <c r="L1999">
        <v>63</v>
      </c>
      <c r="M1999">
        <v>20</v>
      </c>
      <c r="N1999">
        <v>240</v>
      </c>
      <c r="O1999" t="s">
        <v>152</v>
      </c>
      <c r="P1999" t="s">
        <v>29</v>
      </c>
      <c r="Q1999" t="s">
        <v>29</v>
      </c>
      <c r="R1999" t="s">
        <v>30</v>
      </c>
      <c r="S1999">
        <v>327</v>
      </c>
      <c r="T1999">
        <v>1</v>
      </c>
      <c r="U1999" t="s">
        <v>153</v>
      </c>
      <c r="X1999" t="str">
        <f t="shared" si="33"/>
        <v>TB1</v>
      </c>
      <c r="Y1999">
        <f>VLOOKUP($X1999,Salt_Elev!$Q$1:$R$128,2,FALSE)</f>
        <v>-0.22</v>
      </c>
    </row>
    <row r="2000" spans="1:25" x14ac:dyDescent="0.25">
      <c r="A2000" s="1">
        <v>45036</v>
      </c>
      <c r="B2000" s="2">
        <v>0.4513888888888889</v>
      </c>
      <c r="C2000" t="s">
        <v>96</v>
      </c>
      <c r="D2000" t="s">
        <v>97</v>
      </c>
      <c r="E2000" t="s">
        <v>25</v>
      </c>
      <c r="F2000" t="s">
        <v>138</v>
      </c>
      <c r="G2000">
        <v>1</v>
      </c>
      <c r="H2000">
        <v>43.2</v>
      </c>
      <c r="I2000">
        <v>75</v>
      </c>
      <c r="J2000" t="s">
        <v>255</v>
      </c>
      <c r="K2000" t="s">
        <v>27</v>
      </c>
      <c r="L2000">
        <v>63</v>
      </c>
      <c r="M2000">
        <v>20</v>
      </c>
      <c r="N2000">
        <v>240</v>
      </c>
      <c r="O2000" t="s">
        <v>152</v>
      </c>
      <c r="P2000" t="s">
        <v>29</v>
      </c>
      <c r="Q2000" t="s">
        <v>29</v>
      </c>
      <c r="R2000" t="s">
        <v>30</v>
      </c>
      <c r="S2000">
        <v>363</v>
      </c>
      <c r="T2000">
        <v>0.9</v>
      </c>
      <c r="U2000" t="s">
        <v>153</v>
      </c>
      <c r="X2000" t="str">
        <f t="shared" si="33"/>
        <v>TB1</v>
      </c>
      <c r="Y2000">
        <f>VLOOKUP($X2000,Salt_Elev!$Q$1:$R$128,2,FALSE)</f>
        <v>-0.22</v>
      </c>
    </row>
    <row r="2001" spans="1:25" x14ac:dyDescent="0.25">
      <c r="A2001" s="1">
        <v>45036</v>
      </c>
      <c r="B2001" s="2">
        <v>0.4513888888888889</v>
      </c>
      <c r="C2001" t="s">
        <v>96</v>
      </c>
      <c r="D2001" t="s">
        <v>97</v>
      </c>
      <c r="E2001" t="s">
        <v>25</v>
      </c>
      <c r="F2001" t="s">
        <v>138</v>
      </c>
      <c r="G2001">
        <v>1</v>
      </c>
      <c r="H2001">
        <v>43.2</v>
      </c>
      <c r="I2001">
        <v>75</v>
      </c>
      <c r="J2001" t="s">
        <v>255</v>
      </c>
      <c r="K2001" t="s">
        <v>27</v>
      </c>
      <c r="L2001">
        <v>63</v>
      </c>
      <c r="M2001">
        <v>20</v>
      </c>
      <c r="N2001">
        <v>240</v>
      </c>
      <c r="O2001" t="s">
        <v>152</v>
      </c>
      <c r="P2001" t="s">
        <v>29</v>
      </c>
      <c r="Q2001" t="s">
        <v>29</v>
      </c>
      <c r="R2001" t="s">
        <v>30</v>
      </c>
      <c r="S2001">
        <v>414</v>
      </c>
      <c r="T2001">
        <v>0.9</v>
      </c>
      <c r="U2001" t="s">
        <v>153</v>
      </c>
      <c r="X2001" t="str">
        <f t="shared" si="33"/>
        <v>TB1</v>
      </c>
      <c r="Y2001">
        <f>VLOOKUP($X2001,Salt_Elev!$Q$1:$R$128,2,FALSE)</f>
        <v>-0.22</v>
      </c>
    </row>
    <row r="2002" spans="1:25" x14ac:dyDescent="0.25">
      <c r="A2002" s="1">
        <v>45036</v>
      </c>
      <c r="B2002" s="2">
        <v>0.4513888888888889</v>
      </c>
      <c r="C2002" t="s">
        <v>96</v>
      </c>
      <c r="D2002" t="s">
        <v>97</v>
      </c>
      <c r="E2002" t="s">
        <v>25</v>
      </c>
      <c r="F2002" t="s">
        <v>138</v>
      </c>
      <c r="G2002">
        <v>1</v>
      </c>
      <c r="H2002">
        <v>43.2</v>
      </c>
      <c r="I2002">
        <v>75</v>
      </c>
      <c r="J2002" t="s">
        <v>255</v>
      </c>
      <c r="K2002" t="s">
        <v>27</v>
      </c>
      <c r="L2002">
        <v>63</v>
      </c>
      <c r="M2002">
        <v>20</v>
      </c>
      <c r="N2002">
        <v>240</v>
      </c>
      <c r="O2002" t="s">
        <v>152</v>
      </c>
      <c r="P2002" t="s">
        <v>29</v>
      </c>
      <c r="Q2002" t="s">
        <v>29</v>
      </c>
      <c r="R2002" t="s">
        <v>30</v>
      </c>
      <c r="S2002">
        <v>270</v>
      </c>
      <c r="T2002">
        <v>0.9</v>
      </c>
      <c r="U2002" t="s">
        <v>153</v>
      </c>
      <c r="X2002" t="str">
        <f t="shared" si="33"/>
        <v>TB1</v>
      </c>
      <c r="Y2002">
        <f>VLOOKUP($X2002,Salt_Elev!$Q$1:$R$128,2,FALSE)</f>
        <v>-0.22</v>
      </c>
    </row>
    <row r="2003" spans="1:25" x14ac:dyDescent="0.25">
      <c r="A2003" s="1">
        <v>45036</v>
      </c>
      <c r="B2003" s="2">
        <v>0.4513888888888889</v>
      </c>
      <c r="C2003" t="s">
        <v>96</v>
      </c>
      <c r="D2003" t="s">
        <v>97</v>
      </c>
      <c r="E2003" t="s">
        <v>25</v>
      </c>
      <c r="F2003" t="s">
        <v>138</v>
      </c>
      <c r="G2003">
        <v>1</v>
      </c>
      <c r="H2003">
        <v>43.2</v>
      </c>
      <c r="I2003">
        <v>75</v>
      </c>
      <c r="J2003" t="s">
        <v>255</v>
      </c>
      <c r="K2003" t="s">
        <v>27</v>
      </c>
      <c r="L2003">
        <v>63</v>
      </c>
      <c r="M2003">
        <v>20</v>
      </c>
      <c r="N2003">
        <v>240</v>
      </c>
      <c r="O2003" t="s">
        <v>152</v>
      </c>
      <c r="P2003" t="s">
        <v>29</v>
      </c>
      <c r="Q2003" t="s">
        <v>29</v>
      </c>
      <c r="R2003" t="s">
        <v>30</v>
      </c>
      <c r="S2003">
        <v>260</v>
      </c>
      <c r="T2003">
        <v>0.7</v>
      </c>
      <c r="U2003" t="s">
        <v>153</v>
      </c>
      <c r="X2003" t="str">
        <f t="shared" si="33"/>
        <v>TB1</v>
      </c>
      <c r="Y2003">
        <f>VLOOKUP($X2003,Salt_Elev!$Q$1:$R$128,2,FALSE)</f>
        <v>-0.22</v>
      </c>
    </row>
    <row r="2004" spans="1:25" x14ac:dyDescent="0.25">
      <c r="A2004" s="1">
        <v>45036</v>
      </c>
      <c r="B2004" s="2">
        <v>0.4513888888888889</v>
      </c>
      <c r="C2004" t="s">
        <v>96</v>
      </c>
      <c r="D2004" t="s">
        <v>97</v>
      </c>
      <c r="E2004" t="s">
        <v>25</v>
      </c>
      <c r="F2004" t="s">
        <v>138</v>
      </c>
      <c r="G2004">
        <v>1</v>
      </c>
      <c r="H2004">
        <v>43.2</v>
      </c>
      <c r="I2004">
        <v>75</v>
      </c>
      <c r="J2004" t="s">
        <v>255</v>
      </c>
      <c r="K2004" t="s">
        <v>44</v>
      </c>
      <c r="L2004">
        <v>10</v>
      </c>
      <c r="M2004">
        <v>50</v>
      </c>
      <c r="N2004">
        <f t="shared" ref="N2004:N2013" si="34">195+122</f>
        <v>317</v>
      </c>
      <c r="O2004" t="s">
        <v>154</v>
      </c>
      <c r="P2004" t="s">
        <v>50</v>
      </c>
      <c r="Q2004" t="s">
        <v>29</v>
      </c>
      <c r="R2004" t="s">
        <v>50</v>
      </c>
      <c r="S2004">
        <v>307</v>
      </c>
      <c r="T2004">
        <v>2.2000000000000002</v>
      </c>
      <c r="U2004" t="s">
        <v>153</v>
      </c>
      <c r="V2004" t="s">
        <v>155</v>
      </c>
      <c r="X2004" t="str">
        <f t="shared" si="33"/>
        <v>TB1</v>
      </c>
      <c r="Y2004">
        <f>VLOOKUP($X2004,Salt_Elev!$Q$1:$R$128,2,FALSE)</f>
        <v>-0.22</v>
      </c>
    </row>
    <row r="2005" spans="1:25" x14ac:dyDescent="0.25">
      <c r="A2005" s="1">
        <v>45036</v>
      </c>
      <c r="B2005" s="2">
        <v>0.4513888888888889</v>
      </c>
      <c r="C2005" t="s">
        <v>96</v>
      </c>
      <c r="D2005" t="s">
        <v>97</v>
      </c>
      <c r="E2005" t="s">
        <v>25</v>
      </c>
      <c r="F2005" t="s">
        <v>138</v>
      </c>
      <c r="G2005">
        <v>1</v>
      </c>
      <c r="H2005">
        <v>43.2</v>
      </c>
      <c r="I2005">
        <v>75</v>
      </c>
      <c r="J2005" t="s">
        <v>255</v>
      </c>
      <c r="K2005" t="s">
        <v>44</v>
      </c>
      <c r="L2005">
        <v>10</v>
      </c>
      <c r="M2005">
        <v>50</v>
      </c>
      <c r="N2005">
        <f t="shared" si="34"/>
        <v>317</v>
      </c>
      <c r="O2005" t="s">
        <v>154</v>
      </c>
      <c r="P2005" t="s">
        <v>50</v>
      </c>
      <c r="Q2005" t="s">
        <v>29</v>
      </c>
      <c r="R2005" t="s">
        <v>50</v>
      </c>
      <c r="S2005">
        <v>260</v>
      </c>
      <c r="T2005">
        <v>1.4</v>
      </c>
      <c r="U2005" t="s">
        <v>153</v>
      </c>
      <c r="V2005" t="s">
        <v>155</v>
      </c>
      <c r="X2005" t="str">
        <f t="shared" si="33"/>
        <v>TB1</v>
      </c>
      <c r="Y2005">
        <f>VLOOKUP($X2005,Salt_Elev!$Q$1:$R$128,2,FALSE)</f>
        <v>-0.22</v>
      </c>
    </row>
    <row r="2006" spans="1:25" x14ac:dyDescent="0.25">
      <c r="A2006" s="1">
        <v>45036</v>
      </c>
      <c r="B2006" s="2">
        <v>0.4513888888888889</v>
      </c>
      <c r="C2006" t="s">
        <v>96</v>
      </c>
      <c r="D2006" t="s">
        <v>97</v>
      </c>
      <c r="E2006" t="s">
        <v>25</v>
      </c>
      <c r="F2006" t="s">
        <v>138</v>
      </c>
      <c r="G2006">
        <v>1</v>
      </c>
      <c r="H2006">
        <v>43.2</v>
      </c>
      <c r="I2006">
        <v>75</v>
      </c>
      <c r="J2006" t="s">
        <v>255</v>
      </c>
      <c r="K2006" t="s">
        <v>44</v>
      </c>
      <c r="L2006">
        <v>10</v>
      </c>
      <c r="M2006">
        <v>50</v>
      </c>
      <c r="N2006">
        <f t="shared" si="34"/>
        <v>317</v>
      </c>
      <c r="O2006" t="s">
        <v>154</v>
      </c>
      <c r="P2006" t="s">
        <v>50</v>
      </c>
      <c r="Q2006" t="s">
        <v>29</v>
      </c>
      <c r="R2006" t="s">
        <v>50</v>
      </c>
      <c r="S2006">
        <v>300</v>
      </c>
      <c r="T2006">
        <v>1.3</v>
      </c>
      <c r="U2006" t="s">
        <v>153</v>
      </c>
      <c r="V2006" t="s">
        <v>155</v>
      </c>
      <c r="X2006" t="str">
        <f t="shared" si="33"/>
        <v>TB1</v>
      </c>
      <c r="Y2006">
        <f>VLOOKUP($X2006,Salt_Elev!$Q$1:$R$128,2,FALSE)</f>
        <v>-0.22</v>
      </c>
    </row>
    <row r="2007" spans="1:25" x14ac:dyDescent="0.25">
      <c r="A2007" s="1">
        <v>45036</v>
      </c>
      <c r="B2007" s="2">
        <v>0.4513888888888889</v>
      </c>
      <c r="C2007" t="s">
        <v>96</v>
      </c>
      <c r="D2007" t="s">
        <v>97</v>
      </c>
      <c r="E2007" t="s">
        <v>25</v>
      </c>
      <c r="F2007" t="s">
        <v>138</v>
      </c>
      <c r="G2007">
        <v>1</v>
      </c>
      <c r="H2007">
        <v>43.2</v>
      </c>
      <c r="I2007">
        <v>75</v>
      </c>
      <c r="J2007" t="s">
        <v>255</v>
      </c>
      <c r="K2007" t="s">
        <v>44</v>
      </c>
      <c r="L2007">
        <v>10</v>
      </c>
      <c r="M2007">
        <v>50</v>
      </c>
      <c r="N2007">
        <f t="shared" si="34"/>
        <v>317</v>
      </c>
      <c r="O2007" t="s">
        <v>154</v>
      </c>
      <c r="P2007" t="s">
        <v>50</v>
      </c>
      <c r="Q2007" t="s">
        <v>29</v>
      </c>
      <c r="R2007" t="s">
        <v>50</v>
      </c>
      <c r="S2007">
        <v>275</v>
      </c>
      <c r="T2007">
        <v>1.2</v>
      </c>
      <c r="U2007" t="s">
        <v>153</v>
      </c>
      <c r="V2007" t="s">
        <v>155</v>
      </c>
      <c r="X2007" t="str">
        <f t="shared" si="33"/>
        <v>TB1</v>
      </c>
      <c r="Y2007">
        <f>VLOOKUP($X2007,Salt_Elev!$Q$1:$R$128,2,FALSE)</f>
        <v>-0.22</v>
      </c>
    </row>
    <row r="2008" spans="1:25" x14ac:dyDescent="0.25">
      <c r="A2008" s="1">
        <v>45036</v>
      </c>
      <c r="B2008" s="2">
        <v>0.4513888888888889</v>
      </c>
      <c r="C2008" t="s">
        <v>96</v>
      </c>
      <c r="D2008" t="s">
        <v>97</v>
      </c>
      <c r="E2008" t="s">
        <v>25</v>
      </c>
      <c r="F2008" t="s">
        <v>138</v>
      </c>
      <c r="G2008">
        <v>1</v>
      </c>
      <c r="H2008">
        <v>43.2</v>
      </c>
      <c r="I2008">
        <v>75</v>
      </c>
      <c r="J2008" t="s">
        <v>255</v>
      </c>
      <c r="K2008" t="s">
        <v>44</v>
      </c>
      <c r="L2008">
        <v>10</v>
      </c>
      <c r="M2008">
        <v>50</v>
      </c>
      <c r="N2008">
        <f t="shared" si="34"/>
        <v>317</v>
      </c>
      <c r="O2008" t="s">
        <v>154</v>
      </c>
      <c r="P2008" t="s">
        <v>50</v>
      </c>
      <c r="Q2008" t="s">
        <v>29</v>
      </c>
      <c r="R2008" t="s">
        <v>50</v>
      </c>
      <c r="S2008">
        <v>276</v>
      </c>
      <c r="T2008">
        <v>1.2</v>
      </c>
      <c r="U2008" t="s">
        <v>153</v>
      </c>
      <c r="V2008" t="s">
        <v>155</v>
      </c>
      <c r="X2008" t="str">
        <f t="shared" si="33"/>
        <v>TB1</v>
      </c>
      <c r="Y2008">
        <f>VLOOKUP($X2008,Salt_Elev!$Q$1:$R$128,2,FALSE)</f>
        <v>-0.22</v>
      </c>
    </row>
    <row r="2009" spans="1:25" x14ac:dyDescent="0.25">
      <c r="A2009" s="1">
        <v>45036</v>
      </c>
      <c r="B2009" s="2">
        <v>0.4513888888888889</v>
      </c>
      <c r="C2009" t="s">
        <v>96</v>
      </c>
      <c r="D2009" t="s">
        <v>97</v>
      </c>
      <c r="E2009" t="s">
        <v>25</v>
      </c>
      <c r="F2009" t="s">
        <v>138</v>
      </c>
      <c r="G2009">
        <v>1</v>
      </c>
      <c r="H2009">
        <v>43.2</v>
      </c>
      <c r="I2009">
        <v>75</v>
      </c>
      <c r="J2009" t="s">
        <v>255</v>
      </c>
      <c r="K2009" t="s">
        <v>44</v>
      </c>
      <c r="L2009">
        <v>10</v>
      </c>
      <c r="M2009">
        <v>50</v>
      </c>
      <c r="N2009">
        <f t="shared" si="34"/>
        <v>317</v>
      </c>
      <c r="O2009" t="s">
        <v>154</v>
      </c>
      <c r="P2009" t="s">
        <v>50</v>
      </c>
      <c r="Q2009" t="s">
        <v>29</v>
      </c>
      <c r="R2009" t="s">
        <v>50</v>
      </c>
      <c r="S2009">
        <v>225</v>
      </c>
      <c r="T2009">
        <v>1.2</v>
      </c>
      <c r="U2009" t="s">
        <v>153</v>
      </c>
      <c r="V2009" t="s">
        <v>155</v>
      </c>
      <c r="X2009" t="str">
        <f t="shared" si="33"/>
        <v>TB1</v>
      </c>
      <c r="Y2009">
        <f>VLOOKUP($X2009,Salt_Elev!$Q$1:$R$128,2,FALSE)</f>
        <v>-0.22</v>
      </c>
    </row>
    <row r="2010" spans="1:25" x14ac:dyDescent="0.25">
      <c r="A2010" s="1">
        <v>45036</v>
      </c>
      <c r="B2010" s="2">
        <v>0.4513888888888889</v>
      </c>
      <c r="C2010" t="s">
        <v>96</v>
      </c>
      <c r="D2010" t="s">
        <v>97</v>
      </c>
      <c r="E2010" t="s">
        <v>25</v>
      </c>
      <c r="F2010" t="s">
        <v>138</v>
      </c>
      <c r="G2010">
        <v>1</v>
      </c>
      <c r="H2010">
        <v>43.2</v>
      </c>
      <c r="I2010">
        <v>75</v>
      </c>
      <c r="J2010" t="s">
        <v>255</v>
      </c>
      <c r="K2010" t="s">
        <v>44</v>
      </c>
      <c r="L2010">
        <v>10</v>
      </c>
      <c r="M2010">
        <v>50</v>
      </c>
      <c r="N2010">
        <f t="shared" si="34"/>
        <v>317</v>
      </c>
      <c r="O2010" t="s">
        <v>154</v>
      </c>
      <c r="P2010" t="s">
        <v>50</v>
      </c>
      <c r="Q2010" t="s">
        <v>29</v>
      </c>
      <c r="R2010" t="s">
        <v>50</v>
      </c>
      <c r="S2010">
        <v>285</v>
      </c>
      <c r="T2010">
        <v>1.2</v>
      </c>
      <c r="U2010" t="s">
        <v>153</v>
      </c>
      <c r="V2010" t="s">
        <v>155</v>
      </c>
      <c r="X2010" t="str">
        <f t="shared" si="33"/>
        <v>TB1</v>
      </c>
      <c r="Y2010">
        <f>VLOOKUP($X2010,Salt_Elev!$Q$1:$R$128,2,FALSE)</f>
        <v>-0.22</v>
      </c>
    </row>
    <row r="2011" spans="1:25" x14ac:dyDescent="0.25">
      <c r="A2011" s="1">
        <v>45036</v>
      </c>
      <c r="B2011" s="2">
        <v>0.4513888888888889</v>
      </c>
      <c r="C2011" t="s">
        <v>96</v>
      </c>
      <c r="D2011" t="s">
        <v>97</v>
      </c>
      <c r="E2011" t="s">
        <v>25</v>
      </c>
      <c r="F2011" t="s">
        <v>138</v>
      </c>
      <c r="G2011">
        <v>1</v>
      </c>
      <c r="H2011">
        <v>43.2</v>
      </c>
      <c r="I2011">
        <v>75</v>
      </c>
      <c r="J2011" t="s">
        <v>255</v>
      </c>
      <c r="K2011" t="s">
        <v>44</v>
      </c>
      <c r="L2011">
        <v>10</v>
      </c>
      <c r="M2011">
        <v>50</v>
      </c>
      <c r="N2011">
        <f t="shared" si="34"/>
        <v>317</v>
      </c>
      <c r="O2011" t="s">
        <v>154</v>
      </c>
      <c r="P2011" t="s">
        <v>50</v>
      </c>
      <c r="Q2011" t="s">
        <v>29</v>
      </c>
      <c r="R2011" t="s">
        <v>50</v>
      </c>
      <c r="S2011">
        <v>305</v>
      </c>
      <c r="T2011">
        <v>1.1000000000000001</v>
      </c>
      <c r="U2011" t="s">
        <v>153</v>
      </c>
      <c r="V2011" t="s">
        <v>155</v>
      </c>
      <c r="X2011" t="str">
        <f t="shared" si="33"/>
        <v>TB1</v>
      </c>
      <c r="Y2011">
        <f>VLOOKUP($X2011,Salt_Elev!$Q$1:$R$128,2,FALSE)</f>
        <v>-0.22</v>
      </c>
    </row>
    <row r="2012" spans="1:25" x14ac:dyDescent="0.25">
      <c r="A2012" s="1">
        <v>45036</v>
      </c>
      <c r="B2012" s="2">
        <v>0.4513888888888889</v>
      </c>
      <c r="C2012" t="s">
        <v>96</v>
      </c>
      <c r="D2012" t="s">
        <v>97</v>
      </c>
      <c r="E2012" t="s">
        <v>25</v>
      </c>
      <c r="F2012" t="s">
        <v>138</v>
      </c>
      <c r="G2012">
        <v>1</v>
      </c>
      <c r="H2012">
        <v>43.2</v>
      </c>
      <c r="I2012">
        <v>75</v>
      </c>
      <c r="J2012" t="s">
        <v>255</v>
      </c>
      <c r="K2012" t="s">
        <v>44</v>
      </c>
      <c r="L2012">
        <v>10</v>
      </c>
      <c r="M2012">
        <v>50</v>
      </c>
      <c r="N2012">
        <f t="shared" si="34"/>
        <v>317</v>
      </c>
      <c r="O2012" t="s">
        <v>154</v>
      </c>
      <c r="P2012" t="s">
        <v>50</v>
      </c>
      <c r="Q2012" t="s">
        <v>29</v>
      </c>
      <c r="R2012" t="s">
        <v>50</v>
      </c>
      <c r="S2012">
        <v>270</v>
      </c>
      <c r="T2012">
        <v>1.1000000000000001</v>
      </c>
      <c r="U2012" t="s">
        <v>153</v>
      </c>
      <c r="V2012" t="s">
        <v>155</v>
      </c>
      <c r="X2012" t="str">
        <f t="shared" si="33"/>
        <v>TB1</v>
      </c>
      <c r="Y2012">
        <f>VLOOKUP($X2012,Salt_Elev!$Q$1:$R$128,2,FALSE)</f>
        <v>-0.22</v>
      </c>
    </row>
    <row r="2013" spans="1:25" x14ac:dyDescent="0.25">
      <c r="A2013" s="1">
        <v>45036</v>
      </c>
      <c r="B2013" s="2">
        <v>0.4513888888888889</v>
      </c>
      <c r="C2013" t="s">
        <v>96</v>
      </c>
      <c r="D2013" t="s">
        <v>97</v>
      </c>
      <c r="E2013" t="s">
        <v>25</v>
      </c>
      <c r="F2013" t="s">
        <v>138</v>
      </c>
      <c r="G2013">
        <v>1</v>
      </c>
      <c r="H2013">
        <v>43.2</v>
      </c>
      <c r="I2013">
        <v>75</v>
      </c>
      <c r="J2013" t="s">
        <v>255</v>
      </c>
      <c r="K2013" t="s">
        <v>44</v>
      </c>
      <c r="L2013">
        <v>10</v>
      </c>
      <c r="M2013">
        <v>50</v>
      </c>
      <c r="N2013">
        <f t="shared" si="34"/>
        <v>317</v>
      </c>
      <c r="O2013" t="s">
        <v>154</v>
      </c>
      <c r="P2013" t="s">
        <v>50</v>
      </c>
      <c r="Q2013" t="s">
        <v>29</v>
      </c>
      <c r="R2013" t="s">
        <v>50</v>
      </c>
      <c r="S2013">
        <v>248</v>
      </c>
      <c r="T2013">
        <v>1</v>
      </c>
      <c r="U2013" t="s">
        <v>153</v>
      </c>
      <c r="V2013" t="s">
        <v>155</v>
      </c>
      <c r="X2013" t="str">
        <f t="shared" si="33"/>
        <v>TB1</v>
      </c>
      <c r="Y2013">
        <f>VLOOKUP($X2013,Salt_Elev!$Q$1:$R$128,2,FALSE)</f>
        <v>-0.22</v>
      </c>
    </row>
    <row r="2014" spans="1:25" x14ac:dyDescent="0.25">
      <c r="A2014" s="1">
        <v>45036</v>
      </c>
      <c r="B2014" s="2">
        <v>0.4694444444444445</v>
      </c>
      <c r="C2014" t="s">
        <v>103</v>
      </c>
      <c r="D2014" t="s">
        <v>157</v>
      </c>
      <c r="E2014" t="s">
        <v>25</v>
      </c>
      <c r="F2014" t="s">
        <v>138</v>
      </c>
      <c r="G2014">
        <v>2</v>
      </c>
      <c r="H2014">
        <v>91</v>
      </c>
      <c r="I2014">
        <v>87</v>
      </c>
      <c r="J2014" t="s">
        <v>255</v>
      </c>
      <c r="K2014" t="s">
        <v>85</v>
      </c>
      <c r="L2014">
        <v>50</v>
      </c>
      <c r="M2014">
        <v>50</v>
      </c>
      <c r="N2014">
        <v>48</v>
      </c>
      <c r="O2014" t="s">
        <v>158</v>
      </c>
      <c r="P2014" t="s">
        <v>29</v>
      </c>
      <c r="Q2014" t="s">
        <v>50</v>
      </c>
      <c r="R2014" t="s">
        <v>29</v>
      </c>
      <c r="S2014">
        <v>675</v>
      </c>
      <c r="T2014">
        <v>4</v>
      </c>
      <c r="U2014" t="s">
        <v>159</v>
      </c>
      <c r="X2014" t="str">
        <f t="shared" si="33"/>
        <v>TB2</v>
      </c>
      <c r="Y2014">
        <f>VLOOKUP($X2014,Salt_Elev!$Q$1:$R$128,2,FALSE)</f>
        <v>0.04</v>
      </c>
    </row>
    <row r="2015" spans="1:25" x14ac:dyDescent="0.25">
      <c r="A2015" s="1">
        <v>45036</v>
      </c>
      <c r="B2015" s="2">
        <v>0.4694444444444445</v>
      </c>
      <c r="C2015" t="s">
        <v>103</v>
      </c>
      <c r="D2015" t="s">
        <v>157</v>
      </c>
      <c r="E2015" t="s">
        <v>25</v>
      </c>
      <c r="F2015" t="s">
        <v>138</v>
      </c>
      <c r="G2015">
        <v>2</v>
      </c>
      <c r="H2015">
        <v>91</v>
      </c>
      <c r="I2015">
        <v>87</v>
      </c>
      <c r="J2015" t="s">
        <v>255</v>
      </c>
      <c r="K2015" t="s">
        <v>85</v>
      </c>
      <c r="L2015">
        <v>50</v>
      </c>
      <c r="M2015">
        <v>50</v>
      </c>
      <c r="N2015">
        <v>48</v>
      </c>
      <c r="O2015" t="s">
        <v>158</v>
      </c>
      <c r="P2015" t="s">
        <v>29</v>
      </c>
      <c r="Q2015" t="s">
        <v>50</v>
      </c>
      <c r="R2015" t="s">
        <v>29</v>
      </c>
      <c r="S2015">
        <v>674</v>
      </c>
      <c r="T2015">
        <v>4</v>
      </c>
      <c r="U2015" t="s">
        <v>159</v>
      </c>
      <c r="X2015" t="str">
        <f t="shared" si="33"/>
        <v>TB2</v>
      </c>
      <c r="Y2015">
        <f>VLOOKUP($X2015,Salt_Elev!$Q$1:$R$128,2,FALSE)</f>
        <v>0.04</v>
      </c>
    </row>
    <row r="2016" spans="1:25" x14ac:dyDescent="0.25">
      <c r="A2016" s="1">
        <v>45036</v>
      </c>
      <c r="B2016" s="2">
        <v>0.4694444444444445</v>
      </c>
      <c r="C2016" t="s">
        <v>103</v>
      </c>
      <c r="D2016" t="s">
        <v>157</v>
      </c>
      <c r="E2016" t="s">
        <v>25</v>
      </c>
      <c r="F2016" t="s">
        <v>138</v>
      </c>
      <c r="G2016">
        <v>2</v>
      </c>
      <c r="H2016">
        <v>91</v>
      </c>
      <c r="I2016">
        <v>87</v>
      </c>
      <c r="J2016" t="s">
        <v>255</v>
      </c>
      <c r="K2016" t="s">
        <v>85</v>
      </c>
      <c r="L2016">
        <v>50</v>
      </c>
      <c r="M2016">
        <v>50</v>
      </c>
      <c r="N2016">
        <v>48</v>
      </c>
      <c r="O2016" t="s">
        <v>158</v>
      </c>
      <c r="P2016" t="s">
        <v>29</v>
      </c>
      <c r="Q2016" t="s">
        <v>50</v>
      </c>
      <c r="R2016" t="s">
        <v>29</v>
      </c>
      <c r="S2016">
        <v>895</v>
      </c>
      <c r="T2016">
        <v>3.8</v>
      </c>
      <c r="U2016" t="s">
        <v>159</v>
      </c>
      <c r="X2016" t="str">
        <f t="shared" si="33"/>
        <v>TB2</v>
      </c>
      <c r="Y2016">
        <f>VLOOKUP($X2016,Salt_Elev!$Q$1:$R$128,2,FALSE)</f>
        <v>0.04</v>
      </c>
    </row>
    <row r="2017" spans="1:25" x14ac:dyDescent="0.25">
      <c r="A2017" s="1">
        <v>45036</v>
      </c>
      <c r="B2017" s="2">
        <v>0.4694444444444445</v>
      </c>
      <c r="C2017" t="s">
        <v>103</v>
      </c>
      <c r="D2017" t="s">
        <v>157</v>
      </c>
      <c r="E2017" t="s">
        <v>25</v>
      </c>
      <c r="F2017" t="s">
        <v>138</v>
      </c>
      <c r="G2017">
        <v>2</v>
      </c>
      <c r="H2017">
        <v>91</v>
      </c>
      <c r="I2017">
        <v>87</v>
      </c>
      <c r="J2017" t="s">
        <v>255</v>
      </c>
      <c r="K2017" t="s">
        <v>85</v>
      </c>
      <c r="L2017">
        <v>50</v>
      </c>
      <c r="M2017">
        <v>50</v>
      </c>
      <c r="N2017">
        <v>48</v>
      </c>
      <c r="O2017" t="s">
        <v>158</v>
      </c>
      <c r="P2017" t="s">
        <v>29</v>
      </c>
      <c r="Q2017" t="s">
        <v>50</v>
      </c>
      <c r="R2017" t="s">
        <v>29</v>
      </c>
      <c r="S2017">
        <v>655</v>
      </c>
      <c r="T2017">
        <v>3.8</v>
      </c>
      <c r="U2017" t="s">
        <v>159</v>
      </c>
      <c r="X2017" t="str">
        <f t="shared" si="33"/>
        <v>TB2</v>
      </c>
      <c r="Y2017">
        <f>VLOOKUP($X2017,Salt_Elev!$Q$1:$R$128,2,FALSE)</f>
        <v>0.04</v>
      </c>
    </row>
    <row r="2018" spans="1:25" x14ac:dyDescent="0.25">
      <c r="A2018" s="1">
        <v>45036</v>
      </c>
      <c r="B2018" s="2">
        <v>0.4694444444444445</v>
      </c>
      <c r="C2018" t="s">
        <v>103</v>
      </c>
      <c r="D2018" t="s">
        <v>157</v>
      </c>
      <c r="E2018" t="s">
        <v>25</v>
      </c>
      <c r="F2018" t="s">
        <v>138</v>
      </c>
      <c r="G2018">
        <v>2</v>
      </c>
      <c r="H2018">
        <v>91</v>
      </c>
      <c r="I2018">
        <v>87</v>
      </c>
      <c r="J2018" t="s">
        <v>255</v>
      </c>
      <c r="K2018" t="s">
        <v>85</v>
      </c>
      <c r="L2018">
        <v>50</v>
      </c>
      <c r="M2018">
        <v>50</v>
      </c>
      <c r="N2018">
        <v>48</v>
      </c>
      <c r="O2018" t="s">
        <v>158</v>
      </c>
      <c r="P2018" t="s">
        <v>29</v>
      </c>
      <c r="Q2018" t="s">
        <v>50</v>
      </c>
      <c r="R2018" t="s">
        <v>29</v>
      </c>
      <c r="S2018">
        <v>895</v>
      </c>
      <c r="T2018">
        <v>3.5</v>
      </c>
      <c r="U2018" t="s">
        <v>159</v>
      </c>
      <c r="X2018" t="str">
        <f t="shared" si="33"/>
        <v>TB2</v>
      </c>
      <c r="Y2018">
        <f>VLOOKUP($X2018,Salt_Elev!$Q$1:$R$128,2,FALSE)</f>
        <v>0.04</v>
      </c>
    </row>
    <row r="2019" spans="1:25" x14ac:dyDescent="0.25">
      <c r="A2019" s="1">
        <v>45036</v>
      </c>
      <c r="B2019" s="2">
        <v>0.4694444444444445</v>
      </c>
      <c r="C2019" t="s">
        <v>103</v>
      </c>
      <c r="D2019" t="s">
        <v>157</v>
      </c>
      <c r="E2019" t="s">
        <v>25</v>
      </c>
      <c r="F2019" t="s">
        <v>138</v>
      </c>
      <c r="G2019">
        <v>2</v>
      </c>
      <c r="H2019">
        <v>91</v>
      </c>
      <c r="I2019">
        <v>87</v>
      </c>
      <c r="J2019" t="s">
        <v>255</v>
      </c>
      <c r="K2019" t="s">
        <v>85</v>
      </c>
      <c r="L2019">
        <v>50</v>
      </c>
      <c r="M2019">
        <v>50</v>
      </c>
      <c r="N2019">
        <v>48</v>
      </c>
      <c r="O2019" t="s">
        <v>158</v>
      </c>
      <c r="P2019" t="s">
        <v>29</v>
      </c>
      <c r="Q2019" t="s">
        <v>50</v>
      </c>
      <c r="R2019" t="s">
        <v>29</v>
      </c>
      <c r="S2019">
        <v>550</v>
      </c>
      <c r="T2019">
        <v>3.2</v>
      </c>
      <c r="U2019" t="s">
        <v>159</v>
      </c>
      <c r="X2019" t="str">
        <f t="shared" si="33"/>
        <v>TB2</v>
      </c>
      <c r="Y2019">
        <f>VLOOKUP($X2019,Salt_Elev!$Q$1:$R$128,2,FALSE)</f>
        <v>0.04</v>
      </c>
    </row>
    <row r="2020" spans="1:25" x14ac:dyDescent="0.25">
      <c r="A2020" s="1">
        <v>45036</v>
      </c>
      <c r="B2020" s="2">
        <v>0.4694444444444445</v>
      </c>
      <c r="C2020" t="s">
        <v>103</v>
      </c>
      <c r="D2020" t="s">
        <v>157</v>
      </c>
      <c r="E2020" t="s">
        <v>25</v>
      </c>
      <c r="F2020" t="s">
        <v>138</v>
      </c>
      <c r="G2020">
        <v>2</v>
      </c>
      <c r="H2020">
        <v>91</v>
      </c>
      <c r="I2020">
        <v>87</v>
      </c>
      <c r="J2020" t="s">
        <v>255</v>
      </c>
      <c r="K2020" t="s">
        <v>85</v>
      </c>
      <c r="L2020">
        <v>50</v>
      </c>
      <c r="M2020">
        <v>50</v>
      </c>
      <c r="N2020">
        <v>48</v>
      </c>
      <c r="O2020" t="s">
        <v>158</v>
      </c>
      <c r="P2020" t="s">
        <v>29</v>
      </c>
      <c r="Q2020" t="s">
        <v>50</v>
      </c>
      <c r="R2020" t="s">
        <v>29</v>
      </c>
      <c r="S2020">
        <v>635</v>
      </c>
      <c r="T2020">
        <v>3.1</v>
      </c>
      <c r="U2020" t="s">
        <v>159</v>
      </c>
      <c r="X2020" t="str">
        <f t="shared" si="33"/>
        <v>TB2</v>
      </c>
      <c r="Y2020">
        <f>VLOOKUP($X2020,Salt_Elev!$Q$1:$R$128,2,FALSE)</f>
        <v>0.04</v>
      </c>
    </row>
    <row r="2021" spans="1:25" x14ac:dyDescent="0.25">
      <c r="A2021" s="1">
        <v>45036</v>
      </c>
      <c r="B2021" s="2">
        <v>0.4694444444444445</v>
      </c>
      <c r="C2021" t="s">
        <v>103</v>
      </c>
      <c r="D2021" t="s">
        <v>157</v>
      </c>
      <c r="E2021" t="s">
        <v>25</v>
      </c>
      <c r="F2021" t="s">
        <v>138</v>
      </c>
      <c r="G2021">
        <v>2</v>
      </c>
      <c r="H2021">
        <v>91</v>
      </c>
      <c r="I2021">
        <v>87</v>
      </c>
      <c r="J2021" t="s">
        <v>255</v>
      </c>
      <c r="K2021" t="s">
        <v>85</v>
      </c>
      <c r="L2021">
        <v>50</v>
      </c>
      <c r="M2021">
        <v>50</v>
      </c>
      <c r="N2021">
        <v>48</v>
      </c>
      <c r="O2021" t="s">
        <v>158</v>
      </c>
      <c r="P2021" t="s">
        <v>29</v>
      </c>
      <c r="Q2021" t="s">
        <v>50</v>
      </c>
      <c r="R2021" t="s">
        <v>29</v>
      </c>
      <c r="S2021">
        <v>545</v>
      </c>
      <c r="T2021">
        <v>2.8</v>
      </c>
      <c r="U2021" t="s">
        <v>159</v>
      </c>
      <c r="X2021" t="str">
        <f t="shared" si="33"/>
        <v>TB2</v>
      </c>
      <c r="Y2021">
        <f>VLOOKUP($X2021,Salt_Elev!$Q$1:$R$128,2,FALSE)</f>
        <v>0.04</v>
      </c>
    </row>
    <row r="2022" spans="1:25" x14ac:dyDescent="0.25">
      <c r="A2022" s="1">
        <v>45036</v>
      </c>
      <c r="B2022" s="2">
        <v>0.4694444444444445</v>
      </c>
      <c r="C2022" t="s">
        <v>103</v>
      </c>
      <c r="D2022" t="s">
        <v>157</v>
      </c>
      <c r="E2022" t="s">
        <v>25</v>
      </c>
      <c r="F2022" t="s">
        <v>138</v>
      </c>
      <c r="G2022">
        <v>2</v>
      </c>
      <c r="H2022">
        <v>91</v>
      </c>
      <c r="I2022">
        <v>87</v>
      </c>
      <c r="J2022" t="s">
        <v>255</v>
      </c>
      <c r="K2022" t="s">
        <v>85</v>
      </c>
      <c r="L2022">
        <v>50</v>
      </c>
      <c r="M2022">
        <v>50</v>
      </c>
      <c r="N2022">
        <v>48</v>
      </c>
      <c r="O2022" t="s">
        <v>158</v>
      </c>
      <c r="P2022" t="s">
        <v>29</v>
      </c>
      <c r="Q2022" t="s">
        <v>50</v>
      </c>
      <c r="R2022" t="s">
        <v>29</v>
      </c>
      <c r="S2022">
        <v>546</v>
      </c>
      <c r="T2022">
        <v>2.5</v>
      </c>
      <c r="U2022" t="s">
        <v>159</v>
      </c>
      <c r="X2022" t="str">
        <f t="shared" si="33"/>
        <v>TB2</v>
      </c>
      <c r="Y2022">
        <f>VLOOKUP($X2022,Salt_Elev!$Q$1:$R$128,2,FALSE)</f>
        <v>0.04</v>
      </c>
    </row>
    <row r="2023" spans="1:25" x14ac:dyDescent="0.25">
      <c r="A2023" s="1">
        <v>45036</v>
      </c>
      <c r="B2023" s="2">
        <v>0.4694444444444445</v>
      </c>
      <c r="C2023" t="s">
        <v>103</v>
      </c>
      <c r="D2023" t="s">
        <v>157</v>
      </c>
      <c r="E2023" t="s">
        <v>25</v>
      </c>
      <c r="F2023" t="s">
        <v>138</v>
      </c>
      <c r="G2023">
        <v>2</v>
      </c>
      <c r="H2023">
        <v>91</v>
      </c>
      <c r="I2023">
        <v>87</v>
      </c>
      <c r="J2023" t="s">
        <v>255</v>
      </c>
      <c r="K2023" t="s">
        <v>85</v>
      </c>
      <c r="L2023">
        <v>50</v>
      </c>
      <c r="M2023">
        <v>50</v>
      </c>
      <c r="N2023">
        <v>48</v>
      </c>
      <c r="O2023" t="s">
        <v>158</v>
      </c>
      <c r="P2023" t="s">
        <v>29</v>
      </c>
      <c r="Q2023" t="s">
        <v>50</v>
      </c>
      <c r="R2023" t="s">
        <v>29</v>
      </c>
      <c r="S2023">
        <v>653</v>
      </c>
      <c r="T2023">
        <v>2.2000000000000002</v>
      </c>
      <c r="U2023" t="s">
        <v>159</v>
      </c>
      <c r="X2023" t="str">
        <f t="shared" si="33"/>
        <v>TB2</v>
      </c>
      <c r="Y2023">
        <f>VLOOKUP($X2023,Salt_Elev!$Q$1:$R$128,2,FALSE)</f>
        <v>0.04</v>
      </c>
    </row>
    <row r="2024" spans="1:25" x14ac:dyDescent="0.25">
      <c r="A2024" s="1">
        <v>45036</v>
      </c>
      <c r="B2024" s="2">
        <v>0.4694444444444445</v>
      </c>
      <c r="C2024" t="s">
        <v>103</v>
      </c>
      <c r="D2024" t="s">
        <v>157</v>
      </c>
      <c r="E2024" t="s">
        <v>25</v>
      </c>
      <c r="F2024" t="s">
        <v>138</v>
      </c>
      <c r="G2024">
        <v>2</v>
      </c>
      <c r="H2024">
        <v>91</v>
      </c>
      <c r="I2024">
        <v>87</v>
      </c>
      <c r="J2024" t="s">
        <v>255</v>
      </c>
      <c r="K2024" t="s">
        <v>160</v>
      </c>
      <c r="L2024">
        <v>1</v>
      </c>
      <c r="M2024">
        <v>100</v>
      </c>
      <c r="N2024">
        <v>3</v>
      </c>
      <c r="O2024" t="s">
        <v>119</v>
      </c>
      <c r="P2024" t="s">
        <v>29</v>
      </c>
      <c r="Q2024" t="s">
        <v>29</v>
      </c>
      <c r="R2024" t="s">
        <v>29</v>
      </c>
      <c r="S2024">
        <v>245</v>
      </c>
      <c r="T2024">
        <v>1</v>
      </c>
      <c r="U2024" t="s">
        <v>159</v>
      </c>
      <c r="X2024" t="str">
        <f t="shared" si="33"/>
        <v>TB2</v>
      </c>
      <c r="Y2024">
        <f>VLOOKUP($X2024,Salt_Elev!$Q$1:$R$128,2,FALSE)</f>
        <v>0.04</v>
      </c>
    </row>
    <row r="2025" spans="1:25" x14ac:dyDescent="0.25">
      <c r="A2025" s="1">
        <v>45036</v>
      </c>
      <c r="B2025" s="2">
        <v>0.4694444444444445</v>
      </c>
      <c r="C2025" t="s">
        <v>103</v>
      </c>
      <c r="D2025" t="s">
        <v>157</v>
      </c>
      <c r="E2025" t="s">
        <v>25</v>
      </c>
      <c r="F2025" t="s">
        <v>138</v>
      </c>
      <c r="G2025">
        <v>2</v>
      </c>
      <c r="H2025">
        <v>91</v>
      </c>
      <c r="I2025">
        <v>87</v>
      </c>
      <c r="J2025" t="s">
        <v>255</v>
      </c>
      <c r="K2025" t="s">
        <v>160</v>
      </c>
      <c r="L2025">
        <v>1</v>
      </c>
      <c r="M2025">
        <v>100</v>
      </c>
      <c r="N2025">
        <v>3</v>
      </c>
      <c r="O2025" t="s">
        <v>119</v>
      </c>
      <c r="P2025" t="s">
        <v>29</v>
      </c>
      <c r="Q2025" t="s">
        <v>29</v>
      </c>
      <c r="R2025" t="s">
        <v>29</v>
      </c>
      <c r="S2025">
        <v>250</v>
      </c>
      <c r="T2025">
        <v>0.9</v>
      </c>
      <c r="U2025" t="s">
        <v>159</v>
      </c>
      <c r="X2025" t="str">
        <f t="shared" si="33"/>
        <v>TB2</v>
      </c>
      <c r="Y2025">
        <f>VLOOKUP($X2025,Salt_Elev!$Q$1:$R$128,2,FALSE)</f>
        <v>0.04</v>
      </c>
    </row>
    <row r="2026" spans="1:25" x14ac:dyDescent="0.25">
      <c r="A2026" s="1">
        <v>45036</v>
      </c>
      <c r="B2026" s="2">
        <v>0.4694444444444445</v>
      </c>
      <c r="C2026" t="s">
        <v>103</v>
      </c>
      <c r="D2026" t="s">
        <v>157</v>
      </c>
      <c r="E2026" t="s">
        <v>25</v>
      </c>
      <c r="F2026" t="s">
        <v>138</v>
      </c>
      <c r="G2026">
        <v>2</v>
      </c>
      <c r="H2026">
        <v>91</v>
      </c>
      <c r="I2026">
        <v>87</v>
      </c>
      <c r="J2026" t="s">
        <v>255</v>
      </c>
      <c r="K2026" t="s">
        <v>160</v>
      </c>
      <c r="L2026">
        <v>1</v>
      </c>
      <c r="M2026">
        <v>100</v>
      </c>
      <c r="N2026">
        <v>3</v>
      </c>
      <c r="O2026" t="s">
        <v>119</v>
      </c>
      <c r="P2026" t="s">
        <v>29</v>
      </c>
      <c r="Q2026" t="s">
        <v>29</v>
      </c>
      <c r="R2026" t="s">
        <v>29</v>
      </c>
      <c r="S2026">
        <v>287</v>
      </c>
      <c r="T2026">
        <v>0.9</v>
      </c>
      <c r="U2026" t="s">
        <v>159</v>
      </c>
      <c r="X2026" t="str">
        <f t="shared" si="33"/>
        <v>TB2</v>
      </c>
      <c r="Y2026">
        <f>VLOOKUP($X2026,Salt_Elev!$Q$1:$R$128,2,FALSE)</f>
        <v>0.04</v>
      </c>
    </row>
    <row r="2027" spans="1:25" x14ac:dyDescent="0.25">
      <c r="A2027" s="1">
        <v>45036</v>
      </c>
      <c r="B2027" s="2">
        <v>0.4694444444444445</v>
      </c>
      <c r="C2027" t="s">
        <v>103</v>
      </c>
      <c r="D2027" t="s">
        <v>157</v>
      </c>
      <c r="E2027" t="s">
        <v>25</v>
      </c>
      <c r="F2027" t="s">
        <v>138</v>
      </c>
      <c r="G2027">
        <v>2</v>
      </c>
      <c r="H2027">
        <v>91</v>
      </c>
      <c r="I2027">
        <v>87</v>
      </c>
      <c r="J2027" t="s">
        <v>255</v>
      </c>
      <c r="K2027" t="s">
        <v>27</v>
      </c>
      <c r="L2027">
        <v>25</v>
      </c>
      <c r="M2027">
        <v>60</v>
      </c>
      <c r="N2027">
        <v>167</v>
      </c>
      <c r="O2027" t="s">
        <v>119</v>
      </c>
      <c r="P2027" t="s">
        <v>29</v>
      </c>
      <c r="Q2027" t="s">
        <v>29</v>
      </c>
      <c r="R2027" t="s">
        <v>29</v>
      </c>
      <c r="S2027">
        <v>232</v>
      </c>
      <c r="T2027">
        <v>1</v>
      </c>
      <c r="U2027" t="s">
        <v>159</v>
      </c>
      <c r="X2027" t="str">
        <f t="shared" si="33"/>
        <v>TB2</v>
      </c>
      <c r="Y2027">
        <f>VLOOKUP($X2027,Salt_Elev!$Q$1:$R$128,2,FALSE)</f>
        <v>0.04</v>
      </c>
    </row>
    <row r="2028" spans="1:25" x14ac:dyDescent="0.25">
      <c r="A2028" s="1">
        <v>45036</v>
      </c>
      <c r="B2028" s="2">
        <v>0.4694444444444445</v>
      </c>
      <c r="C2028" t="s">
        <v>103</v>
      </c>
      <c r="D2028" t="s">
        <v>157</v>
      </c>
      <c r="E2028" t="s">
        <v>25</v>
      </c>
      <c r="F2028" t="s">
        <v>138</v>
      </c>
      <c r="G2028">
        <v>2</v>
      </c>
      <c r="H2028">
        <v>91</v>
      </c>
      <c r="I2028">
        <v>87</v>
      </c>
      <c r="J2028" t="s">
        <v>255</v>
      </c>
      <c r="K2028" t="s">
        <v>27</v>
      </c>
      <c r="L2028">
        <v>25</v>
      </c>
      <c r="M2028">
        <v>60</v>
      </c>
      <c r="N2028">
        <v>167</v>
      </c>
      <c r="O2028" t="s">
        <v>119</v>
      </c>
      <c r="P2028" t="s">
        <v>29</v>
      </c>
      <c r="Q2028" t="s">
        <v>29</v>
      </c>
      <c r="R2028" t="s">
        <v>29</v>
      </c>
      <c r="S2028">
        <v>197</v>
      </c>
      <c r="T2028">
        <v>0.9</v>
      </c>
      <c r="U2028" t="s">
        <v>159</v>
      </c>
      <c r="X2028" t="str">
        <f t="shared" si="33"/>
        <v>TB2</v>
      </c>
      <c r="Y2028">
        <f>VLOOKUP($X2028,Salt_Elev!$Q$1:$R$128,2,FALSE)</f>
        <v>0.04</v>
      </c>
    </row>
    <row r="2029" spans="1:25" x14ac:dyDescent="0.25">
      <c r="A2029" s="1">
        <v>45036</v>
      </c>
      <c r="B2029" s="2">
        <v>0.4694444444444445</v>
      </c>
      <c r="C2029" t="s">
        <v>103</v>
      </c>
      <c r="D2029" t="s">
        <v>157</v>
      </c>
      <c r="E2029" t="s">
        <v>25</v>
      </c>
      <c r="F2029" t="s">
        <v>138</v>
      </c>
      <c r="G2029">
        <v>2</v>
      </c>
      <c r="H2029">
        <v>91</v>
      </c>
      <c r="I2029">
        <v>87</v>
      </c>
      <c r="J2029" t="s">
        <v>255</v>
      </c>
      <c r="K2029" t="s">
        <v>27</v>
      </c>
      <c r="L2029">
        <v>25</v>
      </c>
      <c r="M2029">
        <v>60</v>
      </c>
      <c r="N2029">
        <v>167</v>
      </c>
      <c r="O2029" t="s">
        <v>119</v>
      </c>
      <c r="P2029" t="s">
        <v>29</v>
      </c>
      <c r="Q2029" t="s">
        <v>29</v>
      </c>
      <c r="R2029" t="s">
        <v>29</v>
      </c>
      <c r="S2029">
        <v>307</v>
      </c>
      <c r="T2029">
        <v>0.9</v>
      </c>
      <c r="U2029" t="s">
        <v>159</v>
      </c>
      <c r="X2029" t="str">
        <f t="shared" si="33"/>
        <v>TB2</v>
      </c>
      <c r="Y2029">
        <f>VLOOKUP($X2029,Salt_Elev!$Q$1:$R$128,2,FALSE)</f>
        <v>0.04</v>
      </c>
    </row>
    <row r="2030" spans="1:25" x14ac:dyDescent="0.25">
      <c r="A2030" s="1">
        <v>45036</v>
      </c>
      <c r="B2030" s="2">
        <v>0.4694444444444445</v>
      </c>
      <c r="C2030" t="s">
        <v>103</v>
      </c>
      <c r="D2030" t="s">
        <v>157</v>
      </c>
      <c r="E2030" t="s">
        <v>25</v>
      </c>
      <c r="F2030" t="s">
        <v>138</v>
      </c>
      <c r="G2030">
        <v>2</v>
      </c>
      <c r="H2030">
        <v>91</v>
      </c>
      <c r="I2030">
        <v>87</v>
      </c>
      <c r="J2030" t="s">
        <v>255</v>
      </c>
      <c r="K2030" t="s">
        <v>27</v>
      </c>
      <c r="L2030">
        <v>25</v>
      </c>
      <c r="M2030">
        <v>60</v>
      </c>
      <c r="N2030">
        <v>167</v>
      </c>
      <c r="O2030" t="s">
        <v>119</v>
      </c>
      <c r="P2030" t="s">
        <v>29</v>
      </c>
      <c r="Q2030" t="s">
        <v>29</v>
      </c>
      <c r="R2030" t="s">
        <v>29</v>
      </c>
      <c r="S2030">
        <v>348</v>
      </c>
      <c r="T2030">
        <v>0.8</v>
      </c>
      <c r="U2030" t="s">
        <v>159</v>
      </c>
      <c r="X2030" t="str">
        <f t="shared" si="33"/>
        <v>TB2</v>
      </c>
      <c r="Y2030">
        <f>VLOOKUP($X2030,Salt_Elev!$Q$1:$R$128,2,FALSE)</f>
        <v>0.04</v>
      </c>
    </row>
    <row r="2031" spans="1:25" x14ac:dyDescent="0.25">
      <c r="A2031" s="1">
        <v>45036</v>
      </c>
      <c r="B2031" s="2">
        <v>0.4694444444444445</v>
      </c>
      <c r="C2031" t="s">
        <v>103</v>
      </c>
      <c r="D2031" t="s">
        <v>157</v>
      </c>
      <c r="E2031" t="s">
        <v>25</v>
      </c>
      <c r="F2031" t="s">
        <v>138</v>
      </c>
      <c r="G2031">
        <v>2</v>
      </c>
      <c r="H2031">
        <v>91</v>
      </c>
      <c r="I2031">
        <v>87</v>
      </c>
      <c r="J2031" t="s">
        <v>255</v>
      </c>
      <c r="K2031" t="s">
        <v>27</v>
      </c>
      <c r="L2031">
        <v>25</v>
      </c>
      <c r="M2031">
        <v>60</v>
      </c>
      <c r="N2031">
        <v>167</v>
      </c>
      <c r="O2031" t="s">
        <v>119</v>
      </c>
      <c r="P2031" t="s">
        <v>29</v>
      </c>
      <c r="Q2031" t="s">
        <v>29</v>
      </c>
      <c r="R2031" t="s">
        <v>29</v>
      </c>
      <c r="S2031">
        <v>345</v>
      </c>
      <c r="T2031">
        <v>0.8</v>
      </c>
      <c r="U2031" t="s">
        <v>159</v>
      </c>
      <c r="X2031" t="str">
        <f t="shared" si="33"/>
        <v>TB2</v>
      </c>
      <c r="Y2031">
        <f>VLOOKUP($X2031,Salt_Elev!$Q$1:$R$128,2,FALSE)</f>
        <v>0.04</v>
      </c>
    </row>
    <row r="2032" spans="1:25" x14ac:dyDescent="0.25">
      <c r="A2032" s="1">
        <v>45036</v>
      </c>
      <c r="B2032" s="2">
        <v>0.4694444444444445</v>
      </c>
      <c r="C2032" t="s">
        <v>103</v>
      </c>
      <c r="D2032" t="s">
        <v>157</v>
      </c>
      <c r="E2032" t="s">
        <v>25</v>
      </c>
      <c r="F2032" t="s">
        <v>138</v>
      </c>
      <c r="G2032">
        <v>2</v>
      </c>
      <c r="H2032">
        <v>91</v>
      </c>
      <c r="I2032">
        <v>87</v>
      </c>
      <c r="J2032" t="s">
        <v>255</v>
      </c>
      <c r="K2032" t="s">
        <v>27</v>
      </c>
      <c r="L2032">
        <v>25</v>
      </c>
      <c r="M2032">
        <v>60</v>
      </c>
      <c r="N2032">
        <v>167</v>
      </c>
      <c r="O2032" t="s">
        <v>119</v>
      </c>
      <c r="P2032" t="s">
        <v>29</v>
      </c>
      <c r="Q2032" t="s">
        <v>29</v>
      </c>
      <c r="R2032" t="s">
        <v>29</v>
      </c>
      <c r="S2032">
        <v>138</v>
      </c>
      <c r="T2032">
        <v>0.8</v>
      </c>
      <c r="U2032" t="s">
        <v>159</v>
      </c>
      <c r="X2032" t="str">
        <f t="shared" si="33"/>
        <v>TB2</v>
      </c>
      <c r="Y2032">
        <f>VLOOKUP($X2032,Salt_Elev!$Q$1:$R$128,2,FALSE)</f>
        <v>0.04</v>
      </c>
    </row>
    <row r="2033" spans="1:25" x14ac:dyDescent="0.25">
      <c r="A2033" s="1">
        <v>45036</v>
      </c>
      <c r="B2033" s="2">
        <v>0.4694444444444445</v>
      </c>
      <c r="C2033" t="s">
        <v>103</v>
      </c>
      <c r="D2033" t="s">
        <v>157</v>
      </c>
      <c r="E2033" t="s">
        <v>25</v>
      </c>
      <c r="F2033" t="s">
        <v>138</v>
      </c>
      <c r="G2033">
        <v>2</v>
      </c>
      <c r="H2033">
        <v>91</v>
      </c>
      <c r="I2033">
        <v>87</v>
      </c>
      <c r="J2033" t="s">
        <v>255</v>
      </c>
      <c r="K2033" t="s">
        <v>27</v>
      </c>
      <c r="L2033">
        <v>25</v>
      </c>
      <c r="M2033">
        <v>60</v>
      </c>
      <c r="N2033">
        <v>167</v>
      </c>
      <c r="O2033" t="s">
        <v>119</v>
      </c>
      <c r="P2033" t="s">
        <v>29</v>
      </c>
      <c r="Q2033" t="s">
        <v>29</v>
      </c>
      <c r="R2033" t="s">
        <v>29</v>
      </c>
      <c r="S2033">
        <v>173</v>
      </c>
      <c r="T2033">
        <v>0.5</v>
      </c>
      <c r="U2033" t="s">
        <v>159</v>
      </c>
      <c r="X2033" t="str">
        <f t="shared" si="33"/>
        <v>TB2</v>
      </c>
      <c r="Y2033">
        <f>VLOOKUP($X2033,Salt_Elev!$Q$1:$R$128,2,FALSE)</f>
        <v>0.04</v>
      </c>
    </row>
    <row r="2034" spans="1:25" x14ac:dyDescent="0.25">
      <c r="A2034" s="1">
        <v>45036</v>
      </c>
      <c r="B2034" s="2">
        <v>0.4694444444444445</v>
      </c>
      <c r="C2034" t="s">
        <v>103</v>
      </c>
      <c r="D2034" t="s">
        <v>157</v>
      </c>
      <c r="E2034" t="s">
        <v>25</v>
      </c>
      <c r="F2034" t="s">
        <v>138</v>
      </c>
      <c r="G2034">
        <v>2</v>
      </c>
      <c r="H2034">
        <v>91</v>
      </c>
      <c r="I2034">
        <v>87</v>
      </c>
      <c r="J2034" t="s">
        <v>255</v>
      </c>
      <c r="K2034" t="s">
        <v>27</v>
      </c>
      <c r="L2034">
        <v>25</v>
      </c>
      <c r="M2034">
        <v>60</v>
      </c>
      <c r="N2034">
        <v>167</v>
      </c>
      <c r="O2034" t="s">
        <v>119</v>
      </c>
      <c r="P2034" t="s">
        <v>29</v>
      </c>
      <c r="Q2034" t="s">
        <v>29</v>
      </c>
      <c r="R2034" t="s">
        <v>29</v>
      </c>
      <c r="S2034">
        <v>235</v>
      </c>
      <c r="T2034">
        <v>0.2</v>
      </c>
      <c r="U2034" t="s">
        <v>159</v>
      </c>
      <c r="X2034" t="str">
        <f t="shared" si="33"/>
        <v>TB2</v>
      </c>
      <c r="Y2034">
        <f>VLOOKUP($X2034,Salt_Elev!$Q$1:$R$128,2,FALSE)</f>
        <v>0.04</v>
      </c>
    </row>
    <row r="2035" spans="1:25" x14ac:dyDescent="0.25">
      <c r="A2035" s="1">
        <v>45036</v>
      </c>
      <c r="B2035" s="2">
        <v>0.4694444444444445</v>
      </c>
      <c r="C2035" t="s">
        <v>103</v>
      </c>
      <c r="D2035" t="s">
        <v>157</v>
      </c>
      <c r="E2035" t="s">
        <v>25</v>
      </c>
      <c r="F2035" t="s">
        <v>138</v>
      </c>
      <c r="G2035">
        <v>2</v>
      </c>
      <c r="H2035">
        <v>91</v>
      </c>
      <c r="I2035">
        <v>87</v>
      </c>
      <c r="J2035" t="s">
        <v>255</v>
      </c>
      <c r="K2035" t="s">
        <v>27</v>
      </c>
      <c r="L2035">
        <v>25</v>
      </c>
      <c r="M2035">
        <v>60</v>
      </c>
      <c r="N2035">
        <v>167</v>
      </c>
      <c r="O2035" t="s">
        <v>119</v>
      </c>
      <c r="P2035" t="s">
        <v>29</v>
      </c>
      <c r="Q2035" t="s">
        <v>29</v>
      </c>
      <c r="R2035" t="s">
        <v>29</v>
      </c>
      <c r="S2035">
        <v>284</v>
      </c>
      <c r="T2035">
        <v>0.2</v>
      </c>
      <c r="U2035" t="s">
        <v>159</v>
      </c>
      <c r="X2035" t="str">
        <f t="shared" si="33"/>
        <v>TB2</v>
      </c>
      <c r="Y2035">
        <f>VLOOKUP($X2035,Salt_Elev!$Q$1:$R$128,2,FALSE)</f>
        <v>0.04</v>
      </c>
    </row>
    <row r="2036" spans="1:25" x14ac:dyDescent="0.25">
      <c r="A2036" s="1">
        <v>45036</v>
      </c>
      <c r="B2036" s="2">
        <v>0.4694444444444445</v>
      </c>
      <c r="C2036" t="s">
        <v>103</v>
      </c>
      <c r="D2036" t="s">
        <v>157</v>
      </c>
      <c r="E2036" t="s">
        <v>25</v>
      </c>
      <c r="F2036" t="s">
        <v>138</v>
      </c>
      <c r="G2036">
        <v>2</v>
      </c>
      <c r="H2036">
        <v>91</v>
      </c>
      <c r="I2036">
        <v>87</v>
      </c>
      <c r="J2036" t="s">
        <v>255</v>
      </c>
      <c r="K2036" t="s">
        <v>27</v>
      </c>
      <c r="L2036">
        <v>25</v>
      </c>
      <c r="M2036">
        <v>60</v>
      </c>
      <c r="N2036">
        <v>167</v>
      </c>
      <c r="O2036" t="s">
        <v>119</v>
      </c>
      <c r="P2036" t="s">
        <v>29</v>
      </c>
      <c r="Q2036" t="s">
        <v>29</v>
      </c>
      <c r="R2036" t="s">
        <v>29</v>
      </c>
      <c r="S2036">
        <v>234</v>
      </c>
      <c r="T2036">
        <v>0.2</v>
      </c>
      <c r="U2036" t="s">
        <v>159</v>
      </c>
      <c r="X2036" t="str">
        <f t="shared" si="33"/>
        <v>TB2</v>
      </c>
      <c r="Y2036">
        <f>VLOOKUP($X2036,Salt_Elev!$Q$1:$R$128,2,FALSE)</f>
        <v>0.04</v>
      </c>
    </row>
    <row r="2037" spans="1:25" x14ac:dyDescent="0.25">
      <c r="A2037" s="1">
        <v>45036</v>
      </c>
      <c r="B2037" s="2">
        <v>0.4694444444444445</v>
      </c>
      <c r="C2037" t="s">
        <v>103</v>
      </c>
      <c r="D2037" t="s">
        <v>157</v>
      </c>
      <c r="E2037" t="s">
        <v>25</v>
      </c>
      <c r="F2037" t="s">
        <v>138</v>
      </c>
      <c r="G2037">
        <v>2</v>
      </c>
      <c r="H2037">
        <v>91</v>
      </c>
      <c r="I2037">
        <v>87</v>
      </c>
      <c r="J2037" t="s">
        <v>255</v>
      </c>
      <c r="K2037" t="s">
        <v>44</v>
      </c>
      <c r="L2037">
        <v>3</v>
      </c>
      <c r="M2037">
        <v>50</v>
      </c>
      <c r="N2037">
        <v>94</v>
      </c>
      <c r="O2037" t="s">
        <v>119</v>
      </c>
      <c r="P2037" t="s">
        <v>29</v>
      </c>
      <c r="Q2037" t="s">
        <v>29</v>
      </c>
      <c r="R2037" t="s">
        <v>29</v>
      </c>
      <c r="S2037">
        <v>148</v>
      </c>
      <c r="T2037">
        <v>1</v>
      </c>
      <c r="U2037" t="s">
        <v>159</v>
      </c>
      <c r="X2037" t="str">
        <f t="shared" si="33"/>
        <v>TB2</v>
      </c>
      <c r="Y2037">
        <f>VLOOKUP($X2037,Salt_Elev!$Q$1:$R$128,2,FALSE)</f>
        <v>0.04</v>
      </c>
    </row>
    <row r="2038" spans="1:25" x14ac:dyDescent="0.25">
      <c r="A2038" s="1">
        <v>45036</v>
      </c>
      <c r="B2038" s="2">
        <v>0.4694444444444445</v>
      </c>
      <c r="C2038" t="s">
        <v>103</v>
      </c>
      <c r="D2038" t="s">
        <v>157</v>
      </c>
      <c r="E2038" t="s">
        <v>25</v>
      </c>
      <c r="F2038" t="s">
        <v>138</v>
      </c>
      <c r="G2038">
        <v>2</v>
      </c>
      <c r="H2038">
        <v>91</v>
      </c>
      <c r="I2038">
        <v>87</v>
      </c>
      <c r="J2038" t="s">
        <v>255</v>
      </c>
      <c r="K2038" t="s">
        <v>44</v>
      </c>
      <c r="L2038">
        <v>3</v>
      </c>
      <c r="M2038">
        <v>50</v>
      </c>
      <c r="N2038">
        <v>94</v>
      </c>
      <c r="O2038" t="s">
        <v>119</v>
      </c>
      <c r="P2038" t="s">
        <v>29</v>
      </c>
      <c r="Q2038" t="s">
        <v>29</v>
      </c>
      <c r="R2038" t="s">
        <v>29</v>
      </c>
      <c r="S2038">
        <v>165</v>
      </c>
      <c r="T2038">
        <v>0.8</v>
      </c>
      <c r="U2038" t="s">
        <v>159</v>
      </c>
      <c r="X2038" t="str">
        <f t="shared" si="33"/>
        <v>TB2</v>
      </c>
      <c r="Y2038">
        <f>VLOOKUP($X2038,Salt_Elev!$Q$1:$R$128,2,FALSE)</f>
        <v>0.04</v>
      </c>
    </row>
    <row r="2039" spans="1:25" x14ac:dyDescent="0.25">
      <c r="A2039" s="1">
        <v>45036</v>
      </c>
      <c r="B2039" s="2">
        <v>0.4694444444444445</v>
      </c>
      <c r="C2039" t="s">
        <v>103</v>
      </c>
      <c r="D2039" t="s">
        <v>157</v>
      </c>
      <c r="E2039" t="s">
        <v>25</v>
      </c>
      <c r="F2039" t="s">
        <v>138</v>
      </c>
      <c r="G2039">
        <v>2</v>
      </c>
      <c r="H2039">
        <v>91</v>
      </c>
      <c r="I2039">
        <v>87</v>
      </c>
      <c r="J2039" t="s">
        <v>255</v>
      </c>
      <c r="K2039" t="s">
        <v>44</v>
      </c>
      <c r="L2039">
        <v>3</v>
      </c>
      <c r="M2039">
        <v>50</v>
      </c>
      <c r="N2039">
        <v>94</v>
      </c>
      <c r="O2039" t="s">
        <v>119</v>
      </c>
      <c r="P2039" t="s">
        <v>29</v>
      </c>
      <c r="Q2039" t="s">
        <v>29</v>
      </c>
      <c r="R2039" t="s">
        <v>29</v>
      </c>
      <c r="S2039">
        <v>206</v>
      </c>
      <c r="T2039">
        <v>0.8</v>
      </c>
      <c r="U2039" t="s">
        <v>159</v>
      </c>
      <c r="X2039" t="str">
        <f t="shared" si="33"/>
        <v>TB2</v>
      </c>
      <c r="Y2039">
        <f>VLOOKUP($X2039,Salt_Elev!$Q$1:$R$128,2,FALSE)</f>
        <v>0.04</v>
      </c>
    </row>
    <row r="2040" spans="1:25" x14ac:dyDescent="0.25">
      <c r="A2040" s="1">
        <v>45036</v>
      </c>
      <c r="B2040" s="2">
        <v>0.4694444444444445</v>
      </c>
      <c r="C2040" t="s">
        <v>103</v>
      </c>
      <c r="D2040" t="s">
        <v>157</v>
      </c>
      <c r="E2040" t="s">
        <v>25</v>
      </c>
      <c r="F2040" t="s">
        <v>138</v>
      </c>
      <c r="G2040">
        <v>2</v>
      </c>
      <c r="H2040">
        <v>91</v>
      </c>
      <c r="I2040">
        <v>87</v>
      </c>
      <c r="J2040" t="s">
        <v>255</v>
      </c>
      <c r="K2040" t="s">
        <v>44</v>
      </c>
      <c r="L2040">
        <v>3</v>
      </c>
      <c r="M2040">
        <v>50</v>
      </c>
      <c r="N2040">
        <v>94</v>
      </c>
      <c r="O2040" t="s">
        <v>119</v>
      </c>
      <c r="P2040" t="s">
        <v>29</v>
      </c>
      <c r="Q2040" t="s">
        <v>29</v>
      </c>
      <c r="R2040" t="s">
        <v>29</v>
      </c>
      <c r="S2040">
        <v>170</v>
      </c>
      <c r="T2040">
        <v>0.5</v>
      </c>
      <c r="U2040" t="s">
        <v>159</v>
      </c>
      <c r="X2040" t="str">
        <f t="shared" si="33"/>
        <v>TB2</v>
      </c>
      <c r="Y2040">
        <f>VLOOKUP($X2040,Salt_Elev!$Q$1:$R$128,2,FALSE)</f>
        <v>0.04</v>
      </c>
    </row>
    <row r="2041" spans="1:25" x14ac:dyDescent="0.25">
      <c r="A2041" s="1">
        <v>45036</v>
      </c>
      <c r="B2041" s="2">
        <v>0.4694444444444445</v>
      </c>
      <c r="C2041" t="s">
        <v>103</v>
      </c>
      <c r="D2041" t="s">
        <v>157</v>
      </c>
      <c r="E2041" t="s">
        <v>25</v>
      </c>
      <c r="F2041" t="s">
        <v>138</v>
      </c>
      <c r="G2041">
        <v>2</v>
      </c>
      <c r="H2041">
        <v>91</v>
      </c>
      <c r="I2041">
        <v>87</v>
      </c>
      <c r="J2041" t="s">
        <v>255</v>
      </c>
      <c r="K2041" t="s">
        <v>44</v>
      </c>
      <c r="L2041">
        <v>3</v>
      </c>
      <c r="M2041">
        <v>50</v>
      </c>
      <c r="N2041">
        <v>94</v>
      </c>
      <c r="O2041" t="s">
        <v>119</v>
      </c>
      <c r="P2041" t="s">
        <v>29</v>
      </c>
      <c r="Q2041" t="s">
        <v>29</v>
      </c>
      <c r="R2041" t="s">
        <v>29</v>
      </c>
      <c r="S2041">
        <v>160</v>
      </c>
      <c r="T2041">
        <v>0.5</v>
      </c>
      <c r="U2041" t="s">
        <v>159</v>
      </c>
      <c r="X2041" t="str">
        <f t="shared" si="33"/>
        <v>TB2</v>
      </c>
      <c r="Y2041">
        <f>VLOOKUP($X2041,Salt_Elev!$Q$1:$R$128,2,FALSE)</f>
        <v>0.04</v>
      </c>
    </row>
    <row r="2042" spans="1:25" x14ac:dyDescent="0.25">
      <c r="A2042" s="1">
        <v>45036</v>
      </c>
      <c r="B2042" s="2">
        <v>0.4694444444444445</v>
      </c>
      <c r="C2042" t="s">
        <v>103</v>
      </c>
      <c r="D2042" t="s">
        <v>157</v>
      </c>
      <c r="E2042" t="s">
        <v>25</v>
      </c>
      <c r="F2042" t="s">
        <v>138</v>
      </c>
      <c r="G2042">
        <v>2</v>
      </c>
      <c r="H2042">
        <v>91</v>
      </c>
      <c r="I2042">
        <v>87</v>
      </c>
      <c r="J2042" t="s">
        <v>255</v>
      </c>
      <c r="K2042" t="s">
        <v>44</v>
      </c>
      <c r="L2042">
        <v>3</v>
      </c>
      <c r="M2042">
        <v>50</v>
      </c>
      <c r="N2042">
        <v>94</v>
      </c>
      <c r="O2042" t="s">
        <v>119</v>
      </c>
      <c r="P2042" t="s">
        <v>29</v>
      </c>
      <c r="Q2042" t="s">
        <v>29</v>
      </c>
      <c r="R2042" t="s">
        <v>29</v>
      </c>
      <c r="S2042">
        <v>98</v>
      </c>
      <c r="T2042">
        <v>0.5</v>
      </c>
      <c r="U2042" t="s">
        <v>159</v>
      </c>
      <c r="X2042" t="str">
        <f t="shared" si="33"/>
        <v>TB2</v>
      </c>
      <c r="Y2042">
        <f>VLOOKUP($X2042,Salt_Elev!$Q$1:$R$128,2,FALSE)</f>
        <v>0.04</v>
      </c>
    </row>
    <row r="2043" spans="1:25" x14ac:dyDescent="0.25">
      <c r="A2043" s="1">
        <v>45036</v>
      </c>
      <c r="B2043" s="2">
        <v>0.4694444444444445</v>
      </c>
      <c r="C2043" t="s">
        <v>103</v>
      </c>
      <c r="D2043" t="s">
        <v>157</v>
      </c>
      <c r="E2043" t="s">
        <v>25</v>
      </c>
      <c r="F2043" t="s">
        <v>138</v>
      </c>
      <c r="G2043">
        <v>2</v>
      </c>
      <c r="H2043">
        <v>91</v>
      </c>
      <c r="I2043">
        <v>87</v>
      </c>
      <c r="J2043" t="s">
        <v>255</v>
      </c>
      <c r="K2043" t="s">
        <v>44</v>
      </c>
      <c r="L2043">
        <v>3</v>
      </c>
      <c r="M2043">
        <v>50</v>
      </c>
      <c r="N2043">
        <v>94</v>
      </c>
      <c r="O2043" t="s">
        <v>119</v>
      </c>
      <c r="P2043" t="s">
        <v>29</v>
      </c>
      <c r="Q2043" t="s">
        <v>29</v>
      </c>
      <c r="R2043" t="s">
        <v>29</v>
      </c>
      <c r="S2043">
        <v>211</v>
      </c>
      <c r="T2043">
        <v>0.5</v>
      </c>
      <c r="U2043" t="s">
        <v>159</v>
      </c>
      <c r="X2043" t="str">
        <f t="shared" si="33"/>
        <v>TB2</v>
      </c>
      <c r="Y2043">
        <f>VLOOKUP($X2043,Salt_Elev!$Q$1:$R$128,2,FALSE)</f>
        <v>0.04</v>
      </c>
    </row>
    <row r="2044" spans="1:25" x14ac:dyDescent="0.25">
      <c r="A2044" s="1">
        <v>45036</v>
      </c>
      <c r="B2044" s="2">
        <v>0.4694444444444445</v>
      </c>
      <c r="C2044" t="s">
        <v>103</v>
      </c>
      <c r="D2044" t="s">
        <v>157</v>
      </c>
      <c r="E2044" t="s">
        <v>25</v>
      </c>
      <c r="F2044" t="s">
        <v>138</v>
      </c>
      <c r="G2044">
        <v>2</v>
      </c>
      <c r="H2044">
        <v>91</v>
      </c>
      <c r="I2044">
        <v>87</v>
      </c>
      <c r="J2044" t="s">
        <v>255</v>
      </c>
      <c r="K2044" t="s">
        <v>44</v>
      </c>
      <c r="L2044">
        <v>3</v>
      </c>
      <c r="M2044">
        <v>50</v>
      </c>
      <c r="N2044">
        <v>94</v>
      </c>
      <c r="O2044" t="s">
        <v>119</v>
      </c>
      <c r="P2044" t="s">
        <v>29</v>
      </c>
      <c r="Q2044" t="s">
        <v>29</v>
      </c>
      <c r="R2044" t="s">
        <v>29</v>
      </c>
      <c r="S2044">
        <v>211</v>
      </c>
      <c r="T2044">
        <v>0.5</v>
      </c>
      <c r="U2044" t="s">
        <v>159</v>
      </c>
      <c r="X2044" t="str">
        <f t="shared" si="33"/>
        <v>TB2</v>
      </c>
      <c r="Y2044">
        <f>VLOOKUP($X2044,Salt_Elev!$Q$1:$R$128,2,FALSE)</f>
        <v>0.04</v>
      </c>
    </row>
    <row r="2045" spans="1:25" x14ac:dyDescent="0.25">
      <c r="A2045" s="1">
        <v>45036</v>
      </c>
      <c r="B2045" s="2">
        <v>0.4694444444444445</v>
      </c>
      <c r="C2045" t="s">
        <v>103</v>
      </c>
      <c r="D2045" t="s">
        <v>157</v>
      </c>
      <c r="E2045" t="s">
        <v>25</v>
      </c>
      <c r="F2045" t="s">
        <v>138</v>
      </c>
      <c r="G2045">
        <v>2</v>
      </c>
      <c r="H2045">
        <v>91</v>
      </c>
      <c r="I2045">
        <v>87</v>
      </c>
      <c r="J2045" t="s">
        <v>255</v>
      </c>
      <c r="K2045" t="s">
        <v>44</v>
      </c>
      <c r="L2045">
        <v>3</v>
      </c>
      <c r="M2045">
        <v>50</v>
      </c>
      <c r="N2045">
        <v>94</v>
      </c>
      <c r="O2045" t="s">
        <v>119</v>
      </c>
      <c r="P2045" t="s">
        <v>29</v>
      </c>
      <c r="Q2045" t="s">
        <v>29</v>
      </c>
      <c r="R2045" t="s">
        <v>29</v>
      </c>
      <c r="S2045">
        <v>166</v>
      </c>
      <c r="T2045">
        <v>0.5</v>
      </c>
      <c r="U2045" t="s">
        <v>159</v>
      </c>
      <c r="X2045" t="str">
        <f t="shared" si="33"/>
        <v>TB2</v>
      </c>
      <c r="Y2045">
        <f>VLOOKUP($X2045,Salt_Elev!$Q$1:$R$128,2,FALSE)</f>
        <v>0.04</v>
      </c>
    </row>
    <row r="2046" spans="1:25" x14ac:dyDescent="0.25">
      <c r="A2046" s="1">
        <v>45036</v>
      </c>
      <c r="B2046" s="2">
        <v>0.4694444444444445</v>
      </c>
      <c r="C2046" t="s">
        <v>103</v>
      </c>
      <c r="D2046" t="s">
        <v>157</v>
      </c>
      <c r="E2046" t="s">
        <v>25</v>
      </c>
      <c r="F2046" t="s">
        <v>138</v>
      </c>
      <c r="G2046">
        <v>2</v>
      </c>
      <c r="H2046">
        <v>91</v>
      </c>
      <c r="I2046">
        <v>87</v>
      </c>
      <c r="J2046" t="s">
        <v>255</v>
      </c>
      <c r="K2046" t="s">
        <v>44</v>
      </c>
      <c r="L2046">
        <v>3</v>
      </c>
      <c r="M2046">
        <v>50</v>
      </c>
      <c r="N2046">
        <v>94</v>
      </c>
      <c r="O2046" t="s">
        <v>119</v>
      </c>
      <c r="P2046" t="s">
        <v>29</v>
      </c>
      <c r="Q2046" t="s">
        <v>29</v>
      </c>
      <c r="R2046" t="s">
        <v>29</v>
      </c>
      <c r="S2046">
        <v>188</v>
      </c>
      <c r="T2046">
        <v>0.5</v>
      </c>
      <c r="U2046" t="s">
        <v>159</v>
      </c>
      <c r="X2046" t="str">
        <f t="shared" si="33"/>
        <v>TB2</v>
      </c>
      <c r="Y2046">
        <f>VLOOKUP($X2046,Salt_Elev!$Q$1:$R$128,2,FALSE)</f>
        <v>0.04</v>
      </c>
    </row>
    <row r="2047" spans="1:25" x14ac:dyDescent="0.25">
      <c r="A2047" s="1">
        <v>45036</v>
      </c>
      <c r="B2047" s="2">
        <v>0.48194444444444445</v>
      </c>
      <c r="C2047" t="s">
        <v>99</v>
      </c>
      <c r="D2047" t="s">
        <v>113</v>
      </c>
      <c r="E2047" t="s">
        <v>25</v>
      </c>
      <c r="F2047" t="s">
        <v>138</v>
      </c>
      <c r="G2047">
        <v>3</v>
      </c>
      <c r="H2047">
        <v>70.5</v>
      </c>
      <c r="I2047">
        <v>92</v>
      </c>
      <c r="J2047" t="s">
        <v>255</v>
      </c>
      <c r="K2047" t="s">
        <v>85</v>
      </c>
      <c r="L2047">
        <v>4</v>
      </c>
      <c r="M2047">
        <v>100</v>
      </c>
      <c r="N2047">
        <v>2</v>
      </c>
      <c r="O2047" t="s">
        <v>119</v>
      </c>
      <c r="P2047" t="s">
        <v>29</v>
      </c>
      <c r="Q2047" t="s">
        <v>29</v>
      </c>
      <c r="R2047" t="s">
        <v>29</v>
      </c>
      <c r="S2047">
        <v>154</v>
      </c>
      <c r="T2047">
        <v>5</v>
      </c>
      <c r="U2047" t="s">
        <v>139</v>
      </c>
      <c r="X2047" t="str">
        <f t="shared" si="33"/>
        <v>TB3</v>
      </c>
      <c r="Y2047">
        <f>VLOOKUP($X2047,Salt_Elev!$Q$1:$R$128,2,FALSE)</f>
        <v>0.13900000000000001</v>
      </c>
    </row>
    <row r="2048" spans="1:25" x14ac:dyDescent="0.25">
      <c r="A2048" s="1">
        <v>45036</v>
      </c>
      <c r="B2048" s="2">
        <v>0.48194444444444445</v>
      </c>
      <c r="C2048" t="s">
        <v>99</v>
      </c>
      <c r="D2048" t="s">
        <v>113</v>
      </c>
      <c r="E2048" t="s">
        <v>25</v>
      </c>
      <c r="F2048" t="s">
        <v>138</v>
      </c>
      <c r="G2048">
        <v>3</v>
      </c>
      <c r="H2048">
        <v>70.5</v>
      </c>
      <c r="I2048">
        <v>92</v>
      </c>
      <c r="J2048" t="s">
        <v>255</v>
      </c>
      <c r="K2048" t="s">
        <v>85</v>
      </c>
      <c r="L2048">
        <v>4</v>
      </c>
      <c r="M2048">
        <v>100</v>
      </c>
      <c r="N2048">
        <v>2</v>
      </c>
      <c r="O2048" t="s">
        <v>119</v>
      </c>
      <c r="P2048" t="s">
        <v>29</v>
      </c>
      <c r="Q2048" t="s">
        <v>29</v>
      </c>
      <c r="R2048" t="s">
        <v>29</v>
      </c>
      <c r="S2048">
        <v>308</v>
      </c>
      <c r="T2048">
        <v>4.8</v>
      </c>
      <c r="U2048" t="s">
        <v>139</v>
      </c>
      <c r="X2048" t="str">
        <f t="shared" si="33"/>
        <v>TB3</v>
      </c>
      <c r="Y2048">
        <f>VLOOKUP($X2048,Salt_Elev!$Q$1:$R$128,2,FALSE)</f>
        <v>0.13900000000000001</v>
      </c>
    </row>
    <row r="2049" spans="1:25" x14ac:dyDescent="0.25">
      <c r="A2049" s="1">
        <v>45036</v>
      </c>
      <c r="B2049" s="2">
        <v>0.48194444444444445</v>
      </c>
      <c r="C2049" t="s">
        <v>99</v>
      </c>
      <c r="D2049" t="s">
        <v>113</v>
      </c>
      <c r="E2049" t="s">
        <v>25</v>
      </c>
      <c r="F2049" t="s">
        <v>138</v>
      </c>
      <c r="G2049">
        <v>3</v>
      </c>
      <c r="H2049">
        <v>70.5</v>
      </c>
      <c r="I2049">
        <v>92</v>
      </c>
      <c r="J2049" t="s">
        <v>255</v>
      </c>
      <c r="K2049" t="s">
        <v>140</v>
      </c>
      <c r="L2049">
        <v>40</v>
      </c>
      <c r="M2049">
        <v>100</v>
      </c>
      <c r="N2049">
        <v>137</v>
      </c>
      <c r="O2049" t="s">
        <v>119</v>
      </c>
      <c r="P2049" t="s">
        <v>29</v>
      </c>
      <c r="Q2049" t="s">
        <v>29</v>
      </c>
      <c r="R2049" t="s">
        <v>29</v>
      </c>
      <c r="S2049">
        <v>570</v>
      </c>
      <c r="T2049">
        <v>5</v>
      </c>
      <c r="U2049" t="s">
        <v>139</v>
      </c>
      <c r="X2049" t="str">
        <f t="shared" si="33"/>
        <v>TB3</v>
      </c>
      <c r="Y2049">
        <f>VLOOKUP($X2049,Salt_Elev!$Q$1:$R$128,2,FALSE)</f>
        <v>0.13900000000000001</v>
      </c>
    </row>
    <row r="2050" spans="1:25" x14ac:dyDescent="0.25">
      <c r="A2050" s="1">
        <v>45036</v>
      </c>
      <c r="B2050" s="2">
        <v>0.48194444444444445</v>
      </c>
      <c r="C2050" t="s">
        <v>99</v>
      </c>
      <c r="D2050" t="s">
        <v>113</v>
      </c>
      <c r="E2050" t="s">
        <v>25</v>
      </c>
      <c r="F2050" t="s">
        <v>138</v>
      </c>
      <c r="G2050">
        <v>3</v>
      </c>
      <c r="H2050">
        <v>70.5</v>
      </c>
      <c r="I2050">
        <v>92</v>
      </c>
      <c r="J2050" t="s">
        <v>255</v>
      </c>
      <c r="K2050" t="s">
        <v>140</v>
      </c>
      <c r="L2050">
        <v>40</v>
      </c>
      <c r="M2050">
        <v>100</v>
      </c>
      <c r="N2050">
        <v>137</v>
      </c>
      <c r="O2050" t="s">
        <v>119</v>
      </c>
      <c r="P2050" t="s">
        <v>29</v>
      </c>
      <c r="Q2050" t="s">
        <v>29</v>
      </c>
      <c r="R2050" t="s">
        <v>29</v>
      </c>
      <c r="S2050">
        <v>225</v>
      </c>
      <c r="T2050">
        <v>4</v>
      </c>
      <c r="U2050" t="s">
        <v>139</v>
      </c>
      <c r="X2050" t="str">
        <f t="shared" ref="X2050:X2113" si="35">_xlfn.CONCAT(F2050,G2050)</f>
        <v>TB3</v>
      </c>
      <c r="Y2050">
        <f>VLOOKUP($X2050,Salt_Elev!$Q$1:$R$128,2,FALSE)</f>
        <v>0.13900000000000001</v>
      </c>
    </row>
    <row r="2051" spans="1:25" x14ac:dyDescent="0.25">
      <c r="A2051" s="1">
        <v>45036</v>
      </c>
      <c r="B2051" s="2">
        <v>0.48194444444444445</v>
      </c>
      <c r="C2051" t="s">
        <v>99</v>
      </c>
      <c r="D2051" t="s">
        <v>113</v>
      </c>
      <c r="E2051" t="s">
        <v>25</v>
      </c>
      <c r="F2051" t="s">
        <v>138</v>
      </c>
      <c r="G2051">
        <v>3</v>
      </c>
      <c r="H2051">
        <v>70.5</v>
      </c>
      <c r="I2051">
        <v>92</v>
      </c>
      <c r="J2051" t="s">
        <v>255</v>
      </c>
      <c r="K2051" t="s">
        <v>140</v>
      </c>
      <c r="L2051">
        <v>40</v>
      </c>
      <c r="M2051">
        <v>100</v>
      </c>
      <c r="N2051">
        <v>137</v>
      </c>
      <c r="O2051" t="s">
        <v>119</v>
      </c>
      <c r="P2051" t="s">
        <v>29</v>
      </c>
      <c r="Q2051" t="s">
        <v>29</v>
      </c>
      <c r="R2051" t="s">
        <v>29</v>
      </c>
      <c r="S2051">
        <v>274</v>
      </c>
      <c r="T2051">
        <v>4</v>
      </c>
      <c r="U2051" t="s">
        <v>139</v>
      </c>
      <c r="X2051" t="str">
        <f t="shared" si="35"/>
        <v>TB3</v>
      </c>
      <c r="Y2051">
        <f>VLOOKUP($X2051,Salt_Elev!$Q$1:$R$128,2,FALSE)</f>
        <v>0.13900000000000001</v>
      </c>
    </row>
    <row r="2052" spans="1:25" x14ac:dyDescent="0.25">
      <c r="A2052" s="1">
        <v>45036</v>
      </c>
      <c r="B2052" s="2">
        <v>0.48194444444444445</v>
      </c>
      <c r="C2052" t="s">
        <v>99</v>
      </c>
      <c r="D2052" t="s">
        <v>113</v>
      </c>
      <c r="E2052" t="s">
        <v>25</v>
      </c>
      <c r="F2052" t="s">
        <v>138</v>
      </c>
      <c r="G2052">
        <v>3</v>
      </c>
      <c r="H2052">
        <v>70.5</v>
      </c>
      <c r="I2052">
        <v>92</v>
      </c>
      <c r="J2052" t="s">
        <v>255</v>
      </c>
      <c r="K2052" t="s">
        <v>140</v>
      </c>
      <c r="L2052">
        <v>40</v>
      </c>
      <c r="M2052">
        <v>100</v>
      </c>
      <c r="N2052">
        <v>137</v>
      </c>
      <c r="O2052" t="s">
        <v>119</v>
      </c>
      <c r="P2052" t="s">
        <v>29</v>
      </c>
      <c r="Q2052" t="s">
        <v>29</v>
      </c>
      <c r="R2052" t="s">
        <v>29</v>
      </c>
      <c r="S2052">
        <v>610</v>
      </c>
      <c r="T2052">
        <v>4</v>
      </c>
      <c r="U2052" t="s">
        <v>139</v>
      </c>
      <c r="X2052" t="str">
        <f t="shared" si="35"/>
        <v>TB3</v>
      </c>
      <c r="Y2052">
        <f>VLOOKUP($X2052,Salt_Elev!$Q$1:$R$128,2,FALSE)</f>
        <v>0.13900000000000001</v>
      </c>
    </row>
    <row r="2053" spans="1:25" x14ac:dyDescent="0.25">
      <c r="A2053" s="1">
        <v>45036</v>
      </c>
      <c r="B2053" s="2">
        <v>0.48194444444444445</v>
      </c>
      <c r="C2053" t="s">
        <v>99</v>
      </c>
      <c r="D2053" t="s">
        <v>113</v>
      </c>
      <c r="E2053" t="s">
        <v>25</v>
      </c>
      <c r="F2053" t="s">
        <v>138</v>
      </c>
      <c r="G2053">
        <v>3</v>
      </c>
      <c r="H2053">
        <v>70.5</v>
      </c>
      <c r="I2053">
        <v>92</v>
      </c>
      <c r="J2053" t="s">
        <v>255</v>
      </c>
      <c r="K2053" t="s">
        <v>140</v>
      </c>
      <c r="L2053">
        <v>40</v>
      </c>
      <c r="M2053">
        <v>100</v>
      </c>
      <c r="N2053">
        <v>137</v>
      </c>
      <c r="O2053" t="s">
        <v>119</v>
      </c>
      <c r="P2053" t="s">
        <v>29</v>
      </c>
      <c r="Q2053" t="s">
        <v>29</v>
      </c>
      <c r="R2053" t="s">
        <v>29</v>
      </c>
      <c r="S2053">
        <v>648</v>
      </c>
      <c r="T2053">
        <v>4</v>
      </c>
      <c r="U2053" t="s">
        <v>139</v>
      </c>
      <c r="X2053" t="str">
        <f t="shared" si="35"/>
        <v>TB3</v>
      </c>
      <c r="Y2053">
        <f>VLOOKUP($X2053,Salt_Elev!$Q$1:$R$128,2,FALSE)</f>
        <v>0.13900000000000001</v>
      </c>
    </row>
    <row r="2054" spans="1:25" x14ac:dyDescent="0.25">
      <c r="A2054" s="1">
        <v>45036</v>
      </c>
      <c r="B2054" s="2">
        <v>0.48194444444444445</v>
      </c>
      <c r="C2054" t="s">
        <v>99</v>
      </c>
      <c r="D2054" t="s">
        <v>113</v>
      </c>
      <c r="E2054" t="s">
        <v>25</v>
      </c>
      <c r="F2054" t="s">
        <v>138</v>
      </c>
      <c r="G2054">
        <v>3</v>
      </c>
      <c r="H2054">
        <v>70.5</v>
      </c>
      <c r="I2054">
        <v>92</v>
      </c>
      <c r="J2054" t="s">
        <v>255</v>
      </c>
      <c r="K2054" t="s">
        <v>140</v>
      </c>
      <c r="L2054">
        <v>40</v>
      </c>
      <c r="M2054">
        <v>100</v>
      </c>
      <c r="N2054">
        <v>137</v>
      </c>
      <c r="O2054" t="s">
        <v>119</v>
      </c>
      <c r="P2054" t="s">
        <v>29</v>
      </c>
      <c r="Q2054" t="s">
        <v>29</v>
      </c>
      <c r="R2054" t="s">
        <v>29</v>
      </c>
      <c r="S2054">
        <v>472</v>
      </c>
      <c r="T2054">
        <v>3.5</v>
      </c>
      <c r="U2054" t="s">
        <v>139</v>
      </c>
      <c r="X2054" t="str">
        <f t="shared" si="35"/>
        <v>TB3</v>
      </c>
      <c r="Y2054">
        <f>VLOOKUP($X2054,Salt_Elev!$Q$1:$R$128,2,FALSE)</f>
        <v>0.13900000000000001</v>
      </c>
    </row>
    <row r="2055" spans="1:25" x14ac:dyDescent="0.25">
      <c r="A2055" s="1">
        <v>45036</v>
      </c>
      <c r="B2055" s="2">
        <v>0.48194444444444445</v>
      </c>
      <c r="C2055" t="s">
        <v>99</v>
      </c>
      <c r="D2055" t="s">
        <v>113</v>
      </c>
      <c r="E2055" t="s">
        <v>25</v>
      </c>
      <c r="F2055" t="s">
        <v>138</v>
      </c>
      <c r="G2055">
        <v>3</v>
      </c>
      <c r="H2055">
        <v>70.5</v>
      </c>
      <c r="I2055">
        <v>92</v>
      </c>
      <c r="J2055" t="s">
        <v>255</v>
      </c>
      <c r="K2055" t="s">
        <v>140</v>
      </c>
      <c r="L2055">
        <v>40</v>
      </c>
      <c r="M2055">
        <v>100</v>
      </c>
      <c r="N2055">
        <v>137</v>
      </c>
      <c r="O2055" t="s">
        <v>119</v>
      </c>
      <c r="P2055" t="s">
        <v>29</v>
      </c>
      <c r="Q2055" t="s">
        <v>29</v>
      </c>
      <c r="R2055" t="s">
        <v>29</v>
      </c>
      <c r="S2055">
        <v>425</v>
      </c>
      <c r="T2055">
        <v>3</v>
      </c>
      <c r="U2055" t="s">
        <v>139</v>
      </c>
      <c r="X2055" t="str">
        <f t="shared" si="35"/>
        <v>TB3</v>
      </c>
      <c r="Y2055">
        <f>VLOOKUP($X2055,Salt_Elev!$Q$1:$R$128,2,FALSE)</f>
        <v>0.13900000000000001</v>
      </c>
    </row>
    <row r="2056" spans="1:25" x14ac:dyDescent="0.25">
      <c r="A2056" s="1">
        <v>45036</v>
      </c>
      <c r="B2056" s="2">
        <v>0.48194444444444445</v>
      </c>
      <c r="C2056" t="s">
        <v>99</v>
      </c>
      <c r="D2056" t="s">
        <v>113</v>
      </c>
      <c r="E2056" t="s">
        <v>25</v>
      </c>
      <c r="F2056" t="s">
        <v>138</v>
      </c>
      <c r="G2056">
        <v>3</v>
      </c>
      <c r="H2056">
        <v>70.5</v>
      </c>
      <c r="I2056">
        <v>92</v>
      </c>
      <c r="J2056" t="s">
        <v>255</v>
      </c>
      <c r="K2056" t="s">
        <v>140</v>
      </c>
      <c r="L2056">
        <v>40</v>
      </c>
      <c r="M2056">
        <v>100</v>
      </c>
      <c r="N2056">
        <v>137</v>
      </c>
      <c r="O2056" t="s">
        <v>119</v>
      </c>
      <c r="P2056" t="s">
        <v>29</v>
      </c>
      <c r="Q2056" t="s">
        <v>29</v>
      </c>
      <c r="R2056" t="s">
        <v>29</v>
      </c>
      <c r="S2056">
        <v>448</v>
      </c>
      <c r="T2056">
        <v>2.5</v>
      </c>
      <c r="U2056" t="s">
        <v>139</v>
      </c>
      <c r="X2056" t="str">
        <f t="shared" si="35"/>
        <v>TB3</v>
      </c>
      <c r="Y2056">
        <f>VLOOKUP($X2056,Salt_Elev!$Q$1:$R$128,2,FALSE)</f>
        <v>0.13900000000000001</v>
      </c>
    </row>
    <row r="2057" spans="1:25" x14ac:dyDescent="0.25">
      <c r="A2057" s="1">
        <v>45036</v>
      </c>
      <c r="B2057" s="2">
        <v>0.48194444444444445</v>
      </c>
      <c r="C2057" t="s">
        <v>99</v>
      </c>
      <c r="D2057" t="s">
        <v>113</v>
      </c>
      <c r="E2057" t="s">
        <v>25</v>
      </c>
      <c r="F2057" t="s">
        <v>138</v>
      </c>
      <c r="G2057">
        <v>3</v>
      </c>
      <c r="H2057">
        <v>70.5</v>
      </c>
      <c r="I2057">
        <v>92</v>
      </c>
      <c r="J2057" t="s">
        <v>255</v>
      </c>
      <c r="K2057" t="s">
        <v>140</v>
      </c>
      <c r="L2057">
        <v>40</v>
      </c>
      <c r="M2057">
        <v>100</v>
      </c>
      <c r="N2057">
        <v>137</v>
      </c>
      <c r="O2057" t="s">
        <v>119</v>
      </c>
      <c r="P2057" t="s">
        <v>29</v>
      </c>
      <c r="Q2057" t="s">
        <v>29</v>
      </c>
      <c r="R2057" t="s">
        <v>29</v>
      </c>
      <c r="S2057">
        <v>640</v>
      </c>
      <c r="T2057">
        <v>2.2999999999999998</v>
      </c>
      <c r="U2057" t="s">
        <v>139</v>
      </c>
      <c r="X2057" t="str">
        <f t="shared" si="35"/>
        <v>TB3</v>
      </c>
      <c r="Y2057">
        <f>VLOOKUP($X2057,Salt_Elev!$Q$1:$R$128,2,FALSE)</f>
        <v>0.13900000000000001</v>
      </c>
    </row>
    <row r="2058" spans="1:25" x14ac:dyDescent="0.25">
      <c r="A2058" s="1">
        <v>45036</v>
      </c>
      <c r="B2058" s="2">
        <v>0.48194444444444445</v>
      </c>
      <c r="C2058" t="s">
        <v>99</v>
      </c>
      <c r="D2058" t="s">
        <v>113</v>
      </c>
      <c r="E2058" t="s">
        <v>25</v>
      </c>
      <c r="F2058" t="s">
        <v>138</v>
      </c>
      <c r="G2058">
        <v>3</v>
      </c>
      <c r="H2058">
        <v>70.5</v>
      </c>
      <c r="I2058">
        <v>92</v>
      </c>
      <c r="J2058" t="s">
        <v>255</v>
      </c>
      <c r="K2058" t="s">
        <v>140</v>
      </c>
      <c r="L2058">
        <v>40</v>
      </c>
      <c r="M2058">
        <v>100</v>
      </c>
      <c r="N2058">
        <v>137</v>
      </c>
      <c r="O2058" t="s">
        <v>119</v>
      </c>
      <c r="P2058" t="s">
        <v>29</v>
      </c>
      <c r="Q2058" t="s">
        <v>29</v>
      </c>
      <c r="R2058" t="s">
        <v>29</v>
      </c>
      <c r="S2058">
        <v>600</v>
      </c>
      <c r="T2058">
        <v>2</v>
      </c>
      <c r="U2058" t="s">
        <v>139</v>
      </c>
      <c r="X2058" t="str">
        <f t="shared" si="35"/>
        <v>TB3</v>
      </c>
      <c r="Y2058">
        <f>VLOOKUP($X2058,Salt_Elev!$Q$1:$R$128,2,FALSE)</f>
        <v>0.13900000000000001</v>
      </c>
    </row>
    <row r="2059" spans="1:25" x14ac:dyDescent="0.25">
      <c r="A2059" s="1">
        <v>45036</v>
      </c>
      <c r="B2059" s="2">
        <v>0.48194444444444445</v>
      </c>
      <c r="C2059" t="s">
        <v>99</v>
      </c>
      <c r="D2059" t="s">
        <v>113</v>
      </c>
      <c r="E2059" t="s">
        <v>25</v>
      </c>
      <c r="F2059" t="s">
        <v>138</v>
      </c>
      <c r="G2059">
        <v>3</v>
      </c>
      <c r="H2059">
        <v>70.5</v>
      </c>
      <c r="I2059">
        <v>92</v>
      </c>
      <c r="J2059" t="s">
        <v>255</v>
      </c>
      <c r="K2059" t="s">
        <v>27</v>
      </c>
      <c r="L2059">
        <v>20</v>
      </c>
      <c r="M2059">
        <v>100</v>
      </c>
      <c r="N2059">
        <v>266</v>
      </c>
      <c r="O2059" t="s">
        <v>119</v>
      </c>
      <c r="P2059" t="s">
        <v>29</v>
      </c>
      <c r="Q2059" t="s">
        <v>29</v>
      </c>
      <c r="R2059" t="s">
        <v>29</v>
      </c>
      <c r="S2059">
        <v>395</v>
      </c>
      <c r="T2059">
        <v>4.5</v>
      </c>
      <c r="U2059" t="s">
        <v>139</v>
      </c>
      <c r="W2059">
        <v>6</v>
      </c>
      <c r="X2059" t="str">
        <f t="shared" si="35"/>
        <v>TB3</v>
      </c>
      <c r="Y2059">
        <f>VLOOKUP($X2059,Salt_Elev!$Q$1:$R$128,2,FALSE)</f>
        <v>0.13900000000000001</v>
      </c>
    </row>
    <row r="2060" spans="1:25" x14ac:dyDescent="0.25">
      <c r="A2060" s="1">
        <v>45036</v>
      </c>
      <c r="B2060" s="2">
        <v>0.48194444444444445</v>
      </c>
      <c r="C2060" t="s">
        <v>99</v>
      </c>
      <c r="D2060" t="s">
        <v>113</v>
      </c>
      <c r="E2060" t="s">
        <v>25</v>
      </c>
      <c r="F2060" t="s">
        <v>138</v>
      </c>
      <c r="G2060">
        <v>3</v>
      </c>
      <c r="H2060">
        <v>70.5</v>
      </c>
      <c r="I2060">
        <v>92</v>
      </c>
      <c r="J2060" t="s">
        <v>255</v>
      </c>
      <c r="K2060" t="s">
        <v>27</v>
      </c>
      <c r="L2060">
        <v>20</v>
      </c>
      <c r="M2060">
        <v>100</v>
      </c>
      <c r="N2060">
        <v>266</v>
      </c>
      <c r="O2060" t="s">
        <v>119</v>
      </c>
      <c r="P2060" t="s">
        <v>29</v>
      </c>
      <c r="Q2060" t="s">
        <v>29</v>
      </c>
      <c r="R2060" t="s">
        <v>29</v>
      </c>
      <c r="S2060">
        <v>163</v>
      </c>
      <c r="T2060">
        <v>1.8</v>
      </c>
      <c r="U2060" t="s">
        <v>139</v>
      </c>
      <c r="W2060">
        <v>6</v>
      </c>
      <c r="X2060" t="str">
        <f t="shared" si="35"/>
        <v>TB3</v>
      </c>
      <c r="Y2060">
        <f>VLOOKUP($X2060,Salt_Elev!$Q$1:$R$128,2,FALSE)</f>
        <v>0.13900000000000001</v>
      </c>
    </row>
    <row r="2061" spans="1:25" x14ac:dyDescent="0.25">
      <c r="A2061" s="1">
        <v>45036</v>
      </c>
      <c r="B2061" s="2">
        <v>0.48194444444444445</v>
      </c>
      <c r="C2061" t="s">
        <v>99</v>
      </c>
      <c r="D2061" t="s">
        <v>113</v>
      </c>
      <c r="E2061" t="s">
        <v>25</v>
      </c>
      <c r="F2061" t="s">
        <v>138</v>
      </c>
      <c r="G2061">
        <v>3</v>
      </c>
      <c r="H2061">
        <v>70.5</v>
      </c>
      <c r="I2061">
        <v>92</v>
      </c>
      <c r="J2061" t="s">
        <v>255</v>
      </c>
      <c r="K2061" t="s">
        <v>27</v>
      </c>
      <c r="L2061">
        <v>20</v>
      </c>
      <c r="M2061">
        <v>100</v>
      </c>
      <c r="N2061">
        <v>266</v>
      </c>
      <c r="O2061" t="s">
        <v>119</v>
      </c>
      <c r="P2061" t="s">
        <v>29</v>
      </c>
      <c r="Q2061" t="s">
        <v>29</v>
      </c>
      <c r="R2061" t="s">
        <v>29</v>
      </c>
      <c r="S2061">
        <v>278</v>
      </c>
      <c r="T2061">
        <v>1.8</v>
      </c>
      <c r="U2061" t="s">
        <v>139</v>
      </c>
      <c r="W2061">
        <v>6</v>
      </c>
      <c r="X2061" t="str">
        <f t="shared" si="35"/>
        <v>TB3</v>
      </c>
      <c r="Y2061">
        <f>VLOOKUP($X2061,Salt_Elev!$Q$1:$R$128,2,FALSE)</f>
        <v>0.13900000000000001</v>
      </c>
    </row>
    <row r="2062" spans="1:25" x14ac:dyDescent="0.25">
      <c r="A2062" s="1">
        <v>45036</v>
      </c>
      <c r="B2062" s="2">
        <v>0.48194444444444445</v>
      </c>
      <c r="C2062" t="s">
        <v>99</v>
      </c>
      <c r="D2062" t="s">
        <v>113</v>
      </c>
      <c r="E2062" t="s">
        <v>25</v>
      </c>
      <c r="F2062" t="s">
        <v>138</v>
      </c>
      <c r="G2062">
        <v>3</v>
      </c>
      <c r="H2062">
        <v>70.5</v>
      </c>
      <c r="I2062">
        <v>92</v>
      </c>
      <c r="J2062" t="s">
        <v>255</v>
      </c>
      <c r="K2062" t="s">
        <v>27</v>
      </c>
      <c r="L2062">
        <v>20</v>
      </c>
      <c r="M2062">
        <v>100</v>
      </c>
      <c r="N2062">
        <v>266</v>
      </c>
      <c r="O2062" t="s">
        <v>119</v>
      </c>
      <c r="P2062" t="s">
        <v>29</v>
      </c>
      <c r="Q2062" t="s">
        <v>29</v>
      </c>
      <c r="R2062" t="s">
        <v>29</v>
      </c>
      <c r="S2062">
        <v>194</v>
      </c>
      <c r="T2062">
        <v>1.8</v>
      </c>
      <c r="U2062" t="s">
        <v>139</v>
      </c>
      <c r="W2062">
        <v>6</v>
      </c>
      <c r="X2062" t="str">
        <f t="shared" si="35"/>
        <v>TB3</v>
      </c>
      <c r="Y2062">
        <f>VLOOKUP($X2062,Salt_Elev!$Q$1:$R$128,2,FALSE)</f>
        <v>0.13900000000000001</v>
      </c>
    </row>
    <row r="2063" spans="1:25" x14ac:dyDescent="0.25">
      <c r="A2063" s="1">
        <v>45036</v>
      </c>
      <c r="B2063" s="2">
        <v>0.48194444444444445</v>
      </c>
      <c r="C2063" t="s">
        <v>99</v>
      </c>
      <c r="D2063" t="s">
        <v>113</v>
      </c>
      <c r="E2063" t="s">
        <v>25</v>
      </c>
      <c r="F2063" t="s">
        <v>138</v>
      </c>
      <c r="G2063">
        <v>3</v>
      </c>
      <c r="H2063">
        <v>70.5</v>
      </c>
      <c r="I2063">
        <v>92</v>
      </c>
      <c r="J2063" t="s">
        <v>255</v>
      </c>
      <c r="K2063" t="s">
        <v>27</v>
      </c>
      <c r="L2063">
        <v>20</v>
      </c>
      <c r="M2063">
        <v>100</v>
      </c>
      <c r="N2063">
        <v>266</v>
      </c>
      <c r="O2063" t="s">
        <v>119</v>
      </c>
      <c r="P2063" t="s">
        <v>29</v>
      </c>
      <c r="Q2063" t="s">
        <v>29</v>
      </c>
      <c r="R2063" t="s">
        <v>29</v>
      </c>
      <c r="S2063">
        <v>187</v>
      </c>
      <c r="T2063">
        <v>1.5</v>
      </c>
      <c r="U2063" t="s">
        <v>139</v>
      </c>
      <c r="W2063">
        <v>6</v>
      </c>
      <c r="X2063" t="str">
        <f t="shared" si="35"/>
        <v>TB3</v>
      </c>
      <c r="Y2063">
        <f>VLOOKUP($X2063,Salt_Elev!$Q$1:$R$128,2,FALSE)</f>
        <v>0.13900000000000001</v>
      </c>
    </row>
    <row r="2064" spans="1:25" x14ac:dyDescent="0.25">
      <c r="A2064" s="1">
        <v>45036</v>
      </c>
      <c r="B2064" s="2">
        <v>0.48194444444444445</v>
      </c>
      <c r="C2064" t="s">
        <v>99</v>
      </c>
      <c r="D2064" t="s">
        <v>113</v>
      </c>
      <c r="E2064" t="s">
        <v>25</v>
      </c>
      <c r="F2064" t="s">
        <v>138</v>
      </c>
      <c r="G2064">
        <v>3</v>
      </c>
      <c r="H2064">
        <v>70.5</v>
      </c>
      <c r="I2064">
        <v>92</v>
      </c>
      <c r="J2064" t="s">
        <v>255</v>
      </c>
      <c r="K2064" t="s">
        <v>27</v>
      </c>
      <c r="L2064">
        <v>20</v>
      </c>
      <c r="M2064">
        <v>100</v>
      </c>
      <c r="N2064">
        <v>266</v>
      </c>
      <c r="O2064" t="s">
        <v>119</v>
      </c>
      <c r="P2064" t="s">
        <v>29</v>
      </c>
      <c r="Q2064" t="s">
        <v>29</v>
      </c>
      <c r="R2064" t="s">
        <v>29</v>
      </c>
      <c r="S2064">
        <v>229</v>
      </c>
      <c r="T2064">
        <v>1.4</v>
      </c>
      <c r="U2064" t="s">
        <v>139</v>
      </c>
      <c r="W2064">
        <v>6</v>
      </c>
      <c r="X2064" t="str">
        <f t="shared" si="35"/>
        <v>TB3</v>
      </c>
      <c r="Y2064">
        <f>VLOOKUP($X2064,Salt_Elev!$Q$1:$R$128,2,FALSE)</f>
        <v>0.13900000000000001</v>
      </c>
    </row>
    <row r="2065" spans="1:25" x14ac:dyDescent="0.25">
      <c r="A2065" s="1">
        <v>45036</v>
      </c>
      <c r="B2065" s="2">
        <v>0.48194444444444445</v>
      </c>
      <c r="C2065" t="s">
        <v>99</v>
      </c>
      <c r="D2065" t="s">
        <v>113</v>
      </c>
      <c r="E2065" t="s">
        <v>25</v>
      </c>
      <c r="F2065" t="s">
        <v>138</v>
      </c>
      <c r="G2065">
        <v>3</v>
      </c>
      <c r="H2065">
        <v>70.5</v>
      </c>
      <c r="I2065">
        <v>92</v>
      </c>
      <c r="J2065" t="s">
        <v>255</v>
      </c>
      <c r="K2065" t="s">
        <v>27</v>
      </c>
      <c r="L2065">
        <v>20</v>
      </c>
      <c r="M2065">
        <v>100</v>
      </c>
      <c r="N2065">
        <v>266</v>
      </c>
      <c r="O2065" t="s">
        <v>119</v>
      </c>
      <c r="P2065" t="s">
        <v>29</v>
      </c>
      <c r="Q2065" t="s">
        <v>29</v>
      </c>
      <c r="R2065" t="s">
        <v>29</v>
      </c>
      <c r="S2065">
        <v>130</v>
      </c>
      <c r="T2065">
        <v>1.2</v>
      </c>
      <c r="U2065" t="s">
        <v>139</v>
      </c>
      <c r="W2065">
        <v>6</v>
      </c>
      <c r="X2065" t="str">
        <f t="shared" si="35"/>
        <v>TB3</v>
      </c>
      <c r="Y2065">
        <f>VLOOKUP($X2065,Salt_Elev!$Q$1:$R$128,2,FALSE)</f>
        <v>0.13900000000000001</v>
      </c>
    </row>
    <row r="2066" spans="1:25" x14ac:dyDescent="0.25">
      <c r="A2066" s="1">
        <v>45036</v>
      </c>
      <c r="B2066" s="2">
        <v>0.48194444444444445</v>
      </c>
      <c r="C2066" t="s">
        <v>99</v>
      </c>
      <c r="D2066" t="s">
        <v>113</v>
      </c>
      <c r="E2066" t="s">
        <v>25</v>
      </c>
      <c r="F2066" t="s">
        <v>138</v>
      </c>
      <c r="G2066">
        <v>3</v>
      </c>
      <c r="H2066">
        <v>70.5</v>
      </c>
      <c r="I2066">
        <v>92</v>
      </c>
      <c r="J2066" t="s">
        <v>255</v>
      </c>
      <c r="K2066" t="s">
        <v>27</v>
      </c>
      <c r="L2066">
        <v>20</v>
      </c>
      <c r="M2066">
        <v>100</v>
      </c>
      <c r="N2066">
        <v>266</v>
      </c>
      <c r="O2066" t="s">
        <v>119</v>
      </c>
      <c r="P2066" t="s">
        <v>29</v>
      </c>
      <c r="Q2066" t="s">
        <v>29</v>
      </c>
      <c r="R2066" t="s">
        <v>29</v>
      </c>
      <c r="S2066">
        <v>250</v>
      </c>
      <c r="T2066">
        <v>1.2</v>
      </c>
      <c r="U2066" t="s">
        <v>139</v>
      </c>
      <c r="W2066">
        <v>6</v>
      </c>
      <c r="X2066" t="str">
        <f t="shared" si="35"/>
        <v>TB3</v>
      </c>
      <c r="Y2066">
        <f>VLOOKUP($X2066,Salt_Elev!$Q$1:$R$128,2,FALSE)</f>
        <v>0.13900000000000001</v>
      </c>
    </row>
    <row r="2067" spans="1:25" x14ac:dyDescent="0.25">
      <c r="A2067" s="1">
        <v>45036</v>
      </c>
      <c r="B2067" s="2">
        <v>0.48194444444444445</v>
      </c>
      <c r="C2067" t="s">
        <v>99</v>
      </c>
      <c r="D2067" t="s">
        <v>113</v>
      </c>
      <c r="E2067" t="s">
        <v>25</v>
      </c>
      <c r="F2067" t="s">
        <v>138</v>
      </c>
      <c r="G2067">
        <v>3</v>
      </c>
      <c r="H2067">
        <v>70.5</v>
      </c>
      <c r="I2067">
        <v>92</v>
      </c>
      <c r="J2067" t="s">
        <v>255</v>
      </c>
      <c r="K2067" t="s">
        <v>27</v>
      </c>
      <c r="L2067">
        <v>20</v>
      </c>
      <c r="M2067">
        <v>100</v>
      </c>
      <c r="N2067">
        <v>266</v>
      </c>
      <c r="O2067" t="s">
        <v>119</v>
      </c>
      <c r="P2067" t="s">
        <v>29</v>
      </c>
      <c r="Q2067" t="s">
        <v>29</v>
      </c>
      <c r="R2067" t="s">
        <v>29</v>
      </c>
      <c r="S2067">
        <v>220</v>
      </c>
      <c r="T2067">
        <v>1</v>
      </c>
      <c r="U2067" t="s">
        <v>139</v>
      </c>
      <c r="W2067">
        <v>6</v>
      </c>
      <c r="X2067" t="str">
        <f t="shared" si="35"/>
        <v>TB3</v>
      </c>
      <c r="Y2067">
        <f>VLOOKUP($X2067,Salt_Elev!$Q$1:$R$128,2,FALSE)</f>
        <v>0.13900000000000001</v>
      </c>
    </row>
    <row r="2068" spans="1:25" x14ac:dyDescent="0.25">
      <c r="A2068" s="1">
        <v>45036</v>
      </c>
      <c r="B2068" s="2">
        <v>0.48194444444444445</v>
      </c>
      <c r="C2068" t="s">
        <v>99</v>
      </c>
      <c r="D2068" t="s">
        <v>113</v>
      </c>
      <c r="E2068" t="s">
        <v>25</v>
      </c>
      <c r="F2068" t="s">
        <v>138</v>
      </c>
      <c r="G2068">
        <v>3</v>
      </c>
      <c r="H2068">
        <v>70.5</v>
      </c>
      <c r="I2068">
        <v>92</v>
      </c>
      <c r="J2068" t="s">
        <v>255</v>
      </c>
      <c r="K2068" t="s">
        <v>27</v>
      </c>
      <c r="L2068">
        <v>20</v>
      </c>
      <c r="M2068">
        <v>100</v>
      </c>
      <c r="N2068">
        <v>266</v>
      </c>
      <c r="O2068" t="s">
        <v>119</v>
      </c>
      <c r="P2068" t="s">
        <v>29</v>
      </c>
      <c r="Q2068" t="s">
        <v>29</v>
      </c>
      <c r="R2068" t="s">
        <v>29</v>
      </c>
      <c r="S2068">
        <v>176</v>
      </c>
      <c r="T2068">
        <v>0.8</v>
      </c>
      <c r="U2068" t="s">
        <v>139</v>
      </c>
      <c r="W2068">
        <v>6</v>
      </c>
      <c r="X2068" t="str">
        <f t="shared" si="35"/>
        <v>TB3</v>
      </c>
      <c r="Y2068">
        <f>VLOOKUP($X2068,Salt_Elev!$Q$1:$R$128,2,FALSE)</f>
        <v>0.13900000000000001</v>
      </c>
    </row>
    <row r="2069" spans="1:25" x14ac:dyDescent="0.25">
      <c r="A2069" s="1">
        <v>45036</v>
      </c>
      <c r="B2069" s="2">
        <v>0.48194444444444445</v>
      </c>
      <c r="C2069" t="s">
        <v>99</v>
      </c>
      <c r="D2069" t="s">
        <v>113</v>
      </c>
      <c r="E2069" t="s">
        <v>25</v>
      </c>
      <c r="F2069" t="s">
        <v>138</v>
      </c>
      <c r="G2069">
        <v>3</v>
      </c>
      <c r="H2069">
        <v>70.5</v>
      </c>
      <c r="I2069">
        <v>92</v>
      </c>
      <c r="J2069" t="s">
        <v>255</v>
      </c>
      <c r="K2069" t="s">
        <v>44</v>
      </c>
      <c r="L2069">
        <v>8</v>
      </c>
      <c r="M2069">
        <v>50</v>
      </c>
      <c r="N2069">
        <v>102</v>
      </c>
      <c r="O2069" t="s">
        <v>119</v>
      </c>
      <c r="P2069" t="s">
        <v>29</v>
      </c>
      <c r="Q2069" t="s">
        <v>29</v>
      </c>
      <c r="R2069" t="s">
        <v>29</v>
      </c>
      <c r="S2069">
        <v>209</v>
      </c>
      <c r="T2069">
        <v>1.5</v>
      </c>
      <c r="U2069" t="s">
        <v>139</v>
      </c>
      <c r="X2069" t="str">
        <f t="shared" si="35"/>
        <v>TB3</v>
      </c>
      <c r="Y2069">
        <f>VLOOKUP($X2069,Salt_Elev!$Q$1:$R$128,2,FALSE)</f>
        <v>0.13900000000000001</v>
      </c>
    </row>
    <row r="2070" spans="1:25" x14ac:dyDescent="0.25">
      <c r="A2070" s="1">
        <v>45036</v>
      </c>
      <c r="B2070" s="2">
        <v>0.48194444444444445</v>
      </c>
      <c r="C2070" t="s">
        <v>99</v>
      </c>
      <c r="D2070" t="s">
        <v>113</v>
      </c>
      <c r="E2070" t="s">
        <v>25</v>
      </c>
      <c r="F2070" t="s">
        <v>138</v>
      </c>
      <c r="G2070">
        <v>3</v>
      </c>
      <c r="H2070">
        <v>70.5</v>
      </c>
      <c r="I2070">
        <v>92</v>
      </c>
      <c r="J2070" t="s">
        <v>255</v>
      </c>
      <c r="K2070" t="s">
        <v>44</v>
      </c>
      <c r="L2070">
        <v>8</v>
      </c>
      <c r="M2070">
        <v>50</v>
      </c>
      <c r="N2070">
        <v>102</v>
      </c>
      <c r="O2070" t="s">
        <v>119</v>
      </c>
      <c r="P2070" t="s">
        <v>29</v>
      </c>
      <c r="Q2070" t="s">
        <v>29</v>
      </c>
      <c r="R2070" t="s">
        <v>29</v>
      </c>
      <c r="S2070">
        <v>168</v>
      </c>
      <c r="T2070">
        <v>1.2</v>
      </c>
      <c r="U2070" t="s">
        <v>139</v>
      </c>
      <c r="X2070" t="str">
        <f t="shared" si="35"/>
        <v>TB3</v>
      </c>
      <c r="Y2070">
        <f>VLOOKUP($X2070,Salt_Elev!$Q$1:$R$128,2,FALSE)</f>
        <v>0.13900000000000001</v>
      </c>
    </row>
    <row r="2071" spans="1:25" x14ac:dyDescent="0.25">
      <c r="A2071" s="1">
        <v>45036</v>
      </c>
      <c r="B2071" s="2">
        <v>0.48194444444444445</v>
      </c>
      <c r="C2071" t="s">
        <v>99</v>
      </c>
      <c r="D2071" t="s">
        <v>113</v>
      </c>
      <c r="E2071" t="s">
        <v>25</v>
      </c>
      <c r="F2071" t="s">
        <v>138</v>
      </c>
      <c r="G2071">
        <v>3</v>
      </c>
      <c r="H2071">
        <v>70.5</v>
      </c>
      <c r="I2071">
        <v>92</v>
      </c>
      <c r="J2071" t="s">
        <v>255</v>
      </c>
      <c r="K2071" t="s">
        <v>44</v>
      </c>
      <c r="L2071">
        <v>8</v>
      </c>
      <c r="M2071">
        <v>50</v>
      </c>
      <c r="N2071">
        <v>102</v>
      </c>
      <c r="O2071" t="s">
        <v>119</v>
      </c>
      <c r="P2071" t="s">
        <v>29</v>
      </c>
      <c r="Q2071" t="s">
        <v>29</v>
      </c>
      <c r="R2071" t="s">
        <v>29</v>
      </c>
      <c r="S2071">
        <v>190</v>
      </c>
      <c r="T2071">
        <v>1</v>
      </c>
      <c r="U2071" t="s">
        <v>139</v>
      </c>
      <c r="X2071" t="str">
        <f t="shared" si="35"/>
        <v>TB3</v>
      </c>
      <c r="Y2071">
        <f>VLOOKUP($X2071,Salt_Elev!$Q$1:$R$128,2,FALSE)</f>
        <v>0.13900000000000001</v>
      </c>
    </row>
    <row r="2072" spans="1:25" x14ac:dyDescent="0.25">
      <c r="A2072" s="1">
        <v>45036</v>
      </c>
      <c r="B2072" s="2">
        <v>0.48194444444444445</v>
      </c>
      <c r="C2072" t="s">
        <v>99</v>
      </c>
      <c r="D2072" t="s">
        <v>113</v>
      </c>
      <c r="E2072" t="s">
        <v>25</v>
      </c>
      <c r="F2072" t="s">
        <v>138</v>
      </c>
      <c r="G2072">
        <v>3</v>
      </c>
      <c r="H2072">
        <v>70.5</v>
      </c>
      <c r="I2072">
        <v>92</v>
      </c>
      <c r="J2072" t="s">
        <v>255</v>
      </c>
      <c r="K2072" t="s">
        <v>44</v>
      </c>
      <c r="L2072">
        <v>8</v>
      </c>
      <c r="M2072">
        <v>50</v>
      </c>
      <c r="N2072">
        <v>102</v>
      </c>
      <c r="O2072" t="s">
        <v>119</v>
      </c>
      <c r="P2072" t="s">
        <v>29</v>
      </c>
      <c r="Q2072" t="s">
        <v>29</v>
      </c>
      <c r="R2072" t="s">
        <v>29</v>
      </c>
      <c r="S2072">
        <v>275</v>
      </c>
      <c r="T2072">
        <v>1</v>
      </c>
      <c r="U2072" t="s">
        <v>139</v>
      </c>
      <c r="X2072" t="str">
        <f t="shared" si="35"/>
        <v>TB3</v>
      </c>
      <c r="Y2072">
        <f>VLOOKUP($X2072,Salt_Elev!$Q$1:$R$128,2,FALSE)</f>
        <v>0.13900000000000001</v>
      </c>
    </row>
    <row r="2073" spans="1:25" x14ac:dyDescent="0.25">
      <c r="A2073" s="1">
        <v>45036</v>
      </c>
      <c r="B2073" s="2">
        <v>0.48194444444444445</v>
      </c>
      <c r="C2073" t="s">
        <v>99</v>
      </c>
      <c r="D2073" t="s">
        <v>113</v>
      </c>
      <c r="E2073" t="s">
        <v>25</v>
      </c>
      <c r="F2073" t="s">
        <v>138</v>
      </c>
      <c r="G2073">
        <v>3</v>
      </c>
      <c r="H2073">
        <v>70.5</v>
      </c>
      <c r="I2073">
        <v>92</v>
      </c>
      <c r="J2073" t="s">
        <v>255</v>
      </c>
      <c r="K2073" t="s">
        <v>44</v>
      </c>
      <c r="L2073">
        <v>8</v>
      </c>
      <c r="M2073">
        <v>50</v>
      </c>
      <c r="N2073">
        <v>102</v>
      </c>
      <c r="O2073" t="s">
        <v>119</v>
      </c>
      <c r="P2073" t="s">
        <v>29</v>
      </c>
      <c r="Q2073" t="s">
        <v>29</v>
      </c>
      <c r="R2073" t="s">
        <v>29</v>
      </c>
      <c r="S2073">
        <v>128</v>
      </c>
      <c r="T2073">
        <v>0.9</v>
      </c>
      <c r="U2073" t="s">
        <v>139</v>
      </c>
      <c r="X2073" t="str">
        <f t="shared" si="35"/>
        <v>TB3</v>
      </c>
      <c r="Y2073">
        <f>VLOOKUP($X2073,Salt_Elev!$Q$1:$R$128,2,FALSE)</f>
        <v>0.13900000000000001</v>
      </c>
    </row>
    <row r="2074" spans="1:25" x14ac:dyDescent="0.25">
      <c r="A2074" s="1">
        <v>45036</v>
      </c>
      <c r="B2074" s="2">
        <v>0.48194444444444445</v>
      </c>
      <c r="C2074" t="s">
        <v>99</v>
      </c>
      <c r="D2074" t="s">
        <v>113</v>
      </c>
      <c r="E2074" t="s">
        <v>25</v>
      </c>
      <c r="F2074" t="s">
        <v>138</v>
      </c>
      <c r="G2074">
        <v>3</v>
      </c>
      <c r="H2074">
        <v>70.5</v>
      </c>
      <c r="I2074">
        <v>92</v>
      </c>
      <c r="J2074" t="s">
        <v>255</v>
      </c>
      <c r="K2074" t="s">
        <v>44</v>
      </c>
      <c r="L2074">
        <v>8</v>
      </c>
      <c r="M2074">
        <v>50</v>
      </c>
      <c r="N2074">
        <v>102</v>
      </c>
      <c r="O2074" t="s">
        <v>119</v>
      </c>
      <c r="P2074" t="s">
        <v>29</v>
      </c>
      <c r="Q2074" t="s">
        <v>29</v>
      </c>
      <c r="R2074" t="s">
        <v>29</v>
      </c>
      <c r="S2074">
        <v>195</v>
      </c>
      <c r="T2074">
        <v>0.9</v>
      </c>
      <c r="U2074" t="s">
        <v>139</v>
      </c>
      <c r="X2074" t="str">
        <f t="shared" si="35"/>
        <v>TB3</v>
      </c>
      <c r="Y2074">
        <f>VLOOKUP($X2074,Salt_Elev!$Q$1:$R$128,2,FALSE)</f>
        <v>0.13900000000000001</v>
      </c>
    </row>
    <row r="2075" spans="1:25" x14ac:dyDescent="0.25">
      <c r="A2075" s="1">
        <v>45036</v>
      </c>
      <c r="B2075" s="2">
        <v>0.48194444444444445</v>
      </c>
      <c r="C2075" t="s">
        <v>99</v>
      </c>
      <c r="D2075" t="s">
        <v>113</v>
      </c>
      <c r="E2075" t="s">
        <v>25</v>
      </c>
      <c r="F2075" t="s">
        <v>138</v>
      </c>
      <c r="G2075">
        <v>3</v>
      </c>
      <c r="H2075">
        <v>70.5</v>
      </c>
      <c r="I2075">
        <v>92</v>
      </c>
      <c r="J2075" t="s">
        <v>255</v>
      </c>
      <c r="K2075" t="s">
        <v>44</v>
      </c>
      <c r="L2075">
        <v>8</v>
      </c>
      <c r="M2075">
        <v>50</v>
      </c>
      <c r="N2075">
        <v>102</v>
      </c>
      <c r="O2075" t="s">
        <v>119</v>
      </c>
      <c r="P2075" t="s">
        <v>29</v>
      </c>
      <c r="Q2075" t="s">
        <v>29</v>
      </c>
      <c r="R2075" t="s">
        <v>29</v>
      </c>
      <c r="S2075">
        <v>268</v>
      </c>
      <c r="T2075">
        <v>0.9</v>
      </c>
      <c r="U2075" t="s">
        <v>139</v>
      </c>
      <c r="X2075" t="str">
        <f t="shared" si="35"/>
        <v>TB3</v>
      </c>
      <c r="Y2075">
        <f>VLOOKUP($X2075,Salt_Elev!$Q$1:$R$128,2,FALSE)</f>
        <v>0.13900000000000001</v>
      </c>
    </row>
    <row r="2076" spans="1:25" x14ac:dyDescent="0.25">
      <c r="A2076" s="1">
        <v>45036</v>
      </c>
      <c r="B2076" s="2">
        <v>0.48194444444444445</v>
      </c>
      <c r="C2076" t="s">
        <v>99</v>
      </c>
      <c r="D2076" t="s">
        <v>113</v>
      </c>
      <c r="E2076" t="s">
        <v>25</v>
      </c>
      <c r="F2076" t="s">
        <v>138</v>
      </c>
      <c r="G2076">
        <v>3</v>
      </c>
      <c r="H2076">
        <v>70.5</v>
      </c>
      <c r="I2076">
        <v>92</v>
      </c>
      <c r="J2076" t="s">
        <v>255</v>
      </c>
      <c r="K2076" t="s">
        <v>44</v>
      </c>
      <c r="L2076">
        <v>8</v>
      </c>
      <c r="M2076">
        <v>50</v>
      </c>
      <c r="N2076">
        <v>102</v>
      </c>
      <c r="O2076" t="s">
        <v>119</v>
      </c>
      <c r="P2076" t="s">
        <v>29</v>
      </c>
      <c r="Q2076" t="s">
        <v>29</v>
      </c>
      <c r="R2076" t="s">
        <v>29</v>
      </c>
      <c r="S2076">
        <v>157</v>
      </c>
      <c r="T2076">
        <v>0.7</v>
      </c>
      <c r="U2076" t="s">
        <v>139</v>
      </c>
      <c r="X2076" t="str">
        <f t="shared" si="35"/>
        <v>TB3</v>
      </c>
      <c r="Y2076">
        <f>VLOOKUP($X2076,Salt_Elev!$Q$1:$R$128,2,FALSE)</f>
        <v>0.13900000000000001</v>
      </c>
    </row>
    <row r="2077" spans="1:25" x14ac:dyDescent="0.25">
      <c r="A2077" s="1">
        <v>45036</v>
      </c>
      <c r="B2077" s="2">
        <v>0.48194444444444445</v>
      </c>
      <c r="C2077" t="s">
        <v>99</v>
      </c>
      <c r="D2077" t="s">
        <v>113</v>
      </c>
      <c r="E2077" t="s">
        <v>25</v>
      </c>
      <c r="F2077" t="s">
        <v>138</v>
      </c>
      <c r="G2077">
        <v>3</v>
      </c>
      <c r="H2077">
        <v>70.5</v>
      </c>
      <c r="I2077">
        <v>92</v>
      </c>
      <c r="J2077" t="s">
        <v>255</v>
      </c>
      <c r="K2077" t="s">
        <v>44</v>
      </c>
      <c r="L2077">
        <v>8</v>
      </c>
      <c r="M2077">
        <v>50</v>
      </c>
      <c r="N2077">
        <v>102</v>
      </c>
      <c r="O2077" t="s">
        <v>119</v>
      </c>
      <c r="P2077" t="s">
        <v>29</v>
      </c>
      <c r="Q2077" t="s">
        <v>29</v>
      </c>
      <c r="R2077" t="s">
        <v>29</v>
      </c>
      <c r="S2077">
        <v>135</v>
      </c>
      <c r="T2077">
        <v>0.5</v>
      </c>
      <c r="U2077" t="s">
        <v>139</v>
      </c>
      <c r="X2077" t="str">
        <f t="shared" si="35"/>
        <v>TB3</v>
      </c>
      <c r="Y2077">
        <f>VLOOKUP($X2077,Salt_Elev!$Q$1:$R$128,2,FALSE)</f>
        <v>0.13900000000000001</v>
      </c>
    </row>
    <row r="2078" spans="1:25" x14ac:dyDescent="0.25">
      <c r="A2078" s="1">
        <v>45036</v>
      </c>
      <c r="B2078" s="2">
        <v>0.48194444444444445</v>
      </c>
      <c r="C2078" t="s">
        <v>99</v>
      </c>
      <c r="D2078" t="s">
        <v>113</v>
      </c>
      <c r="E2078" t="s">
        <v>25</v>
      </c>
      <c r="F2078" t="s">
        <v>138</v>
      </c>
      <c r="G2078">
        <v>3</v>
      </c>
      <c r="H2078">
        <v>70.5</v>
      </c>
      <c r="I2078">
        <v>92</v>
      </c>
      <c r="J2078" t="s">
        <v>255</v>
      </c>
      <c r="K2078" t="s">
        <v>44</v>
      </c>
      <c r="L2078">
        <v>8</v>
      </c>
      <c r="M2078">
        <v>50</v>
      </c>
      <c r="N2078">
        <v>102</v>
      </c>
      <c r="O2078" t="s">
        <v>119</v>
      </c>
      <c r="P2078" t="s">
        <v>29</v>
      </c>
      <c r="Q2078" t="s">
        <v>29</v>
      </c>
      <c r="R2078" t="s">
        <v>29</v>
      </c>
      <c r="S2078">
        <v>145</v>
      </c>
      <c r="T2078">
        <v>0.5</v>
      </c>
      <c r="U2078" t="s">
        <v>139</v>
      </c>
      <c r="X2078" t="str">
        <f t="shared" si="35"/>
        <v>TB3</v>
      </c>
      <c r="Y2078">
        <f>VLOOKUP($X2078,Salt_Elev!$Q$1:$R$128,2,FALSE)</f>
        <v>0.13900000000000001</v>
      </c>
    </row>
    <row r="2079" spans="1:25" x14ac:dyDescent="0.25">
      <c r="A2079" s="1">
        <v>45036</v>
      </c>
      <c r="B2079" s="4">
        <v>0.49513888888888885</v>
      </c>
      <c r="C2079" t="s">
        <v>96</v>
      </c>
      <c r="D2079" t="s">
        <v>110</v>
      </c>
      <c r="E2079" t="s">
        <v>25</v>
      </c>
      <c r="F2079" t="s">
        <v>138</v>
      </c>
      <c r="G2079">
        <v>4</v>
      </c>
      <c r="H2079">
        <v>55</v>
      </c>
      <c r="I2079">
        <v>100</v>
      </c>
      <c r="J2079">
        <v>0</v>
      </c>
      <c r="K2079" t="s">
        <v>85</v>
      </c>
      <c r="L2079">
        <v>5</v>
      </c>
      <c r="M2079">
        <v>100</v>
      </c>
      <c r="N2079">
        <v>6</v>
      </c>
      <c r="O2079" t="s">
        <v>119</v>
      </c>
      <c r="P2079" t="s">
        <v>29</v>
      </c>
      <c r="Q2079" t="s">
        <v>29</v>
      </c>
      <c r="R2079" t="s">
        <v>29</v>
      </c>
      <c r="S2079">
        <v>995</v>
      </c>
      <c r="T2079">
        <v>3.9</v>
      </c>
      <c r="U2079" t="s">
        <v>142</v>
      </c>
      <c r="X2079" t="str">
        <f t="shared" si="35"/>
        <v>TB4</v>
      </c>
      <c r="Y2079">
        <f>VLOOKUP($X2079,Salt_Elev!$Q$1:$R$128,2,FALSE)</f>
        <v>0.20899999999999999</v>
      </c>
    </row>
    <row r="2080" spans="1:25" x14ac:dyDescent="0.25">
      <c r="A2080" s="1">
        <v>45036</v>
      </c>
      <c r="B2080" s="4">
        <v>0.49513888888888885</v>
      </c>
      <c r="C2080" t="s">
        <v>96</v>
      </c>
      <c r="D2080" t="s">
        <v>110</v>
      </c>
      <c r="E2080" t="s">
        <v>25</v>
      </c>
      <c r="F2080" t="s">
        <v>138</v>
      </c>
      <c r="G2080">
        <v>4</v>
      </c>
      <c r="H2080">
        <v>55</v>
      </c>
      <c r="I2080">
        <v>100</v>
      </c>
      <c r="J2080">
        <v>0</v>
      </c>
      <c r="K2080" t="s">
        <v>85</v>
      </c>
      <c r="L2080">
        <v>5</v>
      </c>
      <c r="M2080">
        <v>100</v>
      </c>
      <c r="N2080">
        <v>6</v>
      </c>
      <c r="O2080" t="s">
        <v>119</v>
      </c>
      <c r="P2080" t="s">
        <v>29</v>
      </c>
      <c r="Q2080" t="s">
        <v>29</v>
      </c>
      <c r="R2080" t="s">
        <v>29</v>
      </c>
      <c r="S2080">
        <v>690</v>
      </c>
      <c r="T2080">
        <v>3.2</v>
      </c>
      <c r="U2080" t="s">
        <v>142</v>
      </c>
      <c r="X2080" t="str">
        <f t="shared" si="35"/>
        <v>TB4</v>
      </c>
      <c r="Y2080">
        <f>VLOOKUP($X2080,Salt_Elev!$Q$1:$R$128,2,FALSE)</f>
        <v>0.20899999999999999</v>
      </c>
    </row>
    <row r="2081" spans="1:25" x14ac:dyDescent="0.25">
      <c r="A2081" s="1">
        <v>45036</v>
      </c>
      <c r="B2081" s="4">
        <v>0.49513888888888885</v>
      </c>
      <c r="C2081" t="s">
        <v>96</v>
      </c>
      <c r="D2081" t="s">
        <v>110</v>
      </c>
      <c r="E2081" t="s">
        <v>25</v>
      </c>
      <c r="F2081" t="s">
        <v>138</v>
      </c>
      <c r="G2081">
        <v>4</v>
      </c>
      <c r="H2081">
        <v>55</v>
      </c>
      <c r="I2081">
        <v>100</v>
      </c>
      <c r="J2081">
        <v>0</v>
      </c>
      <c r="K2081" t="s">
        <v>85</v>
      </c>
      <c r="L2081">
        <v>5</v>
      </c>
      <c r="M2081">
        <v>100</v>
      </c>
      <c r="N2081">
        <v>6</v>
      </c>
      <c r="O2081" t="s">
        <v>119</v>
      </c>
      <c r="P2081" t="s">
        <v>29</v>
      </c>
      <c r="Q2081" t="s">
        <v>29</v>
      </c>
      <c r="R2081" t="s">
        <v>29</v>
      </c>
      <c r="S2081">
        <v>950</v>
      </c>
      <c r="T2081">
        <v>2.9</v>
      </c>
      <c r="U2081" t="s">
        <v>142</v>
      </c>
      <c r="X2081" t="str">
        <f t="shared" si="35"/>
        <v>TB4</v>
      </c>
      <c r="Y2081">
        <f>VLOOKUP($X2081,Salt_Elev!$Q$1:$R$128,2,FALSE)</f>
        <v>0.20899999999999999</v>
      </c>
    </row>
    <row r="2082" spans="1:25" x14ac:dyDescent="0.25">
      <c r="A2082" s="1">
        <v>45036</v>
      </c>
      <c r="B2082" s="4">
        <v>0.49513888888888885</v>
      </c>
      <c r="C2082" t="s">
        <v>96</v>
      </c>
      <c r="D2082" t="s">
        <v>110</v>
      </c>
      <c r="E2082" t="s">
        <v>25</v>
      </c>
      <c r="F2082" t="s">
        <v>138</v>
      </c>
      <c r="G2082">
        <v>4</v>
      </c>
      <c r="H2082">
        <v>55</v>
      </c>
      <c r="I2082">
        <v>100</v>
      </c>
      <c r="J2082">
        <v>0</v>
      </c>
      <c r="K2082" t="s">
        <v>85</v>
      </c>
      <c r="L2082">
        <v>5</v>
      </c>
      <c r="M2082">
        <v>100</v>
      </c>
      <c r="N2082">
        <v>6</v>
      </c>
      <c r="O2082" t="s">
        <v>119</v>
      </c>
      <c r="P2082" t="s">
        <v>29</v>
      </c>
      <c r="Q2082" t="s">
        <v>29</v>
      </c>
      <c r="R2082" t="s">
        <v>29</v>
      </c>
      <c r="S2082">
        <v>350</v>
      </c>
      <c r="T2082">
        <v>2.6</v>
      </c>
      <c r="U2082" t="s">
        <v>142</v>
      </c>
      <c r="X2082" t="str">
        <f t="shared" si="35"/>
        <v>TB4</v>
      </c>
      <c r="Y2082">
        <f>VLOOKUP($X2082,Salt_Elev!$Q$1:$R$128,2,FALSE)</f>
        <v>0.20899999999999999</v>
      </c>
    </row>
    <row r="2083" spans="1:25" x14ac:dyDescent="0.25">
      <c r="A2083" s="1">
        <v>45036</v>
      </c>
      <c r="B2083" s="4">
        <v>0.49513888888888885</v>
      </c>
      <c r="C2083" t="s">
        <v>96</v>
      </c>
      <c r="D2083" t="s">
        <v>110</v>
      </c>
      <c r="E2083" t="s">
        <v>25</v>
      </c>
      <c r="F2083" t="s">
        <v>138</v>
      </c>
      <c r="G2083">
        <v>4</v>
      </c>
      <c r="H2083">
        <v>55</v>
      </c>
      <c r="I2083">
        <v>100</v>
      </c>
      <c r="J2083">
        <v>0</v>
      </c>
      <c r="K2083" t="s">
        <v>85</v>
      </c>
      <c r="L2083">
        <v>5</v>
      </c>
      <c r="M2083">
        <v>100</v>
      </c>
      <c r="N2083">
        <v>6</v>
      </c>
      <c r="O2083" t="s">
        <v>119</v>
      </c>
      <c r="P2083" t="s">
        <v>29</v>
      </c>
      <c r="Q2083" t="s">
        <v>29</v>
      </c>
      <c r="R2083" t="s">
        <v>29</v>
      </c>
      <c r="S2083">
        <v>460</v>
      </c>
      <c r="T2083">
        <v>2</v>
      </c>
      <c r="U2083" t="s">
        <v>142</v>
      </c>
      <c r="X2083" t="str">
        <f t="shared" si="35"/>
        <v>TB4</v>
      </c>
      <c r="Y2083">
        <f>VLOOKUP($X2083,Salt_Elev!$Q$1:$R$128,2,FALSE)</f>
        <v>0.20899999999999999</v>
      </c>
    </row>
    <row r="2084" spans="1:25" x14ac:dyDescent="0.25">
      <c r="A2084" s="1">
        <v>45036</v>
      </c>
      <c r="B2084" s="4">
        <v>0.49513888888888885</v>
      </c>
      <c r="C2084" t="s">
        <v>96</v>
      </c>
      <c r="D2084" t="s">
        <v>110</v>
      </c>
      <c r="E2084" t="s">
        <v>25</v>
      </c>
      <c r="F2084" t="s">
        <v>138</v>
      </c>
      <c r="G2084">
        <v>4</v>
      </c>
      <c r="H2084">
        <v>55</v>
      </c>
      <c r="I2084">
        <v>100</v>
      </c>
      <c r="J2084">
        <v>0</v>
      </c>
      <c r="K2084" t="s">
        <v>85</v>
      </c>
      <c r="L2084">
        <v>5</v>
      </c>
      <c r="M2084">
        <v>100</v>
      </c>
      <c r="N2084">
        <v>6</v>
      </c>
      <c r="O2084" t="s">
        <v>119</v>
      </c>
      <c r="P2084" t="s">
        <v>29</v>
      </c>
      <c r="Q2084" t="s">
        <v>29</v>
      </c>
      <c r="R2084" t="s">
        <v>29</v>
      </c>
      <c r="S2084">
        <v>490</v>
      </c>
      <c r="T2084">
        <v>1.9</v>
      </c>
      <c r="U2084" t="s">
        <v>142</v>
      </c>
      <c r="X2084" t="str">
        <f t="shared" si="35"/>
        <v>TB4</v>
      </c>
      <c r="Y2084">
        <f>VLOOKUP($X2084,Salt_Elev!$Q$1:$R$128,2,FALSE)</f>
        <v>0.20899999999999999</v>
      </c>
    </row>
    <row r="2085" spans="1:25" x14ac:dyDescent="0.25">
      <c r="A2085" s="1">
        <v>45036</v>
      </c>
      <c r="B2085" s="4">
        <v>0.49513888888888885</v>
      </c>
      <c r="C2085" t="s">
        <v>96</v>
      </c>
      <c r="D2085" t="s">
        <v>110</v>
      </c>
      <c r="E2085" t="s">
        <v>25</v>
      </c>
      <c r="F2085" t="s">
        <v>138</v>
      </c>
      <c r="G2085">
        <v>4</v>
      </c>
      <c r="H2085">
        <v>55</v>
      </c>
      <c r="I2085">
        <v>100</v>
      </c>
      <c r="J2085">
        <v>0</v>
      </c>
      <c r="K2085" t="s">
        <v>106</v>
      </c>
      <c r="L2085">
        <v>0</v>
      </c>
      <c r="M2085">
        <v>50</v>
      </c>
      <c r="N2085">
        <v>65</v>
      </c>
      <c r="O2085" t="s">
        <v>119</v>
      </c>
      <c r="P2085" t="s">
        <v>29</v>
      </c>
      <c r="Q2085" t="s">
        <v>29</v>
      </c>
      <c r="R2085" t="s">
        <v>29</v>
      </c>
      <c r="S2085">
        <v>135</v>
      </c>
      <c r="T2085">
        <v>0.5</v>
      </c>
      <c r="U2085" t="s">
        <v>142</v>
      </c>
      <c r="X2085" t="str">
        <f t="shared" si="35"/>
        <v>TB4</v>
      </c>
      <c r="Y2085">
        <f>VLOOKUP($X2085,Salt_Elev!$Q$1:$R$128,2,FALSE)</f>
        <v>0.20899999999999999</v>
      </c>
    </row>
    <row r="2086" spans="1:25" x14ac:dyDescent="0.25">
      <c r="A2086" s="1">
        <v>45036</v>
      </c>
      <c r="B2086" s="4">
        <v>0.49513888888888885</v>
      </c>
      <c r="C2086" t="s">
        <v>96</v>
      </c>
      <c r="D2086" t="s">
        <v>110</v>
      </c>
      <c r="E2086" t="s">
        <v>25</v>
      </c>
      <c r="F2086" t="s">
        <v>138</v>
      </c>
      <c r="G2086">
        <v>4</v>
      </c>
      <c r="H2086">
        <v>55</v>
      </c>
      <c r="I2086">
        <v>100</v>
      </c>
      <c r="J2086">
        <v>0</v>
      </c>
      <c r="K2086" t="s">
        <v>106</v>
      </c>
      <c r="L2086">
        <v>0</v>
      </c>
      <c r="M2086">
        <v>50</v>
      </c>
      <c r="N2086">
        <v>65</v>
      </c>
      <c r="O2086" t="s">
        <v>119</v>
      </c>
      <c r="P2086" t="s">
        <v>29</v>
      </c>
      <c r="Q2086" t="s">
        <v>29</v>
      </c>
      <c r="R2086" t="s">
        <v>29</v>
      </c>
      <c r="S2086">
        <v>185</v>
      </c>
      <c r="T2086">
        <v>0.1</v>
      </c>
      <c r="U2086" t="s">
        <v>142</v>
      </c>
      <c r="X2086" t="str">
        <f t="shared" si="35"/>
        <v>TB4</v>
      </c>
      <c r="Y2086">
        <f>VLOOKUP($X2086,Salt_Elev!$Q$1:$R$128,2,FALSE)</f>
        <v>0.20899999999999999</v>
      </c>
    </row>
    <row r="2087" spans="1:25" x14ac:dyDescent="0.25">
      <c r="A2087" s="1">
        <v>45036</v>
      </c>
      <c r="B2087" s="4">
        <v>0.49513888888888885</v>
      </c>
      <c r="C2087" t="s">
        <v>96</v>
      </c>
      <c r="D2087" t="s">
        <v>110</v>
      </c>
      <c r="E2087" t="s">
        <v>25</v>
      </c>
      <c r="F2087" t="s">
        <v>138</v>
      </c>
      <c r="G2087">
        <v>4</v>
      </c>
      <c r="H2087">
        <v>55</v>
      </c>
      <c r="I2087">
        <v>100</v>
      </c>
      <c r="J2087">
        <v>0</v>
      </c>
      <c r="K2087" t="s">
        <v>106</v>
      </c>
      <c r="L2087">
        <v>0</v>
      </c>
      <c r="M2087">
        <v>50</v>
      </c>
      <c r="N2087">
        <v>65</v>
      </c>
      <c r="O2087" t="s">
        <v>119</v>
      </c>
      <c r="P2087" t="s">
        <v>29</v>
      </c>
      <c r="Q2087" t="s">
        <v>29</v>
      </c>
      <c r="R2087" t="s">
        <v>29</v>
      </c>
      <c r="S2087">
        <v>190</v>
      </c>
      <c r="T2087">
        <v>0.1</v>
      </c>
      <c r="U2087" t="s">
        <v>142</v>
      </c>
      <c r="X2087" t="str">
        <f t="shared" si="35"/>
        <v>TB4</v>
      </c>
      <c r="Y2087">
        <f>VLOOKUP($X2087,Salt_Elev!$Q$1:$R$128,2,FALSE)</f>
        <v>0.20899999999999999</v>
      </c>
    </row>
    <row r="2088" spans="1:25" x14ac:dyDescent="0.25">
      <c r="A2088" s="1">
        <v>45036</v>
      </c>
      <c r="B2088" s="4">
        <v>0.49513888888888885</v>
      </c>
      <c r="C2088" t="s">
        <v>96</v>
      </c>
      <c r="D2088" t="s">
        <v>110</v>
      </c>
      <c r="E2088" t="s">
        <v>25</v>
      </c>
      <c r="F2088" t="s">
        <v>138</v>
      </c>
      <c r="G2088">
        <v>4</v>
      </c>
      <c r="H2088">
        <v>55</v>
      </c>
      <c r="I2088">
        <v>100</v>
      </c>
      <c r="J2088">
        <v>0</v>
      </c>
      <c r="K2088" t="s">
        <v>106</v>
      </c>
      <c r="L2088">
        <v>0</v>
      </c>
      <c r="M2088">
        <v>50</v>
      </c>
      <c r="N2088">
        <v>65</v>
      </c>
      <c r="O2088" t="s">
        <v>119</v>
      </c>
      <c r="P2088" t="s">
        <v>29</v>
      </c>
      <c r="Q2088" t="s">
        <v>29</v>
      </c>
      <c r="R2088" t="s">
        <v>29</v>
      </c>
      <c r="S2088">
        <v>194</v>
      </c>
      <c r="T2088">
        <v>0.1</v>
      </c>
      <c r="U2088" t="s">
        <v>142</v>
      </c>
      <c r="X2088" t="str">
        <f t="shared" si="35"/>
        <v>TB4</v>
      </c>
      <c r="Y2088">
        <f>VLOOKUP($X2088,Salt_Elev!$Q$1:$R$128,2,FALSE)</f>
        <v>0.20899999999999999</v>
      </c>
    </row>
    <row r="2089" spans="1:25" x14ac:dyDescent="0.25">
      <c r="A2089" s="1">
        <v>45036</v>
      </c>
      <c r="B2089" s="4">
        <v>0.49513888888888885</v>
      </c>
      <c r="C2089" t="s">
        <v>96</v>
      </c>
      <c r="D2089" t="s">
        <v>110</v>
      </c>
      <c r="E2089" t="s">
        <v>25</v>
      </c>
      <c r="F2089" t="s">
        <v>138</v>
      </c>
      <c r="G2089">
        <v>4</v>
      </c>
      <c r="H2089">
        <v>55</v>
      </c>
      <c r="I2089">
        <v>100</v>
      </c>
      <c r="J2089">
        <v>0</v>
      </c>
      <c r="K2089" t="s">
        <v>106</v>
      </c>
      <c r="L2089">
        <v>0</v>
      </c>
      <c r="M2089">
        <v>50</v>
      </c>
      <c r="N2089">
        <v>65</v>
      </c>
      <c r="O2089" t="s">
        <v>119</v>
      </c>
      <c r="P2089" t="s">
        <v>29</v>
      </c>
      <c r="Q2089" t="s">
        <v>29</v>
      </c>
      <c r="R2089" t="s">
        <v>29</v>
      </c>
      <c r="S2089">
        <v>145</v>
      </c>
      <c r="T2089">
        <v>0.1</v>
      </c>
      <c r="U2089" t="s">
        <v>142</v>
      </c>
      <c r="X2089" t="str">
        <f t="shared" si="35"/>
        <v>TB4</v>
      </c>
      <c r="Y2089">
        <f>VLOOKUP($X2089,Salt_Elev!$Q$1:$R$128,2,FALSE)</f>
        <v>0.20899999999999999</v>
      </c>
    </row>
    <row r="2090" spans="1:25" x14ac:dyDescent="0.25">
      <c r="A2090" s="1">
        <v>45036</v>
      </c>
      <c r="B2090" s="4">
        <v>0.49513888888888885</v>
      </c>
      <c r="C2090" t="s">
        <v>96</v>
      </c>
      <c r="D2090" t="s">
        <v>110</v>
      </c>
      <c r="E2090" t="s">
        <v>25</v>
      </c>
      <c r="F2090" t="s">
        <v>138</v>
      </c>
      <c r="G2090">
        <v>4</v>
      </c>
      <c r="H2090">
        <v>55</v>
      </c>
      <c r="I2090">
        <v>100</v>
      </c>
      <c r="J2090">
        <v>0</v>
      </c>
      <c r="K2090" t="s">
        <v>106</v>
      </c>
      <c r="L2090">
        <v>0</v>
      </c>
      <c r="M2090">
        <v>50</v>
      </c>
      <c r="N2090">
        <v>65</v>
      </c>
      <c r="O2090" t="s">
        <v>119</v>
      </c>
      <c r="P2090" t="s">
        <v>29</v>
      </c>
      <c r="Q2090" t="s">
        <v>29</v>
      </c>
      <c r="R2090" t="s">
        <v>29</v>
      </c>
      <c r="S2090">
        <v>148</v>
      </c>
      <c r="T2090">
        <v>0.1</v>
      </c>
      <c r="U2090" t="s">
        <v>142</v>
      </c>
      <c r="X2090" t="str">
        <f t="shared" si="35"/>
        <v>TB4</v>
      </c>
      <c r="Y2090">
        <f>VLOOKUP($X2090,Salt_Elev!$Q$1:$R$128,2,FALSE)</f>
        <v>0.20899999999999999</v>
      </c>
    </row>
    <row r="2091" spans="1:25" x14ac:dyDescent="0.25">
      <c r="A2091" s="1">
        <v>45036</v>
      </c>
      <c r="B2091" s="4">
        <v>0.49513888888888885</v>
      </c>
      <c r="C2091" t="s">
        <v>96</v>
      </c>
      <c r="D2091" t="s">
        <v>110</v>
      </c>
      <c r="E2091" t="s">
        <v>25</v>
      </c>
      <c r="F2091" t="s">
        <v>138</v>
      </c>
      <c r="G2091">
        <v>4</v>
      </c>
      <c r="H2091">
        <v>55</v>
      </c>
      <c r="I2091">
        <v>100</v>
      </c>
      <c r="J2091">
        <v>0</v>
      </c>
      <c r="K2091" t="s">
        <v>106</v>
      </c>
      <c r="L2091">
        <v>0</v>
      </c>
      <c r="M2091">
        <v>50</v>
      </c>
      <c r="N2091">
        <v>65</v>
      </c>
      <c r="O2091" t="s">
        <v>119</v>
      </c>
      <c r="P2091" t="s">
        <v>29</v>
      </c>
      <c r="Q2091" t="s">
        <v>29</v>
      </c>
      <c r="R2091" t="s">
        <v>29</v>
      </c>
      <c r="S2091">
        <v>148</v>
      </c>
      <c r="T2091">
        <v>0.1</v>
      </c>
      <c r="U2091" t="s">
        <v>142</v>
      </c>
      <c r="X2091" t="str">
        <f t="shared" si="35"/>
        <v>TB4</v>
      </c>
      <c r="Y2091">
        <f>VLOOKUP($X2091,Salt_Elev!$Q$1:$R$128,2,FALSE)</f>
        <v>0.20899999999999999</v>
      </c>
    </row>
    <row r="2092" spans="1:25" x14ac:dyDescent="0.25">
      <c r="A2092" s="1">
        <v>45036</v>
      </c>
      <c r="B2092" s="4">
        <v>0.49513888888888885</v>
      </c>
      <c r="C2092" t="s">
        <v>96</v>
      </c>
      <c r="D2092" t="s">
        <v>110</v>
      </c>
      <c r="E2092" t="s">
        <v>25</v>
      </c>
      <c r="F2092" t="s">
        <v>138</v>
      </c>
      <c r="G2092">
        <v>4</v>
      </c>
      <c r="H2092">
        <v>55</v>
      </c>
      <c r="I2092">
        <v>100</v>
      </c>
      <c r="J2092">
        <v>0</v>
      </c>
      <c r="K2092" t="s">
        <v>106</v>
      </c>
      <c r="L2092">
        <v>0</v>
      </c>
      <c r="M2092">
        <v>50</v>
      </c>
      <c r="N2092">
        <v>65</v>
      </c>
      <c r="O2092" t="s">
        <v>119</v>
      </c>
      <c r="P2092" t="s">
        <v>29</v>
      </c>
      <c r="Q2092" t="s">
        <v>29</v>
      </c>
      <c r="R2092" t="s">
        <v>29</v>
      </c>
      <c r="S2092">
        <v>198</v>
      </c>
      <c r="T2092">
        <v>0.1</v>
      </c>
      <c r="U2092" t="s">
        <v>142</v>
      </c>
      <c r="X2092" t="str">
        <f t="shared" si="35"/>
        <v>TB4</v>
      </c>
      <c r="Y2092">
        <f>VLOOKUP($X2092,Salt_Elev!$Q$1:$R$128,2,FALSE)</f>
        <v>0.20899999999999999</v>
      </c>
    </row>
    <row r="2093" spans="1:25" x14ac:dyDescent="0.25">
      <c r="A2093" s="1">
        <v>45036</v>
      </c>
      <c r="B2093" s="4">
        <v>0.49513888888888885</v>
      </c>
      <c r="C2093" t="s">
        <v>96</v>
      </c>
      <c r="D2093" t="s">
        <v>110</v>
      </c>
      <c r="E2093" t="s">
        <v>25</v>
      </c>
      <c r="F2093" t="s">
        <v>138</v>
      </c>
      <c r="G2093">
        <v>4</v>
      </c>
      <c r="H2093">
        <v>55</v>
      </c>
      <c r="I2093">
        <v>100</v>
      </c>
      <c r="J2093">
        <v>0</v>
      </c>
      <c r="K2093" t="s">
        <v>106</v>
      </c>
      <c r="L2093">
        <v>0</v>
      </c>
      <c r="M2093">
        <v>50</v>
      </c>
      <c r="N2093">
        <v>65</v>
      </c>
      <c r="O2093" t="s">
        <v>119</v>
      </c>
      <c r="P2093" t="s">
        <v>29</v>
      </c>
      <c r="Q2093" t="s">
        <v>29</v>
      </c>
      <c r="R2093" t="s">
        <v>29</v>
      </c>
      <c r="S2093">
        <v>180</v>
      </c>
      <c r="T2093">
        <v>0.1</v>
      </c>
      <c r="U2093" t="s">
        <v>142</v>
      </c>
      <c r="X2093" t="str">
        <f t="shared" si="35"/>
        <v>TB4</v>
      </c>
      <c r="Y2093">
        <f>VLOOKUP($X2093,Salt_Elev!$Q$1:$R$128,2,FALSE)</f>
        <v>0.20899999999999999</v>
      </c>
    </row>
    <row r="2094" spans="1:25" x14ac:dyDescent="0.25">
      <c r="A2094" s="1">
        <v>45036</v>
      </c>
      <c r="B2094" s="4">
        <v>0.49513888888888885</v>
      </c>
      <c r="C2094" t="s">
        <v>96</v>
      </c>
      <c r="D2094" t="s">
        <v>110</v>
      </c>
      <c r="E2094" t="s">
        <v>25</v>
      </c>
      <c r="F2094" t="s">
        <v>138</v>
      </c>
      <c r="G2094">
        <v>4</v>
      </c>
      <c r="H2094">
        <v>55</v>
      </c>
      <c r="I2094">
        <v>100</v>
      </c>
      <c r="J2094">
        <v>0</v>
      </c>
      <c r="K2094" t="s">
        <v>106</v>
      </c>
      <c r="L2094">
        <v>0</v>
      </c>
      <c r="M2094">
        <v>50</v>
      </c>
      <c r="N2094">
        <v>65</v>
      </c>
      <c r="O2094" t="s">
        <v>119</v>
      </c>
      <c r="P2094" t="s">
        <v>29</v>
      </c>
      <c r="Q2094" t="s">
        <v>29</v>
      </c>
      <c r="R2094" t="s">
        <v>29</v>
      </c>
      <c r="S2094">
        <v>140</v>
      </c>
      <c r="T2094">
        <v>0.1</v>
      </c>
      <c r="U2094" t="s">
        <v>142</v>
      </c>
      <c r="X2094" t="str">
        <f t="shared" si="35"/>
        <v>TB4</v>
      </c>
      <c r="Y2094">
        <f>VLOOKUP($X2094,Salt_Elev!$Q$1:$R$128,2,FALSE)</f>
        <v>0.20899999999999999</v>
      </c>
    </row>
    <row r="2095" spans="1:25" x14ac:dyDescent="0.25">
      <c r="A2095" s="1">
        <v>45036</v>
      </c>
      <c r="B2095" s="4">
        <v>0.49513888888888885</v>
      </c>
      <c r="C2095" t="s">
        <v>96</v>
      </c>
      <c r="D2095" t="s">
        <v>110</v>
      </c>
      <c r="E2095" t="s">
        <v>25</v>
      </c>
      <c r="F2095" t="s">
        <v>138</v>
      </c>
      <c r="G2095">
        <v>4</v>
      </c>
      <c r="H2095">
        <v>55</v>
      </c>
      <c r="I2095">
        <v>100</v>
      </c>
      <c r="J2095">
        <v>0</v>
      </c>
      <c r="K2095" t="s">
        <v>27</v>
      </c>
      <c r="L2095">
        <v>95</v>
      </c>
      <c r="M2095">
        <v>30</v>
      </c>
      <c r="N2095">
        <v>119</v>
      </c>
      <c r="O2095" t="s">
        <v>141</v>
      </c>
      <c r="P2095" t="s">
        <v>29</v>
      </c>
      <c r="Q2095" t="s">
        <v>29</v>
      </c>
      <c r="R2095" t="s">
        <v>33</v>
      </c>
      <c r="S2095">
        <v>328</v>
      </c>
      <c r="T2095">
        <v>1</v>
      </c>
      <c r="U2095" t="s">
        <v>142</v>
      </c>
      <c r="V2095" t="s">
        <v>143</v>
      </c>
      <c r="W2095">
        <v>7</v>
      </c>
      <c r="X2095" t="str">
        <f t="shared" si="35"/>
        <v>TB4</v>
      </c>
      <c r="Y2095">
        <f>VLOOKUP($X2095,Salt_Elev!$Q$1:$R$128,2,FALSE)</f>
        <v>0.20899999999999999</v>
      </c>
    </row>
    <row r="2096" spans="1:25" x14ac:dyDescent="0.25">
      <c r="A2096" s="1">
        <v>45036</v>
      </c>
      <c r="B2096" s="4">
        <v>0.49513888888888885</v>
      </c>
      <c r="C2096" t="s">
        <v>96</v>
      </c>
      <c r="D2096" t="s">
        <v>110</v>
      </c>
      <c r="E2096" t="s">
        <v>25</v>
      </c>
      <c r="F2096" t="s">
        <v>138</v>
      </c>
      <c r="G2096">
        <v>4</v>
      </c>
      <c r="H2096">
        <v>55</v>
      </c>
      <c r="I2096">
        <v>100</v>
      </c>
      <c r="J2096">
        <v>0</v>
      </c>
      <c r="K2096" t="s">
        <v>27</v>
      </c>
      <c r="L2096">
        <v>95</v>
      </c>
      <c r="M2096">
        <v>30</v>
      </c>
      <c r="N2096">
        <v>119</v>
      </c>
      <c r="O2096" t="s">
        <v>141</v>
      </c>
      <c r="P2096" t="s">
        <v>29</v>
      </c>
      <c r="Q2096" t="s">
        <v>29</v>
      </c>
      <c r="R2096" t="s">
        <v>33</v>
      </c>
      <c r="S2096">
        <v>140</v>
      </c>
      <c r="T2096">
        <v>1</v>
      </c>
      <c r="U2096" t="s">
        <v>142</v>
      </c>
      <c r="V2096" t="s">
        <v>143</v>
      </c>
      <c r="W2096">
        <v>7</v>
      </c>
      <c r="X2096" t="str">
        <f t="shared" si="35"/>
        <v>TB4</v>
      </c>
      <c r="Y2096">
        <f>VLOOKUP($X2096,Salt_Elev!$Q$1:$R$128,2,FALSE)</f>
        <v>0.20899999999999999</v>
      </c>
    </row>
    <row r="2097" spans="1:25" x14ac:dyDescent="0.25">
      <c r="A2097" s="1">
        <v>45036</v>
      </c>
      <c r="B2097" s="4">
        <v>0.49513888888888885</v>
      </c>
      <c r="C2097" t="s">
        <v>96</v>
      </c>
      <c r="D2097" t="s">
        <v>110</v>
      </c>
      <c r="E2097" t="s">
        <v>25</v>
      </c>
      <c r="F2097" t="s">
        <v>138</v>
      </c>
      <c r="G2097">
        <v>4</v>
      </c>
      <c r="H2097">
        <v>55</v>
      </c>
      <c r="I2097">
        <v>100</v>
      </c>
      <c r="J2097">
        <v>0</v>
      </c>
      <c r="K2097" t="s">
        <v>27</v>
      </c>
      <c r="L2097">
        <v>95</v>
      </c>
      <c r="M2097">
        <v>30</v>
      </c>
      <c r="N2097">
        <v>119</v>
      </c>
      <c r="O2097" t="s">
        <v>141</v>
      </c>
      <c r="P2097" t="s">
        <v>29</v>
      </c>
      <c r="Q2097" t="s">
        <v>29</v>
      </c>
      <c r="R2097" t="s">
        <v>33</v>
      </c>
      <c r="S2097">
        <v>160</v>
      </c>
      <c r="T2097">
        <v>0.9</v>
      </c>
      <c r="U2097" t="s">
        <v>142</v>
      </c>
      <c r="V2097" t="s">
        <v>143</v>
      </c>
      <c r="W2097">
        <v>7</v>
      </c>
      <c r="X2097" t="str">
        <f t="shared" si="35"/>
        <v>TB4</v>
      </c>
      <c r="Y2097">
        <f>VLOOKUP($X2097,Salt_Elev!$Q$1:$R$128,2,FALSE)</f>
        <v>0.20899999999999999</v>
      </c>
    </row>
    <row r="2098" spans="1:25" x14ac:dyDescent="0.25">
      <c r="A2098" s="1">
        <v>45036</v>
      </c>
      <c r="B2098" s="4">
        <v>0.49513888888888885</v>
      </c>
      <c r="C2098" t="s">
        <v>96</v>
      </c>
      <c r="D2098" t="s">
        <v>110</v>
      </c>
      <c r="E2098" t="s">
        <v>25</v>
      </c>
      <c r="F2098" t="s">
        <v>138</v>
      </c>
      <c r="G2098">
        <v>4</v>
      </c>
      <c r="H2098">
        <v>55</v>
      </c>
      <c r="I2098">
        <v>100</v>
      </c>
      <c r="J2098">
        <v>0</v>
      </c>
      <c r="K2098" t="s">
        <v>27</v>
      </c>
      <c r="L2098">
        <v>95</v>
      </c>
      <c r="M2098">
        <v>30</v>
      </c>
      <c r="N2098">
        <v>119</v>
      </c>
      <c r="O2098" t="s">
        <v>141</v>
      </c>
      <c r="P2098" t="s">
        <v>29</v>
      </c>
      <c r="Q2098" t="s">
        <v>29</v>
      </c>
      <c r="R2098" t="s">
        <v>33</v>
      </c>
      <c r="S2098">
        <v>378</v>
      </c>
      <c r="T2098">
        <v>0.9</v>
      </c>
      <c r="U2098" t="s">
        <v>142</v>
      </c>
      <c r="V2098" t="s">
        <v>143</v>
      </c>
      <c r="W2098">
        <v>7</v>
      </c>
      <c r="X2098" t="str">
        <f t="shared" si="35"/>
        <v>TB4</v>
      </c>
      <c r="Y2098">
        <f>VLOOKUP($X2098,Salt_Elev!$Q$1:$R$128,2,FALSE)</f>
        <v>0.20899999999999999</v>
      </c>
    </row>
    <row r="2099" spans="1:25" x14ac:dyDescent="0.25">
      <c r="A2099" s="1">
        <v>45036</v>
      </c>
      <c r="B2099" s="4">
        <v>0.49513888888888885</v>
      </c>
      <c r="C2099" t="s">
        <v>96</v>
      </c>
      <c r="D2099" t="s">
        <v>110</v>
      </c>
      <c r="E2099" t="s">
        <v>25</v>
      </c>
      <c r="F2099" t="s">
        <v>138</v>
      </c>
      <c r="G2099">
        <v>4</v>
      </c>
      <c r="H2099">
        <v>55</v>
      </c>
      <c r="I2099">
        <v>100</v>
      </c>
      <c r="J2099">
        <v>0</v>
      </c>
      <c r="K2099" t="s">
        <v>27</v>
      </c>
      <c r="L2099">
        <v>95</v>
      </c>
      <c r="M2099">
        <v>30</v>
      </c>
      <c r="N2099">
        <v>119</v>
      </c>
      <c r="O2099" t="s">
        <v>141</v>
      </c>
      <c r="P2099" t="s">
        <v>29</v>
      </c>
      <c r="Q2099" t="s">
        <v>29</v>
      </c>
      <c r="R2099" t="s">
        <v>33</v>
      </c>
      <c r="S2099">
        <v>122</v>
      </c>
      <c r="T2099">
        <v>0.5</v>
      </c>
      <c r="U2099" t="s">
        <v>142</v>
      </c>
      <c r="V2099" t="s">
        <v>143</v>
      </c>
      <c r="W2099">
        <v>7</v>
      </c>
      <c r="X2099" t="str">
        <f t="shared" si="35"/>
        <v>TB4</v>
      </c>
      <c r="Y2099">
        <f>VLOOKUP($X2099,Salt_Elev!$Q$1:$R$128,2,FALSE)</f>
        <v>0.20899999999999999</v>
      </c>
    </row>
    <row r="2100" spans="1:25" x14ac:dyDescent="0.25">
      <c r="A2100" s="1">
        <v>45036</v>
      </c>
      <c r="B2100" s="4">
        <v>0.49513888888888885</v>
      </c>
      <c r="C2100" t="s">
        <v>96</v>
      </c>
      <c r="D2100" t="s">
        <v>110</v>
      </c>
      <c r="E2100" t="s">
        <v>25</v>
      </c>
      <c r="F2100" t="s">
        <v>138</v>
      </c>
      <c r="G2100">
        <v>4</v>
      </c>
      <c r="H2100">
        <v>55</v>
      </c>
      <c r="I2100">
        <v>100</v>
      </c>
      <c r="J2100">
        <v>0</v>
      </c>
      <c r="K2100" t="s">
        <v>27</v>
      </c>
      <c r="L2100">
        <v>95</v>
      </c>
      <c r="M2100">
        <v>30</v>
      </c>
      <c r="N2100">
        <v>119</v>
      </c>
      <c r="O2100" t="s">
        <v>141</v>
      </c>
      <c r="P2100" t="s">
        <v>29</v>
      </c>
      <c r="Q2100" t="s">
        <v>29</v>
      </c>
      <c r="R2100" t="s">
        <v>33</v>
      </c>
      <c r="S2100">
        <v>272</v>
      </c>
      <c r="T2100">
        <v>0.5</v>
      </c>
      <c r="U2100" t="s">
        <v>142</v>
      </c>
      <c r="V2100" t="s">
        <v>143</v>
      </c>
      <c r="W2100">
        <v>7</v>
      </c>
      <c r="X2100" t="str">
        <f t="shared" si="35"/>
        <v>TB4</v>
      </c>
      <c r="Y2100">
        <f>VLOOKUP($X2100,Salt_Elev!$Q$1:$R$128,2,FALSE)</f>
        <v>0.20899999999999999</v>
      </c>
    </row>
    <row r="2101" spans="1:25" x14ac:dyDescent="0.25">
      <c r="A2101" s="1">
        <v>45036</v>
      </c>
      <c r="B2101" s="4">
        <v>0.49513888888888885</v>
      </c>
      <c r="C2101" t="s">
        <v>96</v>
      </c>
      <c r="D2101" t="s">
        <v>110</v>
      </c>
      <c r="E2101" t="s">
        <v>25</v>
      </c>
      <c r="F2101" t="s">
        <v>138</v>
      </c>
      <c r="G2101">
        <v>4</v>
      </c>
      <c r="H2101">
        <v>55</v>
      </c>
      <c r="I2101">
        <v>100</v>
      </c>
      <c r="J2101">
        <v>0</v>
      </c>
      <c r="K2101" t="s">
        <v>27</v>
      </c>
      <c r="L2101">
        <v>95</v>
      </c>
      <c r="M2101">
        <v>30</v>
      </c>
      <c r="N2101">
        <v>119</v>
      </c>
      <c r="O2101" t="s">
        <v>141</v>
      </c>
      <c r="P2101" t="s">
        <v>29</v>
      </c>
      <c r="Q2101" t="s">
        <v>29</v>
      </c>
      <c r="R2101" t="s">
        <v>33</v>
      </c>
      <c r="S2101">
        <v>307</v>
      </c>
      <c r="T2101">
        <v>0.5</v>
      </c>
      <c r="U2101" t="s">
        <v>142</v>
      </c>
      <c r="V2101" t="s">
        <v>143</v>
      </c>
      <c r="W2101">
        <v>7</v>
      </c>
      <c r="X2101" t="str">
        <f t="shared" si="35"/>
        <v>TB4</v>
      </c>
      <c r="Y2101">
        <f>VLOOKUP($X2101,Salt_Elev!$Q$1:$R$128,2,FALSE)</f>
        <v>0.20899999999999999</v>
      </c>
    </row>
    <row r="2102" spans="1:25" x14ac:dyDescent="0.25">
      <c r="A2102" s="1">
        <v>45036</v>
      </c>
      <c r="B2102" s="4">
        <v>0.49513888888888885</v>
      </c>
      <c r="C2102" t="s">
        <v>96</v>
      </c>
      <c r="D2102" t="s">
        <v>110</v>
      </c>
      <c r="E2102" t="s">
        <v>25</v>
      </c>
      <c r="F2102" t="s">
        <v>138</v>
      </c>
      <c r="G2102">
        <v>4</v>
      </c>
      <c r="H2102">
        <v>55</v>
      </c>
      <c r="I2102">
        <v>100</v>
      </c>
      <c r="J2102">
        <v>0</v>
      </c>
      <c r="K2102" t="s">
        <v>27</v>
      </c>
      <c r="L2102">
        <v>95</v>
      </c>
      <c r="M2102">
        <v>30</v>
      </c>
      <c r="N2102">
        <v>119</v>
      </c>
      <c r="O2102" t="s">
        <v>141</v>
      </c>
      <c r="P2102" t="s">
        <v>29</v>
      </c>
      <c r="Q2102" t="s">
        <v>29</v>
      </c>
      <c r="R2102" t="s">
        <v>33</v>
      </c>
      <c r="S2102">
        <v>244</v>
      </c>
      <c r="T2102">
        <v>0.5</v>
      </c>
      <c r="U2102" t="s">
        <v>142</v>
      </c>
      <c r="V2102" t="s">
        <v>143</v>
      </c>
      <c r="W2102">
        <v>7</v>
      </c>
      <c r="X2102" t="str">
        <f t="shared" si="35"/>
        <v>TB4</v>
      </c>
      <c r="Y2102">
        <f>VLOOKUP($X2102,Salt_Elev!$Q$1:$R$128,2,FALSE)</f>
        <v>0.20899999999999999</v>
      </c>
    </row>
    <row r="2103" spans="1:25" x14ac:dyDescent="0.25">
      <c r="A2103" s="1">
        <v>45036</v>
      </c>
      <c r="B2103" s="4">
        <v>0.49513888888888885</v>
      </c>
      <c r="C2103" t="s">
        <v>96</v>
      </c>
      <c r="D2103" t="s">
        <v>110</v>
      </c>
      <c r="E2103" t="s">
        <v>25</v>
      </c>
      <c r="F2103" t="s">
        <v>138</v>
      </c>
      <c r="G2103">
        <v>4</v>
      </c>
      <c r="H2103">
        <v>55</v>
      </c>
      <c r="I2103">
        <v>100</v>
      </c>
      <c r="J2103">
        <v>0</v>
      </c>
      <c r="K2103" t="s">
        <v>27</v>
      </c>
      <c r="L2103">
        <v>95</v>
      </c>
      <c r="M2103">
        <v>30</v>
      </c>
      <c r="N2103">
        <v>119</v>
      </c>
      <c r="O2103" t="s">
        <v>141</v>
      </c>
      <c r="P2103" t="s">
        <v>29</v>
      </c>
      <c r="Q2103" t="s">
        <v>29</v>
      </c>
      <c r="R2103" t="s">
        <v>33</v>
      </c>
      <c r="S2103">
        <v>300</v>
      </c>
      <c r="T2103">
        <v>0.4</v>
      </c>
      <c r="U2103" t="s">
        <v>142</v>
      </c>
      <c r="V2103" t="s">
        <v>143</v>
      </c>
      <c r="W2103">
        <v>7</v>
      </c>
      <c r="X2103" t="str">
        <f t="shared" si="35"/>
        <v>TB4</v>
      </c>
      <c r="Y2103">
        <f>VLOOKUP($X2103,Salt_Elev!$Q$1:$R$128,2,FALSE)</f>
        <v>0.20899999999999999</v>
      </c>
    </row>
    <row r="2104" spans="1:25" x14ac:dyDescent="0.25">
      <c r="A2104" s="1">
        <v>45036</v>
      </c>
      <c r="B2104" s="4">
        <v>0.49513888888888885</v>
      </c>
      <c r="C2104" t="s">
        <v>96</v>
      </c>
      <c r="D2104" t="s">
        <v>110</v>
      </c>
      <c r="E2104" t="s">
        <v>25</v>
      </c>
      <c r="F2104" t="s">
        <v>138</v>
      </c>
      <c r="G2104">
        <v>4</v>
      </c>
      <c r="H2104">
        <v>55</v>
      </c>
      <c r="I2104">
        <v>100</v>
      </c>
      <c r="J2104">
        <v>0</v>
      </c>
      <c r="K2104" t="s">
        <v>27</v>
      </c>
      <c r="L2104">
        <v>95</v>
      </c>
      <c r="M2104">
        <v>30</v>
      </c>
      <c r="N2104">
        <v>119</v>
      </c>
      <c r="O2104" t="s">
        <v>141</v>
      </c>
      <c r="P2104" t="s">
        <v>29</v>
      </c>
      <c r="Q2104" t="s">
        <v>29</v>
      </c>
      <c r="R2104" t="s">
        <v>33</v>
      </c>
      <c r="S2104">
        <v>98</v>
      </c>
      <c r="T2104">
        <v>0.2</v>
      </c>
      <c r="U2104" t="s">
        <v>142</v>
      </c>
      <c r="V2104" t="s">
        <v>143</v>
      </c>
      <c r="W2104">
        <v>7</v>
      </c>
      <c r="X2104" t="str">
        <f t="shared" si="35"/>
        <v>TB4</v>
      </c>
      <c r="Y2104">
        <f>VLOOKUP($X2104,Salt_Elev!$Q$1:$R$128,2,FALSE)</f>
        <v>0.20899999999999999</v>
      </c>
    </row>
    <row r="2105" spans="1:25" x14ac:dyDescent="0.25">
      <c r="A2105" s="1">
        <v>45036</v>
      </c>
      <c r="B2105" s="2">
        <v>0.5083333333333333</v>
      </c>
      <c r="C2105" t="s">
        <v>103</v>
      </c>
      <c r="D2105" t="s">
        <v>104</v>
      </c>
      <c r="E2105" t="s">
        <v>25</v>
      </c>
      <c r="F2105" t="s">
        <v>138</v>
      </c>
      <c r="G2105">
        <v>5</v>
      </c>
      <c r="H2105">
        <v>44.7</v>
      </c>
      <c r="I2105">
        <v>98.5</v>
      </c>
      <c r="J2105" t="s">
        <v>255</v>
      </c>
      <c r="K2105" t="s">
        <v>27</v>
      </c>
      <c r="L2105">
        <v>94</v>
      </c>
      <c r="M2105">
        <v>20</v>
      </c>
      <c r="N2105">
        <v>227</v>
      </c>
      <c r="O2105" t="s">
        <v>144</v>
      </c>
      <c r="P2105" t="s">
        <v>29</v>
      </c>
      <c r="Q2105" t="s">
        <v>29</v>
      </c>
      <c r="R2105" t="s">
        <v>40</v>
      </c>
      <c r="S2105">
        <v>330</v>
      </c>
      <c r="T2105">
        <v>1.2</v>
      </c>
      <c r="U2105" t="s">
        <v>145</v>
      </c>
      <c r="X2105" t="str">
        <f t="shared" si="35"/>
        <v>TB5</v>
      </c>
      <c r="Y2105">
        <f>VLOOKUP($X2105,Salt_Elev!$Q$1:$R$128,2,FALSE)</f>
        <v>0.114</v>
      </c>
    </row>
    <row r="2106" spans="1:25" x14ac:dyDescent="0.25">
      <c r="A2106" s="1">
        <v>45036</v>
      </c>
      <c r="B2106" s="2">
        <v>0.5083333333333333</v>
      </c>
      <c r="C2106" t="s">
        <v>103</v>
      </c>
      <c r="D2106" t="s">
        <v>104</v>
      </c>
      <c r="E2106" t="s">
        <v>25</v>
      </c>
      <c r="F2106" t="s">
        <v>138</v>
      </c>
      <c r="G2106">
        <v>5</v>
      </c>
      <c r="H2106">
        <v>44.7</v>
      </c>
      <c r="I2106">
        <v>98.5</v>
      </c>
      <c r="J2106" t="s">
        <v>255</v>
      </c>
      <c r="K2106" t="s">
        <v>27</v>
      </c>
      <c r="L2106">
        <v>94</v>
      </c>
      <c r="M2106">
        <v>20</v>
      </c>
      <c r="N2106">
        <v>227</v>
      </c>
      <c r="O2106" t="s">
        <v>144</v>
      </c>
      <c r="P2106" t="s">
        <v>29</v>
      </c>
      <c r="Q2106" t="s">
        <v>29</v>
      </c>
      <c r="R2106" t="s">
        <v>40</v>
      </c>
      <c r="S2106">
        <v>308</v>
      </c>
      <c r="T2106">
        <v>1</v>
      </c>
      <c r="U2106" t="s">
        <v>145</v>
      </c>
      <c r="X2106" t="str">
        <f t="shared" si="35"/>
        <v>TB5</v>
      </c>
      <c r="Y2106">
        <f>VLOOKUP($X2106,Salt_Elev!$Q$1:$R$128,2,FALSE)</f>
        <v>0.114</v>
      </c>
    </row>
    <row r="2107" spans="1:25" x14ac:dyDescent="0.25">
      <c r="A2107" s="1">
        <v>45036</v>
      </c>
      <c r="B2107" s="2">
        <v>0.5083333333333333</v>
      </c>
      <c r="C2107" t="s">
        <v>103</v>
      </c>
      <c r="D2107" t="s">
        <v>104</v>
      </c>
      <c r="E2107" t="s">
        <v>25</v>
      </c>
      <c r="F2107" t="s">
        <v>138</v>
      </c>
      <c r="G2107">
        <v>5</v>
      </c>
      <c r="H2107">
        <v>44.7</v>
      </c>
      <c r="I2107">
        <v>98.5</v>
      </c>
      <c r="J2107" t="s">
        <v>255</v>
      </c>
      <c r="K2107" t="s">
        <v>27</v>
      </c>
      <c r="L2107">
        <v>94</v>
      </c>
      <c r="M2107">
        <v>20</v>
      </c>
      <c r="N2107">
        <v>227</v>
      </c>
      <c r="O2107" t="s">
        <v>144</v>
      </c>
      <c r="P2107" t="s">
        <v>29</v>
      </c>
      <c r="Q2107" t="s">
        <v>29</v>
      </c>
      <c r="R2107" t="s">
        <v>40</v>
      </c>
      <c r="S2107">
        <v>228</v>
      </c>
      <c r="T2107">
        <v>1</v>
      </c>
      <c r="U2107" t="s">
        <v>145</v>
      </c>
      <c r="X2107" t="str">
        <f t="shared" si="35"/>
        <v>TB5</v>
      </c>
      <c r="Y2107">
        <f>VLOOKUP($X2107,Salt_Elev!$Q$1:$R$128,2,FALSE)</f>
        <v>0.114</v>
      </c>
    </row>
    <row r="2108" spans="1:25" x14ac:dyDescent="0.25">
      <c r="A2108" s="1">
        <v>45036</v>
      </c>
      <c r="B2108" s="2">
        <v>0.5083333333333333</v>
      </c>
      <c r="C2108" t="s">
        <v>103</v>
      </c>
      <c r="D2108" t="s">
        <v>104</v>
      </c>
      <c r="E2108" t="s">
        <v>25</v>
      </c>
      <c r="F2108" t="s">
        <v>138</v>
      </c>
      <c r="G2108">
        <v>5</v>
      </c>
      <c r="H2108">
        <v>44.7</v>
      </c>
      <c r="I2108">
        <v>98.5</v>
      </c>
      <c r="J2108" t="s">
        <v>255</v>
      </c>
      <c r="K2108" t="s">
        <v>27</v>
      </c>
      <c r="L2108">
        <v>94</v>
      </c>
      <c r="M2108">
        <v>20</v>
      </c>
      <c r="N2108">
        <v>227</v>
      </c>
      <c r="O2108" t="s">
        <v>144</v>
      </c>
      <c r="P2108" t="s">
        <v>29</v>
      </c>
      <c r="Q2108" t="s">
        <v>29</v>
      </c>
      <c r="R2108" t="s">
        <v>40</v>
      </c>
      <c r="S2108">
        <v>201</v>
      </c>
      <c r="T2108">
        <v>1</v>
      </c>
      <c r="U2108" t="s">
        <v>145</v>
      </c>
      <c r="X2108" t="str">
        <f t="shared" si="35"/>
        <v>TB5</v>
      </c>
      <c r="Y2108">
        <f>VLOOKUP($X2108,Salt_Elev!$Q$1:$R$128,2,FALSE)</f>
        <v>0.114</v>
      </c>
    </row>
    <row r="2109" spans="1:25" x14ac:dyDescent="0.25">
      <c r="A2109" s="1">
        <v>45036</v>
      </c>
      <c r="B2109" s="2">
        <v>0.5083333333333333</v>
      </c>
      <c r="C2109" t="s">
        <v>103</v>
      </c>
      <c r="D2109" t="s">
        <v>104</v>
      </c>
      <c r="E2109" t="s">
        <v>25</v>
      </c>
      <c r="F2109" t="s">
        <v>138</v>
      </c>
      <c r="G2109">
        <v>5</v>
      </c>
      <c r="H2109">
        <v>44.7</v>
      </c>
      <c r="I2109">
        <v>98.5</v>
      </c>
      <c r="J2109" t="s">
        <v>255</v>
      </c>
      <c r="K2109" t="s">
        <v>27</v>
      </c>
      <c r="L2109">
        <v>94</v>
      </c>
      <c r="M2109">
        <v>20</v>
      </c>
      <c r="N2109">
        <v>227</v>
      </c>
      <c r="O2109" t="s">
        <v>144</v>
      </c>
      <c r="P2109" t="s">
        <v>29</v>
      </c>
      <c r="Q2109" t="s">
        <v>29</v>
      </c>
      <c r="R2109" t="s">
        <v>40</v>
      </c>
      <c r="S2109">
        <v>282</v>
      </c>
      <c r="T2109">
        <v>0.8</v>
      </c>
      <c r="U2109" t="s">
        <v>145</v>
      </c>
      <c r="X2109" t="str">
        <f t="shared" si="35"/>
        <v>TB5</v>
      </c>
      <c r="Y2109">
        <f>VLOOKUP($X2109,Salt_Elev!$Q$1:$R$128,2,FALSE)</f>
        <v>0.114</v>
      </c>
    </row>
    <row r="2110" spans="1:25" x14ac:dyDescent="0.25">
      <c r="A2110" s="1">
        <v>45036</v>
      </c>
      <c r="B2110" s="2">
        <v>0.5083333333333333</v>
      </c>
      <c r="C2110" t="s">
        <v>103</v>
      </c>
      <c r="D2110" t="s">
        <v>104</v>
      </c>
      <c r="E2110" t="s">
        <v>25</v>
      </c>
      <c r="F2110" t="s">
        <v>138</v>
      </c>
      <c r="G2110">
        <v>5</v>
      </c>
      <c r="H2110">
        <v>44.7</v>
      </c>
      <c r="I2110">
        <v>98.5</v>
      </c>
      <c r="J2110" t="s">
        <v>255</v>
      </c>
      <c r="K2110" t="s">
        <v>27</v>
      </c>
      <c r="L2110">
        <v>94</v>
      </c>
      <c r="M2110">
        <v>20</v>
      </c>
      <c r="N2110">
        <v>227</v>
      </c>
      <c r="O2110" t="s">
        <v>144</v>
      </c>
      <c r="P2110" t="s">
        <v>29</v>
      </c>
      <c r="Q2110" t="s">
        <v>29</v>
      </c>
      <c r="R2110" t="s">
        <v>40</v>
      </c>
      <c r="S2110">
        <v>315</v>
      </c>
      <c r="T2110">
        <v>0.8</v>
      </c>
      <c r="U2110" t="s">
        <v>145</v>
      </c>
      <c r="X2110" t="str">
        <f t="shared" si="35"/>
        <v>TB5</v>
      </c>
      <c r="Y2110">
        <f>VLOOKUP($X2110,Salt_Elev!$Q$1:$R$128,2,FALSE)</f>
        <v>0.114</v>
      </c>
    </row>
    <row r="2111" spans="1:25" x14ac:dyDescent="0.25">
      <c r="A2111" s="1">
        <v>45036</v>
      </c>
      <c r="B2111" s="2">
        <v>0.5083333333333333</v>
      </c>
      <c r="C2111" t="s">
        <v>103</v>
      </c>
      <c r="D2111" t="s">
        <v>104</v>
      </c>
      <c r="E2111" t="s">
        <v>25</v>
      </c>
      <c r="F2111" t="s">
        <v>138</v>
      </c>
      <c r="G2111">
        <v>5</v>
      </c>
      <c r="H2111">
        <v>44.7</v>
      </c>
      <c r="I2111">
        <v>98.5</v>
      </c>
      <c r="J2111" t="s">
        <v>255</v>
      </c>
      <c r="K2111" t="s">
        <v>27</v>
      </c>
      <c r="L2111">
        <v>94</v>
      </c>
      <c r="M2111">
        <v>20</v>
      </c>
      <c r="N2111">
        <v>227</v>
      </c>
      <c r="O2111" t="s">
        <v>144</v>
      </c>
      <c r="P2111" t="s">
        <v>29</v>
      </c>
      <c r="Q2111" t="s">
        <v>29</v>
      </c>
      <c r="R2111" t="s">
        <v>40</v>
      </c>
      <c r="S2111">
        <v>230</v>
      </c>
      <c r="T2111">
        <v>0.2</v>
      </c>
      <c r="U2111" t="s">
        <v>145</v>
      </c>
      <c r="X2111" t="str">
        <f t="shared" si="35"/>
        <v>TB5</v>
      </c>
      <c r="Y2111">
        <f>VLOOKUP($X2111,Salt_Elev!$Q$1:$R$128,2,FALSE)</f>
        <v>0.114</v>
      </c>
    </row>
    <row r="2112" spans="1:25" x14ac:dyDescent="0.25">
      <c r="A2112" s="1">
        <v>45036</v>
      </c>
      <c r="B2112" s="2">
        <v>0.5083333333333333</v>
      </c>
      <c r="C2112" t="s">
        <v>103</v>
      </c>
      <c r="D2112" t="s">
        <v>104</v>
      </c>
      <c r="E2112" t="s">
        <v>25</v>
      </c>
      <c r="F2112" t="s">
        <v>138</v>
      </c>
      <c r="G2112">
        <v>5</v>
      </c>
      <c r="H2112">
        <v>44.7</v>
      </c>
      <c r="I2112">
        <v>98.5</v>
      </c>
      <c r="J2112" t="s">
        <v>255</v>
      </c>
      <c r="K2112" t="s">
        <v>27</v>
      </c>
      <c r="L2112">
        <v>94</v>
      </c>
      <c r="M2112">
        <v>20</v>
      </c>
      <c r="N2112">
        <v>227</v>
      </c>
      <c r="O2112" t="s">
        <v>144</v>
      </c>
      <c r="P2112" t="s">
        <v>29</v>
      </c>
      <c r="Q2112" t="s">
        <v>29</v>
      </c>
      <c r="R2112" t="s">
        <v>40</v>
      </c>
      <c r="S2112">
        <v>318</v>
      </c>
      <c r="T2112">
        <v>0.1</v>
      </c>
      <c r="U2112" t="s">
        <v>145</v>
      </c>
      <c r="X2112" t="str">
        <f t="shared" si="35"/>
        <v>TB5</v>
      </c>
      <c r="Y2112">
        <f>VLOOKUP($X2112,Salt_Elev!$Q$1:$R$128,2,FALSE)</f>
        <v>0.114</v>
      </c>
    </row>
    <row r="2113" spans="1:25" x14ac:dyDescent="0.25">
      <c r="A2113" s="1">
        <v>45036</v>
      </c>
      <c r="B2113" s="2">
        <v>0.5083333333333333</v>
      </c>
      <c r="C2113" t="s">
        <v>103</v>
      </c>
      <c r="D2113" t="s">
        <v>104</v>
      </c>
      <c r="E2113" t="s">
        <v>25</v>
      </c>
      <c r="F2113" t="s">
        <v>138</v>
      </c>
      <c r="G2113">
        <v>5</v>
      </c>
      <c r="H2113">
        <v>44.7</v>
      </c>
      <c r="I2113">
        <v>98.5</v>
      </c>
      <c r="J2113" t="s">
        <v>255</v>
      </c>
      <c r="K2113" t="s">
        <v>27</v>
      </c>
      <c r="L2113">
        <v>94</v>
      </c>
      <c r="M2113">
        <v>20</v>
      </c>
      <c r="N2113">
        <v>227</v>
      </c>
      <c r="O2113" t="s">
        <v>144</v>
      </c>
      <c r="P2113" t="s">
        <v>29</v>
      </c>
      <c r="Q2113" t="s">
        <v>29</v>
      </c>
      <c r="R2113" t="s">
        <v>40</v>
      </c>
      <c r="S2113">
        <v>245</v>
      </c>
      <c r="T2113">
        <v>0.1</v>
      </c>
      <c r="U2113" t="s">
        <v>145</v>
      </c>
      <c r="X2113" t="str">
        <f t="shared" si="35"/>
        <v>TB5</v>
      </c>
      <c r="Y2113">
        <f>VLOOKUP($X2113,Salt_Elev!$Q$1:$R$128,2,FALSE)</f>
        <v>0.114</v>
      </c>
    </row>
    <row r="2114" spans="1:25" x14ac:dyDescent="0.25">
      <c r="A2114" s="1">
        <v>45036</v>
      </c>
      <c r="B2114" s="2">
        <v>0.5083333333333333</v>
      </c>
      <c r="C2114" t="s">
        <v>103</v>
      </c>
      <c r="D2114" t="s">
        <v>104</v>
      </c>
      <c r="E2114" t="s">
        <v>25</v>
      </c>
      <c r="F2114" t="s">
        <v>138</v>
      </c>
      <c r="G2114">
        <v>5</v>
      </c>
      <c r="H2114">
        <v>44.7</v>
      </c>
      <c r="I2114">
        <v>98.5</v>
      </c>
      <c r="J2114" t="s">
        <v>255</v>
      </c>
      <c r="K2114" t="s">
        <v>27</v>
      </c>
      <c r="L2114">
        <v>94</v>
      </c>
      <c r="M2114">
        <v>20</v>
      </c>
      <c r="N2114">
        <v>227</v>
      </c>
      <c r="O2114" t="s">
        <v>144</v>
      </c>
      <c r="P2114" t="s">
        <v>29</v>
      </c>
      <c r="Q2114" t="s">
        <v>29</v>
      </c>
      <c r="R2114" t="s">
        <v>40</v>
      </c>
      <c r="S2114">
        <v>245</v>
      </c>
      <c r="T2114">
        <v>0.1</v>
      </c>
      <c r="U2114" t="s">
        <v>145</v>
      </c>
      <c r="X2114" t="str">
        <f t="shared" ref="X2114:X2177" si="36">_xlfn.CONCAT(F2114,G2114)</f>
        <v>TB5</v>
      </c>
      <c r="Y2114">
        <f>VLOOKUP($X2114,Salt_Elev!$Q$1:$R$128,2,FALSE)</f>
        <v>0.114</v>
      </c>
    </row>
    <row r="2115" spans="1:25" x14ac:dyDescent="0.25">
      <c r="A2115" s="1">
        <v>45036</v>
      </c>
      <c r="B2115" s="2">
        <v>0.5083333333333333</v>
      </c>
      <c r="C2115" t="s">
        <v>103</v>
      </c>
      <c r="D2115" t="s">
        <v>104</v>
      </c>
      <c r="E2115" t="s">
        <v>25</v>
      </c>
      <c r="F2115" t="s">
        <v>138</v>
      </c>
      <c r="G2115">
        <v>5</v>
      </c>
      <c r="H2115">
        <v>44.7</v>
      </c>
      <c r="I2115">
        <v>98.5</v>
      </c>
      <c r="J2115" t="s">
        <v>255</v>
      </c>
      <c r="K2115" t="s">
        <v>44</v>
      </c>
      <c r="L2115">
        <v>0.5</v>
      </c>
      <c r="M2115">
        <v>30</v>
      </c>
      <c r="N2115">
        <v>30</v>
      </c>
      <c r="O2115" t="s">
        <v>119</v>
      </c>
      <c r="P2115" t="s">
        <v>29</v>
      </c>
      <c r="Q2115" t="s">
        <v>29</v>
      </c>
      <c r="R2115" t="s">
        <v>29</v>
      </c>
      <c r="S2115">
        <v>236</v>
      </c>
      <c r="T2115">
        <v>1</v>
      </c>
      <c r="U2115" t="s">
        <v>145</v>
      </c>
      <c r="X2115" t="str">
        <f t="shared" si="36"/>
        <v>TB5</v>
      </c>
      <c r="Y2115">
        <f>VLOOKUP($X2115,Salt_Elev!$Q$1:$R$128,2,FALSE)</f>
        <v>0.114</v>
      </c>
    </row>
    <row r="2116" spans="1:25" x14ac:dyDescent="0.25">
      <c r="A2116" s="1">
        <v>45036</v>
      </c>
      <c r="B2116" s="2">
        <v>0.5083333333333333</v>
      </c>
      <c r="C2116" t="s">
        <v>103</v>
      </c>
      <c r="D2116" t="s">
        <v>104</v>
      </c>
      <c r="E2116" t="s">
        <v>25</v>
      </c>
      <c r="F2116" t="s">
        <v>138</v>
      </c>
      <c r="G2116">
        <v>5</v>
      </c>
      <c r="H2116">
        <v>44.7</v>
      </c>
      <c r="I2116">
        <v>98.5</v>
      </c>
      <c r="J2116" t="s">
        <v>255</v>
      </c>
      <c r="K2116" t="s">
        <v>44</v>
      </c>
      <c r="L2116">
        <v>0.5</v>
      </c>
      <c r="M2116">
        <v>30</v>
      </c>
      <c r="N2116">
        <v>30</v>
      </c>
      <c r="O2116" t="s">
        <v>119</v>
      </c>
      <c r="P2116" t="s">
        <v>29</v>
      </c>
      <c r="Q2116" t="s">
        <v>29</v>
      </c>
      <c r="R2116" t="s">
        <v>29</v>
      </c>
      <c r="S2116">
        <v>141</v>
      </c>
      <c r="T2116">
        <v>1</v>
      </c>
      <c r="U2116" t="s">
        <v>145</v>
      </c>
      <c r="X2116" t="str">
        <f t="shared" si="36"/>
        <v>TB5</v>
      </c>
      <c r="Y2116">
        <f>VLOOKUP($X2116,Salt_Elev!$Q$1:$R$128,2,FALSE)</f>
        <v>0.114</v>
      </c>
    </row>
    <row r="2117" spans="1:25" x14ac:dyDescent="0.25">
      <c r="A2117" s="1">
        <v>45036</v>
      </c>
      <c r="B2117" s="2">
        <v>0.5083333333333333</v>
      </c>
      <c r="C2117" t="s">
        <v>103</v>
      </c>
      <c r="D2117" t="s">
        <v>104</v>
      </c>
      <c r="E2117" t="s">
        <v>25</v>
      </c>
      <c r="F2117" t="s">
        <v>138</v>
      </c>
      <c r="G2117">
        <v>5</v>
      </c>
      <c r="H2117">
        <v>44.7</v>
      </c>
      <c r="I2117">
        <v>98.5</v>
      </c>
      <c r="J2117" t="s">
        <v>255</v>
      </c>
      <c r="K2117" t="s">
        <v>44</v>
      </c>
      <c r="L2117">
        <v>0.5</v>
      </c>
      <c r="M2117">
        <v>30</v>
      </c>
      <c r="N2117">
        <v>30</v>
      </c>
      <c r="O2117" t="s">
        <v>119</v>
      </c>
      <c r="P2117" t="s">
        <v>29</v>
      </c>
      <c r="Q2117" t="s">
        <v>29</v>
      </c>
      <c r="R2117" t="s">
        <v>29</v>
      </c>
      <c r="S2117">
        <v>182</v>
      </c>
      <c r="T2117">
        <v>1</v>
      </c>
      <c r="U2117" t="s">
        <v>145</v>
      </c>
      <c r="X2117" t="str">
        <f t="shared" si="36"/>
        <v>TB5</v>
      </c>
      <c r="Y2117">
        <f>VLOOKUP($X2117,Salt_Elev!$Q$1:$R$128,2,FALSE)</f>
        <v>0.114</v>
      </c>
    </row>
    <row r="2118" spans="1:25" x14ac:dyDescent="0.25">
      <c r="A2118" s="1">
        <v>45036</v>
      </c>
      <c r="B2118" s="2">
        <v>0.5083333333333333</v>
      </c>
      <c r="C2118" t="s">
        <v>103</v>
      </c>
      <c r="D2118" t="s">
        <v>104</v>
      </c>
      <c r="E2118" t="s">
        <v>25</v>
      </c>
      <c r="F2118" t="s">
        <v>138</v>
      </c>
      <c r="G2118">
        <v>5</v>
      </c>
      <c r="H2118">
        <v>44.7</v>
      </c>
      <c r="I2118">
        <v>98.5</v>
      </c>
      <c r="J2118" t="s">
        <v>255</v>
      </c>
      <c r="K2118" t="s">
        <v>44</v>
      </c>
      <c r="L2118">
        <v>0.5</v>
      </c>
      <c r="M2118">
        <v>30</v>
      </c>
      <c r="N2118">
        <v>30</v>
      </c>
      <c r="O2118" t="s">
        <v>119</v>
      </c>
      <c r="P2118" t="s">
        <v>29</v>
      </c>
      <c r="Q2118" t="s">
        <v>29</v>
      </c>
      <c r="R2118" t="s">
        <v>29</v>
      </c>
      <c r="S2118">
        <v>181</v>
      </c>
      <c r="T2118">
        <v>0.8</v>
      </c>
      <c r="U2118" t="s">
        <v>145</v>
      </c>
      <c r="X2118" t="str">
        <f t="shared" si="36"/>
        <v>TB5</v>
      </c>
      <c r="Y2118">
        <f>VLOOKUP($X2118,Salt_Elev!$Q$1:$R$128,2,FALSE)</f>
        <v>0.114</v>
      </c>
    </row>
    <row r="2119" spans="1:25" x14ac:dyDescent="0.25">
      <c r="A2119" s="1">
        <v>45036</v>
      </c>
      <c r="B2119" s="2">
        <v>0.5083333333333333</v>
      </c>
      <c r="C2119" t="s">
        <v>103</v>
      </c>
      <c r="D2119" t="s">
        <v>104</v>
      </c>
      <c r="E2119" t="s">
        <v>25</v>
      </c>
      <c r="F2119" t="s">
        <v>138</v>
      </c>
      <c r="G2119">
        <v>5</v>
      </c>
      <c r="H2119">
        <v>44.7</v>
      </c>
      <c r="I2119">
        <v>98.5</v>
      </c>
      <c r="J2119" t="s">
        <v>255</v>
      </c>
      <c r="K2119" t="s">
        <v>44</v>
      </c>
      <c r="L2119">
        <v>0.5</v>
      </c>
      <c r="M2119">
        <v>30</v>
      </c>
      <c r="N2119">
        <v>30</v>
      </c>
      <c r="O2119" t="s">
        <v>119</v>
      </c>
      <c r="P2119" t="s">
        <v>29</v>
      </c>
      <c r="Q2119" t="s">
        <v>29</v>
      </c>
      <c r="R2119" t="s">
        <v>29</v>
      </c>
      <c r="S2119">
        <v>182</v>
      </c>
      <c r="T2119">
        <v>0.8</v>
      </c>
      <c r="U2119" t="s">
        <v>145</v>
      </c>
      <c r="X2119" t="str">
        <f t="shared" si="36"/>
        <v>TB5</v>
      </c>
      <c r="Y2119">
        <f>VLOOKUP($X2119,Salt_Elev!$Q$1:$R$128,2,FALSE)</f>
        <v>0.114</v>
      </c>
    </row>
    <row r="2120" spans="1:25" x14ac:dyDescent="0.25">
      <c r="A2120" s="1">
        <v>45036</v>
      </c>
      <c r="B2120" s="2">
        <v>0.5083333333333333</v>
      </c>
      <c r="C2120" t="s">
        <v>103</v>
      </c>
      <c r="D2120" t="s">
        <v>104</v>
      </c>
      <c r="E2120" t="s">
        <v>25</v>
      </c>
      <c r="F2120" t="s">
        <v>138</v>
      </c>
      <c r="G2120">
        <v>5</v>
      </c>
      <c r="H2120">
        <v>44.7</v>
      </c>
      <c r="I2120">
        <v>98.5</v>
      </c>
      <c r="J2120" t="s">
        <v>255</v>
      </c>
      <c r="K2120" t="s">
        <v>44</v>
      </c>
      <c r="L2120">
        <v>0.5</v>
      </c>
      <c r="M2120">
        <v>30</v>
      </c>
      <c r="N2120">
        <v>30</v>
      </c>
      <c r="O2120" t="s">
        <v>119</v>
      </c>
      <c r="P2120" t="s">
        <v>29</v>
      </c>
      <c r="Q2120" t="s">
        <v>29</v>
      </c>
      <c r="R2120" t="s">
        <v>29</v>
      </c>
      <c r="S2120">
        <v>152</v>
      </c>
      <c r="T2120">
        <v>0.8</v>
      </c>
      <c r="U2120" t="s">
        <v>145</v>
      </c>
      <c r="X2120" t="str">
        <f t="shared" si="36"/>
        <v>TB5</v>
      </c>
      <c r="Y2120">
        <f>VLOOKUP($X2120,Salt_Elev!$Q$1:$R$128,2,FALSE)</f>
        <v>0.114</v>
      </c>
    </row>
    <row r="2121" spans="1:25" x14ac:dyDescent="0.25">
      <c r="A2121" s="1">
        <v>45036</v>
      </c>
      <c r="B2121" s="2">
        <v>0.5083333333333333</v>
      </c>
      <c r="C2121" t="s">
        <v>103</v>
      </c>
      <c r="D2121" t="s">
        <v>104</v>
      </c>
      <c r="E2121" t="s">
        <v>25</v>
      </c>
      <c r="F2121" t="s">
        <v>138</v>
      </c>
      <c r="G2121">
        <v>5</v>
      </c>
      <c r="H2121">
        <v>44.7</v>
      </c>
      <c r="I2121">
        <v>98.5</v>
      </c>
      <c r="J2121" t="s">
        <v>255</v>
      </c>
      <c r="K2121" t="s">
        <v>44</v>
      </c>
      <c r="L2121">
        <v>0.5</v>
      </c>
      <c r="M2121">
        <v>30</v>
      </c>
      <c r="N2121">
        <v>30</v>
      </c>
      <c r="O2121" t="s">
        <v>119</v>
      </c>
      <c r="P2121" t="s">
        <v>29</v>
      </c>
      <c r="Q2121" t="s">
        <v>29</v>
      </c>
      <c r="R2121" t="s">
        <v>29</v>
      </c>
      <c r="S2121">
        <v>78</v>
      </c>
      <c r="T2121">
        <v>0.5</v>
      </c>
      <c r="U2121" t="s">
        <v>145</v>
      </c>
      <c r="X2121" t="str">
        <f t="shared" si="36"/>
        <v>TB5</v>
      </c>
      <c r="Y2121">
        <f>VLOOKUP($X2121,Salt_Elev!$Q$1:$R$128,2,FALSE)</f>
        <v>0.114</v>
      </c>
    </row>
    <row r="2122" spans="1:25" x14ac:dyDescent="0.25">
      <c r="A2122" s="1">
        <v>45036</v>
      </c>
      <c r="B2122" s="2">
        <v>0.5083333333333333</v>
      </c>
      <c r="C2122" t="s">
        <v>103</v>
      </c>
      <c r="D2122" t="s">
        <v>104</v>
      </c>
      <c r="E2122" t="s">
        <v>25</v>
      </c>
      <c r="F2122" t="s">
        <v>138</v>
      </c>
      <c r="G2122">
        <v>5</v>
      </c>
      <c r="H2122">
        <v>44.7</v>
      </c>
      <c r="I2122">
        <v>98.5</v>
      </c>
      <c r="J2122" t="s">
        <v>255</v>
      </c>
      <c r="K2122" t="s">
        <v>44</v>
      </c>
      <c r="L2122">
        <v>0.5</v>
      </c>
      <c r="M2122">
        <v>30</v>
      </c>
      <c r="N2122">
        <v>30</v>
      </c>
      <c r="O2122" t="s">
        <v>119</v>
      </c>
      <c r="P2122" t="s">
        <v>29</v>
      </c>
      <c r="Q2122" t="s">
        <v>29</v>
      </c>
      <c r="R2122" t="s">
        <v>29</v>
      </c>
      <c r="S2122">
        <v>145</v>
      </c>
      <c r="T2122">
        <v>0.5</v>
      </c>
      <c r="U2122" t="s">
        <v>145</v>
      </c>
      <c r="X2122" t="str">
        <f t="shared" si="36"/>
        <v>TB5</v>
      </c>
      <c r="Y2122">
        <f>VLOOKUP($X2122,Salt_Elev!$Q$1:$R$128,2,FALSE)</f>
        <v>0.114</v>
      </c>
    </row>
    <row r="2123" spans="1:25" x14ac:dyDescent="0.25">
      <c r="A2123" s="1">
        <v>45036</v>
      </c>
      <c r="B2123" s="2">
        <v>0.5083333333333333</v>
      </c>
      <c r="C2123" t="s">
        <v>103</v>
      </c>
      <c r="D2123" t="s">
        <v>104</v>
      </c>
      <c r="E2123" t="s">
        <v>25</v>
      </c>
      <c r="F2123" t="s">
        <v>138</v>
      </c>
      <c r="G2123">
        <v>5</v>
      </c>
      <c r="H2123">
        <v>44.7</v>
      </c>
      <c r="I2123">
        <v>98.5</v>
      </c>
      <c r="J2123" t="s">
        <v>255</v>
      </c>
      <c r="K2123" t="s">
        <v>44</v>
      </c>
      <c r="L2123">
        <v>0.5</v>
      </c>
      <c r="M2123">
        <v>30</v>
      </c>
      <c r="N2123">
        <v>30</v>
      </c>
      <c r="O2123" t="s">
        <v>119</v>
      </c>
      <c r="P2123" t="s">
        <v>29</v>
      </c>
      <c r="Q2123" t="s">
        <v>29</v>
      </c>
      <c r="R2123" t="s">
        <v>29</v>
      </c>
      <c r="S2123">
        <v>105</v>
      </c>
      <c r="T2123">
        <v>0.5</v>
      </c>
      <c r="U2123" t="s">
        <v>145</v>
      </c>
      <c r="X2123" t="str">
        <f t="shared" si="36"/>
        <v>TB5</v>
      </c>
      <c r="Y2123">
        <f>VLOOKUP($X2123,Salt_Elev!$Q$1:$R$128,2,FALSE)</f>
        <v>0.114</v>
      </c>
    </row>
    <row r="2124" spans="1:25" x14ac:dyDescent="0.25">
      <c r="A2124" s="1">
        <v>45036</v>
      </c>
      <c r="B2124" s="2">
        <v>0.5083333333333333</v>
      </c>
      <c r="C2124" t="s">
        <v>103</v>
      </c>
      <c r="D2124" t="s">
        <v>104</v>
      </c>
      <c r="E2124" t="s">
        <v>25</v>
      </c>
      <c r="F2124" t="s">
        <v>138</v>
      </c>
      <c r="G2124">
        <v>5</v>
      </c>
      <c r="H2124">
        <v>44.7</v>
      </c>
      <c r="I2124">
        <v>98.5</v>
      </c>
      <c r="J2124" t="s">
        <v>255</v>
      </c>
      <c r="K2124" t="s">
        <v>44</v>
      </c>
      <c r="L2124">
        <v>0.5</v>
      </c>
      <c r="M2124">
        <v>30</v>
      </c>
      <c r="N2124">
        <v>30</v>
      </c>
      <c r="O2124" t="s">
        <v>119</v>
      </c>
      <c r="P2124" t="s">
        <v>29</v>
      </c>
      <c r="Q2124" t="s">
        <v>29</v>
      </c>
      <c r="R2124" t="s">
        <v>29</v>
      </c>
      <c r="S2124">
        <v>265</v>
      </c>
      <c r="T2124">
        <v>0.1</v>
      </c>
      <c r="U2124" t="s">
        <v>145</v>
      </c>
      <c r="X2124" t="str">
        <f t="shared" si="36"/>
        <v>TB5</v>
      </c>
      <c r="Y2124">
        <f>VLOOKUP($X2124,Salt_Elev!$Q$1:$R$128,2,FALSE)</f>
        <v>0.114</v>
      </c>
    </row>
    <row r="2125" spans="1:25" x14ac:dyDescent="0.25">
      <c r="A2125" s="1">
        <v>45036</v>
      </c>
      <c r="B2125" s="2">
        <v>0.52013888888888882</v>
      </c>
      <c r="C2125" t="s">
        <v>99</v>
      </c>
      <c r="D2125" t="s">
        <v>113</v>
      </c>
      <c r="E2125" t="s">
        <v>25</v>
      </c>
      <c r="F2125" t="s">
        <v>138</v>
      </c>
      <c r="G2125">
        <v>6</v>
      </c>
      <c r="H2125">
        <v>36.5</v>
      </c>
      <c r="I2125">
        <v>100</v>
      </c>
      <c r="J2125" t="s">
        <v>255</v>
      </c>
      <c r="K2125" t="s">
        <v>85</v>
      </c>
      <c r="L2125">
        <v>20</v>
      </c>
      <c r="M2125">
        <v>100</v>
      </c>
      <c r="N2125">
        <v>5</v>
      </c>
      <c r="O2125" t="s">
        <v>16</v>
      </c>
      <c r="P2125" t="s">
        <v>29</v>
      </c>
      <c r="Q2125" t="s">
        <v>50</v>
      </c>
      <c r="R2125" t="s">
        <v>29</v>
      </c>
      <c r="S2125">
        <v>804</v>
      </c>
      <c r="T2125">
        <v>9</v>
      </c>
      <c r="U2125" t="s">
        <v>146</v>
      </c>
      <c r="X2125" t="str">
        <f t="shared" si="36"/>
        <v>TB6</v>
      </c>
      <c r="Y2125">
        <f>VLOOKUP($X2125,Salt_Elev!$Q$1:$R$128,2,FALSE)</f>
        <v>0.16800000000000001</v>
      </c>
    </row>
    <row r="2126" spans="1:25" x14ac:dyDescent="0.25">
      <c r="A2126" s="1">
        <v>45036</v>
      </c>
      <c r="B2126" s="2">
        <v>0.52013888888888882</v>
      </c>
      <c r="C2126" t="s">
        <v>99</v>
      </c>
      <c r="D2126" t="s">
        <v>113</v>
      </c>
      <c r="E2126" t="s">
        <v>25</v>
      </c>
      <c r="F2126" t="s">
        <v>138</v>
      </c>
      <c r="G2126">
        <v>6</v>
      </c>
      <c r="H2126">
        <v>36.5</v>
      </c>
      <c r="I2126">
        <v>100</v>
      </c>
      <c r="J2126" t="s">
        <v>255</v>
      </c>
      <c r="K2126" t="s">
        <v>85</v>
      </c>
      <c r="L2126">
        <v>20</v>
      </c>
      <c r="M2126">
        <v>100</v>
      </c>
      <c r="N2126">
        <v>5</v>
      </c>
      <c r="O2126" t="s">
        <v>16</v>
      </c>
      <c r="P2126" t="s">
        <v>29</v>
      </c>
      <c r="Q2126" t="s">
        <v>50</v>
      </c>
      <c r="R2126" t="s">
        <v>29</v>
      </c>
      <c r="S2126">
        <v>875</v>
      </c>
      <c r="T2126">
        <v>6.5</v>
      </c>
      <c r="U2126" t="s">
        <v>146</v>
      </c>
      <c r="X2126" t="str">
        <f t="shared" si="36"/>
        <v>TB6</v>
      </c>
      <c r="Y2126">
        <f>VLOOKUP($X2126,Salt_Elev!$Q$1:$R$128,2,FALSE)</f>
        <v>0.16800000000000001</v>
      </c>
    </row>
    <row r="2127" spans="1:25" x14ac:dyDescent="0.25">
      <c r="A2127" s="1">
        <v>45036</v>
      </c>
      <c r="B2127" s="2">
        <v>0.52013888888888882</v>
      </c>
      <c r="C2127" t="s">
        <v>99</v>
      </c>
      <c r="D2127" t="s">
        <v>113</v>
      </c>
      <c r="E2127" t="s">
        <v>25</v>
      </c>
      <c r="F2127" t="s">
        <v>138</v>
      </c>
      <c r="G2127">
        <v>6</v>
      </c>
      <c r="H2127">
        <v>36.5</v>
      </c>
      <c r="I2127">
        <v>100</v>
      </c>
      <c r="J2127" t="s">
        <v>255</v>
      </c>
      <c r="K2127" t="s">
        <v>85</v>
      </c>
      <c r="L2127">
        <v>20</v>
      </c>
      <c r="M2127">
        <v>100</v>
      </c>
      <c r="N2127">
        <v>5</v>
      </c>
      <c r="O2127" t="s">
        <v>16</v>
      </c>
      <c r="P2127" t="s">
        <v>29</v>
      </c>
      <c r="Q2127" t="s">
        <v>50</v>
      </c>
      <c r="R2127" t="s">
        <v>29</v>
      </c>
      <c r="S2127">
        <v>970</v>
      </c>
      <c r="T2127">
        <v>6</v>
      </c>
      <c r="U2127" t="s">
        <v>146</v>
      </c>
      <c r="X2127" t="str">
        <f t="shared" si="36"/>
        <v>TB6</v>
      </c>
      <c r="Y2127">
        <f>VLOOKUP($X2127,Salt_Elev!$Q$1:$R$128,2,FALSE)</f>
        <v>0.16800000000000001</v>
      </c>
    </row>
    <row r="2128" spans="1:25" x14ac:dyDescent="0.25">
      <c r="A2128" s="1">
        <v>45036</v>
      </c>
      <c r="B2128" s="2">
        <v>0.52013888888888882</v>
      </c>
      <c r="C2128" t="s">
        <v>99</v>
      </c>
      <c r="D2128" t="s">
        <v>113</v>
      </c>
      <c r="E2128" t="s">
        <v>25</v>
      </c>
      <c r="F2128" t="s">
        <v>138</v>
      </c>
      <c r="G2128">
        <v>6</v>
      </c>
      <c r="H2128">
        <v>36.5</v>
      </c>
      <c r="I2128">
        <v>100</v>
      </c>
      <c r="J2128" t="s">
        <v>255</v>
      </c>
      <c r="K2128" t="s">
        <v>85</v>
      </c>
      <c r="L2128">
        <v>20</v>
      </c>
      <c r="M2128">
        <v>100</v>
      </c>
      <c r="N2128">
        <v>5</v>
      </c>
      <c r="O2128" t="s">
        <v>16</v>
      </c>
      <c r="P2128" t="s">
        <v>29</v>
      </c>
      <c r="Q2128" t="s">
        <v>50</v>
      </c>
      <c r="R2128" t="s">
        <v>29</v>
      </c>
      <c r="S2128">
        <v>445</v>
      </c>
      <c r="T2128">
        <v>2</v>
      </c>
      <c r="U2128" t="s">
        <v>146</v>
      </c>
      <c r="X2128" t="str">
        <f t="shared" si="36"/>
        <v>TB6</v>
      </c>
      <c r="Y2128">
        <f>VLOOKUP($X2128,Salt_Elev!$Q$1:$R$128,2,FALSE)</f>
        <v>0.16800000000000001</v>
      </c>
    </row>
    <row r="2129" spans="1:25" x14ac:dyDescent="0.25">
      <c r="A2129" s="1">
        <v>45036</v>
      </c>
      <c r="B2129" s="2">
        <v>0.52013888888888882</v>
      </c>
      <c r="C2129" t="s">
        <v>99</v>
      </c>
      <c r="D2129" t="s">
        <v>113</v>
      </c>
      <c r="E2129" t="s">
        <v>25</v>
      </c>
      <c r="F2129" t="s">
        <v>138</v>
      </c>
      <c r="G2129">
        <v>6</v>
      </c>
      <c r="H2129">
        <v>36.5</v>
      </c>
      <c r="I2129">
        <v>100</v>
      </c>
      <c r="J2129" t="s">
        <v>255</v>
      </c>
      <c r="K2129" t="s">
        <v>85</v>
      </c>
      <c r="L2129">
        <v>20</v>
      </c>
      <c r="M2129">
        <v>100</v>
      </c>
      <c r="N2129">
        <v>5</v>
      </c>
      <c r="O2129" t="s">
        <v>16</v>
      </c>
      <c r="P2129" t="s">
        <v>29</v>
      </c>
      <c r="Q2129" t="s">
        <v>50</v>
      </c>
      <c r="R2129" t="s">
        <v>29</v>
      </c>
      <c r="S2129">
        <v>470</v>
      </c>
      <c r="T2129">
        <v>0.9</v>
      </c>
      <c r="U2129" t="s">
        <v>146</v>
      </c>
      <c r="X2129" t="str">
        <f t="shared" si="36"/>
        <v>TB6</v>
      </c>
      <c r="Y2129">
        <f>VLOOKUP($X2129,Salt_Elev!$Q$1:$R$128,2,FALSE)</f>
        <v>0.16800000000000001</v>
      </c>
    </row>
    <row r="2130" spans="1:25" x14ac:dyDescent="0.25">
      <c r="A2130" s="1">
        <v>45036</v>
      </c>
      <c r="B2130" s="2">
        <v>0.52013888888888882</v>
      </c>
      <c r="C2130" t="s">
        <v>99</v>
      </c>
      <c r="D2130" t="s">
        <v>113</v>
      </c>
      <c r="E2130" t="s">
        <v>25</v>
      </c>
      <c r="F2130" t="s">
        <v>138</v>
      </c>
      <c r="G2130">
        <v>6</v>
      </c>
      <c r="H2130">
        <v>36.5</v>
      </c>
      <c r="I2130">
        <v>100</v>
      </c>
      <c r="J2130" t="s">
        <v>255</v>
      </c>
      <c r="K2130" t="s">
        <v>106</v>
      </c>
      <c r="L2130">
        <v>10</v>
      </c>
      <c r="M2130">
        <v>30</v>
      </c>
      <c r="N2130">
        <v>73</v>
      </c>
      <c r="O2130" t="s">
        <v>119</v>
      </c>
      <c r="P2130" t="s">
        <v>29</v>
      </c>
      <c r="Q2130" t="s">
        <v>29</v>
      </c>
      <c r="R2130" t="s">
        <v>29</v>
      </c>
      <c r="S2130">
        <v>175</v>
      </c>
      <c r="T2130">
        <v>1</v>
      </c>
      <c r="U2130" t="s">
        <v>146</v>
      </c>
      <c r="X2130" t="str">
        <f t="shared" si="36"/>
        <v>TB6</v>
      </c>
      <c r="Y2130">
        <f>VLOOKUP($X2130,Salt_Elev!$Q$1:$R$128,2,FALSE)</f>
        <v>0.16800000000000001</v>
      </c>
    </row>
    <row r="2131" spans="1:25" x14ac:dyDescent="0.25">
      <c r="A2131" s="1">
        <v>45036</v>
      </c>
      <c r="B2131" s="2">
        <v>0.52013888888888882</v>
      </c>
      <c r="C2131" t="s">
        <v>99</v>
      </c>
      <c r="D2131" t="s">
        <v>113</v>
      </c>
      <c r="E2131" t="s">
        <v>25</v>
      </c>
      <c r="F2131" t="s">
        <v>138</v>
      </c>
      <c r="G2131">
        <v>6</v>
      </c>
      <c r="H2131">
        <v>36.5</v>
      </c>
      <c r="I2131">
        <v>100</v>
      </c>
      <c r="J2131" t="s">
        <v>255</v>
      </c>
      <c r="K2131" t="s">
        <v>106</v>
      </c>
      <c r="L2131">
        <v>10</v>
      </c>
      <c r="M2131">
        <v>30</v>
      </c>
      <c r="N2131">
        <v>73</v>
      </c>
      <c r="O2131" t="s">
        <v>119</v>
      </c>
      <c r="P2131" t="s">
        <v>29</v>
      </c>
      <c r="Q2131" t="s">
        <v>29</v>
      </c>
      <c r="R2131" t="s">
        <v>29</v>
      </c>
      <c r="S2131">
        <v>100</v>
      </c>
      <c r="T2131">
        <v>0.8</v>
      </c>
      <c r="U2131" t="s">
        <v>146</v>
      </c>
      <c r="X2131" t="str">
        <f t="shared" si="36"/>
        <v>TB6</v>
      </c>
      <c r="Y2131">
        <f>VLOOKUP($X2131,Salt_Elev!$Q$1:$R$128,2,FALSE)</f>
        <v>0.16800000000000001</v>
      </c>
    </row>
    <row r="2132" spans="1:25" x14ac:dyDescent="0.25">
      <c r="A2132" s="1">
        <v>45036</v>
      </c>
      <c r="B2132" s="2">
        <v>0.52013888888888882</v>
      </c>
      <c r="C2132" t="s">
        <v>99</v>
      </c>
      <c r="D2132" t="s">
        <v>113</v>
      </c>
      <c r="E2132" t="s">
        <v>25</v>
      </c>
      <c r="F2132" t="s">
        <v>138</v>
      </c>
      <c r="G2132">
        <v>6</v>
      </c>
      <c r="H2132">
        <v>36.5</v>
      </c>
      <c r="I2132">
        <v>100</v>
      </c>
      <c r="J2132" t="s">
        <v>255</v>
      </c>
      <c r="K2132" t="s">
        <v>106</v>
      </c>
      <c r="L2132">
        <v>10</v>
      </c>
      <c r="M2132">
        <v>30</v>
      </c>
      <c r="N2132">
        <v>73</v>
      </c>
      <c r="O2132" t="s">
        <v>119</v>
      </c>
      <c r="P2132" t="s">
        <v>29</v>
      </c>
      <c r="Q2132" t="s">
        <v>29</v>
      </c>
      <c r="R2132" t="s">
        <v>29</v>
      </c>
      <c r="S2132">
        <v>200</v>
      </c>
      <c r="T2132">
        <v>0.8</v>
      </c>
      <c r="U2132" t="s">
        <v>146</v>
      </c>
      <c r="X2132" t="str">
        <f t="shared" si="36"/>
        <v>TB6</v>
      </c>
      <c r="Y2132">
        <f>VLOOKUP($X2132,Salt_Elev!$Q$1:$R$128,2,FALSE)</f>
        <v>0.16800000000000001</v>
      </c>
    </row>
    <row r="2133" spans="1:25" x14ac:dyDescent="0.25">
      <c r="A2133" s="1">
        <v>45036</v>
      </c>
      <c r="B2133" s="2">
        <v>0.52013888888888882</v>
      </c>
      <c r="C2133" t="s">
        <v>99</v>
      </c>
      <c r="D2133" t="s">
        <v>113</v>
      </c>
      <c r="E2133" t="s">
        <v>25</v>
      </c>
      <c r="F2133" t="s">
        <v>138</v>
      </c>
      <c r="G2133">
        <v>6</v>
      </c>
      <c r="H2133">
        <v>36.5</v>
      </c>
      <c r="I2133">
        <v>100</v>
      </c>
      <c r="J2133" t="s">
        <v>255</v>
      </c>
      <c r="K2133" t="s">
        <v>106</v>
      </c>
      <c r="L2133">
        <v>10</v>
      </c>
      <c r="M2133">
        <v>30</v>
      </c>
      <c r="N2133">
        <v>73</v>
      </c>
      <c r="O2133" t="s">
        <v>119</v>
      </c>
      <c r="P2133" t="s">
        <v>29</v>
      </c>
      <c r="Q2133" t="s">
        <v>29</v>
      </c>
      <c r="R2133" t="s">
        <v>29</v>
      </c>
      <c r="S2133">
        <v>278</v>
      </c>
      <c r="T2133">
        <v>0.8</v>
      </c>
      <c r="U2133" t="s">
        <v>146</v>
      </c>
      <c r="X2133" t="str">
        <f t="shared" si="36"/>
        <v>TB6</v>
      </c>
      <c r="Y2133">
        <f>VLOOKUP($X2133,Salt_Elev!$Q$1:$R$128,2,FALSE)</f>
        <v>0.16800000000000001</v>
      </c>
    </row>
    <row r="2134" spans="1:25" x14ac:dyDescent="0.25">
      <c r="A2134" s="1">
        <v>45036</v>
      </c>
      <c r="B2134" s="2">
        <v>0.52013888888888882</v>
      </c>
      <c r="C2134" t="s">
        <v>99</v>
      </c>
      <c r="D2134" t="s">
        <v>113</v>
      </c>
      <c r="E2134" t="s">
        <v>25</v>
      </c>
      <c r="F2134" t="s">
        <v>138</v>
      </c>
      <c r="G2134">
        <v>6</v>
      </c>
      <c r="H2134">
        <v>36.5</v>
      </c>
      <c r="I2134">
        <v>100</v>
      </c>
      <c r="J2134" t="s">
        <v>255</v>
      </c>
      <c r="K2134" t="s">
        <v>106</v>
      </c>
      <c r="L2134">
        <v>10</v>
      </c>
      <c r="M2134">
        <v>30</v>
      </c>
      <c r="N2134">
        <v>73</v>
      </c>
      <c r="O2134" t="s">
        <v>119</v>
      </c>
      <c r="P2134" t="s">
        <v>29</v>
      </c>
      <c r="Q2134" t="s">
        <v>29</v>
      </c>
      <c r="R2134" t="s">
        <v>29</v>
      </c>
      <c r="S2134">
        <v>165</v>
      </c>
      <c r="T2134">
        <v>0.8</v>
      </c>
      <c r="U2134" t="s">
        <v>146</v>
      </c>
      <c r="X2134" t="str">
        <f t="shared" si="36"/>
        <v>TB6</v>
      </c>
      <c r="Y2134">
        <f>VLOOKUP($X2134,Salt_Elev!$Q$1:$R$128,2,FALSE)</f>
        <v>0.16800000000000001</v>
      </c>
    </row>
    <row r="2135" spans="1:25" x14ac:dyDescent="0.25">
      <c r="A2135" s="1">
        <v>45036</v>
      </c>
      <c r="B2135" s="2">
        <v>0.52013888888888882</v>
      </c>
      <c r="C2135" t="s">
        <v>99</v>
      </c>
      <c r="D2135" t="s">
        <v>113</v>
      </c>
      <c r="E2135" t="s">
        <v>25</v>
      </c>
      <c r="F2135" t="s">
        <v>138</v>
      </c>
      <c r="G2135">
        <v>6</v>
      </c>
      <c r="H2135">
        <v>36.5</v>
      </c>
      <c r="I2135">
        <v>100</v>
      </c>
      <c r="J2135" t="s">
        <v>255</v>
      </c>
      <c r="K2135" t="s">
        <v>106</v>
      </c>
      <c r="L2135">
        <v>10</v>
      </c>
      <c r="M2135">
        <v>30</v>
      </c>
      <c r="N2135">
        <v>73</v>
      </c>
      <c r="O2135" t="s">
        <v>119</v>
      </c>
      <c r="P2135" t="s">
        <v>29</v>
      </c>
      <c r="Q2135" t="s">
        <v>29</v>
      </c>
      <c r="R2135" t="s">
        <v>29</v>
      </c>
      <c r="S2135">
        <v>170</v>
      </c>
      <c r="T2135">
        <v>0.5</v>
      </c>
      <c r="U2135" t="s">
        <v>146</v>
      </c>
      <c r="X2135" t="str">
        <f t="shared" si="36"/>
        <v>TB6</v>
      </c>
      <c r="Y2135">
        <f>VLOOKUP($X2135,Salt_Elev!$Q$1:$R$128,2,FALSE)</f>
        <v>0.16800000000000001</v>
      </c>
    </row>
    <row r="2136" spans="1:25" x14ac:dyDescent="0.25">
      <c r="A2136" s="1">
        <v>45036</v>
      </c>
      <c r="B2136" s="2">
        <v>0.52013888888888882</v>
      </c>
      <c r="C2136" t="s">
        <v>99</v>
      </c>
      <c r="D2136" t="s">
        <v>113</v>
      </c>
      <c r="E2136" t="s">
        <v>25</v>
      </c>
      <c r="F2136" t="s">
        <v>138</v>
      </c>
      <c r="G2136">
        <v>6</v>
      </c>
      <c r="H2136">
        <v>36.5</v>
      </c>
      <c r="I2136">
        <v>100</v>
      </c>
      <c r="J2136" t="s">
        <v>255</v>
      </c>
      <c r="K2136" t="s">
        <v>106</v>
      </c>
      <c r="L2136">
        <v>10</v>
      </c>
      <c r="M2136">
        <v>30</v>
      </c>
      <c r="N2136">
        <v>73</v>
      </c>
      <c r="O2136" t="s">
        <v>119</v>
      </c>
      <c r="P2136" t="s">
        <v>29</v>
      </c>
      <c r="Q2136" t="s">
        <v>29</v>
      </c>
      <c r="R2136" t="s">
        <v>29</v>
      </c>
      <c r="S2136">
        <v>220</v>
      </c>
      <c r="T2136">
        <v>0.5</v>
      </c>
      <c r="U2136" t="s">
        <v>146</v>
      </c>
      <c r="X2136" t="str">
        <f t="shared" si="36"/>
        <v>TB6</v>
      </c>
      <c r="Y2136">
        <f>VLOOKUP($X2136,Salt_Elev!$Q$1:$R$128,2,FALSE)</f>
        <v>0.16800000000000001</v>
      </c>
    </row>
    <row r="2137" spans="1:25" x14ac:dyDescent="0.25">
      <c r="A2137" s="1">
        <v>45036</v>
      </c>
      <c r="B2137" s="2">
        <v>0.52013888888888882</v>
      </c>
      <c r="C2137" t="s">
        <v>99</v>
      </c>
      <c r="D2137" t="s">
        <v>113</v>
      </c>
      <c r="E2137" t="s">
        <v>25</v>
      </c>
      <c r="F2137" t="s">
        <v>138</v>
      </c>
      <c r="G2137">
        <v>6</v>
      </c>
      <c r="H2137">
        <v>36.5</v>
      </c>
      <c r="I2137">
        <v>100</v>
      </c>
      <c r="J2137" t="s">
        <v>255</v>
      </c>
      <c r="K2137" t="s">
        <v>106</v>
      </c>
      <c r="L2137">
        <v>10</v>
      </c>
      <c r="M2137">
        <v>30</v>
      </c>
      <c r="N2137">
        <v>73</v>
      </c>
      <c r="O2137" t="s">
        <v>119</v>
      </c>
      <c r="P2137" t="s">
        <v>29</v>
      </c>
      <c r="Q2137" t="s">
        <v>29</v>
      </c>
      <c r="R2137" t="s">
        <v>29</v>
      </c>
      <c r="S2137">
        <v>172</v>
      </c>
      <c r="T2137">
        <v>0.5</v>
      </c>
      <c r="U2137" t="s">
        <v>146</v>
      </c>
      <c r="X2137" t="str">
        <f t="shared" si="36"/>
        <v>TB6</v>
      </c>
      <c r="Y2137">
        <f>VLOOKUP($X2137,Salt_Elev!$Q$1:$R$128,2,FALSE)</f>
        <v>0.16800000000000001</v>
      </c>
    </row>
    <row r="2138" spans="1:25" x14ac:dyDescent="0.25">
      <c r="A2138" s="1">
        <v>45036</v>
      </c>
      <c r="B2138" s="2">
        <v>0.52013888888888882</v>
      </c>
      <c r="C2138" t="s">
        <v>99</v>
      </c>
      <c r="D2138" t="s">
        <v>113</v>
      </c>
      <c r="E2138" t="s">
        <v>25</v>
      </c>
      <c r="F2138" t="s">
        <v>138</v>
      </c>
      <c r="G2138">
        <v>6</v>
      </c>
      <c r="H2138">
        <v>36.5</v>
      </c>
      <c r="I2138">
        <v>100</v>
      </c>
      <c r="J2138" t="s">
        <v>255</v>
      </c>
      <c r="K2138" t="s">
        <v>106</v>
      </c>
      <c r="L2138">
        <v>10</v>
      </c>
      <c r="M2138">
        <v>30</v>
      </c>
      <c r="N2138">
        <v>73</v>
      </c>
      <c r="O2138" t="s">
        <v>119</v>
      </c>
      <c r="P2138" t="s">
        <v>29</v>
      </c>
      <c r="Q2138" t="s">
        <v>29</v>
      </c>
      <c r="R2138" t="s">
        <v>29</v>
      </c>
      <c r="S2138">
        <v>160</v>
      </c>
      <c r="T2138">
        <v>0.5</v>
      </c>
      <c r="U2138" t="s">
        <v>146</v>
      </c>
      <c r="X2138" t="str">
        <f t="shared" si="36"/>
        <v>TB6</v>
      </c>
      <c r="Y2138">
        <f>VLOOKUP($X2138,Salt_Elev!$Q$1:$R$128,2,FALSE)</f>
        <v>0.16800000000000001</v>
      </c>
    </row>
    <row r="2139" spans="1:25" x14ac:dyDescent="0.25">
      <c r="A2139" s="1">
        <v>45036</v>
      </c>
      <c r="B2139" s="2">
        <v>0.52013888888888882</v>
      </c>
      <c r="C2139" t="s">
        <v>99</v>
      </c>
      <c r="D2139" t="s">
        <v>113</v>
      </c>
      <c r="E2139" t="s">
        <v>25</v>
      </c>
      <c r="F2139" t="s">
        <v>138</v>
      </c>
      <c r="G2139">
        <v>6</v>
      </c>
      <c r="H2139">
        <v>36.5</v>
      </c>
      <c r="I2139">
        <v>100</v>
      </c>
      <c r="J2139" t="s">
        <v>255</v>
      </c>
      <c r="K2139" t="s">
        <v>106</v>
      </c>
      <c r="L2139">
        <v>10</v>
      </c>
      <c r="M2139">
        <v>30</v>
      </c>
      <c r="N2139">
        <v>73</v>
      </c>
      <c r="O2139" t="s">
        <v>119</v>
      </c>
      <c r="P2139" t="s">
        <v>29</v>
      </c>
      <c r="Q2139" t="s">
        <v>29</v>
      </c>
      <c r="R2139" t="s">
        <v>29</v>
      </c>
      <c r="S2139">
        <v>148</v>
      </c>
      <c r="T2139">
        <v>0.4</v>
      </c>
      <c r="U2139" t="s">
        <v>146</v>
      </c>
      <c r="X2139" t="str">
        <f t="shared" si="36"/>
        <v>TB6</v>
      </c>
      <c r="Y2139">
        <f>VLOOKUP($X2139,Salt_Elev!$Q$1:$R$128,2,FALSE)</f>
        <v>0.16800000000000001</v>
      </c>
    </row>
    <row r="2140" spans="1:25" x14ac:dyDescent="0.25">
      <c r="A2140" s="1">
        <v>45036</v>
      </c>
      <c r="B2140" s="2">
        <v>0.52013888888888882</v>
      </c>
      <c r="C2140" t="s">
        <v>99</v>
      </c>
      <c r="D2140" t="s">
        <v>113</v>
      </c>
      <c r="E2140" t="s">
        <v>25</v>
      </c>
      <c r="F2140" t="s">
        <v>138</v>
      </c>
      <c r="G2140">
        <v>6</v>
      </c>
      <c r="H2140">
        <v>36.5</v>
      </c>
      <c r="I2140">
        <v>100</v>
      </c>
      <c r="J2140" t="s">
        <v>255</v>
      </c>
      <c r="K2140" t="s">
        <v>27</v>
      </c>
      <c r="L2140">
        <v>50</v>
      </c>
      <c r="M2140">
        <v>30</v>
      </c>
      <c r="N2140">
        <v>67</v>
      </c>
      <c r="O2140" t="s">
        <v>32</v>
      </c>
      <c r="P2140" t="s">
        <v>29</v>
      </c>
      <c r="Q2140" t="s">
        <v>29</v>
      </c>
      <c r="R2140" t="s">
        <v>33</v>
      </c>
      <c r="S2140">
        <v>236</v>
      </c>
      <c r="T2140">
        <v>1</v>
      </c>
      <c r="U2140" t="s">
        <v>146</v>
      </c>
      <c r="X2140" t="str">
        <f t="shared" si="36"/>
        <v>TB6</v>
      </c>
      <c r="Y2140">
        <f>VLOOKUP($X2140,Salt_Elev!$Q$1:$R$128,2,FALSE)</f>
        <v>0.16800000000000001</v>
      </c>
    </row>
    <row r="2141" spans="1:25" x14ac:dyDescent="0.25">
      <c r="A2141" s="1">
        <v>45036</v>
      </c>
      <c r="B2141" s="2">
        <v>0.52013888888888882</v>
      </c>
      <c r="C2141" t="s">
        <v>99</v>
      </c>
      <c r="D2141" t="s">
        <v>113</v>
      </c>
      <c r="E2141" t="s">
        <v>25</v>
      </c>
      <c r="F2141" t="s">
        <v>138</v>
      </c>
      <c r="G2141">
        <v>6</v>
      </c>
      <c r="H2141">
        <v>36.5</v>
      </c>
      <c r="I2141">
        <v>100</v>
      </c>
      <c r="J2141" t="s">
        <v>255</v>
      </c>
      <c r="K2141" t="s">
        <v>27</v>
      </c>
      <c r="L2141">
        <v>50</v>
      </c>
      <c r="M2141">
        <v>30</v>
      </c>
      <c r="N2141">
        <v>67</v>
      </c>
      <c r="O2141" t="s">
        <v>32</v>
      </c>
      <c r="P2141" t="s">
        <v>29</v>
      </c>
      <c r="Q2141" t="s">
        <v>29</v>
      </c>
      <c r="R2141" t="s">
        <v>33</v>
      </c>
      <c r="S2141">
        <v>267</v>
      </c>
      <c r="T2141">
        <v>1</v>
      </c>
      <c r="U2141" t="s">
        <v>146</v>
      </c>
      <c r="X2141" t="str">
        <f t="shared" si="36"/>
        <v>TB6</v>
      </c>
      <c r="Y2141">
        <f>VLOOKUP($X2141,Salt_Elev!$Q$1:$R$128,2,FALSE)</f>
        <v>0.16800000000000001</v>
      </c>
    </row>
    <row r="2142" spans="1:25" x14ac:dyDescent="0.25">
      <c r="A2142" s="1">
        <v>45036</v>
      </c>
      <c r="B2142" s="2">
        <v>0.52013888888888882</v>
      </c>
      <c r="C2142" t="s">
        <v>99</v>
      </c>
      <c r="D2142" t="s">
        <v>113</v>
      </c>
      <c r="E2142" t="s">
        <v>25</v>
      </c>
      <c r="F2142" t="s">
        <v>138</v>
      </c>
      <c r="G2142">
        <v>6</v>
      </c>
      <c r="H2142">
        <v>36.5</v>
      </c>
      <c r="I2142">
        <v>100</v>
      </c>
      <c r="J2142" t="s">
        <v>255</v>
      </c>
      <c r="K2142" t="s">
        <v>27</v>
      </c>
      <c r="L2142">
        <v>50</v>
      </c>
      <c r="M2142">
        <v>30</v>
      </c>
      <c r="N2142">
        <v>67</v>
      </c>
      <c r="O2142" t="s">
        <v>32</v>
      </c>
      <c r="P2142" t="s">
        <v>29</v>
      </c>
      <c r="Q2142" t="s">
        <v>29</v>
      </c>
      <c r="R2142" t="s">
        <v>33</v>
      </c>
      <c r="S2142">
        <v>361</v>
      </c>
      <c r="T2142">
        <v>1</v>
      </c>
      <c r="U2142" t="s">
        <v>146</v>
      </c>
      <c r="X2142" t="str">
        <f t="shared" si="36"/>
        <v>TB6</v>
      </c>
      <c r="Y2142">
        <f>VLOOKUP($X2142,Salt_Elev!$Q$1:$R$128,2,FALSE)</f>
        <v>0.16800000000000001</v>
      </c>
    </row>
    <row r="2143" spans="1:25" x14ac:dyDescent="0.25">
      <c r="A2143" s="1">
        <v>45036</v>
      </c>
      <c r="B2143" s="2">
        <v>0.52013888888888882</v>
      </c>
      <c r="C2143" t="s">
        <v>99</v>
      </c>
      <c r="D2143" t="s">
        <v>113</v>
      </c>
      <c r="E2143" t="s">
        <v>25</v>
      </c>
      <c r="F2143" t="s">
        <v>138</v>
      </c>
      <c r="G2143">
        <v>6</v>
      </c>
      <c r="H2143">
        <v>36.5</v>
      </c>
      <c r="I2143">
        <v>100</v>
      </c>
      <c r="J2143" t="s">
        <v>255</v>
      </c>
      <c r="K2143" t="s">
        <v>27</v>
      </c>
      <c r="L2143">
        <v>50</v>
      </c>
      <c r="M2143">
        <v>30</v>
      </c>
      <c r="N2143">
        <v>67</v>
      </c>
      <c r="O2143" t="s">
        <v>32</v>
      </c>
      <c r="P2143" t="s">
        <v>29</v>
      </c>
      <c r="Q2143" t="s">
        <v>29</v>
      </c>
      <c r="R2143" t="s">
        <v>33</v>
      </c>
      <c r="S2143">
        <v>375</v>
      </c>
      <c r="T2143">
        <v>1</v>
      </c>
      <c r="U2143" t="s">
        <v>146</v>
      </c>
      <c r="X2143" t="str">
        <f t="shared" si="36"/>
        <v>TB6</v>
      </c>
      <c r="Y2143">
        <f>VLOOKUP($X2143,Salt_Elev!$Q$1:$R$128,2,FALSE)</f>
        <v>0.16800000000000001</v>
      </c>
    </row>
    <row r="2144" spans="1:25" x14ac:dyDescent="0.25">
      <c r="A2144" s="1">
        <v>45036</v>
      </c>
      <c r="B2144" s="2">
        <v>0.52013888888888882</v>
      </c>
      <c r="C2144" t="s">
        <v>99</v>
      </c>
      <c r="D2144" t="s">
        <v>113</v>
      </c>
      <c r="E2144" t="s">
        <v>25</v>
      </c>
      <c r="F2144" t="s">
        <v>138</v>
      </c>
      <c r="G2144">
        <v>6</v>
      </c>
      <c r="H2144">
        <v>36.5</v>
      </c>
      <c r="I2144">
        <v>100</v>
      </c>
      <c r="J2144" t="s">
        <v>255</v>
      </c>
      <c r="K2144" t="s">
        <v>27</v>
      </c>
      <c r="L2144">
        <v>50</v>
      </c>
      <c r="M2144">
        <v>30</v>
      </c>
      <c r="N2144">
        <v>67</v>
      </c>
      <c r="O2144" t="s">
        <v>32</v>
      </c>
      <c r="P2144" t="s">
        <v>29</v>
      </c>
      <c r="Q2144" t="s">
        <v>29</v>
      </c>
      <c r="R2144" t="s">
        <v>33</v>
      </c>
      <c r="S2144">
        <v>214</v>
      </c>
      <c r="T2144">
        <v>0.8</v>
      </c>
      <c r="U2144" t="s">
        <v>146</v>
      </c>
      <c r="X2144" t="str">
        <f t="shared" si="36"/>
        <v>TB6</v>
      </c>
      <c r="Y2144">
        <f>VLOOKUP($X2144,Salt_Elev!$Q$1:$R$128,2,FALSE)</f>
        <v>0.16800000000000001</v>
      </c>
    </row>
    <row r="2145" spans="1:25" x14ac:dyDescent="0.25">
      <c r="A2145" s="1">
        <v>45036</v>
      </c>
      <c r="B2145" s="2">
        <v>0.52013888888888882</v>
      </c>
      <c r="C2145" t="s">
        <v>99</v>
      </c>
      <c r="D2145" t="s">
        <v>113</v>
      </c>
      <c r="E2145" t="s">
        <v>25</v>
      </c>
      <c r="F2145" t="s">
        <v>138</v>
      </c>
      <c r="G2145">
        <v>6</v>
      </c>
      <c r="H2145">
        <v>36.5</v>
      </c>
      <c r="I2145">
        <v>100</v>
      </c>
      <c r="J2145" t="s">
        <v>255</v>
      </c>
      <c r="K2145" t="s">
        <v>27</v>
      </c>
      <c r="L2145">
        <v>50</v>
      </c>
      <c r="M2145">
        <v>30</v>
      </c>
      <c r="N2145">
        <v>67</v>
      </c>
      <c r="O2145" t="s">
        <v>32</v>
      </c>
      <c r="P2145" t="s">
        <v>29</v>
      </c>
      <c r="Q2145" t="s">
        <v>29</v>
      </c>
      <c r="R2145" t="s">
        <v>33</v>
      </c>
      <c r="S2145">
        <v>257</v>
      </c>
      <c r="T2145">
        <v>0.8</v>
      </c>
      <c r="U2145" t="s">
        <v>146</v>
      </c>
      <c r="X2145" t="str">
        <f t="shared" si="36"/>
        <v>TB6</v>
      </c>
      <c r="Y2145">
        <f>VLOOKUP($X2145,Salt_Elev!$Q$1:$R$128,2,FALSE)</f>
        <v>0.16800000000000001</v>
      </c>
    </row>
    <row r="2146" spans="1:25" x14ac:dyDescent="0.25">
      <c r="A2146" s="1">
        <v>45036</v>
      </c>
      <c r="B2146" s="2">
        <v>0.52013888888888882</v>
      </c>
      <c r="C2146" t="s">
        <v>99</v>
      </c>
      <c r="D2146" t="s">
        <v>113</v>
      </c>
      <c r="E2146" t="s">
        <v>25</v>
      </c>
      <c r="F2146" t="s">
        <v>138</v>
      </c>
      <c r="G2146">
        <v>6</v>
      </c>
      <c r="H2146">
        <v>36.5</v>
      </c>
      <c r="I2146">
        <v>100</v>
      </c>
      <c r="J2146" t="s">
        <v>255</v>
      </c>
      <c r="K2146" t="s">
        <v>27</v>
      </c>
      <c r="L2146">
        <v>50</v>
      </c>
      <c r="M2146">
        <v>30</v>
      </c>
      <c r="N2146">
        <v>67</v>
      </c>
      <c r="O2146" t="s">
        <v>32</v>
      </c>
      <c r="P2146" t="s">
        <v>29</v>
      </c>
      <c r="Q2146" t="s">
        <v>29</v>
      </c>
      <c r="R2146" t="s">
        <v>33</v>
      </c>
      <c r="S2146">
        <v>207</v>
      </c>
      <c r="T2146">
        <v>0.8</v>
      </c>
      <c r="U2146" t="s">
        <v>146</v>
      </c>
      <c r="X2146" t="str">
        <f t="shared" si="36"/>
        <v>TB6</v>
      </c>
      <c r="Y2146">
        <f>VLOOKUP($X2146,Salt_Elev!$Q$1:$R$128,2,FALSE)</f>
        <v>0.16800000000000001</v>
      </c>
    </row>
    <row r="2147" spans="1:25" x14ac:dyDescent="0.25">
      <c r="A2147" s="1">
        <v>45036</v>
      </c>
      <c r="B2147" s="2">
        <v>0.52013888888888882</v>
      </c>
      <c r="C2147" t="s">
        <v>99</v>
      </c>
      <c r="D2147" t="s">
        <v>113</v>
      </c>
      <c r="E2147" t="s">
        <v>25</v>
      </c>
      <c r="F2147" t="s">
        <v>138</v>
      </c>
      <c r="G2147">
        <v>6</v>
      </c>
      <c r="H2147">
        <v>36.5</v>
      </c>
      <c r="I2147">
        <v>100</v>
      </c>
      <c r="J2147" t="s">
        <v>255</v>
      </c>
      <c r="K2147" t="s">
        <v>27</v>
      </c>
      <c r="L2147">
        <v>50</v>
      </c>
      <c r="M2147">
        <v>30</v>
      </c>
      <c r="N2147">
        <v>67</v>
      </c>
      <c r="O2147" t="s">
        <v>32</v>
      </c>
      <c r="P2147" t="s">
        <v>29</v>
      </c>
      <c r="Q2147" t="s">
        <v>29</v>
      </c>
      <c r="R2147" t="s">
        <v>33</v>
      </c>
      <c r="S2147">
        <v>178</v>
      </c>
      <c r="T2147">
        <v>0.5</v>
      </c>
      <c r="U2147" t="s">
        <v>146</v>
      </c>
      <c r="X2147" t="str">
        <f t="shared" si="36"/>
        <v>TB6</v>
      </c>
      <c r="Y2147">
        <f>VLOOKUP($X2147,Salt_Elev!$Q$1:$R$128,2,FALSE)</f>
        <v>0.16800000000000001</v>
      </c>
    </row>
    <row r="2148" spans="1:25" x14ac:dyDescent="0.25">
      <c r="A2148" s="1">
        <v>45036</v>
      </c>
      <c r="B2148" s="2">
        <v>0.52013888888888882</v>
      </c>
      <c r="C2148" t="s">
        <v>99</v>
      </c>
      <c r="D2148" t="s">
        <v>113</v>
      </c>
      <c r="E2148" t="s">
        <v>25</v>
      </c>
      <c r="F2148" t="s">
        <v>138</v>
      </c>
      <c r="G2148">
        <v>6</v>
      </c>
      <c r="H2148">
        <v>36.5</v>
      </c>
      <c r="I2148">
        <v>100</v>
      </c>
      <c r="J2148" t="s">
        <v>255</v>
      </c>
      <c r="K2148" t="s">
        <v>27</v>
      </c>
      <c r="L2148">
        <v>50</v>
      </c>
      <c r="M2148">
        <v>30</v>
      </c>
      <c r="N2148">
        <v>67</v>
      </c>
      <c r="O2148" t="s">
        <v>32</v>
      </c>
      <c r="P2148" t="s">
        <v>29</v>
      </c>
      <c r="Q2148" t="s">
        <v>29</v>
      </c>
      <c r="R2148" t="s">
        <v>33</v>
      </c>
      <c r="S2148">
        <v>168</v>
      </c>
      <c r="T2148">
        <v>0.5</v>
      </c>
      <c r="U2148" t="s">
        <v>146</v>
      </c>
      <c r="X2148" t="str">
        <f t="shared" si="36"/>
        <v>TB6</v>
      </c>
      <c r="Y2148">
        <f>VLOOKUP($X2148,Salt_Elev!$Q$1:$R$128,2,FALSE)</f>
        <v>0.16800000000000001</v>
      </c>
    </row>
    <row r="2149" spans="1:25" x14ac:dyDescent="0.25">
      <c r="A2149" s="1">
        <v>45036</v>
      </c>
      <c r="B2149" s="2">
        <v>0.52013888888888882</v>
      </c>
      <c r="C2149" t="s">
        <v>99</v>
      </c>
      <c r="D2149" t="s">
        <v>113</v>
      </c>
      <c r="E2149" t="s">
        <v>25</v>
      </c>
      <c r="F2149" t="s">
        <v>138</v>
      </c>
      <c r="G2149">
        <v>6</v>
      </c>
      <c r="H2149">
        <v>36.5</v>
      </c>
      <c r="I2149">
        <v>100</v>
      </c>
      <c r="J2149" t="s">
        <v>255</v>
      </c>
      <c r="K2149" t="s">
        <v>27</v>
      </c>
      <c r="L2149">
        <v>50</v>
      </c>
      <c r="M2149">
        <v>30</v>
      </c>
      <c r="N2149">
        <v>67</v>
      </c>
      <c r="O2149" t="s">
        <v>32</v>
      </c>
      <c r="P2149" t="s">
        <v>29</v>
      </c>
      <c r="Q2149" t="s">
        <v>29</v>
      </c>
      <c r="R2149" t="s">
        <v>33</v>
      </c>
      <c r="S2149">
        <v>212</v>
      </c>
      <c r="T2149">
        <v>0.5</v>
      </c>
      <c r="U2149" t="s">
        <v>146</v>
      </c>
      <c r="X2149" t="str">
        <f t="shared" si="36"/>
        <v>TB6</v>
      </c>
      <c r="Y2149">
        <f>VLOOKUP($X2149,Salt_Elev!$Q$1:$R$128,2,FALSE)</f>
        <v>0.16800000000000001</v>
      </c>
    </row>
    <row r="2150" spans="1:25" x14ac:dyDescent="0.25">
      <c r="A2150" s="1">
        <v>45036</v>
      </c>
      <c r="B2150" s="2">
        <v>0.52013888888888882</v>
      </c>
      <c r="C2150" t="s">
        <v>99</v>
      </c>
      <c r="D2150" t="s">
        <v>113</v>
      </c>
      <c r="E2150" t="s">
        <v>25</v>
      </c>
      <c r="F2150" t="s">
        <v>138</v>
      </c>
      <c r="G2150">
        <v>6</v>
      </c>
      <c r="H2150">
        <v>36.5</v>
      </c>
      <c r="I2150">
        <v>100</v>
      </c>
      <c r="J2150" t="s">
        <v>255</v>
      </c>
      <c r="K2150" t="s">
        <v>44</v>
      </c>
      <c r="L2150">
        <v>5</v>
      </c>
      <c r="M2150">
        <v>50</v>
      </c>
      <c r="N2150">
        <v>80</v>
      </c>
      <c r="O2150" t="s">
        <v>17</v>
      </c>
      <c r="P2150" t="s">
        <v>29</v>
      </c>
      <c r="Q2150" t="s">
        <v>29</v>
      </c>
      <c r="R2150" t="s">
        <v>50</v>
      </c>
      <c r="S2150">
        <v>140</v>
      </c>
      <c r="T2150">
        <v>3</v>
      </c>
      <c r="U2150" t="s">
        <v>146</v>
      </c>
      <c r="X2150" t="str">
        <f t="shared" si="36"/>
        <v>TB6</v>
      </c>
      <c r="Y2150">
        <f>VLOOKUP($X2150,Salt_Elev!$Q$1:$R$128,2,FALSE)</f>
        <v>0.16800000000000001</v>
      </c>
    </row>
    <row r="2151" spans="1:25" x14ac:dyDescent="0.25">
      <c r="A2151" s="1">
        <v>45036</v>
      </c>
      <c r="B2151" s="2">
        <v>0.52013888888888882</v>
      </c>
      <c r="C2151" t="s">
        <v>99</v>
      </c>
      <c r="D2151" t="s">
        <v>113</v>
      </c>
      <c r="E2151" t="s">
        <v>25</v>
      </c>
      <c r="F2151" t="s">
        <v>138</v>
      </c>
      <c r="G2151">
        <v>6</v>
      </c>
      <c r="H2151">
        <v>36.5</v>
      </c>
      <c r="I2151">
        <v>100</v>
      </c>
      <c r="J2151" t="s">
        <v>255</v>
      </c>
      <c r="K2151" t="s">
        <v>44</v>
      </c>
      <c r="L2151">
        <v>5</v>
      </c>
      <c r="M2151">
        <v>50</v>
      </c>
      <c r="N2151">
        <v>80</v>
      </c>
      <c r="O2151" t="s">
        <v>17</v>
      </c>
      <c r="P2151" t="s">
        <v>29</v>
      </c>
      <c r="Q2151" t="s">
        <v>29</v>
      </c>
      <c r="R2151" t="s">
        <v>50</v>
      </c>
      <c r="S2151">
        <v>145</v>
      </c>
      <c r="T2151">
        <v>1</v>
      </c>
      <c r="U2151" t="s">
        <v>146</v>
      </c>
      <c r="X2151" t="str">
        <f t="shared" si="36"/>
        <v>TB6</v>
      </c>
      <c r="Y2151">
        <f>VLOOKUP($X2151,Salt_Elev!$Q$1:$R$128,2,FALSE)</f>
        <v>0.16800000000000001</v>
      </c>
    </row>
    <row r="2152" spans="1:25" x14ac:dyDescent="0.25">
      <c r="A2152" s="1">
        <v>45036</v>
      </c>
      <c r="B2152" s="2">
        <v>0.52013888888888882</v>
      </c>
      <c r="C2152" t="s">
        <v>99</v>
      </c>
      <c r="D2152" t="s">
        <v>113</v>
      </c>
      <c r="E2152" t="s">
        <v>25</v>
      </c>
      <c r="F2152" t="s">
        <v>138</v>
      </c>
      <c r="G2152">
        <v>6</v>
      </c>
      <c r="H2152">
        <v>36.5</v>
      </c>
      <c r="I2152">
        <v>100</v>
      </c>
      <c r="J2152" t="s">
        <v>255</v>
      </c>
      <c r="K2152" t="s">
        <v>44</v>
      </c>
      <c r="L2152">
        <v>5</v>
      </c>
      <c r="M2152">
        <v>50</v>
      </c>
      <c r="N2152">
        <v>80</v>
      </c>
      <c r="O2152" t="s">
        <v>17</v>
      </c>
      <c r="P2152" t="s">
        <v>29</v>
      </c>
      <c r="Q2152" t="s">
        <v>29</v>
      </c>
      <c r="R2152" t="s">
        <v>50</v>
      </c>
      <c r="S2152">
        <v>216</v>
      </c>
      <c r="T2152">
        <v>1</v>
      </c>
      <c r="U2152" t="s">
        <v>146</v>
      </c>
      <c r="X2152" t="str">
        <f t="shared" si="36"/>
        <v>TB6</v>
      </c>
      <c r="Y2152">
        <f>VLOOKUP($X2152,Salt_Elev!$Q$1:$R$128,2,FALSE)</f>
        <v>0.16800000000000001</v>
      </c>
    </row>
    <row r="2153" spans="1:25" x14ac:dyDescent="0.25">
      <c r="A2153" s="1">
        <v>45036</v>
      </c>
      <c r="B2153" s="2">
        <v>0.52013888888888882</v>
      </c>
      <c r="C2153" t="s">
        <v>99</v>
      </c>
      <c r="D2153" t="s">
        <v>113</v>
      </c>
      <c r="E2153" t="s">
        <v>25</v>
      </c>
      <c r="F2153" t="s">
        <v>138</v>
      </c>
      <c r="G2153">
        <v>6</v>
      </c>
      <c r="H2153">
        <v>36.5</v>
      </c>
      <c r="I2153">
        <v>100</v>
      </c>
      <c r="J2153" t="s">
        <v>255</v>
      </c>
      <c r="K2153" t="s">
        <v>44</v>
      </c>
      <c r="L2153">
        <v>5</v>
      </c>
      <c r="M2153">
        <v>50</v>
      </c>
      <c r="N2153">
        <v>80</v>
      </c>
      <c r="O2153" t="s">
        <v>17</v>
      </c>
      <c r="P2153" t="s">
        <v>29</v>
      </c>
      <c r="Q2153" t="s">
        <v>29</v>
      </c>
      <c r="R2153" t="s">
        <v>50</v>
      </c>
      <c r="S2153">
        <v>166</v>
      </c>
      <c r="T2153">
        <v>0.9</v>
      </c>
      <c r="U2153" t="s">
        <v>146</v>
      </c>
      <c r="X2153" t="str">
        <f t="shared" si="36"/>
        <v>TB6</v>
      </c>
      <c r="Y2153">
        <f>VLOOKUP($X2153,Salt_Elev!$Q$1:$R$128,2,FALSE)</f>
        <v>0.16800000000000001</v>
      </c>
    </row>
    <row r="2154" spans="1:25" x14ac:dyDescent="0.25">
      <c r="A2154" s="1">
        <v>45036</v>
      </c>
      <c r="B2154" s="2">
        <v>0.52013888888888882</v>
      </c>
      <c r="C2154" t="s">
        <v>99</v>
      </c>
      <c r="D2154" t="s">
        <v>113</v>
      </c>
      <c r="E2154" t="s">
        <v>25</v>
      </c>
      <c r="F2154" t="s">
        <v>138</v>
      </c>
      <c r="G2154">
        <v>6</v>
      </c>
      <c r="H2154">
        <v>36.5</v>
      </c>
      <c r="I2154">
        <v>100</v>
      </c>
      <c r="J2154" t="s">
        <v>255</v>
      </c>
      <c r="K2154" t="s">
        <v>44</v>
      </c>
      <c r="L2154">
        <v>5</v>
      </c>
      <c r="M2154">
        <v>50</v>
      </c>
      <c r="N2154">
        <v>80</v>
      </c>
      <c r="O2154" t="s">
        <v>17</v>
      </c>
      <c r="P2154" t="s">
        <v>29</v>
      </c>
      <c r="Q2154" t="s">
        <v>29</v>
      </c>
      <c r="R2154" t="s">
        <v>50</v>
      </c>
      <c r="S2154">
        <v>160</v>
      </c>
      <c r="T2154">
        <v>0.9</v>
      </c>
      <c r="U2154" t="s">
        <v>146</v>
      </c>
      <c r="X2154" t="str">
        <f t="shared" si="36"/>
        <v>TB6</v>
      </c>
      <c r="Y2154">
        <f>VLOOKUP($X2154,Salt_Elev!$Q$1:$R$128,2,FALSE)</f>
        <v>0.16800000000000001</v>
      </c>
    </row>
    <row r="2155" spans="1:25" x14ac:dyDescent="0.25">
      <c r="A2155" s="1">
        <v>45036</v>
      </c>
      <c r="B2155" s="2">
        <v>0.52013888888888882</v>
      </c>
      <c r="C2155" t="s">
        <v>99</v>
      </c>
      <c r="D2155" t="s">
        <v>113</v>
      </c>
      <c r="E2155" t="s">
        <v>25</v>
      </c>
      <c r="F2155" t="s">
        <v>138</v>
      </c>
      <c r="G2155">
        <v>6</v>
      </c>
      <c r="H2155">
        <v>36.5</v>
      </c>
      <c r="I2155">
        <v>100</v>
      </c>
      <c r="J2155" t="s">
        <v>255</v>
      </c>
      <c r="K2155" t="s">
        <v>44</v>
      </c>
      <c r="L2155">
        <v>5</v>
      </c>
      <c r="M2155">
        <v>50</v>
      </c>
      <c r="N2155">
        <v>80</v>
      </c>
      <c r="O2155" t="s">
        <v>17</v>
      </c>
      <c r="P2155" t="s">
        <v>29</v>
      </c>
      <c r="Q2155" t="s">
        <v>29</v>
      </c>
      <c r="R2155" t="s">
        <v>50</v>
      </c>
      <c r="S2155">
        <v>215</v>
      </c>
      <c r="T2155">
        <v>0.9</v>
      </c>
      <c r="U2155" t="s">
        <v>146</v>
      </c>
      <c r="X2155" t="str">
        <f t="shared" si="36"/>
        <v>TB6</v>
      </c>
      <c r="Y2155">
        <f>VLOOKUP($X2155,Salt_Elev!$Q$1:$R$128,2,FALSE)</f>
        <v>0.16800000000000001</v>
      </c>
    </row>
    <row r="2156" spans="1:25" x14ac:dyDescent="0.25">
      <c r="A2156" s="1">
        <v>45036</v>
      </c>
      <c r="B2156" s="2">
        <v>0.52013888888888882</v>
      </c>
      <c r="C2156" t="s">
        <v>99</v>
      </c>
      <c r="D2156" t="s">
        <v>113</v>
      </c>
      <c r="E2156" t="s">
        <v>25</v>
      </c>
      <c r="F2156" t="s">
        <v>138</v>
      </c>
      <c r="G2156">
        <v>6</v>
      </c>
      <c r="H2156">
        <v>36.5</v>
      </c>
      <c r="I2156">
        <v>100</v>
      </c>
      <c r="J2156" t="s">
        <v>255</v>
      </c>
      <c r="K2156" t="s">
        <v>44</v>
      </c>
      <c r="L2156">
        <v>5</v>
      </c>
      <c r="M2156">
        <v>50</v>
      </c>
      <c r="N2156">
        <v>80</v>
      </c>
      <c r="O2156" t="s">
        <v>17</v>
      </c>
      <c r="P2156" t="s">
        <v>29</v>
      </c>
      <c r="Q2156" t="s">
        <v>29</v>
      </c>
      <c r="R2156" t="s">
        <v>50</v>
      </c>
      <c r="S2156">
        <v>125</v>
      </c>
      <c r="T2156">
        <v>0.8</v>
      </c>
      <c r="U2156" t="s">
        <v>146</v>
      </c>
      <c r="X2156" t="str">
        <f t="shared" si="36"/>
        <v>TB6</v>
      </c>
      <c r="Y2156">
        <f>VLOOKUP($X2156,Salt_Elev!$Q$1:$R$128,2,FALSE)</f>
        <v>0.16800000000000001</v>
      </c>
    </row>
    <row r="2157" spans="1:25" x14ac:dyDescent="0.25">
      <c r="A2157" s="1">
        <v>45036</v>
      </c>
      <c r="B2157" s="2">
        <v>0.52013888888888882</v>
      </c>
      <c r="C2157" t="s">
        <v>99</v>
      </c>
      <c r="D2157" t="s">
        <v>113</v>
      </c>
      <c r="E2157" t="s">
        <v>25</v>
      </c>
      <c r="F2157" t="s">
        <v>138</v>
      </c>
      <c r="G2157">
        <v>6</v>
      </c>
      <c r="H2157">
        <v>36.5</v>
      </c>
      <c r="I2157">
        <v>100</v>
      </c>
      <c r="J2157" t="s">
        <v>255</v>
      </c>
      <c r="K2157" t="s">
        <v>44</v>
      </c>
      <c r="L2157">
        <v>5</v>
      </c>
      <c r="M2157">
        <v>50</v>
      </c>
      <c r="N2157">
        <v>80</v>
      </c>
      <c r="O2157" t="s">
        <v>17</v>
      </c>
      <c r="P2157" t="s">
        <v>29</v>
      </c>
      <c r="Q2157" t="s">
        <v>29</v>
      </c>
      <c r="R2157" t="s">
        <v>50</v>
      </c>
      <c r="S2157">
        <v>130</v>
      </c>
      <c r="T2157">
        <v>0.6</v>
      </c>
      <c r="U2157" t="s">
        <v>146</v>
      </c>
      <c r="X2157" t="str">
        <f t="shared" si="36"/>
        <v>TB6</v>
      </c>
      <c r="Y2157">
        <f>VLOOKUP($X2157,Salt_Elev!$Q$1:$R$128,2,FALSE)</f>
        <v>0.16800000000000001</v>
      </c>
    </row>
    <row r="2158" spans="1:25" x14ac:dyDescent="0.25">
      <c r="A2158" s="1">
        <v>45036</v>
      </c>
      <c r="B2158" s="2">
        <v>0.52013888888888882</v>
      </c>
      <c r="C2158" t="s">
        <v>99</v>
      </c>
      <c r="D2158" t="s">
        <v>113</v>
      </c>
      <c r="E2158" t="s">
        <v>25</v>
      </c>
      <c r="F2158" t="s">
        <v>138</v>
      </c>
      <c r="G2158">
        <v>6</v>
      </c>
      <c r="H2158">
        <v>36.5</v>
      </c>
      <c r="I2158">
        <v>100</v>
      </c>
      <c r="J2158" t="s">
        <v>255</v>
      </c>
      <c r="K2158" t="s">
        <v>44</v>
      </c>
      <c r="L2158">
        <v>5</v>
      </c>
      <c r="M2158">
        <v>50</v>
      </c>
      <c r="N2158">
        <v>80</v>
      </c>
      <c r="O2158" t="s">
        <v>17</v>
      </c>
      <c r="P2158" t="s">
        <v>29</v>
      </c>
      <c r="Q2158" t="s">
        <v>29</v>
      </c>
      <c r="R2158" t="s">
        <v>50</v>
      </c>
      <c r="S2158">
        <v>190</v>
      </c>
      <c r="T2158">
        <v>0.5</v>
      </c>
      <c r="U2158" t="s">
        <v>146</v>
      </c>
      <c r="X2158" t="str">
        <f t="shared" si="36"/>
        <v>TB6</v>
      </c>
      <c r="Y2158">
        <f>VLOOKUP($X2158,Salt_Elev!$Q$1:$R$128,2,FALSE)</f>
        <v>0.16800000000000001</v>
      </c>
    </row>
    <row r="2159" spans="1:25" x14ac:dyDescent="0.25">
      <c r="A2159" s="1">
        <v>45036</v>
      </c>
      <c r="B2159" s="2">
        <v>0.52013888888888882</v>
      </c>
      <c r="C2159" t="s">
        <v>99</v>
      </c>
      <c r="D2159" t="s">
        <v>113</v>
      </c>
      <c r="E2159" t="s">
        <v>25</v>
      </c>
      <c r="F2159" t="s">
        <v>138</v>
      </c>
      <c r="G2159">
        <v>6</v>
      </c>
      <c r="H2159">
        <v>36.5</v>
      </c>
      <c r="I2159">
        <v>100</v>
      </c>
      <c r="J2159" t="s">
        <v>255</v>
      </c>
      <c r="K2159" t="s">
        <v>44</v>
      </c>
      <c r="L2159">
        <v>5</v>
      </c>
      <c r="M2159">
        <v>50</v>
      </c>
      <c r="N2159">
        <v>80</v>
      </c>
      <c r="O2159" t="s">
        <v>17</v>
      </c>
      <c r="P2159" t="s">
        <v>29</v>
      </c>
      <c r="Q2159" t="s">
        <v>29</v>
      </c>
      <c r="R2159" t="s">
        <v>50</v>
      </c>
      <c r="S2159">
        <v>115</v>
      </c>
      <c r="T2159">
        <v>0.4</v>
      </c>
      <c r="U2159" t="s">
        <v>146</v>
      </c>
      <c r="X2159" t="str">
        <f t="shared" si="36"/>
        <v>TB6</v>
      </c>
      <c r="Y2159">
        <f>VLOOKUP($X2159,Salt_Elev!$Q$1:$R$128,2,FALSE)</f>
        <v>0.16800000000000001</v>
      </c>
    </row>
    <row r="2160" spans="1:25" x14ac:dyDescent="0.25">
      <c r="A2160" s="1">
        <v>45037</v>
      </c>
      <c r="B2160" s="2">
        <v>0.38055555555555554</v>
      </c>
      <c r="C2160" t="s">
        <v>99</v>
      </c>
      <c r="D2160" t="s">
        <v>113</v>
      </c>
      <c r="E2160" t="s">
        <v>25</v>
      </c>
      <c r="F2160" t="s">
        <v>138</v>
      </c>
      <c r="G2160">
        <v>7</v>
      </c>
      <c r="H2160">
        <v>69.5</v>
      </c>
      <c r="I2160">
        <v>85</v>
      </c>
      <c r="J2160">
        <v>0</v>
      </c>
      <c r="K2160" t="s">
        <v>121</v>
      </c>
      <c r="L2160">
        <v>5</v>
      </c>
      <c r="M2160">
        <v>100</v>
      </c>
      <c r="N2160">
        <v>15</v>
      </c>
      <c r="O2160" t="s">
        <v>119</v>
      </c>
      <c r="P2160" t="s">
        <v>29</v>
      </c>
      <c r="Q2160" t="s">
        <v>29</v>
      </c>
      <c r="R2160" t="s">
        <v>29</v>
      </c>
      <c r="S2160">
        <v>876</v>
      </c>
      <c r="T2160">
        <v>5</v>
      </c>
      <c r="U2160" t="s">
        <v>147</v>
      </c>
      <c r="W2160">
        <v>7</v>
      </c>
      <c r="X2160" t="str">
        <f t="shared" si="36"/>
        <v>TB7</v>
      </c>
      <c r="Y2160">
        <f>VLOOKUP($X2160,Salt_Elev!$Q$1:$R$128,2,FALSE)</f>
        <v>-1.2E-2</v>
      </c>
    </row>
    <row r="2161" spans="1:25" x14ac:dyDescent="0.25">
      <c r="A2161" s="1">
        <v>45037</v>
      </c>
      <c r="B2161" s="2">
        <v>0.38055555555555554</v>
      </c>
      <c r="C2161" t="s">
        <v>99</v>
      </c>
      <c r="D2161" t="s">
        <v>113</v>
      </c>
      <c r="E2161" t="s">
        <v>25</v>
      </c>
      <c r="F2161" t="s">
        <v>138</v>
      </c>
      <c r="G2161">
        <v>7</v>
      </c>
      <c r="H2161">
        <v>69.5</v>
      </c>
      <c r="I2161">
        <v>85</v>
      </c>
      <c r="J2161">
        <v>0</v>
      </c>
      <c r="K2161" t="s">
        <v>121</v>
      </c>
      <c r="L2161">
        <v>5</v>
      </c>
      <c r="M2161">
        <v>100</v>
      </c>
      <c r="N2161">
        <v>15</v>
      </c>
      <c r="O2161" t="s">
        <v>119</v>
      </c>
      <c r="P2161" t="s">
        <v>29</v>
      </c>
      <c r="Q2161" t="s">
        <v>29</v>
      </c>
      <c r="R2161" t="s">
        <v>29</v>
      </c>
      <c r="S2161">
        <v>606</v>
      </c>
      <c r="T2161">
        <v>4.5</v>
      </c>
      <c r="U2161" t="s">
        <v>147</v>
      </c>
      <c r="W2161">
        <v>7</v>
      </c>
      <c r="X2161" t="str">
        <f t="shared" si="36"/>
        <v>TB7</v>
      </c>
      <c r="Y2161">
        <f>VLOOKUP($X2161,Salt_Elev!$Q$1:$R$128,2,FALSE)</f>
        <v>-1.2E-2</v>
      </c>
    </row>
    <row r="2162" spans="1:25" x14ac:dyDescent="0.25">
      <c r="A2162" s="1">
        <v>45037</v>
      </c>
      <c r="B2162" s="2">
        <v>0.38055555555555554</v>
      </c>
      <c r="C2162" t="s">
        <v>99</v>
      </c>
      <c r="D2162" t="s">
        <v>113</v>
      </c>
      <c r="E2162" t="s">
        <v>25</v>
      </c>
      <c r="F2162" t="s">
        <v>138</v>
      </c>
      <c r="G2162">
        <v>7</v>
      </c>
      <c r="H2162">
        <v>69.5</v>
      </c>
      <c r="I2162">
        <v>85</v>
      </c>
      <c r="J2162">
        <v>0</v>
      </c>
      <c r="K2162" t="s">
        <v>121</v>
      </c>
      <c r="L2162">
        <v>5</v>
      </c>
      <c r="M2162">
        <v>100</v>
      </c>
      <c r="N2162">
        <v>15</v>
      </c>
      <c r="O2162" t="s">
        <v>119</v>
      </c>
      <c r="P2162" t="s">
        <v>29</v>
      </c>
      <c r="Q2162" t="s">
        <v>29</v>
      </c>
      <c r="R2162" t="s">
        <v>29</v>
      </c>
      <c r="S2162">
        <v>634</v>
      </c>
      <c r="T2162">
        <v>4.2</v>
      </c>
      <c r="U2162" t="s">
        <v>147</v>
      </c>
      <c r="W2162">
        <v>7</v>
      </c>
      <c r="X2162" t="str">
        <f t="shared" si="36"/>
        <v>TB7</v>
      </c>
      <c r="Y2162">
        <f>VLOOKUP($X2162,Salt_Elev!$Q$1:$R$128,2,FALSE)</f>
        <v>-1.2E-2</v>
      </c>
    </row>
    <row r="2163" spans="1:25" x14ac:dyDescent="0.25">
      <c r="A2163" s="1">
        <v>45037</v>
      </c>
      <c r="B2163" s="2">
        <v>0.38055555555555554</v>
      </c>
      <c r="C2163" t="s">
        <v>99</v>
      </c>
      <c r="D2163" t="s">
        <v>113</v>
      </c>
      <c r="E2163" t="s">
        <v>25</v>
      </c>
      <c r="F2163" t="s">
        <v>138</v>
      </c>
      <c r="G2163">
        <v>7</v>
      </c>
      <c r="H2163">
        <v>69.5</v>
      </c>
      <c r="I2163">
        <v>85</v>
      </c>
      <c r="J2163">
        <v>0</v>
      </c>
      <c r="K2163" t="s">
        <v>121</v>
      </c>
      <c r="L2163">
        <v>5</v>
      </c>
      <c r="M2163">
        <v>100</v>
      </c>
      <c r="N2163">
        <v>15</v>
      </c>
      <c r="O2163" t="s">
        <v>119</v>
      </c>
      <c r="P2163" t="s">
        <v>29</v>
      </c>
      <c r="Q2163" t="s">
        <v>29</v>
      </c>
      <c r="R2163" t="s">
        <v>29</v>
      </c>
      <c r="S2163">
        <v>183</v>
      </c>
      <c r="T2163">
        <v>4</v>
      </c>
      <c r="U2163" t="s">
        <v>147</v>
      </c>
      <c r="W2163">
        <v>7</v>
      </c>
      <c r="X2163" t="str">
        <f t="shared" si="36"/>
        <v>TB7</v>
      </c>
      <c r="Y2163">
        <f>VLOOKUP($X2163,Salt_Elev!$Q$1:$R$128,2,FALSE)</f>
        <v>-1.2E-2</v>
      </c>
    </row>
    <row r="2164" spans="1:25" x14ac:dyDescent="0.25">
      <c r="A2164" s="1">
        <v>45037</v>
      </c>
      <c r="B2164" s="2">
        <v>0.38055555555555554</v>
      </c>
      <c r="C2164" t="s">
        <v>99</v>
      </c>
      <c r="D2164" t="s">
        <v>113</v>
      </c>
      <c r="E2164" t="s">
        <v>25</v>
      </c>
      <c r="F2164" t="s">
        <v>138</v>
      </c>
      <c r="G2164">
        <v>7</v>
      </c>
      <c r="H2164">
        <v>69.5</v>
      </c>
      <c r="I2164">
        <v>85</v>
      </c>
      <c r="J2164">
        <v>0</v>
      </c>
      <c r="K2164" t="s">
        <v>121</v>
      </c>
      <c r="L2164">
        <v>5</v>
      </c>
      <c r="M2164">
        <v>100</v>
      </c>
      <c r="N2164">
        <v>15</v>
      </c>
      <c r="O2164" t="s">
        <v>119</v>
      </c>
      <c r="P2164" t="s">
        <v>29</v>
      </c>
      <c r="Q2164" t="s">
        <v>29</v>
      </c>
      <c r="R2164" t="s">
        <v>29</v>
      </c>
      <c r="S2164">
        <v>496</v>
      </c>
      <c r="T2164">
        <v>3.8</v>
      </c>
      <c r="U2164" t="s">
        <v>147</v>
      </c>
      <c r="W2164">
        <v>7</v>
      </c>
      <c r="X2164" t="str">
        <f t="shared" si="36"/>
        <v>TB7</v>
      </c>
      <c r="Y2164">
        <f>VLOOKUP($X2164,Salt_Elev!$Q$1:$R$128,2,FALSE)</f>
        <v>-1.2E-2</v>
      </c>
    </row>
    <row r="2165" spans="1:25" x14ac:dyDescent="0.25">
      <c r="A2165" s="1">
        <v>45037</v>
      </c>
      <c r="B2165" s="2">
        <v>0.38055555555555554</v>
      </c>
      <c r="C2165" t="s">
        <v>99</v>
      </c>
      <c r="D2165" t="s">
        <v>113</v>
      </c>
      <c r="E2165" t="s">
        <v>25</v>
      </c>
      <c r="F2165" t="s">
        <v>138</v>
      </c>
      <c r="G2165">
        <v>7</v>
      </c>
      <c r="H2165">
        <v>69.5</v>
      </c>
      <c r="I2165">
        <v>85</v>
      </c>
      <c r="J2165">
        <v>0</v>
      </c>
      <c r="K2165" t="s">
        <v>121</v>
      </c>
      <c r="L2165">
        <v>5</v>
      </c>
      <c r="M2165">
        <v>100</v>
      </c>
      <c r="N2165">
        <v>15</v>
      </c>
      <c r="O2165" t="s">
        <v>119</v>
      </c>
      <c r="P2165" t="s">
        <v>29</v>
      </c>
      <c r="Q2165" t="s">
        <v>29</v>
      </c>
      <c r="R2165" t="s">
        <v>29</v>
      </c>
      <c r="S2165">
        <v>473</v>
      </c>
      <c r="T2165">
        <v>3.5</v>
      </c>
      <c r="U2165" t="s">
        <v>147</v>
      </c>
      <c r="W2165">
        <v>7</v>
      </c>
      <c r="X2165" t="str">
        <f t="shared" si="36"/>
        <v>TB7</v>
      </c>
      <c r="Y2165">
        <f>VLOOKUP($X2165,Salt_Elev!$Q$1:$R$128,2,FALSE)</f>
        <v>-1.2E-2</v>
      </c>
    </row>
    <row r="2166" spans="1:25" x14ac:dyDescent="0.25">
      <c r="A2166" s="1">
        <v>45037</v>
      </c>
      <c r="B2166" s="2">
        <v>0.38055555555555554</v>
      </c>
      <c r="C2166" t="s">
        <v>99</v>
      </c>
      <c r="D2166" t="s">
        <v>113</v>
      </c>
      <c r="E2166" t="s">
        <v>25</v>
      </c>
      <c r="F2166" t="s">
        <v>138</v>
      </c>
      <c r="G2166">
        <v>7</v>
      </c>
      <c r="H2166">
        <v>69.5</v>
      </c>
      <c r="I2166">
        <v>85</v>
      </c>
      <c r="J2166">
        <v>0</v>
      </c>
      <c r="K2166" t="s">
        <v>121</v>
      </c>
      <c r="L2166">
        <v>5</v>
      </c>
      <c r="M2166">
        <v>100</v>
      </c>
      <c r="N2166">
        <v>15</v>
      </c>
      <c r="O2166" t="s">
        <v>119</v>
      </c>
      <c r="P2166" t="s">
        <v>29</v>
      </c>
      <c r="Q2166" t="s">
        <v>29</v>
      </c>
      <c r="R2166" t="s">
        <v>29</v>
      </c>
      <c r="S2166">
        <v>480</v>
      </c>
      <c r="T2166">
        <v>3.2</v>
      </c>
      <c r="U2166" t="s">
        <v>147</v>
      </c>
      <c r="W2166">
        <v>7</v>
      </c>
      <c r="X2166" t="str">
        <f t="shared" si="36"/>
        <v>TB7</v>
      </c>
      <c r="Y2166">
        <f>VLOOKUP($X2166,Salt_Elev!$Q$1:$R$128,2,FALSE)</f>
        <v>-1.2E-2</v>
      </c>
    </row>
    <row r="2167" spans="1:25" x14ac:dyDescent="0.25">
      <c r="A2167" s="1">
        <v>45037</v>
      </c>
      <c r="B2167" s="2">
        <v>0.38055555555555554</v>
      </c>
      <c r="C2167" t="s">
        <v>99</v>
      </c>
      <c r="D2167" t="s">
        <v>113</v>
      </c>
      <c r="E2167" t="s">
        <v>25</v>
      </c>
      <c r="F2167" t="s">
        <v>138</v>
      </c>
      <c r="G2167">
        <v>7</v>
      </c>
      <c r="H2167">
        <v>69.5</v>
      </c>
      <c r="I2167">
        <v>85</v>
      </c>
      <c r="J2167">
        <v>0</v>
      </c>
      <c r="K2167" t="s">
        <v>121</v>
      </c>
      <c r="L2167">
        <v>5</v>
      </c>
      <c r="M2167">
        <v>100</v>
      </c>
      <c r="N2167">
        <v>15</v>
      </c>
      <c r="O2167" t="s">
        <v>119</v>
      </c>
      <c r="P2167" t="s">
        <v>29</v>
      </c>
      <c r="Q2167" t="s">
        <v>29</v>
      </c>
      <c r="R2167" t="s">
        <v>29</v>
      </c>
      <c r="S2167">
        <v>373</v>
      </c>
      <c r="T2167">
        <v>3.2</v>
      </c>
      <c r="U2167" t="s">
        <v>147</v>
      </c>
      <c r="W2167">
        <v>7</v>
      </c>
      <c r="X2167" t="str">
        <f t="shared" si="36"/>
        <v>TB7</v>
      </c>
      <c r="Y2167">
        <f>VLOOKUP($X2167,Salt_Elev!$Q$1:$R$128,2,FALSE)</f>
        <v>-1.2E-2</v>
      </c>
    </row>
    <row r="2168" spans="1:25" x14ac:dyDescent="0.25">
      <c r="A2168" s="1">
        <v>45037</v>
      </c>
      <c r="B2168" s="2">
        <v>0.38055555555555554</v>
      </c>
      <c r="C2168" t="s">
        <v>99</v>
      </c>
      <c r="D2168" t="s">
        <v>113</v>
      </c>
      <c r="E2168" t="s">
        <v>25</v>
      </c>
      <c r="F2168" t="s">
        <v>138</v>
      </c>
      <c r="G2168">
        <v>7</v>
      </c>
      <c r="H2168">
        <v>69.5</v>
      </c>
      <c r="I2168">
        <v>85</v>
      </c>
      <c r="J2168">
        <v>0</v>
      </c>
      <c r="K2168" t="s">
        <v>121</v>
      </c>
      <c r="L2168">
        <v>5</v>
      </c>
      <c r="M2168">
        <v>100</v>
      </c>
      <c r="N2168">
        <v>15</v>
      </c>
      <c r="O2168" t="s">
        <v>119</v>
      </c>
      <c r="P2168" t="s">
        <v>29</v>
      </c>
      <c r="Q2168" t="s">
        <v>29</v>
      </c>
      <c r="R2168" t="s">
        <v>29</v>
      </c>
      <c r="S2168">
        <v>698</v>
      </c>
      <c r="T2168">
        <v>3</v>
      </c>
      <c r="U2168" t="s">
        <v>147</v>
      </c>
      <c r="W2168">
        <v>7</v>
      </c>
      <c r="X2168" t="str">
        <f t="shared" si="36"/>
        <v>TB7</v>
      </c>
      <c r="Y2168">
        <f>VLOOKUP($X2168,Salt_Elev!$Q$1:$R$128,2,FALSE)</f>
        <v>-1.2E-2</v>
      </c>
    </row>
    <row r="2169" spans="1:25" x14ac:dyDescent="0.25">
      <c r="A2169" s="1">
        <v>45037</v>
      </c>
      <c r="B2169" s="2">
        <v>0.38055555555555554</v>
      </c>
      <c r="C2169" t="s">
        <v>99</v>
      </c>
      <c r="D2169" t="s">
        <v>113</v>
      </c>
      <c r="E2169" t="s">
        <v>25</v>
      </c>
      <c r="F2169" t="s">
        <v>138</v>
      </c>
      <c r="G2169">
        <v>7</v>
      </c>
      <c r="H2169">
        <v>69.5</v>
      </c>
      <c r="I2169">
        <v>85</v>
      </c>
      <c r="J2169">
        <v>0</v>
      </c>
      <c r="K2169" t="s">
        <v>121</v>
      </c>
      <c r="L2169">
        <v>5</v>
      </c>
      <c r="M2169">
        <v>100</v>
      </c>
      <c r="N2169">
        <v>15</v>
      </c>
      <c r="O2169" t="s">
        <v>119</v>
      </c>
      <c r="P2169" t="s">
        <v>29</v>
      </c>
      <c r="Q2169" t="s">
        <v>29</v>
      </c>
      <c r="R2169" t="s">
        <v>29</v>
      </c>
      <c r="S2169">
        <v>370</v>
      </c>
      <c r="T2169">
        <v>2.8</v>
      </c>
      <c r="U2169" t="s">
        <v>147</v>
      </c>
      <c r="W2169">
        <v>7</v>
      </c>
      <c r="X2169" t="str">
        <f t="shared" si="36"/>
        <v>TB7</v>
      </c>
      <c r="Y2169">
        <f>VLOOKUP($X2169,Salt_Elev!$Q$1:$R$128,2,FALSE)</f>
        <v>-1.2E-2</v>
      </c>
    </row>
    <row r="2170" spans="1:25" x14ac:dyDescent="0.25">
      <c r="A2170" s="1">
        <v>45037</v>
      </c>
      <c r="B2170" s="2">
        <v>0.38055555555555554</v>
      </c>
      <c r="C2170" t="s">
        <v>99</v>
      </c>
      <c r="D2170" t="s">
        <v>113</v>
      </c>
      <c r="E2170" t="s">
        <v>25</v>
      </c>
      <c r="F2170" t="s">
        <v>138</v>
      </c>
      <c r="G2170">
        <v>7</v>
      </c>
      <c r="H2170">
        <v>69.5</v>
      </c>
      <c r="I2170">
        <v>85</v>
      </c>
      <c r="J2170">
        <v>0</v>
      </c>
      <c r="K2170" t="s">
        <v>44</v>
      </c>
      <c r="L2170">
        <v>80</v>
      </c>
      <c r="M2170">
        <v>20</v>
      </c>
      <c r="N2170">
        <v>101</v>
      </c>
      <c r="O2170" t="s">
        <v>148</v>
      </c>
      <c r="P2170" t="s">
        <v>50</v>
      </c>
      <c r="Q2170" t="s">
        <v>29</v>
      </c>
      <c r="R2170" t="s">
        <v>50</v>
      </c>
      <c r="S2170">
        <v>208</v>
      </c>
      <c r="T2170">
        <v>1.9</v>
      </c>
      <c r="U2170" t="s">
        <v>147</v>
      </c>
      <c r="X2170" t="str">
        <f t="shared" si="36"/>
        <v>TB7</v>
      </c>
      <c r="Y2170">
        <f>VLOOKUP($X2170,Salt_Elev!$Q$1:$R$128,2,FALSE)</f>
        <v>-1.2E-2</v>
      </c>
    </row>
    <row r="2171" spans="1:25" x14ac:dyDescent="0.25">
      <c r="A2171" s="1">
        <v>45037</v>
      </c>
      <c r="B2171" s="2">
        <v>0.38055555555555554</v>
      </c>
      <c r="C2171" t="s">
        <v>99</v>
      </c>
      <c r="D2171" t="s">
        <v>113</v>
      </c>
      <c r="E2171" t="s">
        <v>25</v>
      </c>
      <c r="F2171" t="s">
        <v>138</v>
      </c>
      <c r="G2171">
        <v>7</v>
      </c>
      <c r="H2171">
        <v>69.5</v>
      </c>
      <c r="I2171">
        <v>85</v>
      </c>
      <c r="J2171">
        <v>0</v>
      </c>
      <c r="K2171" t="s">
        <v>44</v>
      </c>
      <c r="L2171">
        <v>80</v>
      </c>
      <c r="M2171">
        <v>20</v>
      </c>
      <c r="N2171">
        <v>101</v>
      </c>
      <c r="O2171" t="s">
        <v>148</v>
      </c>
      <c r="P2171" t="s">
        <v>50</v>
      </c>
      <c r="Q2171" t="s">
        <v>29</v>
      </c>
      <c r="R2171" t="s">
        <v>50</v>
      </c>
      <c r="S2171">
        <v>136</v>
      </c>
      <c r="T2171">
        <v>1.2</v>
      </c>
      <c r="U2171" t="s">
        <v>147</v>
      </c>
      <c r="X2171" t="str">
        <f t="shared" si="36"/>
        <v>TB7</v>
      </c>
      <c r="Y2171">
        <f>VLOOKUP($X2171,Salt_Elev!$Q$1:$R$128,2,FALSE)</f>
        <v>-1.2E-2</v>
      </c>
    </row>
    <row r="2172" spans="1:25" x14ac:dyDescent="0.25">
      <c r="A2172" s="1">
        <v>45037</v>
      </c>
      <c r="B2172" s="2">
        <v>0.38055555555555554</v>
      </c>
      <c r="C2172" t="s">
        <v>99</v>
      </c>
      <c r="D2172" t="s">
        <v>113</v>
      </c>
      <c r="E2172" t="s">
        <v>25</v>
      </c>
      <c r="F2172" t="s">
        <v>138</v>
      </c>
      <c r="G2172">
        <v>7</v>
      </c>
      <c r="H2172">
        <v>69.5</v>
      </c>
      <c r="I2172">
        <v>85</v>
      </c>
      <c r="J2172">
        <v>0</v>
      </c>
      <c r="K2172" t="s">
        <v>44</v>
      </c>
      <c r="L2172">
        <v>80</v>
      </c>
      <c r="M2172">
        <v>20</v>
      </c>
      <c r="N2172">
        <v>101</v>
      </c>
      <c r="O2172" t="s">
        <v>148</v>
      </c>
      <c r="P2172" t="s">
        <v>50</v>
      </c>
      <c r="Q2172" t="s">
        <v>29</v>
      </c>
      <c r="R2172" t="s">
        <v>50</v>
      </c>
      <c r="S2172">
        <v>162</v>
      </c>
      <c r="T2172">
        <v>1.2</v>
      </c>
      <c r="U2172" t="s">
        <v>147</v>
      </c>
      <c r="X2172" t="str">
        <f t="shared" si="36"/>
        <v>TB7</v>
      </c>
      <c r="Y2172">
        <f>VLOOKUP($X2172,Salt_Elev!$Q$1:$R$128,2,FALSE)</f>
        <v>-1.2E-2</v>
      </c>
    </row>
    <row r="2173" spans="1:25" x14ac:dyDescent="0.25">
      <c r="A2173" s="1">
        <v>45037</v>
      </c>
      <c r="B2173" s="2">
        <v>0.38055555555555554</v>
      </c>
      <c r="C2173" t="s">
        <v>99</v>
      </c>
      <c r="D2173" t="s">
        <v>113</v>
      </c>
      <c r="E2173" t="s">
        <v>25</v>
      </c>
      <c r="F2173" t="s">
        <v>138</v>
      </c>
      <c r="G2173">
        <v>7</v>
      </c>
      <c r="H2173">
        <v>69.5</v>
      </c>
      <c r="I2173">
        <v>85</v>
      </c>
      <c r="J2173">
        <v>0</v>
      </c>
      <c r="K2173" t="s">
        <v>44</v>
      </c>
      <c r="L2173">
        <v>80</v>
      </c>
      <c r="M2173">
        <v>20</v>
      </c>
      <c r="N2173">
        <v>101</v>
      </c>
      <c r="O2173" t="s">
        <v>148</v>
      </c>
      <c r="P2173" t="s">
        <v>50</v>
      </c>
      <c r="Q2173" t="s">
        <v>29</v>
      </c>
      <c r="R2173" t="s">
        <v>50</v>
      </c>
      <c r="S2173">
        <v>146</v>
      </c>
      <c r="T2173">
        <v>1</v>
      </c>
      <c r="U2173" t="s">
        <v>147</v>
      </c>
      <c r="X2173" t="str">
        <f t="shared" si="36"/>
        <v>TB7</v>
      </c>
      <c r="Y2173">
        <f>VLOOKUP($X2173,Salt_Elev!$Q$1:$R$128,2,FALSE)</f>
        <v>-1.2E-2</v>
      </c>
    </row>
    <row r="2174" spans="1:25" x14ac:dyDescent="0.25">
      <c r="A2174" s="1">
        <v>45037</v>
      </c>
      <c r="B2174" s="2">
        <v>0.38055555555555554</v>
      </c>
      <c r="C2174" t="s">
        <v>99</v>
      </c>
      <c r="D2174" t="s">
        <v>113</v>
      </c>
      <c r="E2174" t="s">
        <v>25</v>
      </c>
      <c r="F2174" t="s">
        <v>138</v>
      </c>
      <c r="G2174">
        <v>7</v>
      </c>
      <c r="H2174">
        <v>69.5</v>
      </c>
      <c r="I2174">
        <v>85</v>
      </c>
      <c r="J2174">
        <v>0</v>
      </c>
      <c r="K2174" t="s">
        <v>44</v>
      </c>
      <c r="L2174">
        <v>80</v>
      </c>
      <c r="M2174">
        <v>20</v>
      </c>
      <c r="N2174">
        <v>101</v>
      </c>
      <c r="O2174" t="s">
        <v>148</v>
      </c>
      <c r="P2174" t="s">
        <v>50</v>
      </c>
      <c r="Q2174" t="s">
        <v>29</v>
      </c>
      <c r="R2174" t="s">
        <v>50</v>
      </c>
      <c r="S2174">
        <v>144</v>
      </c>
      <c r="T2174">
        <v>1</v>
      </c>
      <c r="U2174" t="s">
        <v>147</v>
      </c>
      <c r="X2174" t="str">
        <f t="shared" si="36"/>
        <v>TB7</v>
      </c>
      <c r="Y2174">
        <f>VLOOKUP($X2174,Salt_Elev!$Q$1:$R$128,2,FALSE)</f>
        <v>-1.2E-2</v>
      </c>
    </row>
    <row r="2175" spans="1:25" x14ac:dyDescent="0.25">
      <c r="A2175" s="1">
        <v>45037</v>
      </c>
      <c r="B2175" s="2">
        <v>0.38055555555555554</v>
      </c>
      <c r="C2175" t="s">
        <v>99</v>
      </c>
      <c r="D2175" t="s">
        <v>113</v>
      </c>
      <c r="E2175" t="s">
        <v>25</v>
      </c>
      <c r="F2175" t="s">
        <v>138</v>
      </c>
      <c r="G2175">
        <v>7</v>
      </c>
      <c r="H2175">
        <v>69.5</v>
      </c>
      <c r="I2175">
        <v>85</v>
      </c>
      <c r="J2175">
        <v>0</v>
      </c>
      <c r="K2175" t="s">
        <v>44</v>
      </c>
      <c r="L2175">
        <v>80</v>
      </c>
      <c r="M2175">
        <v>20</v>
      </c>
      <c r="N2175">
        <v>101</v>
      </c>
      <c r="O2175" t="s">
        <v>148</v>
      </c>
      <c r="P2175" t="s">
        <v>50</v>
      </c>
      <c r="Q2175" t="s">
        <v>29</v>
      </c>
      <c r="R2175" t="s">
        <v>50</v>
      </c>
      <c r="S2175">
        <v>130</v>
      </c>
      <c r="T2175">
        <v>1</v>
      </c>
      <c r="U2175" t="s">
        <v>147</v>
      </c>
      <c r="X2175" t="str">
        <f t="shared" si="36"/>
        <v>TB7</v>
      </c>
      <c r="Y2175">
        <f>VLOOKUP($X2175,Salt_Elev!$Q$1:$R$128,2,FALSE)</f>
        <v>-1.2E-2</v>
      </c>
    </row>
    <row r="2176" spans="1:25" x14ac:dyDescent="0.25">
      <c r="A2176" s="1">
        <v>45037</v>
      </c>
      <c r="B2176" s="2">
        <v>0.38055555555555554</v>
      </c>
      <c r="C2176" t="s">
        <v>99</v>
      </c>
      <c r="D2176" t="s">
        <v>113</v>
      </c>
      <c r="E2176" t="s">
        <v>25</v>
      </c>
      <c r="F2176" t="s">
        <v>138</v>
      </c>
      <c r="G2176">
        <v>7</v>
      </c>
      <c r="H2176">
        <v>69.5</v>
      </c>
      <c r="I2176">
        <v>85</v>
      </c>
      <c r="J2176">
        <v>0</v>
      </c>
      <c r="K2176" t="s">
        <v>44</v>
      </c>
      <c r="L2176">
        <v>80</v>
      </c>
      <c r="M2176">
        <v>20</v>
      </c>
      <c r="N2176">
        <v>101</v>
      </c>
      <c r="O2176" t="s">
        <v>148</v>
      </c>
      <c r="P2176" t="s">
        <v>50</v>
      </c>
      <c r="Q2176" t="s">
        <v>29</v>
      </c>
      <c r="R2176" t="s">
        <v>50</v>
      </c>
      <c r="S2176">
        <v>115</v>
      </c>
      <c r="T2176">
        <v>1</v>
      </c>
      <c r="U2176" t="s">
        <v>147</v>
      </c>
      <c r="X2176" t="str">
        <f t="shared" si="36"/>
        <v>TB7</v>
      </c>
      <c r="Y2176">
        <f>VLOOKUP($X2176,Salt_Elev!$Q$1:$R$128,2,FALSE)</f>
        <v>-1.2E-2</v>
      </c>
    </row>
    <row r="2177" spans="1:25" x14ac:dyDescent="0.25">
      <c r="A2177" s="1">
        <v>45037</v>
      </c>
      <c r="B2177" s="2">
        <v>0.38055555555555554</v>
      </c>
      <c r="C2177" t="s">
        <v>99</v>
      </c>
      <c r="D2177" t="s">
        <v>113</v>
      </c>
      <c r="E2177" t="s">
        <v>25</v>
      </c>
      <c r="F2177" t="s">
        <v>138</v>
      </c>
      <c r="G2177">
        <v>7</v>
      </c>
      <c r="H2177">
        <v>69.5</v>
      </c>
      <c r="I2177">
        <v>85</v>
      </c>
      <c r="J2177">
        <v>0</v>
      </c>
      <c r="K2177" t="s">
        <v>44</v>
      </c>
      <c r="L2177">
        <v>80</v>
      </c>
      <c r="M2177">
        <v>20</v>
      </c>
      <c r="N2177">
        <v>101</v>
      </c>
      <c r="O2177" t="s">
        <v>148</v>
      </c>
      <c r="P2177" t="s">
        <v>50</v>
      </c>
      <c r="Q2177" t="s">
        <v>29</v>
      </c>
      <c r="R2177" t="s">
        <v>50</v>
      </c>
      <c r="S2177">
        <v>210</v>
      </c>
      <c r="T2177">
        <v>1</v>
      </c>
      <c r="U2177" t="s">
        <v>147</v>
      </c>
      <c r="X2177" t="str">
        <f t="shared" si="36"/>
        <v>TB7</v>
      </c>
      <c r="Y2177">
        <f>VLOOKUP($X2177,Salt_Elev!$Q$1:$R$128,2,FALSE)</f>
        <v>-1.2E-2</v>
      </c>
    </row>
    <row r="2178" spans="1:25" x14ac:dyDescent="0.25">
      <c r="A2178" s="1">
        <v>45037</v>
      </c>
      <c r="B2178" s="2">
        <v>0.38055555555555554</v>
      </c>
      <c r="C2178" t="s">
        <v>99</v>
      </c>
      <c r="D2178" t="s">
        <v>113</v>
      </c>
      <c r="E2178" t="s">
        <v>25</v>
      </c>
      <c r="F2178" t="s">
        <v>138</v>
      </c>
      <c r="G2178">
        <v>7</v>
      </c>
      <c r="H2178">
        <v>69.5</v>
      </c>
      <c r="I2178">
        <v>85</v>
      </c>
      <c r="J2178">
        <v>0</v>
      </c>
      <c r="K2178" t="s">
        <v>44</v>
      </c>
      <c r="L2178">
        <v>80</v>
      </c>
      <c r="M2178">
        <v>20</v>
      </c>
      <c r="N2178">
        <v>101</v>
      </c>
      <c r="O2178" t="s">
        <v>148</v>
      </c>
      <c r="P2178" t="s">
        <v>50</v>
      </c>
      <c r="Q2178" t="s">
        <v>29</v>
      </c>
      <c r="R2178" t="s">
        <v>50</v>
      </c>
      <c r="S2178">
        <v>161</v>
      </c>
      <c r="T2178">
        <v>0.9</v>
      </c>
      <c r="U2178" t="s">
        <v>147</v>
      </c>
      <c r="X2178" t="str">
        <f t="shared" ref="X2178:X2244" si="37">_xlfn.CONCAT(F2178,G2178)</f>
        <v>TB7</v>
      </c>
      <c r="Y2178">
        <f>VLOOKUP($X2178,Salt_Elev!$Q$1:$R$128,2,FALSE)</f>
        <v>-1.2E-2</v>
      </c>
    </row>
    <row r="2179" spans="1:25" x14ac:dyDescent="0.25">
      <c r="A2179" s="1">
        <v>45037</v>
      </c>
      <c r="B2179" s="2">
        <v>0.38055555555555554</v>
      </c>
      <c r="C2179" t="s">
        <v>99</v>
      </c>
      <c r="D2179" t="s">
        <v>113</v>
      </c>
      <c r="E2179" t="s">
        <v>25</v>
      </c>
      <c r="F2179" t="s">
        <v>138</v>
      </c>
      <c r="G2179">
        <v>7</v>
      </c>
      <c r="H2179">
        <v>69.5</v>
      </c>
      <c r="I2179">
        <v>85</v>
      </c>
      <c r="J2179">
        <v>0</v>
      </c>
      <c r="K2179" t="s">
        <v>44</v>
      </c>
      <c r="L2179">
        <v>80</v>
      </c>
      <c r="M2179">
        <v>20</v>
      </c>
      <c r="N2179">
        <v>101</v>
      </c>
      <c r="O2179" t="s">
        <v>148</v>
      </c>
      <c r="P2179" t="s">
        <v>50</v>
      </c>
      <c r="Q2179" t="s">
        <v>29</v>
      </c>
      <c r="R2179" t="s">
        <v>50</v>
      </c>
      <c r="S2179">
        <v>140</v>
      </c>
      <c r="T2179">
        <v>0.9</v>
      </c>
      <c r="U2179" t="s">
        <v>147</v>
      </c>
      <c r="X2179" t="str">
        <f t="shared" si="37"/>
        <v>TB7</v>
      </c>
      <c r="Y2179">
        <f>VLOOKUP($X2179,Salt_Elev!$Q$1:$R$128,2,FALSE)</f>
        <v>-1.2E-2</v>
      </c>
    </row>
    <row r="2180" spans="1:25" x14ac:dyDescent="0.25">
      <c r="A2180" s="1">
        <v>45037</v>
      </c>
      <c r="B2180" s="2">
        <v>0.3923611111111111</v>
      </c>
      <c r="C2180" t="s">
        <v>96</v>
      </c>
      <c r="D2180" t="s">
        <v>97</v>
      </c>
      <c r="E2180" t="s">
        <v>25</v>
      </c>
      <c r="F2180" t="s">
        <v>138</v>
      </c>
      <c r="G2180">
        <v>9</v>
      </c>
      <c r="H2180">
        <v>236</v>
      </c>
      <c r="I2180">
        <v>100</v>
      </c>
      <c r="J2180" t="s">
        <v>255</v>
      </c>
      <c r="K2180" t="s">
        <v>121</v>
      </c>
      <c r="L2180">
        <v>100</v>
      </c>
      <c r="M2180">
        <v>50</v>
      </c>
      <c r="N2180">
        <v>40</v>
      </c>
      <c r="O2180" t="s">
        <v>170</v>
      </c>
      <c r="P2180" t="s">
        <v>29</v>
      </c>
      <c r="Q2180" t="s">
        <v>29</v>
      </c>
      <c r="R2180" t="s">
        <v>50</v>
      </c>
      <c r="S2180">
        <v>2360</v>
      </c>
      <c r="T2180">
        <v>6</v>
      </c>
      <c r="U2180" t="s">
        <v>153</v>
      </c>
      <c r="W2180">
        <v>7</v>
      </c>
      <c r="X2180" t="str">
        <f t="shared" si="37"/>
        <v>TB9</v>
      </c>
      <c r="Y2180">
        <f>VLOOKUP($X2180,Salt_Elev!$Q$1:$R$128,2,FALSE)</f>
        <v>9.9000000000000005E-2</v>
      </c>
    </row>
    <row r="2181" spans="1:25" x14ac:dyDescent="0.25">
      <c r="A2181" s="1">
        <v>45037</v>
      </c>
      <c r="B2181" s="2">
        <v>0.3923611111111111</v>
      </c>
      <c r="C2181" t="s">
        <v>96</v>
      </c>
      <c r="D2181" t="s">
        <v>97</v>
      </c>
      <c r="E2181" t="s">
        <v>25</v>
      </c>
      <c r="F2181" t="s">
        <v>138</v>
      </c>
      <c r="G2181">
        <v>9</v>
      </c>
      <c r="H2181">
        <v>236</v>
      </c>
      <c r="I2181">
        <v>100</v>
      </c>
      <c r="J2181" t="s">
        <v>255</v>
      </c>
      <c r="K2181" t="s">
        <v>121</v>
      </c>
      <c r="L2181">
        <v>100</v>
      </c>
      <c r="M2181">
        <v>50</v>
      </c>
      <c r="N2181">
        <v>40</v>
      </c>
      <c r="O2181" t="s">
        <v>170</v>
      </c>
      <c r="P2181" t="s">
        <v>29</v>
      </c>
      <c r="Q2181" t="s">
        <v>29</v>
      </c>
      <c r="R2181" t="s">
        <v>50</v>
      </c>
      <c r="S2181">
        <v>1210</v>
      </c>
      <c r="T2181">
        <v>6</v>
      </c>
      <c r="U2181" t="s">
        <v>153</v>
      </c>
      <c r="W2181">
        <v>7</v>
      </c>
      <c r="X2181" t="str">
        <f t="shared" si="37"/>
        <v>TB9</v>
      </c>
      <c r="Y2181">
        <f>VLOOKUP($X2181,Salt_Elev!$Q$1:$R$128,2,FALSE)</f>
        <v>9.9000000000000005E-2</v>
      </c>
    </row>
    <row r="2182" spans="1:25" x14ac:dyDescent="0.25">
      <c r="A2182" s="1">
        <v>45037</v>
      </c>
      <c r="B2182" s="2">
        <v>0.3923611111111111</v>
      </c>
      <c r="C2182" t="s">
        <v>96</v>
      </c>
      <c r="D2182" t="s">
        <v>97</v>
      </c>
      <c r="E2182" t="s">
        <v>25</v>
      </c>
      <c r="F2182" t="s">
        <v>138</v>
      </c>
      <c r="G2182">
        <v>9</v>
      </c>
      <c r="H2182">
        <v>236</v>
      </c>
      <c r="I2182">
        <v>100</v>
      </c>
      <c r="J2182" t="s">
        <v>255</v>
      </c>
      <c r="K2182" t="s">
        <v>121</v>
      </c>
      <c r="L2182">
        <v>100</v>
      </c>
      <c r="M2182">
        <v>50</v>
      </c>
      <c r="N2182">
        <v>40</v>
      </c>
      <c r="O2182" t="s">
        <v>170</v>
      </c>
      <c r="P2182" t="s">
        <v>29</v>
      </c>
      <c r="Q2182" t="s">
        <v>29</v>
      </c>
      <c r="R2182" t="s">
        <v>50</v>
      </c>
      <c r="S2182">
        <v>2340</v>
      </c>
      <c r="T2182">
        <v>5</v>
      </c>
      <c r="U2182" t="s">
        <v>153</v>
      </c>
      <c r="W2182">
        <v>7</v>
      </c>
      <c r="X2182" t="str">
        <f t="shared" si="37"/>
        <v>TB9</v>
      </c>
      <c r="Y2182">
        <f>VLOOKUP($X2182,Salt_Elev!$Q$1:$R$128,2,FALSE)</f>
        <v>9.9000000000000005E-2</v>
      </c>
    </row>
    <row r="2183" spans="1:25" x14ac:dyDescent="0.25">
      <c r="A2183" s="1">
        <v>45037</v>
      </c>
      <c r="B2183" s="2">
        <v>0.3923611111111111</v>
      </c>
      <c r="C2183" t="s">
        <v>96</v>
      </c>
      <c r="D2183" t="s">
        <v>97</v>
      </c>
      <c r="E2183" t="s">
        <v>25</v>
      </c>
      <c r="F2183" t="s">
        <v>138</v>
      </c>
      <c r="G2183">
        <v>9</v>
      </c>
      <c r="H2183">
        <v>236</v>
      </c>
      <c r="I2183">
        <v>100</v>
      </c>
      <c r="J2183" t="s">
        <v>255</v>
      </c>
      <c r="K2183" t="s">
        <v>121</v>
      </c>
      <c r="L2183">
        <v>100</v>
      </c>
      <c r="M2183">
        <v>50</v>
      </c>
      <c r="N2183">
        <v>40</v>
      </c>
      <c r="O2183" t="s">
        <v>170</v>
      </c>
      <c r="P2183" t="s">
        <v>29</v>
      </c>
      <c r="Q2183" t="s">
        <v>29</v>
      </c>
      <c r="R2183" t="s">
        <v>50</v>
      </c>
      <c r="S2183">
        <v>2300</v>
      </c>
      <c r="T2183">
        <v>4.5999999999999996</v>
      </c>
      <c r="U2183" t="s">
        <v>153</v>
      </c>
      <c r="W2183">
        <v>7</v>
      </c>
      <c r="X2183" t="str">
        <f t="shared" si="37"/>
        <v>TB9</v>
      </c>
      <c r="Y2183">
        <f>VLOOKUP($X2183,Salt_Elev!$Q$1:$R$128,2,FALSE)</f>
        <v>9.9000000000000005E-2</v>
      </c>
    </row>
    <row r="2184" spans="1:25" x14ac:dyDescent="0.25">
      <c r="A2184" s="1">
        <v>45037</v>
      </c>
      <c r="B2184" s="2">
        <v>0.3923611111111111</v>
      </c>
      <c r="C2184" t="s">
        <v>96</v>
      </c>
      <c r="D2184" t="s">
        <v>97</v>
      </c>
      <c r="E2184" t="s">
        <v>25</v>
      </c>
      <c r="F2184" t="s">
        <v>138</v>
      </c>
      <c r="G2184">
        <v>9</v>
      </c>
      <c r="H2184">
        <v>236</v>
      </c>
      <c r="I2184">
        <v>100</v>
      </c>
      <c r="J2184" t="s">
        <v>255</v>
      </c>
      <c r="K2184" t="s">
        <v>121</v>
      </c>
      <c r="L2184">
        <v>100</v>
      </c>
      <c r="M2184">
        <v>50</v>
      </c>
      <c r="N2184">
        <v>40</v>
      </c>
      <c r="O2184" t="s">
        <v>170</v>
      </c>
      <c r="P2184" t="s">
        <v>29</v>
      </c>
      <c r="Q2184" t="s">
        <v>29</v>
      </c>
      <c r="R2184" t="s">
        <v>50</v>
      </c>
      <c r="S2184">
        <v>2180</v>
      </c>
      <c r="T2184">
        <v>4.5</v>
      </c>
      <c r="U2184" t="s">
        <v>153</v>
      </c>
      <c r="W2184">
        <v>7</v>
      </c>
      <c r="X2184" t="str">
        <f t="shared" si="37"/>
        <v>TB9</v>
      </c>
      <c r="Y2184">
        <f>VLOOKUP($X2184,Salt_Elev!$Q$1:$R$128,2,FALSE)</f>
        <v>9.9000000000000005E-2</v>
      </c>
    </row>
    <row r="2185" spans="1:25" x14ac:dyDescent="0.25">
      <c r="A2185" s="1">
        <v>45037</v>
      </c>
      <c r="B2185" s="2">
        <v>0.3923611111111111</v>
      </c>
      <c r="C2185" t="s">
        <v>96</v>
      </c>
      <c r="D2185" t="s">
        <v>97</v>
      </c>
      <c r="E2185" t="s">
        <v>25</v>
      </c>
      <c r="F2185" t="s">
        <v>138</v>
      </c>
      <c r="G2185">
        <v>9</v>
      </c>
      <c r="H2185">
        <v>236</v>
      </c>
      <c r="I2185">
        <v>100</v>
      </c>
      <c r="J2185" t="s">
        <v>255</v>
      </c>
      <c r="K2185" t="s">
        <v>121</v>
      </c>
      <c r="L2185">
        <v>100</v>
      </c>
      <c r="M2185">
        <v>50</v>
      </c>
      <c r="N2185">
        <v>40</v>
      </c>
      <c r="O2185" t="s">
        <v>170</v>
      </c>
      <c r="P2185" t="s">
        <v>29</v>
      </c>
      <c r="Q2185" t="s">
        <v>29</v>
      </c>
      <c r="R2185" t="s">
        <v>50</v>
      </c>
      <c r="S2185">
        <v>1124</v>
      </c>
      <c r="T2185">
        <v>4.5</v>
      </c>
      <c r="U2185" t="s">
        <v>153</v>
      </c>
      <c r="W2185">
        <v>7</v>
      </c>
      <c r="X2185" t="str">
        <f t="shared" si="37"/>
        <v>TB9</v>
      </c>
      <c r="Y2185">
        <f>VLOOKUP($X2185,Salt_Elev!$Q$1:$R$128,2,FALSE)</f>
        <v>9.9000000000000005E-2</v>
      </c>
    </row>
    <row r="2186" spans="1:25" x14ac:dyDescent="0.25">
      <c r="A2186" s="1">
        <v>45037</v>
      </c>
      <c r="B2186" s="2">
        <v>0.3923611111111111</v>
      </c>
      <c r="C2186" t="s">
        <v>96</v>
      </c>
      <c r="D2186" t="s">
        <v>97</v>
      </c>
      <c r="E2186" t="s">
        <v>25</v>
      </c>
      <c r="F2186" t="s">
        <v>138</v>
      </c>
      <c r="G2186">
        <v>9</v>
      </c>
      <c r="H2186">
        <v>236</v>
      </c>
      <c r="I2186">
        <v>100</v>
      </c>
      <c r="J2186" t="s">
        <v>255</v>
      </c>
      <c r="K2186" t="s">
        <v>121</v>
      </c>
      <c r="L2186">
        <v>100</v>
      </c>
      <c r="M2186">
        <v>50</v>
      </c>
      <c r="N2186">
        <v>40</v>
      </c>
      <c r="O2186" t="s">
        <v>170</v>
      </c>
      <c r="P2186" t="s">
        <v>29</v>
      </c>
      <c r="Q2186" t="s">
        <v>29</v>
      </c>
      <c r="R2186" t="s">
        <v>50</v>
      </c>
      <c r="S2186">
        <v>2170</v>
      </c>
      <c r="T2186">
        <v>4.0999999999999996</v>
      </c>
      <c r="U2186" t="s">
        <v>153</v>
      </c>
      <c r="W2186">
        <v>7</v>
      </c>
      <c r="X2186" t="str">
        <f t="shared" si="37"/>
        <v>TB9</v>
      </c>
      <c r="Y2186">
        <f>VLOOKUP($X2186,Salt_Elev!$Q$1:$R$128,2,FALSE)</f>
        <v>9.9000000000000005E-2</v>
      </c>
    </row>
    <row r="2187" spans="1:25" x14ac:dyDescent="0.25">
      <c r="A2187" s="1">
        <v>45037</v>
      </c>
      <c r="B2187" s="2">
        <v>0.3923611111111111</v>
      </c>
      <c r="C2187" t="s">
        <v>96</v>
      </c>
      <c r="D2187" t="s">
        <v>97</v>
      </c>
      <c r="E2187" t="s">
        <v>25</v>
      </c>
      <c r="F2187" t="s">
        <v>138</v>
      </c>
      <c r="G2187">
        <v>9</v>
      </c>
      <c r="H2187">
        <v>236</v>
      </c>
      <c r="I2187">
        <v>100</v>
      </c>
      <c r="J2187" t="s">
        <v>255</v>
      </c>
      <c r="K2187" t="s">
        <v>121</v>
      </c>
      <c r="L2187">
        <v>100</v>
      </c>
      <c r="M2187">
        <v>50</v>
      </c>
      <c r="N2187">
        <v>40</v>
      </c>
      <c r="O2187" t="s">
        <v>170</v>
      </c>
      <c r="P2187" t="s">
        <v>29</v>
      </c>
      <c r="Q2187" t="s">
        <v>29</v>
      </c>
      <c r="R2187" t="s">
        <v>50</v>
      </c>
      <c r="S2187">
        <v>1786</v>
      </c>
      <c r="T2187">
        <v>3.6</v>
      </c>
      <c r="U2187" t="s">
        <v>153</v>
      </c>
      <c r="W2187">
        <v>7</v>
      </c>
      <c r="X2187" t="str">
        <f t="shared" si="37"/>
        <v>TB9</v>
      </c>
      <c r="Y2187">
        <f>VLOOKUP($X2187,Salt_Elev!$Q$1:$R$128,2,FALSE)</f>
        <v>9.9000000000000005E-2</v>
      </c>
    </row>
    <row r="2188" spans="1:25" x14ac:dyDescent="0.25">
      <c r="A2188" s="1">
        <v>45037</v>
      </c>
      <c r="B2188" s="2">
        <v>0.3923611111111111</v>
      </c>
      <c r="C2188" t="s">
        <v>96</v>
      </c>
      <c r="D2188" t="s">
        <v>97</v>
      </c>
      <c r="E2188" t="s">
        <v>25</v>
      </c>
      <c r="F2188" t="s">
        <v>138</v>
      </c>
      <c r="G2188">
        <v>9</v>
      </c>
      <c r="H2188">
        <v>236</v>
      </c>
      <c r="I2188">
        <v>100</v>
      </c>
      <c r="J2188" t="s">
        <v>255</v>
      </c>
      <c r="K2188" t="s">
        <v>121</v>
      </c>
      <c r="L2188">
        <v>100</v>
      </c>
      <c r="M2188">
        <v>50</v>
      </c>
      <c r="N2188">
        <v>40</v>
      </c>
      <c r="O2188" t="s">
        <v>170</v>
      </c>
      <c r="P2188" t="s">
        <v>29</v>
      </c>
      <c r="Q2188" t="s">
        <v>29</v>
      </c>
      <c r="R2188" t="s">
        <v>50</v>
      </c>
      <c r="S2188">
        <v>1349</v>
      </c>
      <c r="T2188">
        <v>3.5</v>
      </c>
      <c r="U2188" t="s">
        <v>153</v>
      </c>
      <c r="W2188">
        <v>7</v>
      </c>
      <c r="X2188" t="str">
        <f t="shared" si="37"/>
        <v>TB9</v>
      </c>
      <c r="Y2188">
        <f>VLOOKUP($X2188,Salt_Elev!$Q$1:$R$128,2,FALSE)</f>
        <v>9.9000000000000005E-2</v>
      </c>
    </row>
    <row r="2189" spans="1:25" x14ac:dyDescent="0.25">
      <c r="A2189" s="1">
        <v>45037</v>
      </c>
      <c r="B2189" s="2">
        <v>0.3923611111111111</v>
      </c>
      <c r="C2189" t="s">
        <v>96</v>
      </c>
      <c r="D2189" t="s">
        <v>97</v>
      </c>
      <c r="E2189" t="s">
        <v>25</v>
      </c>
      <c r="F2189" t="s">
        <v>138</v>
      </c>
      <c r="G2189">
        <v>9</v>
      </c>
      <c r="H2189">
        <v>236</v>
      </c>
      <c r="I2189">
        <v>100</v>
      </c>
      <c r="J2189" t="s">
        <v>255</v>
      </c>
      <c r="K2189" t="s">
        <v>121</v>
      </c>
      <c r="L2189">
        <v>100</v>
      </c>
      <c r="M2189">
        <v>50</v>
      </c>
      <c r="N2189">
        <v>40</v>
      </c>
      <c r="O2189" t="s">
        <v>170</v>
      </c>
      <c r="P2189" t="s">
        <v>29</v>
      </c>
      <c r="Q2189" t="s">
        <v>29</v>
      </c>
      <c r="R2189" t="s">
        <v>50</v>
      </c>
      <c r="S2189">
        <v>1680</v>
      </c>
      <c r="T2189">
        <v>3.5</v>
      </c>
      <c r="U2189" t="s">
        <v>153</v>
      </c>
      <c r="W2189">
        <v>7</v>
      </c>
      <c r="X2189" t="str">
        <f t="shared" si="37"/>
        <v>TB9</v>
      </c>
      <c r="Y2189">
        <f>VLOOKUP($X2189,Salt_Elev!$Q$1:$R$128,2,FALSE)</f>
        <v>9.9000000000000005E-2</v>
      </c>
    </row>
    <row r="2190" spans="1:25" x14ac:dyDescent="0.25">
      <c r="A2190" s="1">
        <v>45037</v>
      </c>
      <c r="B2190" s="2">
        <v>0.41250000000000003</v>
      </c>
      <c r="C2190" t="s">
        <v>99</v>
      </c>
      <c r="D2190" t="s">
        <v>100</v>
      </c>
      <c r="E2190" t="s">
        <v>25</v>
      </c>
      <c r="F2190" t="s">
        <v>138</v>
      </c>
      <c r="G2190">
        <v>10</v>
      </c>
      <c r="H2190">
        <v>195</v>
      </c>
      <c r="I2190">
        <v>95</v>
      </c>
      <c r="J2190">
        <v>0</v>
      </c>
      <c r="K2190" t="s">
        <v>166</v>
      </c>
      <c r="L2190">
        <v>0.5</v>
      </c>
      <c r="M2190">
        <v>100</v>
      </c>
      <c r="N2190">
        <v>70</v>
      </c>
      <c r="O2190" t="s">
        <v>119</v>
      </c>
      <c r="P2190" t="s">
        <v>29</v>
      </c>
      <c r="Q2190" t="s">
        <v>29</v>
      </c>
      <c r="R2190" t="s">
        <v>29</v>
      </c>
      <c r="S2190">
        <v>748</v>
      </c>
      <c r="T2190">
        <v>1.5</v>
      </c>
      <c r="U2190" t="s">
        <v>171</v>
      </c>
      <c r="X2190" t="str">
        <f t="shared" si="37"/>
        <v>TB10</v>
      </c>
      <c r="Y2190">
        <f>VLOOKUP($X2190,Salt_Elev!$Q$1:$R$128,2,FALSE)</f>
        <v>0.113</v>
      </c>
    </row>
    <row r="2191" spans="1:25" x14ac:dyDescent="0.25">
      <c r="A2191" s="1">
        <v>45037</v>
      </c>
      <c r="B2191" s="2">
        <v>0.41250000000000003</v>
      </c>
      <c r="C2191" t="s">
        <v>99</v>
      </c>
      <c r="D2191" t="s">
        <v>100</v>
      </c>
      <c r="E2191" t="s">
        <v>25</v>
      </c>
      <c r="F2191" t="s">
        <v>138</v>
      </c>
      <c r="G2191">
        <v>10</v>
      </c>
      <c r="H2191">
        <v>195</v>
      </c>
      <c r="I2191">
        <v>95</v>
      </c>
      <c r="J2191">
        <v>0</v>
      </c>
      <c r="K2191" t="s">
        <v>166</v>
      </c>
      <c r="L2191">
        <v>0.5</v>
      </c>
      <c r="M2191">
        <v>100</v>
      </c>
      <c r="N2191">
        <v>70</v>
      </c>
      <c r="O2191" t="s">
        <v>119</v>
      </c>
      <c r="P2191" t="s">
        <v>29</v>
      </c>
      <c r="Q2191" t="s">
        <v>29</v>
      </c>
      <c r="R2191" t="s">
        <v>29</v>
      </c>
      <c r="S2191">
        <v>525</v>
      </c>
      <c r="T2191">
        <v>1.4</v>
      </c>
      <c r="U2191" t="s">
        <v>171</v>
      </c>
      <c r="X2191" t="str">
        <f t="shared" si="37"/>
        <v>TB10</v>
      </c>
      <c r="Y2191">
        <f>VLOOKUP($X2191,Salt_Elev!$Q$1:$R$128,2,FALSE)</f>
        <v>0.113</v>
      </c>
    </row>
    <row r="2192" spans="1:25" x14ac:dyDescent="0.25">
      <c r="A2192" s="1">
        <v>45037</v>
      </c>
      <c r="B2192" s="2">
        <v>0.41250000000000003</v>
      </c>
      <c r="C2192" t="s">
        <v>99</v>
      </c>
      <c r="D2192" t="s">
        <v>100</v>
      </c>
      <c r="E2192" t="s">
        <v>25</v>
      </c>
      <c r="F2192" t="s">
        <v>138</v>
      </c>
      <c r="G2192">
        <v>10</v>
      </c>
      <c r="H2192">
        <v>195</v>
      </c>
      <c r="I2192">
        <v>95</v>
      </c>
      <c r="J2192">
        <v>0</v>
      </c>
      <c r="K2192" t="s">
        <v>166</v>
      </c>
      <c r="L2192">
        <v>0.5</v>
      </c>
      <c r="M2192">
        <v>100</v>
      </c>
      <c r="N2192">
        <v>70</v>
      </c>
      <c r="O2192" t="s">
        <v>119</v>
      </c>
      <c r="P2192" t="s">
        <v>29</v>
      </c>
      <c r="Q2192" t="s">
        <v>29</v>
      </c>
      <c r="R2192" t="s">
        <v>29</v>
      </c>
      <c r="S2192">
        <v>295</v>
      </c>
      <c r="T2192">
        <v>1.2</v>
      </c>
      <c r="U2192" t="s">
        <v>171</v>
      </c>
      <c r="X2192" t="str">
        <f t="shared" si="37"/>
        <v>TB10</v>
      </c>
      <c r="Y2192">
        <f>VLOOKUP($X2192,Salt_Elev!$Q$1:$R$128,2,FALSE)</f>
        <v>0.113</v>
      </c>
    </row>
    <row r="2193" spans="1:25" x14ac:dyDescent="0.25">
      <c r="A2193" s="1">
        <v>45037</v>
      </c>
      <c r="B2193" s="2">
        <v>0.41250000000000003</v>
      </c>
      <c r="C2193" t="s">
        <v>99</v>
      </c>
      <c r="D2193" t="s">
        <v>100</v>
      </c>
      <c r="E2193" t="s">
        <v>25</v>
      </c>
      <c r="F2193" t="s">
        <v>138</v>
      </c>
      <c r="G2193">
        <v>10</v>
      </c>
      <c r="H2193">
        <v>195</v>
      </c>
      <c r="I2193">
        <v>95</v>
      </c>
      <c r="J2193">
        <v>0</v>
      </c>
      <c r="K2193" t="s">
        <v>166</v>
      </c>
      <c r="L2193">
        <v>0.5</v>
      </c>
      <c r="M2193">
        <v>100</v>
      </c>
      <c r="N2193">
        <v>70</v>
      </c>
      <c r="O2193" t="s">
        <v>119</v>
      </c>
      <c r="P2193" t="s">
        <v>29</v>
      </c>
      <c r="Q2193" t="s">
        <v>29</v>
      </c>
      <c r="R2193" t="s">
        <v>29</v>
      </c>
      <c r="S2193">
        <v>250</v>
      </c>
      <c r="T2193">
        <v>1.1000000000000001</v>
      </c>
      <c r="U2193" t="s">
        <v>171</v>
      </c>
      <c r="X2193" t="str">
        <f t="shared" si="37"/>
        <v>TB10</v>
      </c>
      <c r="Y2193">
        <f>VLOOKUP($X2193,Salt_Elev!$Q$1:$R$128,2,FALSE)</f>
        <v>0.113</v>
      </c>
    </row>
    <row r="2194" spans="1:25" x14ac:dyDescent="0.25">
      <c r="A2194" s="1">
        <v>45037</v>
      </c>
      <c r="B2194" s="2">
        <v>0.41250000000000003</v>
      </c>
      <c r="C2194" t="s">
        <v>99</v>
      </c>
      <c r="D2194" t="s">
        <v>100</v>
      </c>
      <c r="E2194" t="s">
        <v>25</v>
      </c>
      <c r="F2194" t="s">
        <v>138</v>
      </c>
      <c r="G2194">
        <v>10</v>
      </c>
      <c r="H2194">
        <v>195</v>
      </c>
      <c r="I2194">
        <v>95</v>
      </c>
      <c r="J2194">
        <v>0</v>
      </c>
      <c r="K2194" t="s">
        <v>166</v>
      </c>
      <c r="L2194">
        <v>0.5</v>
      </c>
      <c r="M2194">
        <v>100</v>
      </c>
      <c r="N2194">
        <v>70</v>
      </c>
      <c r="O2194" t="s">
        <v>119</v>
      </c>
      <c r="P2194" t="s">
        <v>29</v>
      </c>
      <c r="Q2194" t="s">
        <v>29</v>
      </c>
      <c r="R2194" t="s">
        <v>29</v>
      </c>
      <c r="S2194">
        <v>355</v>
      </c>
      <c r="T2194">
        <v>1.1000000000000001</v>
      </c>
      <c r="U2194" t="s">
        <v>171</v>
      </c>
      <c r="X2194" t="str">
        <f t="shared" si="37"/>
        <v>TB10</v>
      </c>
      <c r="Y2194">
        <f>VLOOKUP($X2194,Salt_Elev!$Q$1:$R$128,2,FALSE)</f>
        <v>0.113</v>
      </c>
    </row>
    <row r="2195" spans="1:25" x14ac:dyDescent="0.25">
      <c r="A2195" s="1">
        <v>45037</v>
      </c>
      <c r="B2195" s="2">
        <v>0.41250000000000003</v>
      </c>
      <c r="C2195" t="s">
        <v>99</v>
      </c>
      <c r="D2195" t="s">
        <v>100</v>
      </c>
      <c r="E2195" t="s">
        <v>25</v>
      </c>
      <c r="F2195" t="s">
        <v>138</v>
      </c>
      <c r="G2195">
        <v>10</v>
      </c>
      <c r="H2195">
        <v>195</v>
      </c>
      <c r="I2195">
        <v>95</v>
      </c>
      <c r="J2195">
        <v>0</v>
      </c>
      <c r="K2195" t="s">
        <v>166</v>
      </c>
      <c r="L2195">
        <v>0.5</v>
      </c>
      <c r="M2195">
        <v>100</v>
      </c>
      <c r="N2195">
        <v>70</v>
      </c>
      <c r="O2195" t="s">
        <v>119</v>
      </c>
      <c r="P2195" t="s">
        <v>29</v>
      </c>
      <c r="Q2195" t="s">
        <v>29</v>
      </c>
      <c r="R2195" t="s">
        <v>29</v>
      </c>
      <c r="S2195">
        <v>91</v>
      </c>
      <c r="T2195">
        <v>1.1000000000000001</v>
      </c>
      <c r="U2195" t="s">
        <v>171</v>
      </c>
      <c r="X2195" t="str">
        <f t="shared" si="37"/>
        <v>TB10</v>
      </c>
      <c r="Y2195">
        <f>VLOOKUP($X2195,Salt_Elev!$Q$1:$R$128,2,FALSE)</f>
        <v>0.113</v>
      </c>
    </row>
    <row r="2196" spans="1:25" x14ac:dyDescent="0.25">
      <c r="A2196" s="1">
        <v>45037</v>
      </c>
      <c r="B2196" s="2">
        <v>0.41250000000000003</v>
      </c>
      <c r="C2196" t="s">
        <v>99</v>
      </c>
      <c r="D2196" t="s">
        <v>100</v>
      </c>
      <c r="E2196" t="s">
        <v>25</v>
      </c>
      <c r="F2196" t="s">
        <v>138</v>
      </c>
      <c r="G2196">
        <v>10</v>
      </c>
      <c r="H2196">
        <v>195</v>
      </c>
      <c r="I2196">
        <v>95</v>
      </c>
      <c r="J2196">
        <v>0</v>
      </c>
      <c r="K2196" t="s">
        <v>166</v>
      </c>
      <c r="L2196">
        <v>0.5</v>
      </c>
      <c r="M2196">
        <v>100</v>
      </c>
      <c r="N2196">
        <v>70</v>
      </c>
      <c r="O2196" t="s">
        <v>119</v>
      </c>
      <c r="P2196" t="s">
        <v>29</v>
      </c>
      <c r="Q2196" t="s">
        <v>29</v>
      </c>
      <c r="R2196" t="s">
        <v>29</v>
      </c>
      <c r="S2196">
        <v>250</v>
      </c>
      <c r="T2196">
        <v>1</v>
      </c>
      <c r="U2196" t="s">
        <v>171</v>
      </c>
      <c r="X2196" t="str">
        <f t="shared" si="37"/>
        <v>TB10</v>
      </c>
      <c r="Y2196">
        <f>VLOOKUP($X2196,Salt_Elev!$Q$1:$R$128,2,FALSE)</f>
        <v>0.113</v>
      </c>
    </row>
    <row r="2197" spans="1:25" x14ac:dyDescent="0.25">
      <c r="A2197" s="1">
        <v>45037</v>
      </c>
      <c r="B2197" s="2">
        <v>0.41250000000000003</v>
      </c>
      <c r="C2197" t="s">
        <v>99</v>
      </c>
      <c r="D2197" t="s">
        <v>100</v>
      </c>
      <c r="E2197" t="s">
        <v>25</v>
      </c>
      <c r="F2197" t="s">
        <v>138</v>
      </c>
      <c r="G2197">
        <v>10</v>
      </c>
      <c r="H2197">
        <v>195</v>
      </c>
      <c r="I2197">
        <v>95</v>
      </c>
      <c r="J2197">
        <v>0</v>
      </c>
      <c r="K2197" t="s">
        <v>166</v>
      </c>
      <c r="L2197">
        <v>0.5</v>
      </c>
      <c r="M2197">
        <v>100</v>
      </c>
      <c r="N2197">
        <v>70</v>
      </c>
      <c r="O2197" t="s">
        <v>119</v>
      </c>
      <c r="P2197" t="s">
        <v>29</v>
      </c>
      <c r="Q2197" t="s">
        <v>29</v>
      </c>
      <c r="R2197" t="s">
        <v>29</v>
      </c>
      <c r="S2197">
        <v>175</v>
      </c>
      <c r="T2197">
        <v>0.9</v>
      </c>
      <c r="U2197" t="s">
        <v>171</v>
      </c>
      <c r="X2197" t="str">
        <f t="shared" si="37"/>
        <v>TB10</v>
      </c>
      <c r="Y2197">
        <f>VLOOKUP($X2197,Salt_Elev!$Q$1:$R$128,2,FALSE)</f>
        <v>0.113</v>
      </c>
    </row>
    <row r="2198" spans="1:25" x14ac:dyDescent="0.25">
      <c r="A2198" s="1">
        <v>45037</v>
      </c>
      <c r="B2198" s="2">
        <v>0.41250000000000003</v>
      </c>
      <c r="C2198" t="s">
        <v>99</v>
      </c>
      <c r="D2198" t="s">
        <v>100</v>
      </c>
      <c r="E2198" t="s">
        <v>25</v>
      </c>
      <c r="F2198" t="s">
        <v>138</v>
      </c>
      <c r="G2198">
        <v>10</v>
      </c>
      <c r="H2198">
        <v>195</v>
      </c>
      <c r="I2198">
        <v>95</v>
      </c>
      <c r="J2198">
        <v>0</v>
      </c>
      <c r="K2198" t="s">
        <v>166</v>
      </c>
      <c r="L2198">
        <v>0.5</v>
      </c>
      <c r="M2198">
        <v>100</v>
      </c>
      <c r="N2198">
        <v>70</v>
      </c>
      <c r="O2198" t="s">
        <v>119</v>
      </c>
      <c r="P2198" t="s">
        <v>29</v>
      </c>
      <c r="Q2198" t="s">
        <v>29</v>
      </c>
      <c r="R2198" t="s">
        <v>29</v>
      </c>
      <c r="S2198">
        <v>345</v>
      </c>
      <c r="T2198">
        <v>0.9</v>
      </c>
      <c r="U2198" t="s">
        <v>171</v>
      </c>
      <c r="X2198" t="str">
        <f t="shared" si="37"/>
        <v>TB10</v>
      </c>
      <c r="Y2198">
        <f>VLOOKUP($X2198,Salt_Elev!$Q$1:$R$128,2,FALSE)</f>
        <v>0.113</v>
      </c>
    </row>
    <row r="2199" spans="1:25" x14ac:dyDescent="0.25">
      <c r="A2199" s="1">
        <v>45037</v>
      </c>
      <c r="B2199" s="2">
        <v>0.41250000000000003</v>
      </c>
      <c r="C2199" t="s">
        <v>99</v>
      </c>
      <c r="D2199" t="s">
        <v>100</v>
      </c>
      <c r="E2199" t="s">
        <v>25</v>
      </c>
      <c r="F2199" t="s">
        <v>138</v>
      </c>
      <c r="G2199">
        <v>10</v>
      </c>
      <c r="H2199">
        <v>195</v>
      </c>
      <c r="I2199">
        <v>95</v>
      </c>
      <c r="J2199">
        <v>0</v>
      </c>
      <c r="K2199" t="s">
        <v>166</v>
      </c>
      <c r="L2199">
        <v>0.5</v>
      </c>
      <c r="M2199">
        <v>100</v>
      </c>
      <c r="N2199">
        <v>70</v>
      </c>
      <c r="O2199" t="s">
        <v>119</v>
      </c>
      <c r="P2199" t="s">
        <v>29</v>
      </c>
      <c r="Q2199" t="s">
        <v>29</v>
      </c>
      <c r="R2199" t="s">
        <v>29</v>
      </c>
      <c r="S2199">
        <v>472</v>
      </c>
      <c r="T2199">
        <v>0.5</v>
      </c>
      <c r="U2199" t="s">
        <v>171</v>
      </c>
      <c r="X2199" t="str">
        <f t="shared" si="37"/>
        <v>TB10</v>
      </c>
      <c r="Y2199">
        <f>VLOOKUP($X2199,Salt_Elev!$Q$1:$R$128,2,FALSE)</f>
        <v>0.113</v>
      </c>
    </row>
    <row r="2200" spans="1:25" x14ac:dyDescent="0.25">
      <c r="A2200" s="1">
        <v>45037</v>
      </c>
      <c r="B2200" s="2">
        <v>0.41250000000000003</v>
      </c>
      <c r="C2200" t="s">
        <v>99</v>
      </c>
      <c r="D2200" t="s">
        <v>100</v>
      </c>
      <c r="E2200" t="s">
        <v>25</v>
      </c>
      <c r="F2200" t="s">
        <v>138</v>
      </c>
      <c r="G2200">
        <v>10</v>
      </c>
      <c r="H2200">
        <v>195</v>
      </c>
      <c r="I2200">
        <v>95</v>
      </c>
      <c r="J2200">
        <v>0</v>
      </c>
      <c r="K2200" t="s">
        <v>173</v>
      </c>
      <c r="L2200">
        <v>1</v>
      </c>
      <c r="M2200">
        <v>100</v>
      </c>
      <c r="N2200">
        <v>5</v>
      </c>
      <c r="O2200" t="s">
        <v>119</v>
      </c>
      <c r="P2200" t="s">
        <v>29</v>
      </c>
      <c r="Q2200" t="s">
        <v>29</v>
      </c>
      <c r="R2200" t="s">
        <v>29</v>
      </c>
      <c r="S2200">
        <v>381</v>
      </c>
      <c r="T2200">
        <v>2</v>
      </c>
      <c r="U2200" t="s">
        <v>171</v>
      </c>
      <c r="X2200" t="str">
        <f t="shared" si="37"/>
        <v>TB10</v>
      </c>
      <c r="Y2200">
        <f>VLOOKUP($X2200,Salt_Elev!$Q$1:$R$128,2,FALSE)</f>
        <v>0.113</v>
      </c>
    </row>
    <row r="2201" spans="1:25" x14ac:dyDescent="0.25">
      <c r="A2201" s="1">
        <v>45037</v>
      </c>
      <c r="B2201" s="2">
        <v>0.41250000000000003</v>
      </c>
      <c r="C2201" t="s">
        <v>99</v>
      </c>
      <c r="D2201" t="s">
        <v>100</v>
      </c>
      <c r="E2201" t="s">
        <v>25</v>
      </c>
      <c r="F2201" t="s">
        <v>138</v>
      </c>
      <c r="G2201">
        <v>10</v>
      </c>
      <c r="H2201">
        <v>195</v>
      </c>
      <c r="I2201">
        <v>95</v>
      </c>
      <c r="J2201">
        <v>0</v>
      </c>
      <c r="K2201" t="s">
        <v>173</v>
      </c>
      <c r="L2201">
        <v>1</v>
      </c>
      <c r="M2201">
        <v>100</v>
      </c>
      <c r="N2201">
        <v>5</v>
      </c>
      <c r="O2201" t="s">
        <v>119</v>
      </c>
      <c r="P2201" t="s">
        <v>29</v>
      </c>
      <c r="Q2201" t="s">
        <v>29</v>
      </c>
      <c r="R2201" t="s">
        <v>29</v>
      </c>
      <c r="S2201">
        <v>328</v>
      </c>
      <c r="T2201">
        <v>1</v>
      </c>
      <c r="U2201" t="s">
        <v>171</v>
      </c>
      <c r="X2201" t="str">
        <f t="shared" si="37"/>
        <v>TB10</v>
      </c>
      <c r="Y2201">
        <f>VLOOKUP($X2201,Salt_Elev!$Q$1:$R$128,2,FALSE)</f>
        <v>0.113</v>
      </c>
    </row>
    <row r="2202" spans="1:25" x14ac:dyDescent="0.25">
      <c r="A2202" s="1">
        <v>45037</v>
      </c>
      <c r="B2202" s="2">
        <v>0.41250000000000003</v>
      </c>
      <c r="C2202" t="s">
        <v>99</v>
      </c>
      <c r="D2202" t="s">
        <v>100</v>
      </c>
      <c r="E2202" t="s">
        <v>25</v>
      </c>
      <c r="F2202" t="s">
        <v>138</v>
      </c>
      <c r="G2202">
        <v>10</v>
      </c>
      <c r="H2202">
        <v>195</v>
      </c>
      <c r="I2202">
        <v>95</v>
      </c>
      <c r="J2202">
        <v>0</v>
      </c>
      <c r="K2202" t="s">
        <v>173</v>
      </c>
      <c r="L2202">
        <v>1</v>
      </c>
      <c r="M2202">
        <v>100</v>
      </c>
      <c r="N2202">
        <v>5</v>
      </c>
      <c r="O2202" t="s">
        <v>119</v>
      </c>
      <c r="P2202" t="s">
        <v>29</v>
      </c>
      <c r="Q2202" t="s">
        <v>29</v>
      </c>
      <c r="R2202" t="s">
        <v>29</v>
      </c>
      <c r="S2202">
        <v>144</v>
      </c>
      <c r="T2202">
        <v>1</v>
      </c>
      <c r="U2202" t="s">
        <v>171</v>
      </c>
      <c r="X2202" t="str">
        <f t="shared" si="37"/>
        <v>TB10</v>
      </c>
      <c r="Y2202">
        <f>VLOOKUP($X2202,Salt_Elev!$Q$1:$R$128,2,FALSE)</f>
        <v>0.113</v>
      </c>
    </row>
    <row r="2203" spans="1:25" x14ac:dyDescent="0.25">
      <c r="A2203" s="1">
        <v>45037</v>
      </c>
      <c r="B2203" s="2">
        <v>0.41250000000000003</v>
      </c>
      <c r="C2203" t="s">
        <v>99</v>
      </c>
      <c r="D2203" t="s">
        <v>100</v>
      </c>
      <c r="E2203" t="s">
        <v>25</v>
      </c>
      <c r="F2203" t="s">
        <v>138</v>
      </c>
      <c r="G2203">
        <v>10</v>
      </c>
      <c r="H2203">
        <v>195</v>
      </c>
      <c r="I2203">
        <v>95</v>
      </c>
      <c r="J2203">
        <v>0</v>
      </c>
      <c r="K2203" t="s">
        <v>173</v>
      </c>
      <c r="L2203">
        <v>1</v>
      </c>
      <c r="M2203">
        <v>100</v>
      </c>
      <c r="N2203">
        <v>5</v>
      </c>
      <c r="O2203" t="s">
        <v>119</v>
      </c>
      <c r="P2203" t="s">
        <v>29</v>
      </c>
      <c r="Q2203" t="s">
        <v>29</v>
      </c>
      <c r="R2203" t="s">
        <v>29</v>
      </c>
      <c r="S2203">
        <v>272</v>
      </c>
      <c r="T2203">
        <v>0.8</v>
      </c>
      <c r="U2203" t="s">
        <v>171</v>
      </c>
      <c r="X2203" t="str">
        <f t="shared" si="37"/>
        <v>TB10</v>
      </c>
      <c r="Y2203">
        <f>VLOOKUP($X2203,Salt_Elev!$Q$1:$R$128,2,FALSE)</f>
        <v>0.113</v>
      </c>
    </row>
    <row r="2204" spans="1:25" x14ac:dyDescent="0.25">
      <c r="A2204" s="1">
        <v>45037</v>
      </c>
      <c r="B2204" s="2">
        <v>0.41250000000000003</v>
      </c>
      <c r="C2204" t="s">
        <v>99</v>
      </c>
      <c r="D2204" t="s">
        <v>100</v>
      </c>
      <c r="E2204" t="s">
        <v>25</v>
      </c>
      <c r="F2204" t="s">
        <v>138</v>
      </c>
      <c r="G2204">
        <v>10</v>
      </c>
      <c r="H2204">
        <v>195</v>
      </c>
      <c r="I2204">
        <v>95</v>
      </c>
      <c r="J2204">
        <v>0</v>
      </c>
      <c r="K2204" t="s">
        <v>173</v>
      </c>
      <c r="L2204">
        <v>1</v>
      </c>
      <c r="M2204">
        <v>100</v>
      </c>
      <c r="N2204">
        <v>5</v>
      </c>
      <c r="O2204" t="s">
        <v>119</v>
      </c>
      <c r="P2204" t="s">
        <v>29</v>
      </c>
      <c r="Q2204" t="s">
        <v>29</v>
      </c>
      <c r="R2204" t="s">
        <v>29</v>
      </c>
      <c r="S2204">
        <v>334</v>
      </c>
      <c r="T2204">
        <v>0.5</v>
      </c>
      <c r="U2204" t="s">
        <v>171</v>
      </c>
      <c r="X2204" t="str">
        <f t="shared" si="37"/>
        <v>TB10</v>
      </c>
      <c r="Y2204">
        <f>VLOOKUP($X2204,Salt_Elev!$Q$1:$R$128,2,FALSE)</f>
        <v>0.113</v>
      </c>
    </row>
    <row r="2205" spans="1:25" x14ac:dyDescent="0.25">
      <c r="A2205" s="1">
        <v>45037</v>
      </c>
      <c r="B2205" s="2">
        <v>0.41250000000000003</v>
      </c>
      <c r="C2205" t="s">
        <v>99</v>
      </c>
      <c r="D2205" t="s">
        <v>100</v>
      </c>
      <c r="E2205" t="s">
        <v>25</v>
      </c>
      <c r="F2205" t="s">
        <v>138</v>
      </c>
      <c r="G2205">
        <v>10</v>
      </c>
      <c r="H2205">
        <v>195</v>
      </c>
      <c r="I2205">
        <v>95</v>
      </c>
      <c r="J2205">
        <v>0</v>
      </c>
      <c r="K2205" t="s">
        <v>121</v>
      </c>
      <c r="L2205">
        <v>93.5</v>
      </c>
      <c r="M2205">
        <v>100</v>
      </c>
      <c r="N2205">
        <v>33</v>
      </c>
      <c r="O2205" t="s">
        <v>170</v>
      </c>
      <c r="P2205" t="s">
        <v>29</v>
      </c>
      <c r="Q2205" t="s">
        <v>29</v>
      </c>
      <c r="R2205" t="s">
        <v>50</v>
      </c>
      <c r="S2205">
        <v>520</v>
      </c>
      <c r="T2205">
        <v>5</v>
      </c>
      <c r="U2205" t="s">
        <v>171</v>
      </c>
      <c r="V2205" t="s">
        <v>172</v>
      </c>
      <c r="W2205">
        <v>6</v>
      </c>
      <c r="X2205" t="str">
        <f t="shared" si="37"/>
        <v>TB10</v>
      </c>
      <c r="Y2205">
        <f>VLOOKUP($X2205,Salt_Elev!$Q$1:$R$128,2,FALSE)</f>
        <v>0.113</v>
      </c>
    </row>
    <row r="2206" spans="1:25" x14ac:dyDescent="0.25">
      <c r="A2206" s="1">
        <v>45037</v>
      </c>
      <c r="B2206" s="2">
        <v>0.41250000000000003</v>
      </c>
      <c r="C2206" t="s">
        <v>99</v>
      </c>
      <c r="D2206" t="s">
        <v>100</v>
      </c>
      <c r="E2206" t="s">
        <v>25</v>
      </c>
      <c r="F2206" t="s">
        <v>138</v>
      </c>
      <c r="G2206">
        <v>10</v>
      </c>
      <c r="H2206">
        <v>195</v>
      </c>
      <c r="I2206">
        <v>95</v>
      </c>
      <c r="J2206">
        <v>0</v>
      </c>
      <c r="K2206" t="s">
        <v>121</v>
      </c>
      <c r="L2206">
        <v>93.5</v>
      </c>
      <c r="M2206">
        <v>100</v>
      </c>
      <c r="N2206">
        <v>33</v>
      </c>
      <c r="O2206" t="s">
        <v>170</v>
      </c>
      <c r="P2206" t="s">
        <v>29</v>
      </c>
      <c r="Q2206" t="s">
        <v>29</v>
      </c>
      <c r="R2206" t="s">
        <v>50</v>
      </c>
      <c r="S2206">
        <v>580</v>
      </c>
      <c r="T2206">
        <v>4.8</v>
      </c>
      <c r="U2206" t="s">
        <v>171</v>
      </c>
      <c r="V2206" t="s">
        <v>172</v>
      </c>
      <c r="W2206">
        <v>6</v>
      </c>
      <c r="X2206" t="str">
        <f t="shared" si="37"/>
        <v>TB10</v>
      </c>
      <c r="Y2206">
        <f>VLOOKUP($X2206,Salt_Elev!$Q$1:$R$128,2,FALSE)</f>
        <v>0.113</v>
      </c>
    </row>
    <row r="2207" spans="1:25" x14ac:dyDescent="0.25">
      <c r="A2207" s="1">
        <v>45037</v>
      </c>
      <c r="B2207" s="2">
        <v>0.41250000000000003</v>
      </c>
      <c r="C2207" t="s">
        <v>99</v>
      </c>
      <c r="D2207" t="s">
        <v>100</v>
      </c>
      <c r="E2207" t="s">
        <v>25</v>
      </c>
      <c r="F2207" t="s">
        <v>138</v>
      </c>
      <c r="G2207">
        <v>10</v>
      </c>
      <c r="H2207">
        <v>195</v>
      </c>
      <c r="I2207">
        <v>95</v>
      </c>
      <c r="J2207">
        <v>0</v>
      </c>
      <c r="K2207" t="s">
        <v>121</v>
      </c>
      <c r="L2207">
        <v>93.5</v>
      </c>
      <c r="M2207">
        <v>100</v>
      </c>
      <c r="N2207">
        <v>33</v>
      </c>
      <c r="O2207" t="s">
        <v>170</v>
      </c>
      <c r="P2207" t="s">
        <v>29</v>
      </c>
      <c r="Q2207" t="s">
        <v>29</v>
      </c>
      <c r="R2207" t="s">
        <v>50</v>
      </c>
      <c r="S2207">
        <v>1535</v>
      </c>
      <c r="T2207">
        <v>4.5</v>
      </c>
      <c r="U2207" t="s">
        <v>171</v>
      </c>
      <c r="V2207" t="s">
        <v>172</v>
      </c>
      <c r="W2207">
        <v>6</v>
      </c>
      <c r="X2207" t="str">
        <f t="shared" si="37"/>
        <v>TB10</v>
      </c>
      <c r="Y2207">
        <f>VLOOKUP($X2207,Salt_Elev!$Q$1:$R$128,2,FALSE)</f>
        <v>0.113</v>
      </c>
    </row>
    <row r="2208" spans="1:25" x14ac:dyDescent="0.25">
      <c r="A2208" s="1">
        <v>45037</v>
      </c>
      <c r="B2208" s="2">
        <v>0.41250000000000003</v>
      </c>
      <c r="C2208" t="s">
        <v>99</v>
      </c>
      <c r="D2208" t="s">
        <v>100</v>
      </c>
      <c r="E2208" t="s">
        <v>25</v>
      </c>
      <c r="F2208" t="s">
        <v>138</v>
      </c>
      <c r="G2208">
        <v>10</v>
      </c>
      <c r="H2208">
        <v>195</v>
      </c>
      <c r="I2208">
        <v>95</v>
      </c>
      <c r="J2208">
        <v>0</v>
      </c>
      <c r="K2208" t="s">
        <v>121</v>
      </c>
      <c r="L2208">
        <v>93.5</v>
      </c>
      <c r="M2208">
        <v>100</v>
      </c>
      <c r="N2208">
        <v>33</v>
      </c>
      <c r="O2208" t="s">
        <v>170</v>
      </c>
      <c r="P2208" t="s">
        <v>29</v>
      </c>
      <c r="Q2208" t="s">
        <v>29</v>
      </c>
      <c r="R2208" t="s">
        <v>50</v>
      </c>
      <c r="S2208">
        <v>1460</v>
      </c>
      <c r="T2208">
        <v>4.2</v>
      </c>
      <c r="U2208" t="s">
        <v>171</v>
      </c>
      <c r="V2208" t="s">
        <v>172</v>
      </c>
      <c r="W2208">
        <v>6</v>
      </c>
      <c r="X2208" t="str">
        <f t="shared" si="37"/>
        <v>TB10</v>
      </c>
      <c r="Y2208">
        <f>VLOOKUP($X2208,Salt_Elev!$Q$1:$R$128,2,FALSE)</f>
        <v>0.113</v>
      </c>
    </row>
    <row r="2209" spans="1:25" x14ac:dyDescent="0.25">
      <c r="A2209" s="1">
        <v>45037</v>
      </c>
      <c r="B2209" s="2">
        <v>0.41250000000000003</v>
      </c>
      <c r="C2209" t="s">
        <v>99</v>
      </c>
      <c r="D2209" t="s">
        <v>100</v>
      </c>
      <c r="E2209" t="s">
        <v>25</v>
      </c>
      <c r="F2209" t="s">
        <v>138</v>
      </c>
      <c r="G2209">
        <v>10</v>
      </c>
      <c r="H2209">
        <v>195</v>
      </c>
      <c r="I2209">
        <v>95</v>
      </c>
      <c r="J2209">
        <v>0</v>
      </c>
      <c r="K2209" t="s">
        <v>121</v>
      </c>
      <c r="L2209">
        <v>93.5</v>
      </c>
      <c r="M2209">
        <v>100</v>
      </c>
      <c r="N2209">
        <v>33</v>
      </c>
      <c r="O2209" t="s">
        <v>170</v>
      </c>
      <c r="P2209" t="s">
        <v>29</v>
      </c>
      <c r="Q2209" t="s">
        <v>29</v>
      </c>
      <c r="R2209" t="s">
        <v>50</v>
      </c>
      <c r="S2209">
        <v>1324</v>
      </c>
      <c r="T2209">
        <v>4.2</v>
      </c>
      <c r="U2209" t="s">
        <v>171</v>
      </c>
      <c r="V2209" t="s">
        <v>172</v>
      </c>
      <c r="W2209">
        <v>6</v>
      </c>
      <c r="X2209" t="str">
        <f t="shared" si="37"/>
        <v>TB10</v>
      </c>
      <c r="Y2209">
        <f>VLOOKUP($X2209,Salt_Elev!$Q$1:$R$128,2,FALSE)</f>
        <v>0.113</v>
      </c>
    </row>
    <row r="2210" spans="1:25" x14ac:dyDescent="0.25">
      <c r="A2210" s="1">
        <v>45037</v>
      </c>
      <c r="B2210" s="2">
        <v>0.41250000000000003</v>
      </c>
      <c r="C2210" t="s">
        <v>99</v>
      </c>
      <c r="D2210" t="s">
        <v>100</v>
      </c>
      <c r="E2210" t="s">
        <v>25</v>
      </c>
      <c r="F2210" t="s">
        <v>138</v>
      </c>
      <c r="G2210">
        <v>10</v>
      </c>
      <c r="H2210">
        <v>195</v>
      </c>
      <c r="I2210">
        <v>95</v>
      </c>
      <c r="J2210">
        <v>0</v>
      </c>
      <c r="K2210" t="s">
        <v>121</v>
      </c>
      <c r="L2210">
        <v>93.5</v>
      </c>
      <c r="M2210">
        <v>100</v>
      </c>
      <c r="N2210">
        <v>33</v>
      </c>
      <c r="O2210" t="s">
        <v>170</v>
      </c>
      <c r="P2210" t="s">
        <v>29</v>
      </c>
      <c r="Q2210" t="s">
        <v>29</v>
      </c>
      <c r="R2210" t="s">
        <v>50</v>
      </c>
      <c r="S2210">
        <v>1350</v>
      </c>
      <c r="T2210">
        <v>4</v>
      </c>
      <c r="U2210" t="s">
        <v>171</v>
      </c>
      <c r="V2210" t="s">
        <v>172</v>
      </c>
      <c r="W2210">
        <v>6</v>
      </c>
      <c r="X2210" t="str">
        <f t="shared" si="37"/>
        <v>TB10</v>
      </c>
      <c r="Y2210">
        <f>VLOOKUP($X2210,Salt_Elev!$Q$1:$R$128,2,FALSE)</f>
        <v>0.113</v>
      </c>
    </row>
    <row r="2211" spans="1:25" x14ac:dyDescent="0.25">
      <c r="A2211" s="1">
        <v>45037</v>
      </c>
      <c r="B2211" s="2">
        <v>0.41250000000000003</v>
      </c>
      <c r="C2211" t="s">
        <v>99</v>
      </c>
      <c r="D2211" t="s">
        <v>100</v>
      </c>
      <c r="E2211" t="s">
        <v>25</v>
      </c>
      <c r="F2211" t="s">
        <v>138</v>
      </c>
      <c r="G2211">
        <v>10</v>
      </c>
      <c r="H2211">
        <v>195</v>
      </c>
      <c r="I2211">
        <v>95</v>
      </c>
      <c r="J2211">
        <v>0</v>
      </c>
      <c r="K2211" t="s">
        <v>121</v>
      </c>
      <c r="L2211">
        <v>93.5</v>
      </c>
      <c r="M2211">
        <v>100</v>
      </c>
      <c r="N2211">
        <v>33</v>
      </c>
      <c r="O2211" t="s">
        <v>170</v>
      </c>
      <c r="P2211" t="s">
        <v>29</v>
      </c>
      <c r="Q2211" t="s">
        <v>29</v>
      </c>
      <c r="R2211" t="s">
        <v>50</v>
      </c>
      <c r="S2211">
        <v>703</v>
      </c>
      <c r="T2211">
        <v>4</v>
      </c>
      <c r="U2211" t="s">
        <v>171</v>
      </c>
      <c r="V2211" t="s">
        <v>172</v>
      </c>
      <c r="W2211">
        <v>6</v>
      </c>
      <c r="X2211" t="str">
        <f t="shared" si="37"/>
        <v>TB10</v>
      </c>
      <c r="Y2211">
        <f>VLOOKUP($X2211,Salt_Elev!$Q$1:$R$128,2,FALSE)</f>
        <v>0.113</v>
      </c>
    </row>
    <row r="2212" spans="1:25" x14ac:dyDescent="0.25">
      <c r="A2212" s="1">
        <v>45037</v>
      </c>
      <c r="B2212" s="2">
        <v>0.41250000000000003</v>
      </c>
      <c r="C2212" t="s">
        <v>99</v>
      </c>
      <c r="D2212" t="s">
        <v>100</v>
      </c>
      <c r="E2212" t="s">
        <v>25</v>
      </c>
      <c r="F2212" t="s">
        <v>138</v>
      </c>
      <c r="G2212">
        <v>10</v>
      </c>
      <c r="H2212">
        <v>195</v>
      </c>
      <c r="I2212">
        <v>95</v>
      </c>
      <c r="J2212">
        <v>0</v>
      </c>
      <c r="K2212" t="s">
        <v>121</v>
      </c>
      <c r="L2212">
        <v>93.5</v>
      </c>
      <c r="M2212">
        <v>100</v>
      </c>
      <c r="N2212">
        <v>33</v>
      </c>
      <c r="O2212" t="s">
        <v>170</v>
      </c>
      <c r="P2212" t="s">
        <v>29</v>
      </c>
      <c r="Q2212" t="s">
        <v>29</v>
      </c>
      <c r="R2212" t="s">
        <v>50</v>
      </c>
      <c r="S2212">
        <v>1484</v>
      </c>
      <c r="T2212">
        <v>4</v>
      </c>
      <c r="U2212" t="s">
        <v>171</v>
      </c>
      <c r="V2212" t="s">
        <v>172</v>
      </c>
      <c r="W2212">
        <v>6</v>
      </c>
      <c r="X2212" t="str">
        <f t="shared" si="37"/>
        <v>TB10</v>
      </c>
      <c r="Y2212">
        <f>VLOOKUP($X2212,Salt_Elev!$Q$1:$R$128,2,FALSE)</f>
        <v>0.113</v>
      </c>
    </row>
    <row r="2213" spans="1:25" x14ac:dyDescent="0.25">
      <c r="A2213" s="1">
        <v>45037</v>
      </c>
      <c r="B2213" s="2">
        <v>0.41250000000000003</v>
      </c>
      <c r="C2213" t="s">
        <v>99</v>
      </c>
      <c r="D2213" t="s">
        <v>100</v>
      </c>
      <c r="E2213" t="s">
        <v>25</v>
      </c>
      <c r="F2213" t="s">
        <v>138</v>
      </c>
      <c r="G2213">
        <v>10</v>
      </c>
      <c r="H2213">
        <v>195</v>
      </c>
      <c r="I2213">
        <v>95</v>
      </c>
      <c r="J2213">
        <v>0</v>
      </c>
      <c r="K2213" t="s">
        <v>121</v>
      </c>
      <c r="L2213">
        <v>93.5</v>
      </c>
      <c r="M2213">
        <v>100</v>
      </c>
      <c r="N2213">
        <v>33</v>
      </c>
      <c r="O2213" t="s">
        <v>170</v>
      </c>
      <c r="P2213" t="s">
        <v>29</v>
      </c>
      <c r="Q2213" t="s">
        <v>29</v>
      </c>
      <c r="R2213" t="s">
        <v>50</v>
      </c>
      <c r="S2213">
        <v>1290</v>
      </c>
      <c r="T2213">
        <v>4</v>
      </c>
      <c r="U2213" t="s">
        <v>171</v>
      </c>
      <c r="V2213" t="s">
        <v>172</v>
      </c>
      <c r="W2213">
        <v>6</v>
      </c>
      <c r="X2213" t="str">
        <f t="shared" si="37"/>
        <v>TB10</v>
      </c>
      <c r="Y2213">
        <f>VLOOKUP($X2213,Salt_Elev!$Q$1:$R$128,2,FALSE)</f>
        <v>0.113</v>
      </c>
    </row>
    <row r="2214" spans="1:25" x14ac:dyDescent="0.25">
      <c r="A2214" s="1">
        <v>45037</v>
      </c>
      <c r="B2214" s="2">
        <v>0.41250000000000003</v>
      </c>
      <c r="C2214" t="s">
        <v>99</v>
      </c>
      <c r="D2214" t="s">
        <v>100</v>
      </c>
      <c r="E2214" t="s">
        <v>25</v>
      </c>
      <c r="F2214" t="s">
        <v>138</v>
      </c>
      <c r="G2214">
        <v>10</v>
      </c>
      <c r="H2214">
        <v>195</v>
      </c>
      <c r="I2214">
        <v>95</v>
      </c>
      <c r="J2214">
        <v>0</v>
      </c>
      <c r="K2214" t="s">
        <v>121</v>
      </c>
      <c r="L2214">
        <v>93.5</v>
      </c>
      <c r="M2214">
        <v>100</v>
      </c>
      <c r="N2214">
        <v>33</v>
      </c>
      <c r="O2214" t="s">
        <v>170</v>
      </c>
      <c r="P2214" t="s">
        <v>29</v>
      </c>
      <c r="Q2214" t="s">
        <v>29</v>
      </c>
      <c r="R2214" t="s">
        <v>50</v>
      </c>
      <c r="S2214">
        <v>579</v>
      </c>
      <c r="T2214">
        <v>2.7</v>
      </c>
      <c r="U2214" t="s">
        <v>171</v>
      </c>
      <c r="V2214" t="s">
        <v>172</v>
      </c>
      <c r="W2214">
        <v>6</v>
      </c>
      <c r="X2214" t="str">
        <f t="shared" si="37"/>
        <v>TB10</v>
      </c>
      <c r="Y2214">
        <f>VLOOKUP($X2214,Salt_Elev!$Q$1:$R$128,2,FALSE)</f>
        <v>0.113</v>
      </c>
    </row>
    <row r="2215" spans="1:25" x14ac:dyDescent="0.25">
      <c r="A2215" s="1">
        <v>45037</v>
      </c>
      <c r="B2215" s="2">
        <v>0.4236111111111111</v>
      </c>
      <c r="C2215" t="s">
        <v>103</v>
      </c>
      <c r="D2215" t="s">
        <v>157</v>
      </c>
      <c r="E2215" t="s">
        <v>25</v>
      </c>
      <c r="F2215" t="s">
        <v>138</v>
      </c>
      <c r="G2215">
        <v>11</v>
      </c>
      <c r="H2215">
        <v>56.5</v>
      </c>
      <c r="I2215">
        <v>95.5</v>
      </c>
      <c r="J2215">
        <v>0</v>
      </c>
      <c r="K2215" t="s">
        <v>27</v>
      </c>
      <c r="L2215">
        <v>95</v>
      </c>
      <c r="M2215">
        <v>20</v>
      </c>
      <c r="N2215">
        <v>105</v>
      </c>
      <c r="O2215" t="s">
        <v>174</v>
      </c>
      <c r="P2215" t="s">
        <v>29</v>
      </c>
      <c r="Q2215" t="s">
        <v>29</v>
      </c>
      <c r="R2215" t="s">
        <v>40</v>
      </c>
      <c r="S2215">
        <v>437</v>
      </c>
      <c r="T2215">
        <v>1.1000000000000001</v>
      </c>
      <c r="X2215" t="str">
        <f t="shared" si="37"/>
        <v>TB11</v>
      </c>
      <c r="Y2215">
        <f>VLOOKUP($X2215,Salt_Elev!$Q$1:$R$128,2,FALSE)</f>
        <v>8.6999999999999994E-2</v>
      </c>
    </row>
    <row r="2216" spans="1:25" x14ac:dyDescent="0.25">
      <c r="A2216" s="1">
        <v>45037</v>
      </c>
      <c r="B2216" s="2">
        <v>0.4236111111111111</v>
      </c>
      <c r="C2216" t="s">
        <v>103</v>
      </c>
      <c r="D2216" t="s">
        <v>157</v>
      </c>
      <c r="E2216" t="s">
        <v>25</v>
      </c>
      <c r="F2216" t="s">
        <v>138</v>
      </c>
      <c r="G2216">
        <v>11</v>
      </c>
      <c r="H2216">
        <v>56.5</v>
      </c>
      <c r="I2216">
        <v>95.5</v>
      </c>
      <c r="J2216">
        <v>0</v>
      </c>
      <c r="K2216" t="s">
        <v>27</v>
      </c>
      <c r="L2216">
        <v>95</v>
      </c>
      <c r="M2216">
        <v>20</v>
      </c>
      <c r="N2216">
        <v>105</v>
      </c>
      <c r="O2216" t="s">
        <v>174</v>
      </c>
      <c r="P2216" t="s">
        <v>29</v>
      </c>
      <c r="Q2216" t="s">
        <v>29</v>
      </c>
      <c r="R2216" t="s">
        <v>40</v>
      </c>
      <c r="S2216">
        <v>292</v>
      </c>
      <c r="T2216">
        <v>1</v>
      </c>
      <c r="X2216" t="str">
        <f t="shared" si="37"/>
        <v>TB11</v>
      </c>
      <c r="Y2216">
        <f>VLOOKUP($X2216,Salt_Elev!$Q$1:$R$128,2,FALSE)</f>
        <v>8.6999999999999994E-2</v>
      </c>
    </row>
    <row r="2217" spans="1:25" x14ac:dyDescent="0.25">
      <c r="A2217" s="1">
        <v>45037</v>
      </c>
      <c r="B2217" s="2">
        <v>0.4236111111111111</v>
      </c>
      <c r="C2217" t="s">
        <v>103</v>
      </c>
      <c r="D2217" t="s">
        <v>157</v>
      </c>
      <c r="E2217" t="s">
        <v>25</v>
      </c>
      <c r="F2217" t="s">
        <v>138</v>
      </c>
      <c r="G2217">
        <v>11</v>
      </c>
      <c r="H2217">
        <v>56.5</v>
      </c>
      <c r="I2217">
        <v>95.5</v>
      </c>
      <c r="J2217">
        <v>0</v>
      </c>
      <c r="K2217" t="s">
        <v>27</v>
      </c>
      <c r="L2217">
        <v>95</v>
      </c>
      <c r="M2217">
        <v>20</v>
      </c>
      <c r="N2217">
        <v>105</v>
      </c>
      <c r="O2217" t="s">
        <v>174</v>
      </c>
      <c r="P2217" t="s">
        <v>29</v>
      </c>
      <c r="Q2217" t="s">
        <v>29</v>
      </c>
      <c r="R2217" t="s">
        <v>40</v>
      </c>
      <c r="S2217">
        <v>278</v>
      </c>
      <c r="T2217">
        <v>1</v>
      </c>
      <c r="X2217" t="str">
        <f t="shared" si="37"/>
        <v>TB11</v>
      </c>
      <c r="Y2217">
        <f>VLOOKUP($X2217,Salt_Elev!$Q$1:$R$128,2,FALSE)</f>
        <v>8.6999999999999994E-2</v>
      </c>
    </row>
    <row r="2218" spans="1:25" x14ac:dyDescent="0.25">
      <c r="A2218" s="1">
        <v>45037</v>
      </c>
      <c r="B2218" s="2">
        <v>0.4236111111111111</v>
      </c>
      <c r="C2218" t="s">
        <v>103</v>
      </c>
      <c r="D2218" t="s">
        <v>157</v>
      </c>
      <c r="E2218" t="s">
        <v>25</v>
      </c>
      <c r="F2218" t="s">
        <v>138</v>
      </c>
      <c r="G2218">
        <v>11</v>
      </c>
      <c r="H2218">
        <v>56.5</v>
      </c>
      <c r="I2218">
        <v>95.5</v>
      </c>
      <c r="J2218">
        <v>0</v>
      </c>
      <c r="K2218" t="s">
        <v>27</v>
      </c>
      <c r="L2218">
        <v>95</v>
      </c>
      <c r="M2218">
        <v>20</v>
      </c>
      <c r="N2218">
        <v>105</v>
      </c>
      <c r="O2218" t="s">
        <v>174</v>
      </c>
      <c r="P2218" t="s">
        <v>29</v>
      </c>
      <c r="Q2218" t="s">
        <v>29</v>
      </c>
      <c r="R2218" t="s">
        <v>40</v>
      </c>
      <c r="S2218">
        <v>398</v>
      </c>
      <c r="T2218">
        <v>0.9</v>
      </c>
      <c r="X2218" t="str">
        <f t="shared" si="37"/>
        <v>TB11</v>
      </c>
      <c r="Y2218">
        <f>VLOOKUP($X2218,Salt_Elev!$Q$1:$R$128,2,FALSE)</f>
        <v>8.6999999999999994E-2</v>
      </c>
    </row>
    <row r="2219" spans="1:25" x14ac:dyDescent="0.25">
      <c r="A2219" s="1">
        <v>45037</v>
      </c>
      <c r="B2219" s="2">
        <v>0.4236111111111111</v>
      </c>
      <c r="C2219" t="s">
        <v>103</v>
      </c>
      <c r="D2219" t="s">
        <v>157</v>
      </c>
      <c r="E2219" t="s">
        <v>25</v>
      </c>
      <c r="F2219" t="s">
        <v>138</v>
      </c>
      <c r="G2219">
        <v>11</v>
      </c>
      <c r="H2219">
        <v>56.5</v>
      </c>
      <c r="I2219">
        <v>95.5</v>
      </c>
      <c r="J2219">
        <v>0</v>
      </c>
      <c r="K2219" t="s">
        <v>27</v>
      </c>
      <c r="L2219">
        <v>95</v>
      </c>
      <c r="M2219">
        <v>20</v>
      </c>
      <c r="N2219">
        <v>105</v>
      </c>
      <c r="O2219" t="s">
        <v>174</v>
      </c>
      <c r="P2219" t="s">
        <v>29</v>
      </c>
      <c r="Q2219" t="s">
        <v>29</v>
      </c>
      <c r="R2219" t="s">
        <v>40</v>
      </c>
      <c r="S2219">
        <v>274</v>
      </c>
      <c r="T2219">
        <v>0.8</v>
      </c>
      <c r="X2219" t="str">
        <f t="shared" si="37"/>
        <v>TB11</v>
      </c>
      <c r="Y2219">
        <f>VLOOKUP($X2219,Salt_Elev!$Q$1:$R$128,2,FALSE)</f>
        <v>8.6999999999999994E-2</v>
      </c>
    </row>
    <row r="2220" spans="1:25" x14ac:dyDescent="0.25">
      <c r="A2220" s="1">
        <v>45037</v>
      </c>
      <c r="B2220" s="2">
        <v>0.4236111111111111</v>
      </c>
      <c r="C2220" t="s">
        <v>103</v>
      </c>
      <c r="D2220" t="s">
        <v>157</v>
      </c>
      <c r="E2220" t="s">
        <v>25</v>
      </c>
      <c r="F2220" t="s">
        <v>138</v>
      </c>
      <c r="G2220">
        <v>11</v>
      </c>
      <c r="H2220">
        <v>56.5</v>
      </c>
      <c r="I2220">
        <v>95.5</v>
      </c>
      <c r="J2220">
        <v>0</v>
      </c>
      <c r="K2220" t="s">
        <v>27</v>
      </c>
      <c r="L2220">
        <v>95</v>
      </c>
      <c r="M2220">
        <v>20</v>
      </c>
      <c r="N2220">
        <v>105</v>
      </c>
      <c r="O2220" t="s">
        <v>174</v>
      </c>
      <c r="P2220" t="s">
        <v>29</v>
      </c>
      <c r="Q2220" t="s">
        <v>29</v>
      </c>
      <c r="R2220" t="s">
        <v>40</v>
      </c>
      <c r="S2220">
        <v>321</v>
      </c>
      <c r="T2220">
        <v>0.8</v>
      </c>
      <c r="X2220" t="str">
        <f t="shared" si="37"/>
        <v>TB11</v>
      </c>
      <c r="Y2220">
        <f>VLOOKUP($X2220,Salt_Elev!$Q$1:$R$128,2,FALSE)</f>
        <v>8.6999999999999994E-2</v>
      </c>
    </row>
    <row r="2221" spans="1:25" x14ac:dyDescent="0.25">
      <c r="A2221" s="1">
        <v>45037</v>
      </c>
      <c r="B2221" s="2">
        <v>0.4236111111111111</v>
      </c>
      <c r="C2221" t="s">
        <v>103</v>
      </c>
      <c r="D2221" t="s">
        <v>157</v>
      </c>
      <c r="E2221" t="s">
        <v>25</v>
      </c>
      <c r="F2221" t="s">
        <v>138</v>
      </c>
      <c r="G2221">
        <v>11</v>
      </c>
      <c r="H2221">
        <v>56.5</v>
      </c>
      <c r="I2221">
        <v>95.5</v>
      </c>
      <c r="J2221">
        <v>0</v>
      </c>
      <c r="K2221" t="s">
        <v>27</v>
      </c>
      <c r="L2221">
        <v>95</v>
      </c>
      <c r="M2221">
        <v>20</v>
      </c>
      <c r="N2221">
        <v>105</v>
      </c>
      <c r="O2221" t="s">
        <v>174</v>
      </c>
      <c r="P2221" t="s">
        <v>29</v>
      </c>
      <c r="Q2221" t="s">
        <v>29</v>
      </c>
      <c r="R2221" t="s">
        <v>40</v>
      </c>
      <c r="S2221">
        <v>236</v>
      </c>
      <c r="T2221">
        <v>0.8</v>
      </c>
      <c r="X2221" t="str">
        <f t="shared" si="37"/>
        <v>TB11</v>
      </c>
      <c r="Y2221">
        <f>VLOOKUP($X2221,Salt_Elev!$Q$1:$R$128,2,FALSE)</f>
        <v>8.6999999999999994E-2</v>
      </c>
    </row>
    <row r="2222" spans="1:25" x14ac:dyDescent="0.25">
      <c r="A2222" s="1">
        <v>45037</v>
      </c>
      <c r="B2222" s="2">
        <v>0.4236111111111111</v>
      </c>
      <c r="C2222" t="s">
        <v>103</v>
      </c>
      <c r="D2222" t="s">
        <v>157</v>
      </c>
      <c r="E2222" t="s">
        <v>25</v>
      </c>
      <c r="F2222" t="s">
        <v>138</v>
      </c>
      <c r="G2222">
        <v>11</v>
      </c>
      <c r="H2222">
        <v>56.5</v>
      </c>
      <c r="I2222">
        <v>95.5</v>
      </c>
      <c r="J2222">
        <v>0</v>
      </c>
      <c r="K2222" t="s">
        <v>27</v>
      </c>
      <c r="L2222">
        <v>95</v>
      </c>
      <c r="M2222">
        <v>20</v>
      </c>
      <c r="N2222">
        <v>105</v>
      </c>
      <c r="O2222" t="s">
        <v>174</v>
      </c>
      <c r="P2222" t="s">
        <v>29</v>
      </c>
      <c r="Q2222" t="s">
        <v>29</v>
      </c>
      <c r="R2222" t="s">
        <v>40</v>
      </c>
      <c r="S2222">
        <v>325</v>
      </c>
      <c r="T2222">
        <v>0.8</v>
      </c>
      <c r="X2222" t="str">
        <f t="shared" si="37"/>
        <v>TB11</v>
      </c>
      <c r="Y2222">
        <f>VLOOKUP($X2222,Salt_Elev!$Q$1:$R$128,2,FALSE)</f>
        <v>8.6999999999999994E-2</v>
      </c>
    </row>
    <row r="2223" spans="1:25" x14ac:dyDescent="0.25">
      <c r="A2223" s="1">
        <v>45037</v>
      </c>
      <c r="B2223" s="2">
        <v>0.4236111111111111</v>
      </c>
      <c r="C2223" t="s">
        <v>103</v>
      </c>
      <c r="D2223" t="s">
        <v>157</v>
      </c>
      <c r="E2223" t="s">
        <v>25</v>
      </c>
      <c r="F2223" t="s">
        <v>138</v>
      </c>
      <c r="G2223">
        <v>11</v>
      </c>
      <c r="H2223">
        <v>56.5</v>
      </c>
      <c r="I2223">
        <v>95.5</v>
      </c>
      <c r="J2223">
        <v>0</v>
      </c>
      <c r="K2223" t="s">
        <v>27</v>
      </c>
      <c r="L2223">
        <v>95</v>
      </c>
      <c r="M2223">
        <v>20</v>
      </c>
      <c r="N2223">
        <v>105</v>
      </c>
      <c r="O2223" t="s">
        <v>174</v>
      </c>
      <c r="P2223" t="s">
        <v>29</v>
      </c>
      <c r="Q2223" t="s">
        <v>29</v>
      </c>
      <c r="R2223" t="s">
        <v>40</v>
      </c>
      <c r="S2223">
        <v>280</v>
      </c>
      <c r="T2223">
        <v>0.5</v>
      </c>
      <c r="X2223" t="str">
        <f t="shared" si="37"/>
        <v>TB11</v>
      </c>
      <c r="Y2223">
        <f>VLOOKUP($X2223,Salt_Elev!$Q$1:$R$128,2,FALSE)</f>
        <v>8.6999999999999994E-2</v>
      </c>
    </row>
    <row r="2224" spans="1:25" x14ac:dyDescent="0.25">
      <c r="A2224" s="1">
        <v>45037</v>
      </c>
      <c r="B2224" s="2">
        <v>0.4236111111111111</v>
      </c>
      <c r="C2224" t="s">
        <v>103</v>
      </c>
      <c r="D2224" t="s">
        <v>157</v>
      </c>
      <c r="E2224" t="s">
        <v>25</v>
      </c>
      <c r="F2224" t="s">
        <v>138</v>
      </c>
      <c r="G2224">
        <v>11</v>
      </c>
      <c r="H2224">
        <v>56.5</v>
      </c>
      <c r="I2224">
        <v>95.5</v>
      </c>
      <c r="J2224">
        <v>0</v>
      </c>
      <c r="K2224" t="s">
        <v>27</v>
      </c>
      <c r="L2224">
        <v>95</v>
      </c>
      <c r="M2224">
        <v>20</v>
      </c>
      <c r="N2224">
        <v>105</v>
      </c>
      <c r="O2224" t="s">
        <v>174</v>
      </c>
      <c r="P2224" t="s">
        <v>29</v>
      </c>
      <c r="Q2224" t="s">
        <v>29</v>
      </c>
      <c r="R2224" t="s">
        <v>40</v>
      </c>
      <c r="S2224">
        <v>183</v>
      </c>
      <c r="T2224">
        <v>0.5</v>
      </c>
      <c r="X2224" t="str">
        <f t="shared" si="37"/>
        <v>TB11</v>
      </c>
      <c r="Y2224">
        <f>VLOOKUP($X2224,Salt_Elev!$Q$1:$R$128,2,FALSE)</f>
        <v>8.6999999999999994E-2</v>
      </c>
    </row>
    <row r="2225" spans="1:25" x14ac:dyDescent="0.25">
      <c r="A2225" s="1">
        <v>45037</v>
      </c>
      <c r="B2225" s="2">
        <v>0.4236111111111111</v>
      </c>
      <c r="C2225" t="s">
        <v>103</v>
      </c>
      <c r="D2225" t="s">
        <v>157</v>
      </c>
      <c r="E2225" t="s">
        <v>25</v>
      </c>
      <c r="F2225" t="s">
        <v>138</v>
      </c>
      <c r="G2225">
        <v>11</v>
      </c>
      <c r="H2225">
        <v>56.5</v>
      </c>
      <c r="I2225">
        <v>95.5</v>
      </c>
      <c r="J2225">
        <v>0</v>
      </c>
      <c r="K2225" t="s">
        <v>44</v>
      </c>
      <c r="L2225">
        <v>0.5</v>
      </c>
      <c r="M2225">
        <v>30</v>
      </c>
      <c r="N2225">
        <v>34</v>
      </c>
      <c r="O2225" t="s">
        <v>119</v>
      </c>
      <c r="P2225" t="s">
        <v>29</v>
      </c>
      <c r="Q2225" t="s">
        <v>29</v>
      </c>
      <c r="R2225" t="s">
        <v>29</v>
      </c>
      <c r="S2225">
        <v>243</v>
      </c>
      <c r="T2225">
        <v>1</v>
      </c>
      <c r="X2225" t="str">
        <f t="shared" si="37"/>
        <v>TB11</v>
      </c>
      <c r="Y2225">
        <f>VLOOKUP($X2225,Salt_Elev!$Q$1:$R$128,2,FALSE)</f>
        <v>8.6999999999999994E-2</v>
      </c>
    </row>
    <row r="2226" spans="1:25" x14ac:dyDescent="0.25">
      <c r="A2226" s="1">
        <v>45037</v>
      </c>
      <c r="B2226" s="2">
        <v>0.4236111111111111</v>
      </c>
      <c r="C2226" t="s">
        <v>103</v>
      </c>
      <c r="D2226" t="s">
        <v>157</v>
      </c>
      <c r="E2226" t="s">
        <v>25</v>
      </c>
      <c r="F2226" t="s">
        <v>138</v>
      </c>
      <c r="G2226">
        <v>11</v>
      </c>
      <c r="H2226">
        <v>56.5</v>
      </c>
      <c r="I2226">
        <v>95.5</v>
      </c>
      <c r="J2226">
        <v>0</v>
      </c>
      <c r="K2226" t="s">
        <v>44</v>
      </c>
      <c r="L2226">
        <v>0.5</v>
      </c>
      <c r="M2226">
        <v>30</v>
      </c>
      <c r="N2226">
        <v>34</v>
      </c>
      <c r="O2226" t="s">
        <v>119</v>
      </c>
      <c r="P2226" t="s">
        <v>29</v>
      </c>
      <c r="Q2226" t="s">
        <v>29</v>
      </c>
      <c r="R2226" t="s">
        <v>29</v>
      </c>
      <c r="S2226">
        <v>333</v>
      </c>
      <c r="T2226">
        <v>1</v>
      </c>
      <c r="X2226" t="str">
        <f t="shared" si="37"/>
        <v>TB11</v>
      </c>
      <c r="Y2226">
        <f>VLOOKUP($X2226,Salt_Elev!$Q$1:$R$128,2,FALSE)</f>
        <v>8.6999999999999994E-2</v>
      </c>
    </row>
    <row r="2227" spans="1:25" x14ac:dyDescent="0.25">
      <c r="A2227" s="1">
        <v>45037</v>
      </c>
      <c r="B2227" s="2">
        <v>0.4236111111111111</v>
      </c>
      <c r="C2227" t="s">
        <v>103</v>
      </c>
      <c r="D2227" t="s">
        <v>157</v>
      </c>
      <c r="E2227" t="s">
        <v>25</v>
      </c>
      <c r="F2227" t="s">
        <v>138</v>
      </c>
      <c r="G2227">
        <v>11</v>
      </c>
      <c r="H2227">
        <v>56.5</v>
      </c>
      <c r="I2227">
        <v>95.5</v>
      </c>
      <c r="J2227">
        <v>0</v>
      </c>
      <c r="K2227" t="s">
        <v>44</v>
      </c>
      <c r="L2227">
        <v>0.5</v>
      </c>
      <c r="M2227">
        <v>30</v>
      </c>
      <c r="N2227">
        <v>34</v>
      </c>
      <c r="O2227" t="s">
        <v>119</v>
      </c>
      <c r="P2227" t="s">
        <v>29</v>
      </c>
      <c r="Q2227" t="s">
        <v>29</v>
      </c>
      <c r="R2227" t="s">
        <v>29</v>
      </c>
      <c r="S2227">
        <v>250</v>
      </c>
      <c r="T2227">
        <v>1</v>
      </c>
      <c r="X2227" t="str">
        <f t="shared" si="37"/>
        <v>TB11</v>
      </c>
      <c r="Y2227">
        <f>VLOOKUP($X2227,Salt_Elev!$Q$1:$R$128,2,FALSE)</f>
        <v>8.6999999999999994E-2</v>
      </c>
    </row>
    <row r="2228" spans="1:25" x14ac:dyDescent="0.25">
      <c r="A2228" s="1">
        <v>45037</v>
      </c>
      <c r="B2228" s="2">
        <v>0.4236111111111111</v>
      </c>
      <c r="C2228" t="s">
        <v>103</v>
      </c>
      <c r="D2228" t="s">
        <v>157</v>
      </c>
      <c r="E2228" t="s">
        <v>25</v>
      </c>
      <c r="F2228" t="s">
        <v>138</v>
      </c>
      <c r="G2228">
        <v>11</v>
      </c>
      <c r="H2228">
        <v>56.5</v>
      </c>
      <c r="I2228">
        <v>95.5</v>
      </c>
      <c r="J2228">
        <v>0</v>
      </c>
      <c r="K2228" t="s">
        <v>44</v>
      </c>
      <c r="L2228">
        <v>0.5</v>
      </c>
      <c r="M2228">
        <v>30</v>
      </c>
      <c r="N2228">
        <v>34</v>
      </c>
      <c r="O2228" t="s">
        <v>119</v>
      </c>
      <c r="P2228" t="s">
        <v>29</v>
      </c>
      <c r="Q2228" t="s">
        <v>29</v>
      </c>
      <c r="R2228" t="s">
        <v>29</v>
      </c>
      <c r="S2228">
        <v>263</v>
      </c>
      <c r="T2228">
        <v>1</v>
      </c>
      <c r="X2228" t="str">
        <f t="shared" si="37"/>
        <v>TB11</v>
      </c>
      <c r="Y2228">
        <f>VLOOKUP($X2228,Salt_Elev!$Q$1:$R$128,2,FALSE)</f>
        <v>8.6999999999999994E-2</v>
      </c>
    </row>
    <row r="2229" spans="1:25" x14ac:dyDescent="0.25">
      <c r="A2229" s="1">
        <v>45037</v>
      </c>
      <c r="B2229" s="2">
        <v>0.4236111111111111</v>
      </c>
      <c r="C2229" t="s">
        <v>103</v>
      </c>
      <c r="D2229" t="s">
        <v>157</v>
      </c>
      <c r="E2229" t="s">
        <v>25</v>
      </c>
      <c r="F2229" t="s">
        <v>138</v>
      </c>
      <c r="G2229">
        <v>11</v>
      </c>
      <c r="H2229">
        <v>56.5</v>
      </c>
      <c r="I2229">
        <v>95.5</v>
      </c>
      <c r="J2229">
        <v>0</v>
      </c>
      <c r="K2229" t="s">
        <v>44</v>
      </c>
      <c r="L2229">
        <v>0.5</v>
      </c>
      <c r="M2229">
        <v>30</v>
      </c>
      <c r="N2229">
        <v>34</v>
      </c>
      <c r="O2229" t="s">
        <v>119</v>
      </c>
      <c r="P2229" t="s">
        <v>29</v>
      </c>
      <c r="Q2229" t="s">
        <v>29</v>
      </c>
      <c r="R2229" t="s">
        <v>29</v>
      </c>
      <c r="S2229">
        <v>213</v>
      </c>
      <c r="T2229">
        <v>0.8</v>
      </c>
      <c r="X2229" t="str">
        <f t="shared" si="37"/>
        <v>TB11</v>
      </c>
      <c r="Y2229">
        <f>VLOOKUP($X2229,Salt_Elev!$Q$1:$R$128,2,FALSE)</f>
        <v>8.6999999999999994E-2</v>
      </c>
    </row>
    <row r="2230" spans="1:25" x14ac:dyDescent="0.25">
      <c r="A2230" s="1">
        <v>45037</v>
      </c>
      <c r="B2230" s="2">
        <v>0.4236111111111111</v>
      </c>
      <c r="C2230" t="s">
        <v>103</v>
      </c>
      <c r="D2230" t="s">
        <v>157</v>
      </c>
      <c r="E2230" t="s">
        <v>25</v>
      </c>
      <c r="F2230" t="s">
        <v>138</v>
      </c>
      <c r="G2230">
        <v>11</v>
      </c>
      <c r="H2230">
        <v>56.5</v>
      </c>
      <c r="I2230">
        <v>95.5</v>
      </c>
      <c r="J2230">
        <v>0</v>
      </c>
      <c r="K2230" t="s">
        <v>44</v>
      </c>
      <c r="L2230">
        <v>0.5</v>
      </c>
      <c r="M2230">
        <v>30</v>
      </c>
      <c r="N2230">
        <v>34</v>
      </c>
      <c r="O2230" t="s">
        <v>119</v>
      </c>
      <c r="P2230" t="s">
        <v>29</v>
      </c>
      <c r="Q2230" t="s">
        <v>29</v>
      </c>
      <c r="R2230" t="s">
        <v>29</v>
      </c>
      <c r="S2230">
        <v>211</v>
      </c>
      <c r="T2230">
        <v>0.8</v>
      </c>
      <c r="X2230" t="str">
        <f t="shared" si="37"/>
        <v>TB11</v>
      </c>
      <c r="Y2230">
        <f>VLOOKUP($X2230,Salt_Elev!$Q$1:$R$128,2,FALSE)</f>
        <v>8.6999999999999994E-2</v>
      </c>
    </row>
    <row r="2231" spans="1:25" x14ac:dyDescent="0.25">
      <c r="A2231" s="1">
        <v>45037</v>
      </c>
      <c r="B2231" s="2">
        <v>0.4236111111111111</v>
      </c>
      <c r="C2231" t="s">
        <v>103</v>
      </c>
      <c r="D2231" t="s">
        <v>157</v>
      </c>
      <c r="E2231" t="s">
        <v>25</v>
      </c>
      <c r="F2231" t="s">
        <v>138</v>
      </c>
      <c r="G2231">
        <v>11</v>
      </c>
      <c r="H2231">
        <v>56.5</v>
      </c>
      <c r="I2231">
        <v>95.5</v>
      </c>
      <c r="J2231">
        <v>0</v>
      </c>
      <c r="K2231" t="s">
        <v>44</v>
      </c>
      <c r="L2231">
        <v>0.5</v>
      </c>
      <c r="M2231">
        <v>30</v>
      </c>
      <c r="N2231">
        <v>34</v>
      </c>
      <c r="O2231" t="s">
        <v>119</v>
      </c>
      <c r="P2231" t="s">
        <v>29</v>
      </c>
      <c r="Q2231" t="s">
        <v>29</v>
      </c>
      <c r="R2231" t="s">
        <v>29</v>
      </c>
      <c r="S2231">
        <v>205</v>
      </c>
      <c r="T2231">
        <v>0.8</v>
      </c>
      <c r="X2231" t="str">
        <f t="shared" si="37"/>
        <v>TB11</v>
      </c>
      <c r="Y2231">
        <f>VLOOKUP($X2231,Salt_Elev!$Q$1:$R$128,2,FALSE)</f>
        <v>8.6999999999999994E-2</v>
      </c>
    </row>
    <row r="2232" spans="1:25" x14ac:dyDescent="0.25">
      <c r="A2232" s="1">
        <v>45037</v>
      </c>
      <c r="B2232" s="2">
        <v>0.4236111111111111</v>
      </c>
      <c r="C2232" t="s">
        <v>103</v>
      </c>
      <c r="D2232" t="s">
        <v>157</v>
      </c>
      <c r="E2232" t="s">
        <v>25</v>
      </c>
      <c r="F2232" t="s">
        <v>138</v>
      </c>
      <c r="G2232">
        <v>11</v>
      </c>
      <c r="H2232">
        <v>56.5</v>
      </c>
      <c r="I2232">
        <v>95.5</v>
      </c>
      <c r="J2232">
        <v>0</v>
      </c>
      <c r="K2232" t="s">
        <v>44</v>
      </c>
      <c r="L2232">
        <v>0.5</v>
      </c>
      <c r="M2232">
        <v>30</v>
      </c>
      <c r="N2232">
        <v>34</v>
      </c>
      <c r="O2232" t="s">
        <v>119</v>
      </c>
      <c r="P2232" t="s">
        <v>29</v>
      </c>
      <c r="Q2232" t="s">
        <v>29</v>
      </c>
      <c r="R2232" t="s">
        <v>29</v>
      </c>
      <c r="S2232">
        <v>186</v>
      </c>
      <c r="T2232">
        <v>0.8</v>
      </c>
      <c r="X2232" t="str">
        <f t="shared" si="37"/>
        <v>TB11</v>
      </c>
      <c r="Y2232">
        <f>VLOOKUP($X2232,Salt_Elev!$Q$1:$R$128,2,FALSE)</f>
        <v>8.6999999999999994E-2</v>
      </c>
    </row>
    <row r="2233" spans="1:25" x14ac:dyDescent="0.25">
      <c r="A2233" s="1">
        <v>45037</v>
      </c>
      <c r="B2233" s="2">
        <v>0.4236111111111111</v>
      </c>
      <c r="C2233" t="s">
        <v>103</v>
      </c>
      <c r="D2233" t="s">
        <v>157</v>
      </c>
      <c r="E2233" t="s">
        <v>25</v>
      </c>
      <c r="F2233" t="s">
        <v>138</v>
      </c>
      <c r="G2233">
        <v>11</v>
      </c>
      <c r="H2233">
        <v>56.5</v>
      </c>
      <c r="I2233">
        <v>95.5</v>
      </c>
      <c r="J2233">
        <v>0</v>
      </c>
      <c r="K2233" t="s">
        <v>44</v>
      </c>
      <c r="L2233">
        <v>0.5</v>
      </c>
      <c r="M2233">
        <v>30</v>
      </c>
      <c r="N2233">
        <v>34</v>
      </c>
      <c r="O2233" t="s">
        <v>119</v>
      </c>
      <c r="P2233" t="s">
        <v>29</v>
      </c>
      <c r="Q2233" t="s">
        <v>29</v>
      </c>
      <c r="R2233" t="s">
        <v>29</v>
      </c>
      <c r="S2233">
        <v>125</v>
      </c>
      <c r="T2233">
        <v>0.5</v>
      </c>
      <c r="X2233" t="str">
        <f t="shared" si="37"/>
        <v>TB11</v>
      </c>
      <c r="Y2233">
        <f>VLOOKUP($X2233,Salt_Elev!$Q$1:$R$128,2,FALSE)</f>
        <v>8.6999999999999994E-2</v>
      </c>
    </row>
    <row r="2234" spans="1:25" x14ac:dyDescent="0.25">
      <c r="A2234" s="1">
        <v>45037</v>
      </c>
      <c r="B2234" s="2">
        <v>0.4236111111111111</v>
      </c>
      <c r="C2234" t="s">
        <v>103</v>
      </c>
      <c r="D2234" t="s">
        <v>157</v>
      </c>
      <c r="E2234" t="s">
        <v>25</v>
      </c>
      <c r="F2234" t="s">
        <v>138</v>
      </c>
      <c r="G2234">
        <v>11</v>
      </c>
      <c r="H2234">
        <v>56.5</v>
      </c>
      <c r="I2234">
        <v>95.5</v>
      </c>
      <c r="J2234">
        <v>0</v>
      </c>
      <c r="K2234" t="s">
        <v>44</v>
      </c>
      <c r="L2234">
        <v>0.5</v>
      </c>
      <c r="M2234">
        <v>30</v>
      </c>
      <c r="N2234">
        <v>34</v>
      </c>
      <c r="O2234" t="s">
        <v>119</v>
      </c>
      <c r="P2234" t="s">
        <v>29</v>
      </c>
      <c r="Q2234" t="s">
        <v>29</v>
      </c>
      <c r="R2234" t="s">
        <v>29</v>
      </c>
      <c r="S2234">
        <v>98</v>
      </c>
      <c r="T2234">
        <v>0.5</v>
      </c>
      <c r="X2234" t="str">
        <f t="shared" si="37"/>
        <v>TB11</v>
      </c>
      <c r="Y2234">
        <f>VLOOKUP($X2234,Salt_Elev!$Q$1:$R$128,2,FALSE)</f>
        <v>8.6999999999999994E-2</v>
      </c>
    </row>
    <row r="2235" spans="1:25" x14ac:dyDescent="0.25">
      <c r="A2235" s="1">
        <v>45037</v>
      </c>
      <c r="B2235" s="2">
        <v>0.43124999999999997</v>
      </c>
      <c r="C2235" t="s">
        <v>96</v>
      </c>
      <c r="D2235" t="s">
        <v>110</v>
      </c>
      <c r="E2235" t="s">
        <v>25</v>
      </c>
      <c r="F2235" t="s">
        <v>138</v>
      </c>
      <c r="G2235">
        <v>12</v>
      </c>
      <c r="H2235">
        <v>61.7</v>
      </c>
      <c r="I2235">
        <v>95</v>
      </c>
      <c r="J2235">
        <v>0</v>
      </c>
      <c r="K2235" t="s">
        <v>27</v>
      </c>
      <c r="L2235">
        <v>95</v>
      </c>
      <c r="M2235">
        <v>20</v>
      </c>
      <c r="N2235">
        <v>195</v>
      </c>
      <c r="O2235" t="s">
        <v>109</v>
      </c>
      <c r="P2235" t="s">
        <v>29</v>
      </c>
      <c r="Q2235" t="s">
        <v>29</v>
      </c>
      <c r="R2235" t="s">
        <v>40</v>
      </c>
      <c r="S2235">
        <v>383</v>
      </c>
      <c r="T2235">
        <v>1</v>
      </c>
      <c r="U2235" t="s">
        <v>175</v>
      </c>
      <c r="W2235">
        <v>5</v>
      </c>
      <c r="X2235" t="str">
        <f t="shared" si="37"/>
        <v>TB12</v>
      </c>
      <c r="Y2235">
        <f>VLOOKUP($X2235,Salt_Elev!$Q$1:$R$128,2,FALSE)</f>
        <v>8.3000000000000004E-2</v>
      </c>
    </row>
    <row r="2236" spans="1:25" x14ac:dyDescent="0.25">
      <c r="A2236" s="1">
        <v>45037</v>
      </c>
      <c r="B2236" s="2">
        <v>0.43124999999999997</v>
      </c>
      <c r="C2236" t="s">
        <v>96</v>
      </c>
      <c r="D2236" t="s">
        <v>110</v>
      </c>
      <c r="E2236" t="s">
        <v>25</v>
      </c>
      <c r="F2236" t="s">
        <v>138</v>
      </c>
      <c r="G2236">
        <v>12</v>
      </c>
      <c r="H2236">
        <v>61.7</v>
      </c>
      <c r="I2236">
        <v>95</v>
      </c>
      <c r="J2236">
        <v>0</v>
      </c>
      <c r="K2236" t="s">
        <v>27</v>
      </c>
      <c r="L2236">
        <v>95</v>
      </c>
      <c r="M2236">
        <v>20</v>
      </c>
      <c r="N2236">
        <v>195</v>
      </c>
      <c r="O2236" t="s">
        <v>109</v>
      </c>
      <c r="P2236" t="s">
        <v>29</v>
      </c>
      <c r="Q2236" t="s">
        <v>29</v>
      </c>
      <c r="R2236" t="s">
        <v>40</v>
      </c>
      <c r="S2236">
        <v>290</v>
      </c>
      <c r="T2236">
        <v>1</v>
      </c>
      <c r="U2236" t="s">
        <v>175</v>
      </c>
      <c r="W2236">
        <v>5</v>
      </c>
      <c r="X2236" t="str">
        <f t="shared" si="37"/>
        <v>TB12</v>
      </c>
      <c r="Y2236">
        <f>VLOOKUP($X2236,Salt_Elev!$Q$1:$R$128,2,FALSE)</f>
        <v>8.3000000000000004E-2</v>
      </c>
    </row>
    <row r="2237" spans="1:25" x14ac:dyDescent="0.25">
      <c r="A2237" s="1">
        <v>45037</v>
      </c>
      <c r="B2237" s="2">
        <v>0.43124999999999997</v>
      </c>
      <c r="C2237" t="s">
        <v>96</v>
      </c>
      <c r="D2237" t="s">
        <v>110</v>
      </c>
      <c r="E2237" t="s">
        <v>25</v>
      </c>
      <c r="F2237" t="s">
        <v>138</v>
      </c>
      <c r="G2237">
        <v>12</v>
      </c>
      <c r="H2237">
        <v>61.7</v>
      </c>
      <c r="I2237">
        <v>95</v>
      </c>
      <c r="J2237">
        <v>0</v>
      </c>
      <c r="K2237" t="s">
        <v>27</v>
      </c>
      <c r="L2237">
        <v>95</v>
      </c>
      <c r="M2237">
        <v>20</v>
      </c>
      <c r="N2237">
        <v>195</v>
      </c>
      <c r="O2237" t="s">
        <v>109</v>
      </c>
      <c r="P2237" t="s">
        <v>29</v>
      </c>
      <c r="Q2237" t="s">
        <v>29</v>
      </c>
      <c r="R2237" t="s">
        <v>40</v>
      </c>
      <c r="S2237">
        <v>271</v>
      </c>
      <c r="T2237">
        <v>0.9</v>
      </c>
      <c r="U2237" t="s">
        <v>175</v>
      </c>
      <c r="W2237">
        <v>5</v>
      </c>
      <c r="X2237" t="str">
        <f t="shared" si="37"/>
        <v>TB12</v>
      </c>
      <c r="Y2237">
        <f>VLOOKUP($X2237,Salt_Elev!$Q$1:$R$128,2,FALSE)</f>
        <v>8.3000000000000004E-2</v>
      </c>
    </row>
    <row r="2238" spans="1:25" x14ac:dyDescent="0.25">
      <c r="A2238" s="1">
        <v>45037</v>
      </c>
      <c r="B2238" s="2">
        <v>0.43124999999999997</v>
      </c>
      <c r="C2238" t="s">
        <v>96</v>
      </c>
      <c r="D2238" t="s">
        <v>110</v>
      </c>
      <c r="E2238" t="s">
        <v>25</v>
      </c>
      <c r="F2238" t="s">
        <v>138</v>
      </c>
      <c r="G2238">
        <v>12</v>
      </c>
      <c r="H2238">
        <v>61.7</v>
      </c>
      <c r="I2238">
        <v>95</v>
      </c>
      <c r="J2238">
        <v>0</v>
      </c>
      <c r="K2238" t="s">
        <v>27</v>
      </c>
      <c r="L2238">
        <v>95</v>
      </c>
      <c r="M2238">
        <v>20</v>
      </c>
      <c r="N2238">
        <v>195</v>
      </c>
      <c r="O2238" t="s">
        <v>109</v>
      </c>
      <c r="P2238" t="s">
        <v>29</v>
      </c>
      <c r="Q2238" t="s">
        <v>29</v>
      </c>
      <c r="R2238" t="s">
        <v>40</v>
      </c>
      <c r="S2238">
        <v>342</v>
      </c>
      <c r="T2238">
        <v>0.9</v>
      </c>
      <c r="U2238" t="s">
        <v>175</v>
      </c>
      <c r="W2238">
        <v>5</v>
      </c>
      <c r="X2238" t="str">
        <f t="shared" si="37"/>
        <v>TB12</v>
      </c>
      <c r="Y2238">
        <f>VLOOKUP($X2238,Salt_Elev!$Q$1:$R$128,2,FALSE)</f>
        <v>8.3000000000000004E-2</v>
      </c>
    </row>
    <row r="2239" spans="1:25" x14ac:dyDescent="0.25">
      <c r="A2239" s="1">
        <v>45037</v>
      </c>
      <c r="B2239" s="2">
        <v>0.43124999999999997</v>
      </c>
      <c r="C2239" t="s">
        <v>96</v>
      </c>
      <c r="D2239" t="s">
        <v>110</v>
      </c>
      <c r="E2239" t="s">
        <v>25</v>
      </c>
      <c r="F2239" t="s">
        <v>138</v>
      </c>
      <c r="G2239">
        <v>12</v>
      </c>
      <c r="H2239">
        <v>61.7</v>
      </c>
      <c r="I2239">
        <v>95</v>
      </c>
      <c r="J2239">
        <v>0</v>
      </c>
      <c r="K2239" t="s">
        <v>27</v>
      </c>
      <c r="L2239">
        <v>95</v>
      </c>
      <c r="M2239">
        <v>20</v>
      </c>
      <c r="N2239">
        <v>195</v>
      </c>
      <c r="O2239" t="s">
        <v>109</v>
      </c>
      <c r="P2239" t="s">
        <v>29</v>
      </c>
      <c r="Q2239" t="s">
        <v>29</v>
      </c>
      <c r="R2239" t="s">
        <v>40</v>
      </c>
      <c r="S2239">
        <v>289</v>
      </c>
      <c r="T2239">
        <v>0.9</v>
      </c>
      <c r="U2239" t="s">
        <v>175</v>
      </c>
      <c r="W2239">
        <v>5</v>
      </c>
      <c r="X2239" t="str">
        <f t="shared" si="37"/>
        <v>TB12</v>
      </c>
      <c r="Y2239">
        <f>VLOOKUP($X2239,Salt_Elev!$Q$1:$R$128,2,FALSE)</f>
        <v>8.3000000000000004E-2</v>
      </c>
    </row>
    <row r="2240" spans="1:25" x14ac:dyDescent="0.25">
      <c r="A2240" s="1">
        <v>45037</v>
      </c>
      <c r="B2240" s="2">
        <v>0.43124999999999997</v>
      </c>
      <c r="C2240" t="s">
        <v>96</v>
      </c>
      <c r="D2240" t="s">
        <v>110</v>
      </c>
      <c r="E2240" t="s">
        <v>25</v>
      </c>
      <c r="F2240" t="s">
        <v>138</v>
      </c>
      <c r="G2240">
        <v>12</v>
      </c>
      <c r="H2240">
        <v>61.7</v>
      </c>
      <c r="I2240">
        <v>95</v>
      </c>
      <c r="J2240">
        <v>0</v>
      </c>
      <c r="K2240" t="s">
        <v>27</v>
      </c>
      <c r="L2240">
        <v>95</v>
      </c>
      <c r="M2240">
        <v>20</v>
      </c>
      <c r="N2240">
        <v>195</v>
      </c>
      <c r="O2240" t="s">
        <v>109</v>
      </c>
      <c r="P2240" t="s">
        <v>29</v>
      </c>
      <c r="Q2240" t="s">
        <v>29</v>
      </c>
      <c r="R2240" t="s">
        <v>40</v>
      </c>
      <c r="S2240">
        <v>494</v>
      </c>
      <c r="T2240">
        <v>0.9</v>
      </c>
      <c r="U2240" t="s">
        <v>175</v>
      </c>
      <c r="W2240">
        <v>5</v>
      </c>
      <c r="X2240" t="str">
        <f t="shared" si="37"/>
        <v>TB12</v>
      </c>
      <c r="Y2240">
        <f>VLOOKUP($X2240,Salt_Elev!$Q$1:$R$128,2,FALSE)</f>
        <v>8.3000000000000004E-2</v>
      </c>
    </row>
    <row r="2241" spans="1:25" x14ac:dyDescent="0.25">
      <c r="A2241" s="1">
        <v>45037</v>
      </c>
      <c r="B2241" s="2">
        <v>0.43124999999999997</v>
      </c>
      <c r="C2241" t="s">
        <v>96</v>
      </c>
      <c r="D2241" t="s">
        <v>110</v>
      </c>
      <c r="E2241" t="s">
        <v>25</v>
      </c>
      <c r="F2241" t="s">
        <v>138</v>
      </c>
      <c r="G2241">
        <v>12</v>
      </c>
      <c r="H2241">
        <v>61.7</v>
      </c>
      <c r="I2241">
        <v>95</v>
      </c>
      <c r="J2241">
        <v>0</v>
      </c>
      <c r="K2241" t="s">
        <v>27</v>
      </c>
      <c r="L2241">
        <v>95</v>
      </c>
      <c r="M2241">
        <v>20</v>
      </c>
      <c r="N2241">
        <v>195</v>
      </c>
      <c r="O2241" t="s">
        <v>109</v>
      </c>
      <c r="P2241" t="s">
        <v>29</v>
      </c>
      <c r="Q2241" t="s">
        <v>29</v>
      </c>
      <c r="R2241" t="s">
        <v>40</v>
      </c>
      <c r="S2241">
        <v>482</v>
      </c>
      <c r="T2241">
        <v>0.9</v>
      </c>
      <c r="U2241" t="s">
        <v>175</v>
      </c>
      <c r="W2241">
        <v>5</v>
      </c>
      <c r="X2241" t="str">
        <f t="shared" si="37"/>
        <v>TB12</v>
      </c>
      <c r="Y2241">
        <f>VLOOKUP($X2241,Salt_Elev!$Q$1:$R$128,2,FALSE)</f>
        <v>8.3000000000000004E-2</v>
      </c>
    </row>
    <row r="2242" spans="1:25" x14ac:dyDescent="0.25">
      <c r="A2242" s="1">
        <v>45037</v>
      </c>
      <c r="B2242" s="2">
        <v>0.43124999999999997</v>
      </c>
      <c r="C2242" t="s">
        <v>96</v>
      </c>
      <c r="D2242" t="s">
        <v>110</v>
      </c>
      <c r="E2242" t="s">
        <v>25</v>
      </c>
      <c r="F2242" t="s">
        <v>138</v>
      </c>
      <c r="G2242">
        <v>12</v>
      </c>
      <c r="H2242">
        <v>61.7</v>
      </c>
      <c r="I2242">
        <v>95</v>
      </c>
      <c r="J2242">
        <v>0</v>
      </c>
      <c r="K2242" t="s">
        <v>27</v>
      </c>
      <c r="L2242">
        <v>95</v>
      </c>
      <c r="M2242">
        <v>20</v>
      </c>
      <c r="N2242">
        <v>195</v>
      </c>
      <c r="O2242" t="s">
        <v>109</v>
      </c>
      <c r="P2242" t="s">
        <v>29</v>
      </c>
      <c r="Q2242" t="s">
        <v>29</v>
      </c>
      <c r="R2242" t="s">
        <v>40</v>
      </c>
      <c r="S2242">
        <v>390</v>
      </c>
      <c r="T2242">
        <v>0.9</v>
      </c>
      <c r="U2242" t="s">
        <v>175</v>
      </c>
      <c r="W2242">
        <v>5</v>
      </c>
      <c r="X2242" t="str">
        <f t="shared" si="37"/>
        <v>TB12</v>
      </c>
      <c r="Y2242">
        <f>VLOOKUP($X2242,Salt_Elev!$Q$1:$R$128,2,FALSE)</f>
        <v>8.3000000000000004E-2</v>
      </c>
    </row>
    <row r="2243" spans="1:25" x14ac:dyDescent="0.25">
      <c r="A2243" s="1">
        <v>45037</v>
      </c>
      <c r="B2243" s="2">
        <v>0.43124999999999997</v>
      </c>
      <c r="C2243" t="s">
        <v>96</v>
      </c>
      <c r="D2243" t="s">
        <v>110</v>
      </c>
      <c r="E2243" t="s">
        <v>25</v>
      </c>
      <c r="F2243" t="s">
        <v>138</v>
      </c>
      <c r="G2243">
        <v>12</v>
      </c>
      <c r="H2243">
        <v>61.7</v>
      </c>
      <c r="I2243">
        <v>95</v>
      </c>
      <c r="J2243">
        <v>0</v>
      </c>
      <c r="K2243" t="s">
        <v>27</v>
      </c>
      <c r="L2243">
        <v>95</v>
      </c>
      <c r="M2243">
        <v>20</v>
      </c>
      <c r="N2243">
        <v>195</v>
      </c>
      <c r="O2243" t="s">
        <v>109</v>
      </c>
      <c r="P2243" t="s">
        <v>29</v>
      </c>
      <c r="Q2243" t="s">
        <v>29</v>
      </c>
      <c r="R2243" t="s">
        <v>40</v>
      </c>
      <c r="S2243">
        <v>343</v>
      </c>
      <c r="T2243">
        <v>0.8</v>
      </c>
      <c r="U2243" t="s">
        <v>175</v>
      </c>
      <c r="W2243">
        <v>5</v>
      </c>
      <c r="X2243" t="str">
        <f t="shared" si="37"/>
        <v>TB12</v>
      </c>
      <c r="Y2243">
        <f>VLOOKUP($X2243,Salt_Elev!$Q$1:$R$128,2,FALSE)</f>
        <v>8.3000000000000004E-2</v>
      </c>
    </row>
    <row r="2244" spans="1:25" x14ac:dyDescent="0.25">
      <c r="A2244" s="1">
        <v>45037</v>
      </c>
      <c r="B2244" s="2">
        <v>0.43124999999999997</v>
      </c>
      <c r="C2244" t="s">
        <v>96</v>
      </c>
      <c r="D2244" t="s">
        <v>110</v>
      </c>
      <c r="E2244" t="s">
        <v>25</v>
      </c>
      <c r="F2244" t="s">
        <v>138</v>
      </c>
      <c r="G2244">
        <v>12</v>
      </c>
      <c r="H2244">
        <v>61.7</v>
      </c>
      <c r="I2244">
        <v>95</v>
      </c>
      <c r="J2244">
        <v>0</v>
      </c>
      <c r="K2244" t="s">
        <v>27</v>
      </c>
      <c r="L2244">
        <v>95</v>
      </c>
      <c r="M2244">
        <v>20</v>
      </c>
      <c r="N2244">
        <v>195</v>
      </c>
      <c r="O2244" t="s">
        <v>109</v>
      </c>
      <c r="P2244" t="s">
        <v>29</v>
      </c>
      <c r="Q2244" t="s">
        <v>29</v>
      </c>
      <c r="R2244" t="s">
        <v>40</v>
      </c>
      <c r="S2244">
        <v>369</v>
      </c>
      <c r="T2244">
        <v>0.4</v>
      </c>
      <c r="U2244" t="s">
        <v>175</v>
      </c>
      <c r="W2244">
        <v>5</v>
      </c>
      <c r="X2244" t="str">
        <f t="shared" si="37"/>
        <v>TB12</v>
      </c>
      <c r="Y2244">
        <f>VLOOKUP($X2244,Salt_Elev!$Q$1:$R$128,2,FALSE)</f>
        <v>8.3000000000000004E-2</v>
      </c>
    </row>
  </sheetData>
  <sortState xmlns:xlrd2="http://schemas.microsoft.com/office/spreadsheetml/2017/richdata2" ref="A2:Y2244">
    <sortCondition descending="1" ref="E2:E2244"/>
    <sortCondition ref="F2:F2244"/>
    <sortCondition ref="G2:G2244"/>
    <sortCondition ref="K2:K2244"/>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46A284-BC89-4FE0-886F-ED05D8FB782C}">
  <dimension ref="A1:R128"/>
  <sheetViews>
    <sheetView tabSelected="1" workbookViewId="0">
      <pane ySplit="1" topLeftCell="A73" activePane="bottomLeft" state="frozen"/>
      <selection pane="bottomLeft" activeCell="S105" sqref="S105"/>
    </sheetView>
  </sheetViews>
  <sheetFormatPr defaultRowHeight="15" x14ac:dyDescent="0.25"/>
  <cols>
    <col min="13" max="13" width="12.42578125" bestFit="1" customWidth="1"/>
  </cols>
  <sheetData>
    <row r="1" spans="1:18" x14ac:dyDescent="0.25">
      <c r="A1" t="s">
        <v>256</v>
      </c>
      <c r="B1" t="s">
        <v>257</v>
      </c>
      <c r="C1" t="s">
        <v>258</v>
      </c>
      <c r="D1" t="s">
        <v>259</v>
      </c>
      <c r="E1" t="s">
        <v>260</v>
      </c>
      <c r="F1" t="s">
        <v>261</v>
      </c>
      <c r="G1" t="s">
        <v>262</v>
      </c>
      <c r="H1" t="s">
        <v>264</v>
      </c>
      <c r="I1" t="s">
        <v>265</v>
      </c>
      <c r="J1" t="s">
        <v>266</v>
      </c>
      <c r="K1" t="s">
        <v>267</v>
      </c>
      <c r="L1" t="s">
        <v>268</v>
      </c>
      <c r="M1" t="s">
        <v>269</v>
      </c>
      <c r="N1" t="s">
        <v>5</v>
      </c>
      <c r="O1" t="s">
        <v>270</v>
      </c>
      <c r="P1" t="s">
        <v>6</v>
      </c>
      <c r="Q1" t="s">
        <v>408</v>
      </c>
      <c r="R1" t="s">
        <v>263</v>
      </c>
    </row>
    <row r="2" spans="1:18" x14ac:dyDescent="0.25">
      <c r="A2" t="s">
        <v>286</v>
      </c>
      <c r="B2" s="6">
        <v>45034.509027777778</v>
      </c>
      <c r="C2">
        <v>-32.865766620000002</v>
      </c>
      <c r="D2">
        <v>151.7136697</v>
      </c>
      <c r="E2">
        <v>26.553000000000001</v>
      </c>
      <c r="F2">
        <v>6362860.8150000004</v>
      </c>
      <c r="G2">
        <v>379650.56099999999</v>
      </c>
      <c r="H2" t="s">
        <v>272</v>
      </c>
      <c r="I2">
        <v>8.9999999999999993E-3</v>
      </c>
      <c r="J2">
        <v>1.7999999999999999E-2</v>
      </c>
      <c r="K2">
        <v>1.4</v>
      </c>
      <c r="L2">
        <v>16</v>
      </c>
      <c r="M2" t="s">
        <v>273</v>
      </c>
      <c r="N2" t="s">
        <v>108</v>
      </c>
      <c r="O2" t="s">
        <v>274</v>
      </c>
      <c r="P2">
        <v>1</v>
      </c>
      <c r="Q2" t="str">
        <f>_xlfn.CONCAT(N2,P2)</f>
        <v>AE1</v>
      </c>
      <c r="R2">
        <v>0.34100000000000003</v>
      </c>
    </row>
    <row r="3" spans="1:18" x14ac:dyDescent="0.25">
      <c r="A3" t="s">
        <v>287</v>
      </c>
      <c r="B3" s="6">
        <v>45034.51666666667</v>
      </c>
      <c r="C3">
        <v>-32.865682620000001</v>
      </c>
      <c r="D3">
        <v>151.71379669999999</v>
      </c>
      <c r="E3">
        <v>26.51</v>
      </c>
      <c r="F3">
        <v>6362870.2719999999</v>
      </c>
      <c r="G3">
        <v>379662.33799999999</v>
      </c>
      <c r="H3" t="s">
        <v>272</v>
      </c>
      <c r="I3">
        <v>8.9999999999999993E-3</v>
      </c>
      <c r="J3">
        <v>1.7000000000000001E-2</v>
      </c>
      <c r="K3">
        <v>1.3</v>
      </c>
      <c r="L3">
        <v>17</v>
      </c>
      <c r="M3" t="s">
        <v>273</v>
      </c>
      <c r="N3" t="s">
        <v>108</v>
      </c>
      <c r="O3" t="s">
        <v>274</v>
      </c>
      <c r="P3">
        <v>2</v>
      </c>
      <c r="Q3" t="str">
        <f t="shared" ref="Q3:Q66" si="0">_xlfn.CONCAT(N3,P3)</f>
        <v>AE2</v>
      </c>
      <c r="R3">
        <v>0.29799999999999999</v>
      </c>
    </row>
    <row r="4" spans="1:18" x14ac:dyDescent="0.25">
      <c r="A4" t="s">
        <v>288</v>
      </c>
      <c r="B4" s="6">
        <v>45034.533333333333</v>
      </c>
      <c r="C4">
        <v>-32.866093530000001</v>
      </c>
      <c r="D4">
        <v>151.71439430000001</v>
      </c>
      <c r="E4">
        <v>26.469000000000001</v>
      </c>
      <c r="F4">
        <v>6362825.3959999997</v>
      </c>
      <c r="G4">
        <v>379718.80300000001</v>
      </c>
      <c r="H4" t="s">
        <v>272</v>
      </c>
      <c r="I4">
        <v>0.01</v>
      </c>
      <c r="J4">
        <v>2.4E-2</v>
      </c>
      <c r="K4">
        <v>2</v>
      </c>
      <c r="L4">
        <v>14</v>
      </c>
      <c r="M4" t="s">
        <v>273</v>
      </c>
      <c r="N4" t="s">
        <v>108</v>
      </c>
      <c r="O4" t="s">
        <v>274</v>
      </c>
      <c r="P4">
        <v>3</v>
      </c>
      <c r="Q4" t="str">
        <f t="shared" si="0"/>
        <v>AE3</v>
      </c>
      <c r="R4">
        <v>0.25800000000000001</v>
      </c>
    </row>
    <row r="5" spans="1:18" x14ac:dyDescent="0.25">
      <c r="A5" t="s">
        <v>289</v>
      </c>
      <c r="B5" s="6">
        <v>45034.545138888891</v>
      </c>
      <c r="C5">
        <v>-32.866682910000002</v>
      </c>
      <c r="D5">
        <v>151.7151035</v>
      </c>
      <c r="E5">
        <v>26.437000000000001</v>
      </c>
      <c r="F5">
        <v>6362760.8600000003</v>
      </c>
      <c r="G5">
        <v>379785.95500000002</v>
      </c>
      <c r="H5" t="s">
        <v>272</v>
      </c>
      <c r="I5">
        <v>1.4999999999999999E-2</v>
      </c>
      <c r="J5">
        <v>3.1E-2</v>
      </c>
      <c r="K5">
        <v>1.6</v>
      </c>
      <c r="L5">
        <v>15</v>
      </c>
      <c r="M5" t="s">
        <v>273</v>
      </c>
      <c r="N5" t="s">
        <v>108</v>
      </c>
      <c r="O5" t="s">
        <v>274</v>
      </c>
      <c r="P5">
        <v>4</v>
      </c>
      <c r="Q5" t="str">
        <f t="shared" si="0"/>
        <v>AE4</v>
      </c>
      <c r="R5">
        <v>0.22900000000000001</v>
      </c>
    </row>
    <row r="6" spans="1:18" x14ac:dyDescent="0.25">
      <c r="A6" t="s">
        <v>290</v>
      </c>
      <c r="B6" s="6">
        <v>45034.557638888888</v>
      </c>
      <c r="C6">
        <v>-32.867085609999997</v>
      </c>
      <c r="D6">
        <v>151.71564100000001</v>
      </c>
      <c r="E6">
        <v>26.425000000000001</v>
      </c>
      <c r="F6">
        <v>6362716.8260000004</v>
      </c>
      <c r="G6">
        <v>379836.79200000002</v>
      </c>
      <c r="H6" t="s">
        <v>272</v>
      </c>
      <c r="I6">
        <v>1.0999999999999999E-2</v>
      </c>
      <c r="J6">
        <v>0.02</v>
      </c>
      <c r="K6">
        <v>1.4</v>
      </c>
      <c r="L6">
        <v>15</v>
      </c>
      <c r="M6" t="s">
        <v>273</v>
      </c>
      <c r="N6" t="s">
        <v>108</v>
      </c>
      <c r="O6" t="s">
        <v>274</v>
      </c>
      <c r="P6">
        <v>5</v>
      </c>
      <c r="Q6" t="str">
        <f t="shared" si="0"/>
        <v>AE5</v>
      </c>
      <c r="R6">
        <v>0.218</v>
      </c>
    </row>
    <row r="7" spans="1:18" x14ac:dyDescent="0.25">
      <c r="A7" t="s">
        <v>291</v>
      </c>
      <c r="B7" s="6">
        <v>45034.617361111108</v>
      </c>
      <c r="C7">
        <v>-32.865827930000002</v>
      </c>
      <c r="D7">
        <v>151.71444980000001</v>
      </c>
      <c r="E7">
        <v>26.462</v>
      </c>
      <c r="F7">
        <v>6362854.9060000004</v>
      </c>
      <c r="G7">
        <v>379723.64199999999</v>
      </c>
      <c r="H7" t="s">
        <v>272</v>
      </c>
      <c r="I7">
        <v>0.01</v>
      </c>
      <c r="J7">
        <v>1.2999999999999999E-2</v>
      </c>
      <c r="K7">
        <v>1.2</v>
      </c>
      <c r="L7">
        <v>14</v>
      </c>
      <c r="M7" t="s">
        <v>273</v>
      </c>
      <c r="N7" t="s">
        <v>108</v>
      </c>
      <c r="O7" t="s">
        <v>274</v>
      </c>
      <c r="P7">
        <v>6</v>
      </c>
      <c r="Q7" t="str">
        <f t="shared" si="0"/>
        <v>AE6</v>
      </c>
      <c r="R7">
        <v>0.25</v>
      </c>
    </row>
    <row r="8" spans="1:18" x14ac:dyDescent="0.25">
      <c r="A8" t="s">
        <v>292</v>
      </c>
      <c r="B8" s="6">
        <v>45034.637499999997</v>
      </c>
      <c r="C8">
        <v>-32.865740780000003</v>
      </c>
      <c r="D8">
        <v>151.7159101</v>
      </c>
      <c r="E8">
        <v>26.561</v>
      </c>
      <c r="F8">
        <v>6362866.2319999998</v>
      </c>
      <c r="G8">
        <v>379860.16</v>
      </c>
      <c r="H8" t="s">
        <v>272</v>
      </c>
      <c r="I8">
        <v>1.7999999999999999E-2</v>
      </c>
      <c r="J8">
        <v>2.8000000000000001E-2</v>
      </c>
      <c r="K8">
        <v>1.7</v>
      </c>
      <c r="L8">
        <v>12</v>
      </c>
      <c r="M8" t="s">
        <v>273</v>
      </c>
      <c r="N8" t="s">
        <v>108</v>
      </c>
      <c r="O8" t="s">
        <v>274</v>
      </c>
      <c r="P8">
        <v>7</v>
      </c>
      <c r="Q8" t="str">
        <f t="shared" si="0"/>
        <v>AE7</v>
      </c>
      <c r="R8">
        <v>0.35</v>
      </c>
    </row>
    <row r="9" spans="1:18" x14ac:dyDescent="0.25">
      <c r="A9" t="s">
        <v>293</v>
      </c>
      <c r="B9" s="6">
        <v>45034.655555555553</v>
      </c>
      <c r="C9">
        <v>-32.86570553</v>
      </c>
      <c r="D9">
        <v>151.71682620000001</v>
      </c>
      <c r="E9">
        <v>26.561</v>
      </c>
      <c r="F9">
        <v>6362871.182</v>
      </c>
      <c r="G9">
        <v>379945.83</v>
      </c>
      <c r="H9" t="s">
        <v>272</v>
      </c>
      <c r="I9">
        <v>1.0999999999999999E-2</v>
      </c>
      <c r="J9">
        <v>1.4999999999999999E-2</v>
      </c>
      <c r="K9">
        <v>1.3</v>
      </c>
      <c r="L9">
        <v>14</v>
      </c>
      <c r="M9" t="s">
        <v>273</v>
      </c>
      <c r="N9" t="s">
        <v>108</v>
      </c>
      <c r="O9" t="s">
        <v>274</v>
      </c>
      <c r="P9">
        <v>8</v>
      </c>
      <c r="Q9" t="str">
        <f t="shared" si="0"/>
        <v>AE8</v>
      </c>
      <c r="R9">
        <v>0.35099999999999998</v>
      </c>
    </row>
    <row r="10" spans="1:18" x14ac:dyDescent="0.25">
      <c r="A10" t="s">
        <v>294</v>
      </c>
      <c r="B10" s="6">
        <v>45034.666666666664</v>
      </c>
      <c r="C10">
        <v>-32.865492680000003</v>
      </c>
      <c r="D10">
        <v>151.71540519999999</v>
      </c>
      <c r="E10">
        <v>26.625</v>
      </c>
      <c r="F10">
        <v>6362893.1629999997</v>
      </c>
      <c r="G10">
        <v>379812.58399999997</v>
      </c>
      <c r="H10" t="s">
        <v>272</v>
      </c>
      <c r="I10">
        <v>1.0999999999999999E-2</v>
      </c>
      <c r="J10">
        <v>1.6E-2</v>
      </c>
      <c r="K10">
        <v>1.7</v>
      </c>
      <c r="L10">
        <v>12</v>
      </c>
      <c r="M10" t="s">
        <v>273</v>
      </c>
      <c r="N10" t="s">
        <v>108</v>
      </c>
      <c r="O10" t="s">
        <v>274</v>
      </c>
      <c r="P10">
        <v>9</v>
      </c>
      <c r="Q10" t="str">
        <f t="shared" si="0"/>
        <v>AE9</v>
      </c>
      <c r="R10">
        <v>0.41399999999999998</v>
      </c>
    </row>
    <row r="11" spans="1:18" x14ac:dyDescent="0.25">
      <c r="A11" t="s">
        <v>295</v>
      </c>
      <c r="B11" s="6">
        <v>45034.673611111109</v>
      </c>
      <c r="C11">
        <v>-32.865104879999997</v>
      </c>
      <c r="D11">
        <v>151.71473280000001</v>
      </c>
      <c r="E11">
        <v>26.69</v>
      </c>
      <c r="F11">
        <v>6362935.3930000002</v>
      </c>
      <c r="G11">
        <v>379749.14299999998</v>
      </c>
      <c r="H11" t="s">
        <v>272</v>
      </c>
      <c r="I11">
        <v>1.0999999999999999E-2</v>
      </c>
      <c r="J11">
        <v>1.7000000000000001E-2</v>
      </c>
      <c r="K11">
        <v>1.7</v>
      </c>
      <c r="L11">
        <v>12</v>
      </c>
      <c r="M11" t="s">
        <v>273</v>
      </c>
      <c r="N11" t="s">
        <v>108</v>
      </c>
      <c r="O11" t="s">
        <v>274</v>
      </c>
      <c r="P11">
        <v>10</v>
      </c>
      <c r="Q11" t="str">
        <f t="shared" si="0"/>
        <v>AE10</v>
      </c>
      <c r="R11">
        <v>0.47599999999999998</v>
      </c>
    </row>
    <row r="12" spans="1:18" x14ac:dyDescent="0.25">
      <c r="A12" t="s">
        <v>296</v>
      </c>
      <c r="B12" s="6">
        <v>45034.688888888886</v>
      </c>
      <c r="C12">
        <v>-32.866164810000001</v>
      </c>
      <c r="D12">
        <v>151.7151829</v>
      </c>
      <c r="E12">
        <v>26.388999999999999</v>
      </c>
      <c r="F12">
        <v>6362818.392</v>
      </c>
      <c r="G12">
        <v>379792.68400000001</v>
      </c>
      <c r="H12" t="s">
        <v>272</v>
      </c>
      <c r="I12">
        <v>8.0000000000000002E-3</v>
      </c>
      <c r="J12">
        <v>1.2E-2</v>
      </c>
      <c r="K12">
        <v>1.2</v>
      </c>
      <c r="L12">
        <v>15</v>
      </c>
      <c r="M12" t="s">
        <v>273</v>
      </c>
      <c r="N12" t="s">
        <v>108</v>
      </c>
      <c r="O12" t="s">
        <v>274</v>
      </c>
      <c r="P12">
        <v>11</v>
      </c>
      <c r="Q12" t="str">
        <f t="shared" si="0"/>
        <v>AE11</v>
      </c>
      <c r="R12">
        <v>0.17899999999999999</v>
      </c>
    </row>
    <row r="13" spans="1:18" x14ac:dyDescent="0.25">
      <c r="A13" t="s">
        <v>297</v>
      </c>
      <c r="B13" s="6">
        <v>45034.697916666664</v>
      </c>
      <c r="C13">
        <v>-32.866678499999999</v>
      </c>
      <c r="D13">
        <v>151.7145754</v>
      </c>
      <c r="E13">
        <v>26.577999999999999</v>
      </c>
      <c r="F13">
        <v>6362760.7479999997</v>
      </c>
      <c r="G13">
        <v>379736.53899999999</v>
      </c>
      <c r="H13" t="s">
        <v>272</v>
      </c>
      <c r="I13">
        <v>1.0999999999999999E-2</v>
      </c>
      <c r="J13">
        <v>1.7000000000000001E-2</v>
      </c>
      <c r="K13">
        <v>1.4</v>
      </c>
      <c r="L13">
        <v>13</v>
      </c>
      <c r="M13" t="s">
        <v>273</v>
      </c>
      <c r="N13" t="s">
        <v>108</v>
      </c>
      <c r="O13" t="s">
        <v>274</v>
      </c>
      <c r="P13">
        <v>12</v>
      </c>
      <c r="Q13" t="str">
        <f t="shared" si="0"/>
        <v>AE12</v>
      </c>
      <c r="R13">
        <v>0.37</v>
      </c>
    </row>
    <row r="14" spans="1:18" x14ac:dyDescent="0.25">
      <c r="A14" t="s">
        <v>343</v>
      </c>
      <c r="B14" s="6">
        <v>45048.340277777781</v>
      </c>
      <c r="C14">
        <v>-32.83829849</v>
      </c>
      <c r="D14">
        <v>151.72121200000001</v>
      </c>
      <c r="E14">
        <v>27.038</v>
      </c>
      <c r="F14">
        <v>6365914.7510000002</v>
      </c>
      <c r="G14">
        <v>380319.39299999998</v>
      </c>
      <c r="H14" t="s">
        <v>272</v>
      </c>
      <c r="I14">
        <v>7.0000000000000001E-3</v>
      </c>
      <c r="J14">
        <v>1.2E-2</v>
      </c>
      <c r="K14">
        <v>1.4</v>
      </c>
      <c r="L14">
        <v>14</v>
      </c>
      <c r="M14" t="s">
        <v>273</v>
      </c>
      <c r="N14" t="s">
        <v>43</v>
      </c>
      <c r="O14" t="s">
        <v>274</v>
      </c>
      <c r="P14">
        <v>1</v>
      </c>
      <c r="Q14" t="str">
        <f t="shared" si="0"/>
        <v>AI1</v>
      </c>
      <c r="R14">
        <v>0.74099999999999999</v>
      </c>
    </row>
    <row r="15" spans="1:18" x14ac:dyDescent="0.25">
      <c r="A15" t="s">
        <v>344</v>
      </c>
      <c r="B15" s="6">
        <v>45048.365972222222</v>
      </c>
      <c r="C15">
        <v>-32.839101990000003</v>
      </c>
      <c r="D15">
        <v>151.72254749999999</v>
      </c>
      <c r="E15">
        <v>26.887</v>
      </c>
      <c r="F15">
        <v>6365827.1799999997</v>
      </c>
      <c r="G15">
        <v>380445.473</v>
      </c>
      <c r="H15" t="s">
        <v>272</v>
      </c>
      <c r="I15">
        <v>8.0000000000000002E-3</v>
      </c>
      <c r="J15">
        <v>1.6E-2</v>
      </c>
      <c r="K15">
        <v>1.4</v>
      </c>
      <c r="L15">
        <v>15</v>
      </c>
      <c r="M15" t="s">
        <v>273</v>
      </c>
      <c r="N15" t="s">
        <v>43</v>
      </c>
      <c r="O15" t="s">
        <v>274</v>
      </c>
      <c r="P15">
        <v>2</v>
      </c>
      <c r="Q15" t="str">
        <f t="shared" si="0"/>
        <v>AI2</v>
      </c>
      <c r="R15">
        <v>0.59399999999999997</v>
      </c>
    </row>
    <row r="16" spans="1:18" x14ac:dyDescent="0.25">
      <c r="A16" t="s">
        <v>345</v>
      </c>
      <c r="B16" s="6">
        <v>45048.375</v>
      </c>
      <c r="C16">
        <v>-32.839303090000001</v>
      </c>
      <c r="D16">
        <v>151.7236647</v>
      </c>
      <c r="E16">
        <v>26.834</v>
      </c>
      <c r="F16">
        <v>6365806.148</v>
      </c>
      <c r="G16">
        <v>380550.3</v>
      </c>
      <c r="H16" t="s">
        <v>272</v>
      </c>
      <c r="I16">
        <v>8.0000000000000002E-3</v>
      </c>
      <c r="J16">
        <v>1.7000000000000001E-2</v>
      </c>
      <c r="K16">
        <v>1.4</v>
      </c>
      <c r="L16">
        <v>15</v>
      </c>
      <c r="M16" t="s">
        <v>273</v>
      </c>
      <c r="N16" t="s">
        <v>43</v>
      </c>
      <c r="O16" t="s">
        <v>274</v>
      </c>
      <c r="P16">
        <v>3</v>
      </c>
      <c r="Q16" t="str">
        <f t="shared" si="0"/>
        <v>AI3</v>
      </c>
      <c r="R16">
        <v>0.54200000000000004</v>
      </c>
    </row>
    <row r="17" spans="1:18" x14ac:dyDescent="0.25">
      <c r="A17" t="s">
        <v>346</v>
      </c>
      <c r="B17" s="6">
        <v>45048.395138888889</v>
      </c>
      <c r="C17">
        <v>-32.840554619999999</v>
      </c>
      <c r="D17">
        <v>151.72538040000001</v>
      </c>
      <c r="E17">
        <v>26.751000000000001</v>
      </c>
      <c r="F17">
        <v>6365669.3320000004</v>
      </c>
      <c r="G17">
        <v>380712.55699999997</v>
      </c>
      <c r="H17" t="s">
        <v>272</v>
      </c>
      <c r="I17">
        <v>1.0999999999999999E-2</v>
      </c>
      <c r="J17">
        <v>2.1999999999999999E-2</v>
      </c>
      <c r="K17">
        <v>1.9</v>
      </c>
      <c r="L17">
        <v>12</v>
      </c>
      <c r="M17" t="s">
        <v>273</v>
      </c>
      <c r="N17" t="s">
        <v>43</v>
      </c>
      <c r="O17" t="s">
        <v>274</v>
      </c>
      <c r="P17">
        <v>4</v>
      </c>
      <c r="Q17" t="str">
        <f t="shared" si="0"/>
        <v>AI4</v>
      </c>
      <c r="R17">
        <v>0.46400000000000002</v>
      </c>
    </row>
    <row r="18" spans="1:18" x14ac:dyDescent="0.25">
      <c r="A18" t="s">
        <v>347</v>
      </c>
      <c r="B18" s="6">
        <v>45048.413194444445</v>
      </c>
      <c r="C18">
        <v>-32.841524149999998</v>
      </c>
      <c r="D18">
        <v>151.72628399999999</v>
      </c>
      <c r="E18">
        <v>26.725000000000001</v>
      </c>
      <c r="F18">
        <v>6365562.8609999996</v>
      </c>
      <c r="G18">
        <v>380798.42599999998</v>
      </c>
      <c r="H18" t="s">
        <v>272</v>
      </c>
      <c r="I18">
        <v>2.3E-2</v>
      </c>
      <c r="J18">
        <v>3.6999999999999998E-2</v>
      </c>
      <c r="K18">
        <v>1.4</v>
      </c>
      <c r="L18">
        <v>13</v>
      </c>
      <c r="M18" t="s">
        <v>273</v>
      </c>
      <c r="N18" t="s">
        <v>43</v>
      </c>
      <c r="O18" t="s">
        <v>274</v>
      </c>
      <c r="P18">
        <v>5</v>
      </c>
      <c r="Q18" t="str">
        <f t="shared" si="0"/>
        <v>AI5</v>
      </c>
      <c r="R18">
        <v>0.442</v>
      </c>
    </row>
    <row r="19" spans="1:18" x14ac:dyDescent="0.25">
      <c r="A19" t="s">
        <v>348</v>
      </c>
      <c r="B19" s="6">
        <v>45048.584722222222</v>
      </c>
      <c r="C19">
        <v>-32.840357130000001</v>
      </c>
      <c r="D19">
        <v>151.72766419999999</v>
      </c>
      <c r="E19">
        <v>26.812999999999999</v>
      </c>
      <c r="F19">
        <v>6365693.8039999995</v>
      </c>
      <c r="G19">
        <v>380926.04</v>
      </c>
      <c r="H19" t="s">
        <v>272</v>
      </c>
      <c r="I19">
        <v>1.0999999999999999E-2</v>
      </c>
      <c r="J19">
        <v>1.4E-2</v>
      </c>
      <c r="K19">
        <v>1.4</v>
      </c>
      <c r="L19">
        <v>13</v>
      </c>
      <c r="M19" t="s">
        <v>273</v>
      </c>
      <c r="N19" t="s">
        <v>43</v>
      </c>
      <c r="O19" t="s">
        <v>274</v>
      </c>
      <c r="P19">
        <v>6</v>
      </c>
      <c r="Q19" t="str">
        <f t="shared" si="0"/>
        <v>AI6</v>
      </c>
      <c r="R19">
        <v>0.52700000000000002</v>
      </c>
    </row>
    <row r="20" spans="1:18" x14ac:dyDescent="0.25">
      <c r="A20" t="s">
        <v>349</v>
      </c>
      <c r="B20" s="6">
        <v>45048.597222222219</v>
      </c>
      <c r="C20">
        <v>-32.839468259999997</v>
      </c>
      <c r="D20">
        <v>151.7276991</v>
      </c>
      <c r="E20">
        <v>26.84</v>
      </c>
      <c r="F20">
        <v>6365792.3909999998</v>
      </c>
      <c r="G20">
        <v>380928.12199999997</v>
      </c>
      <c r="H20" t="s">
        <v>272</v>
      </c>
      <c r="I20">
        <v>1.0999999999999999E-2</v>
      </c>
      <c r="J20">
        <v>1.6E-2</v>
      </c>
      <c r="K20">
        <v>1.4</v>
      </c>
      <c r="L20">
        <v>13</v>
      </c>
      <c r="M20" t="s">
        <v>273</v>
      </c>
      <c r="N20" t="s">
        <v>43</v>
      </c>
      <c r="O20" t="s">
        <v>274</v>
      </c>
      <c r="P20">
        <v>7</v>
      </c>
      <c r="Q20" t="str">
        <f t="shared" si="0"/>
        <v>AI7</v>
      </c>
      <c r="R20">
        <v>0.55100000000000005</v>
      </c>
    </row>
    <row r="21" spans="1:18" x14ac:dyDescent="0.25">
      <c r="A21" t="s">
        <v>350</v>
      </c>
      <c r="B21" s="6">
        <v>45048.619444444441</v>
      </c>
      <c r="C21">
        <v>-32.839729269999999</v>
      </c>
      <c r="D21">
        <v>151.72668709999999</v>
      </c>
      <c r="E21">
        <v>26.879000000000001</v>
      </c>
      <c r="F21">
        <v>6365762.3119999999</v>
      </c>
      <c r="G21">
        <v>380833.74800000002</v>
      </c>
      <c r="H21" t="s">
        <v>272</v>
      </c>
      <c r="I21">
        <v>8.9999999999999993E-3</v>
      </c>
      <c r="J21">
        <v>1.4E-2</v>
      </c>
      <c r="K21">
        <v>1.3</v>
      </c>
      <c r="L21">
        <v>14</v>
      </c>
      <c r="M21" t="s">
        <v>273</v>
      </c>
      <c r="N21" t="s">
        <v>43</v>
      </c>
      <c r="O21" t="s">
        <v>274</v>
      </c>
      <c r="P21">
        <v>8</v>
      </c>
      <c r="Q21" t="str">
        <f t="shared" si="0"/>
        <v>AI8</v>
      </c>
      <c r="R21">
        <v>0.59</v>
      </c>
    </row>
    <row r="22" spans="1:18" x14ac:dyDescent="0.25">
      <c r="A22" t="s">
        <v>351</v>
      </c>
      <c r="B22" s="6">
        <v>45048.640972222223</v>
      </c>
      <c r="C22">
        <v>-32.839884220000002</v>
      </c>
      <c r="D22">
        <v>151.72551429999999</v>
      </c>
      <c r="E22">
        <v>26.844000000000001</v>
      </c>
      <c r="F22">
        <v>6365743.8099999996</v>
      </c>
      <c r="G22">
        <v>380724.19699999999</v>
      </c>
      <c r="H22" t="s">
        <v>272</v>
      </c>
      <c r="I22">
        <v>1.4999999999999999E-2</v>
      </c>
      <c r="J22">
        <v>2.4E-2</v>
      </c>
      <c r="K22">
        <v>1.6</v>
      </c>
      <c r="L22">
        <v>13</v>
      </c>
      <c r="M22" t="s">
        <v>273</v>
      </c>
      <c r="N22" t="s">
        <v>43</v>
      </c>
      <c r="O22" t="s">
        <v>274</v>
      </c>
      <c r="P22">
        <v>9</v>
      </c>
      <c r="Q22" t="str">
        <f t="shared" si="0"/>
        <v>AI9</v>
      </c>
      <c r="R22">
        <v>0.55500000000000005</v>
      </c>
    </row>
    <row r="23" spans="1:18" x14ac:dyDescent="0.25">
      <c r="A23" t="s">
        <v>356</v>
      </c>
      <c r="B23" s="6">
        <v>45054.518750000003</v>
      </c>
      <c r="C23">
        <v>-32.837751400000002</v>
      </c>
      <c r="D23">
        <v>151.72213020000001</v>
      </c>
      <c r="E23">
        <v>27.068000000000001</v>
      </c>
      <c r="F23">
        <v>6365976.4460000005</v>
      </c>
      <c r="G23">
        <v>380404.603</v>
      </c>
      <c r="H23" t="s">
        <v>304</v>
      </c>
      <c r="I23">
        <v>1.2999999999999999E-2</v>
      </c>
      <c r="J23">
        <v>1.7999999999999999E-2</v>
      </c>
      <c r="K23">
        <v>1.6</v>
      </c>
      <c r="L23">
        <v>13</v>
      </c>
      <c r="M23" t="s">
        <v>273</v>
      </c>
      <c r="N23" t="s">
        <v>43</v>
      </c>
      <c r="O23" t="s">
        <v>274</v>
      </c>
      <c r="P23">
        <v>10</v>
      </c>
      <c r="Q23" t="str">
        <f t="shared" si="0"/>
        <v>AI10</v>
      </c>
      <c r="R23">
        <v>0.95599999999999996</v>
      </c>
    </row>
    <row r="24" spans="1:18" x14ac:dyDescent="0.25">
      <c r="A24" t="s">
        <v>357</v>
      </c>
      <c r="B24" s="6">
        <v>45054.554861111108</v>
      </c>
      <c r="C24">
        <v>-32.838140350000003</v>
      </c>
      <c r="D24">
        <v>151.72312360000001</v>
      </c>
      <c r="E24">
        <v>26.85</v>
      </c>
      <c r="F24">
        <v>6365934.4479999999</v>
      </c>
      <c r="G24">
        <v>380498.1</v>
      </c>
      <c r="H24" t="s">
        <v>304</v>
      </c>
      <c r="I24">
        <v>1.6E-2</v>
      </c>
      <c r="J24">
        <v>2.4E-2</v>
      </c>
      <c r="K24">
        <v>1.4</v>
      </c>
      <c r="L24">
        <v>13</v>
      </c>
      <c r="M24" t="s">
        <v>273</v>
      </c>
      <c r="N24" t="s">
        <v>43</v>
      </c>
      <c r="O24" t="s">
        <v>274</v>
      </c>
      <c r="P24">
        <v>11</v>
      </c>
      <c r="Q24" t="str">
        <f t="shared" si="0"/>
        <v>AI11</v>
      </c>
      <c r="R24">
        <v>0.73899999999999999</v>
      </c>
    </row>
    <row r="25" spans="1:18" x14ac:dyDescent="0.25">
      <c r="A25" t="s">
        <v>358</v>
      </c>
      <c r="B25" s="6">
        <v>45054.598611111112</v>
      </c>
      <c r="C25">
        <v>-32.838946730000004</v>
      </c>
      <c r="D25">
        <v>151.72450509999999</v>
      </c>
      <c r="E25">
        <v>26.86</v>
      </c>
      <c r="F25">
        <v>6365846.608</v>
      </c>
      <c r="G25">
        <v>380628.48100000003</v>
      </c>
      <c r="H25" t="s">
        <v>304</v>
      </c>
      <c r="I25">
        <v>0.01</v>
      </c>
      <c r="J25">
        <v>2.1999999999999999E-2</v>
      </c>
      <c r="K25">
        <v>1.3</v>
      </c>
      <c r="L25">
        <v>14</v>
      </c>
      <c r="M25" t="s">
        <v>273</v>
      </c>
      <c r="N25" t="s">
        <v>43</v>
      </c>
      <c r="O25" t="s">
        <v>274</v>
      </c>
      <c r="P25">
        <v>12</v>
      </c>
      <c r="Q25" t="str">
        <f t="shared" si="0"/>
        <v>AI12</v>
      </c>
      <c r="R25">
        <v>0.753</v>
      </c>
    </row>
    <row r="26" spans="1:18" x14ac:dyDescent="0.25">
      <c r="A26" t="s">
        <v>359</v>
      </c>
      <c r="B26" s="6">
        <v>45054.609722222223</v>
      </c>
      <c r="C26">
        <v>-32.838321929999999</v>
      </c>
      <c r="D26">
        <v>151.7243464</v>
      </c>
      <c r="E26">
        <v>26.788</v>
      </c>
      <c r="F26">
        <v>6365915.699</v>
      </c>
      <c r="G26">
        <v>380612.79499999998</v>
      </c>
      <c r="H26" t="s">
        <v>304</v>
      </c>
      <c r="I26">
        <v>1.4E-2</v>
      </c>
      <c r="J26">
        <v>2.1999999999999999E-2</v>
      </c>
      <c r="K26">
        <v>1.6</v>
      </c>
      <c r="L26">
        <v>13</v>
      </c>
      <c r="M26" t="s">
        <v>273</v>
      </c>
      <c r="N26" t="s">
        <v>43</v>
      </c>
      <c r="O26" t="s">
        <v>274</v>
      </c>
      <c r="P26">
        <v>13</v>
      </c>
      <c r="Q26" t="str">
        <f t="shared" si="0"/>
        <v>AI13</v>
      </c>
      <c r="R26">
        <v>0.67900000000000005</v>
      </c>
    </row>
    <row r="27" spans="1:18" x14ac:dyDescent="0.25">
      <c r="A27" t="s">
        <v>360</v>
      </c>
      <c r="B27" s="6">
        <v>45054.629861111112</v>
      </c>
      <c r="C27">
        <v>-32.838650559999998</v>
      </c>
      <c r="D27">
        <v>151.72111630000001</v>
      </c>
      <c r="E27">
        <v>26.863</v>
      </c>
      <c r="F27">
        <v>6365875.6090000002</v>
      </c>
      <c r="G27">
        <v>380310.908</v>
      </c>
      <c r="H27" t="s">
        <v>304</v>
      </c>
      <c r="I27">
        <v>1.0999999999999999E-2</v>
      </c>
      <c r="J27">
        <v>1.2999999999999999E-2</v>
      </c>
      <c r="K27">
        <v>1.4</v>
      </c>
      <c r="L27">
        <v>15</v>
      </c>
      <c r="M27" t="s">
        <v>273</v>
      </c>
      <c r="N27" t="s">
        <v>43</v>
      </c>
      <c r="O27" t="s">
        <v>274</v>
      </c>
      <c r="P27">
        <v>14</v>
      </c>
      <c r="Q27" t="str">
        <f t="shared" si="0"/>
        <v>AI14</v>
      </c>
      <c r="R27">
        <v>0.753</v>
      </c>
    </row>
    <row r="28" spans="1:18" x14ac:dyDescent="0.25">
      <c r="A28" t="s">
        <v>335</v>
      </c>
      <c r="B28" s="6">
        <v>45047.411111111112</v>
      </c>
      <c r="C28">
        <v>-32.848734890000003</v>
      </c>
      <c r="D28">
        <v>151.7031039</v>
      </c>
      <c r="E28">
        <v>26.826000000000001</v>
      </c>
      <c r="F28">
        <v>6364737.0149999997</v>
      </c>
      <c r="G28">
        <v>378638.766</v>
      </c>
      <c r="H28" t="s">
        <v>272</v>
      </c>
      <c r="I28">
        <v>1.6E-2</v>
      </c>
      <c r="J28">
        <v>4.7E-2</v>
      </c>
      <c r="K28">
        <v>3</v>
      </c>
      <c r="L28">
        <v>10</v>
      </c>
      <c r="M28" t="s">
        <v>273</v>
      </c>
      <c r="N28" t="s">
        <v>64</v>
      </c>
      <c r="O28" t="s">
        <v>274</v>
      </c>
      <c r="P28">
        <v>1</v>
      </c>
      <c r="Q28" t="str">
        <f t="shared" si="0"/>
        <v>CC1</v>
      </c>
      <c r="R28">
        <v>0.55100000000000005</v>
      </c>
    </row>
    <row r="29" spans="1:18" x14ac:dyDescent="0.25">
      <c r="A29" t="s">
        <v>336</v>
      </c>
      <c r="B29" s="6">
        <v>45047.472916666666</v>
      </c>
      <c r="C29">
        <v>-32.848070559999996</v>
      </c>
      <c r="D29">
        <v>151.7027286</v>
      </c>
      <c r="E29">
        <v>26.716999999999999</v>
      </c>
      <c r="F29">
        <v>6364810.2369999997</v>
      </c>
      <c r="G29">
        <v>378602.74</v>
      </c>
      <c r="H29" t="s">
        <v>272</v>
      </c>
      <c r="I29">
        <v>2.1000000000000001E-2</v>
      </c>
      <c r="J29">
        <v>3.7999999999999999E-2</v>
      </c>
      <c r="K29">
        <v>1.6</v>
      </c>
      <c r="L29">
        <v>13</v>
      </c>
      <c r="M29" t="s">
        <v>273</v>
      </c>
      <c r="N29" t="s">
        <v>64</v>
      </c>
      <c r="O29" t="s">
        <v>274</v>
      </c>
      <c r="P29">
        <v>2</v>
      </c>
      <c r="Q29" t="str">
        <f t="shared" si="0"/>
        <v>CC2</v>
      </c>
      <c r="R29">
        <v>0.439</v>
      </c>
    </row>
    <row r="30" spans="1:18" x14ac:dyDescent="0.25">
      <c r="A30" t="s">
        <v>337</v>
      </c>
      <c r="B30" s="6">
        <v>45047.591666666667</v>
      </c>
      <c r="C30">
        <v>-32.849986039999997</v>
      </c>
      <c r="D30">
        <v>151.70440719999999</v>
      </c>
      <c r="E30">
        <v>26.827999999999999</v>
      </c>
      <c r="F30">
        <v>6364599.7980000004</v>
      </c>
      <c r="G30">
        <v>378762.43599999999</v>
      </c>
      <c r="H30" t="s">
        <v>272</v>
      </c>
      <c r="I30">
        <v>1.0999999999999999E-2</v>
      </c>
      <c r="J30">
        <v>1.6E-2</v>
      </c>
      <c r="K30">
        <v>1.8</v>
      </c>
      <c r="L30">
        <v>11</v>
      </c>
      <c r="M30" t="s">
        <v>273</v>
      </c>
      <c r="N30" t="s">
        <v>64</v>
      </c>
      <c r="O30" t="s">
        <v>274</v>
      </c>
      <c r="P30">
        <v>3</v>
      </c>
      <c r="Q30" t="str">
        <f t="shared" si="0"/>
        <v>CC3</v>
      </c>
      <c r="R30">
        <v>0.55700000000000005</v>
      </c>
    </row>
    <row r="31" spans="1:18" x14ac:dyDescent="0.25">
      <c r="A31" t="s">
        <v>338</v>
      </c>
      <c r="B31" s="6">
        <v>45047.605555555558</v>
      </c>
      <c r="C31">
        <v>-32.850113880000002</v>
      </c>
      <c r="D31">
        <v>151.70509920000001</v>
      </c>
      <c r="E31">
        <v>26.945</v>
      </c>
      <c r="F31">
        <v>6364586.4189999998</v>
      </c>
      <c r="G31">
        <v>378827.37099999998</v>
      </c>
      <c r="H31" t="s">
        <v>272</v>
      </c>
      <c r="I31">
        <v>1.2E-2</v>
      </c>
      <c r="J31">
        <v>1.7000000000000001E-2</v>
      </c>
      <c r="K31">
        <v>1.4</v>
      </c>
      <c r="L31">
        <v>13</v>
      </c>
      <c r="M31" t="s">
        <v>273</v>
      </c>
      <c r="N31" t="s">
        <v>64</v>
      </c>
      <c r="O31" t="s">
        <v>274</v>
      </c>
      <c r="P31">
        <v>4</v>
      </c>
      <c r="Q31" t="str">
        <f t="shared" si="0"/>
        <v>CC4</v>
      </c>
      <c r="R31">
        <v>0.67500000000000004</v>
      </c>
    </row>
    <row r="32" spans="1:18" x14ac:dyDescent="0.25">
      <c r="A32" t="s">
        <v>339</v>
      </c>
      <c r="B32" s="6">
        <v>45047.617361111108</v>
      </c>
      <c r="C32">
        <v>-32.850306029999999</v>
      </c>
      <c r="D32">
        <v>151.70574400000001</v>
      </c>
      <c r="E32">
        <v>26.907</v>
      </c>
      <c r="F32">
        <v>6364565.8550000004</v>
      </c>
      <c r="G32">
        <v>378887.973</v>
      </c>
      <c r="H32" t="s">
        <v>272</v>
      </c>
      <c r="I32">
        <v>1.2E-2</v>
      </c>
      <c r="J32">
        <v>1.6E-2</v>
      </c>
      <c r="K32">
        <v>1.2</v>
      </c>
      <c r="L32">
        <v>14</v>
      </c>
      <c r="M32" t="s">
        <v>273</v>
      </c>
      <c r="N32" t="s">
        <v>64</v>
      </c>
      <c r="O32" t="s">
        <v>274</v>
      </c>
      <c r="P32">
        <v>5</v>
      </c>
      <c r="Q32" t="str">
        <f t="shared" si="0"/>
        <v>CC5</v>
      </c>
      <c r="R32">
        <v>0.63900000000000001</v>
      </c>
    </row>
    <row r="33" spans="1:18" x14ac:dyDescent="0.25">
      <c r="A33" t="s">
        <v>340</v>
      </c>
      <c r="B33" s="6">
        <v>45047.631249999999</v>
      </c>
      <c r="C33">
        <v>-32.850833680000001</v>
      </c>
      <c r="D33">
        <v>151.70499240000001</v>
      </c>
      <c r="E33">
        <v>26.763000000000002</v>
      </c>
      <c r="F33">
        <v>6364506.4929999998</v>
      </c>
      <c r="G33">
        <v>378818.34600000002</v>
      </c>
      <c r="H33" t="s">
        <v>272</v>
      </c>
      <c r="I33">
        <v>1.2E-2</v>
      </c>
      <c r="J33">
        <v>1.9E-2</v>
      </c>
      <c r="K33">
        <v>1.6</v>
      </c>
      <c r="L33">
        <v>12</v>
      </c>
      <c r="M33" t="s">
        <v>273</v>
      </c>
      <c r="N33" t="s">
        <v>64</v>
      </c>
      <c r="O33" t="s">
        <v>274</v>
      </c>
      <c r="P33">
        <v>6</v>
      </c>
      <c r="Q33" t="str">
        <f t="shared" si="0"/>
        <v>CC6</v>
      </c>
      <c r="R33">
        <v>0.496</v>
      </c>
    </row>
    <row r="34" spans="1:18" x14ac:dyDescent="0.25">
      <c r="A34" t="s">
        <v>341</v>
      </c>
      <c r="B34" s="6">
        <v>45047.650694444441</v>
      </c>
      <c r="C34">
        <v>-32.851056530000001</v>
      </c>
      <c r="D34">
        <v>151.70573060000001</v>
      </c>
      <c r="E34">
        <v>26.8</v>
      </c>
      <c r="F34">
        <v>6364482.6320000002</v>
      </c>
      <c r="G34">
        <v>378887.734</v>
      </c>
      <c r="H34" t="s">
        <v>272</v>
      </c>
      <c r="I34">
        <v>8.9999999999999993E-3</v>
      </c>
      <c r="J34">
        <v>1.2999999999999999E-2</v>
      </c>
      <c r="K34">
        <v>1.2</v>
      </c>
      <c r="L34">
        <v>15</v>
      </c>
      <c r="M34" t="s">
        <v>273</v>
      </c>
      <c r="N34" t="s">
        <v>64</v>
      </c>
      <c r="O34" t="s">
        <v>274</v>
      </c>
      <c r="P34">
        <v>7</v>
      </c>
      <c r="Q34" t="str">
        <f t="shared" si="0"/>
        <v>CC7</v>
      </c>
      <c r="R34">
        <v>0.53400000000000003</v>
      </c>
    </row>
    <row r="35" spans="1:18" x14ac:dyDescent="0.25">
      <c r="A35" t="s">
        <v>342</v>
      </c>
      <c r="B35" s="6">
        <v>45047.72152777778</v>
      </c>
      <c r="C35">
        <v>-32.852050009999999</v>
      </c>
      <c r="D35">
        <v>151.70728109999999</v>
      </c>
      <c r="E35">
        <v>26.885999999999999</v>
      </c>
      <c r="F35">
        <v>6364374.2630000003</v>
      </c>
      <c r="G35">
        <v>379034.18400000001</v>
      </c>
      <c r="H35" t="s">
        <v>272</v>
      </c>
      <c r="I35">
        <v>1.0999999999999999E-2</v>
      </c>
      <c r="J35">
        <v>1.7000000000000001E-2</v>
      </c>
      <c r="K35">
        <v>1.3</v>
      </c>
      <c r="L35">
        <v>14</v>
      </c>
      <c r="M35" t="s">
        <v>273</v>
      </c>
      <c r="N35" t="s">
        <v>64</v>
      </c>
      <c r="O35" t="s">
        <v>274</v>
      </c>
      <c r="P35">
        <v>8</v>
      </c>
      <c r="Q35" t="str">
        <f t="shared" si="0"/>
        <v>CC8</v>
      </c>
      <c r="R35">
        <v>0.624</v>
      </c>
    </row>
    <row r="36" spans="1:18" x14ac:dyDescent="0.25">
      <c r="A36" t="s">
        <v>352</v>
      </c>
      <c r="B36" s="6">
        <v>45054.422222222223</v>
      </c>
      <c r="C36">
        <v>-32.852273859999997</v>
      </c>
      <c r="D36">
        <v>151.7074844</v>
      </c>
      <c r="E36">
        <v>26.852</v>
      </c>
      <c r="F36">
        <v>6364349.6780000003</v>
      </c>
      <c r="G36">
        <v>379053.511</v>
      </c>
      <c r="H36" t="s">
        <v>304</v>
      </c>
      <c r="I36">
        <v>1.6E-2</v>
      </c>
      <c r="J36">
        <v>2.5000000000000001E-2</v>
      </c>
      <c r="K36">
        <v>1.3</v>
      </c>
      <c r="L36">
        <v>15</v>
      </c>
      <c r="M36" t="s">
        <v>273</v>
      </c>
      <c r="N36" t="s">
        <v>64</v>
      </c>
      <c r="O36" t="s">
        <v>274</v>
      </c>
      <c r="P36">
        <v>9</v>
      </c>
      <c r="Q36" t="str">
        <f t="shared" si="0"/>
        <v>CC9</v>
      </c>
      <c r="R36">
        <v>0.78</v>
      </c>
    </row>
    <row r="37" spans="1:18" x14ac:dyDescent="0.25">
      <c r="A37" t="s">
        <v>353</v>
      </c>
      <c r="B37" s="6">
        <v>45054.44027777778</v>
      </c>
      <c r="C37">
        <v>-32.851954640000002</v>
      </c>
      <c r="D37">
        <v>151.7077831</v>
      </c>
      <c r="E37">
        <v>26.75</v>
      </c>
      <c r="F37">
        <v>6364385.4119999995</v>
      </c>
      <c r="G37">
        <v>379081.03399999999</v>
      </c>
      <c r="H37" t="s">
        <v>304</v>
      </c>
      <c r="I37">
        <v>1.2999999999999999E-2</v>
      </c>
      <c r="J37">
        <v>0.02</v>
      </c>
      <c r="K37">
        <v>1.4</v>
      </c>
      <c r="L37">
        <v>14</v>
      </c>
      <c r="M37" t="s">
        <v>273</v>
      </c>
      <c r="N37" t="s">
        <v>64</v>
      </c>
      <c r="O37" t="s">
        <v>274</v>
      </c>
      <c r="P37">
        <v>10</v>
      </c>
      <c r="Q37" t="str">
        <f t="shared" si="0"/>
        <v>CC10</v>
      </c>
      <c r="R37">
        <v>0.67700000000000005</v>
      </c>
    </row>
    <row r="38" spans="1:18" x14ac:dyDescent="0.25">
      <c r="A38" t="s">
        <v>354</v>
      </c>
      <c r="B38" s="6">
        <v>45054.450694444444</v>
      </c>
      <c r="C38">
        <v>-32.851667399999997</v>
      </c>
      <c r="D38">
        <v>151.7069128</v>
      </c>
      <c r="E38">
        <v>26.847000000000001</v>
      </c>
      <c r="F38">
        <v>6364416.2609999999</v>
      </c>
      <c r="G38">
        <v>378999.19799999997</v>
      </c>
      <c r="H38" t="s">
        <v>304</v>
      </c>
      <c r="I38">
        <v>1.0999999999999999E-2</v>
      </c>
      <c r="J38">
        <v>1.7999999999999999E-2</v>
      </c>
      <c r="K38">
        <v>1.6</v>
      </c>
      <c r="L38">
        <v>13</v>
      </c>
      <c r="M38" t="s">
        <v>273</v>
      </c>
      <c r="N38" t="s">
        <v>64</v>
      </c>
      <c r="O38" t="s">
        <v>274</v>
      </c>
      <c r="P38">
        <v>11</v>
      </c>
      <c r="Q38" t="str">
        <f t="shared" si="0"/>
        <v>CC11</v>
      </c>
      <c r="R38">
        <v>0.77300000000000002</v>
      </c>
    </row>
    <row r="39" spans="1:18" x14ac:dyDescent="0.25">
      <c r="A39" t="s">
        <v>355</v>
      </c>
      <c r="B39" s="6">
        <v>45054.463194444441</v>
      </c>
      <c r="C39">
        <v>-32.851763609999999</v>
      </c>
      <c r="D39">
        <v>151.7063259</v>
      </c>
      <c r="E39">
        <v>26.981999999999999</v>
      </c>
      <c r="F39">
        <v>6364404.9220000003</v>
      </c>
      <c r="G39">
        <v>378944.41</v>
      </c>
      <c r="H39" t="s">
        <v>304</v>
      </c>
      <c r="I39">
        <v>1.0999999999999999E-2</v>
      </c>
      <c r="J39">
        <v>2.1000000000000001E-2</v>
      </c>
      <c r="K39">
        <v>1.7</v>
      </c>
      <c r="L39">
        <v>13</v>
      </c>
      <c r="M39" t="s">
        <v>273</v>
      </c>
      <c r="N39" t="s">
        <v>64</v>
      </c>
      <c r="O39" t="s">
        <v>274</v>
      </c>
      <c r="P39">
        <v>12</v>
      </c>
      <c r="Q39" t="str">
        <f t="shared" si="0"/>
        <v>CC12</v>
      </c>
      <c r="R39">
        <v>0.90800000000000003</v>
      </c>
    </row>
    <row r="40" spans="1:18" x14ac:dyDescent="0.25">
      <c r="A40" t="s">
        <v>374</v>
      </c>
      <c r="B40" s="6">
        <v>45072.425208333334</v>
      </c>
      <c r="C40">
        <v>-26.554083219999999</v>
      </c>
      <c r="D40">
        <v>153.06678242000001</v>
      </c>
      <c r="E40">
        <v>44.564999999999998</v>
      </c>
      <c r="F40">
        <v>7062950.852</v>
      </c>
      <c r="G40">
        <v>506651.76500000001</v>
      </c>
      <c r="H40" t="s">
        <v>366</v>
      </c>
      <c r="I40">
        <v>1.4999999999999999E-2</v>
      </c>
      <c r="J40">
        <v>4.5999999999999999E-2</v>
      </c>
      <c r="K40">
        <v>1.7</v>
      </c>
      <c r="L40">
        <v>21</v>
      </c>
      <c r="M40" t="s">
        <v>375</v>
      </c>
      <c r="N40" t="s">
        <v>376</v>
      </c>
      <c r="O40" t="s">
        <v>274</v>
      </c>
      <c r="P40">
        <v>1</v>
      </c>
      <c r="Q40" t="str">
        <f t="shared" si="0"/>
        <v>CCW1</v>
      </c>
      <c r="R40">
        <v>0.28199999999999997</v>
      </c>
    </row>
    <row r="41" spans="1:18" x14ac:dyDescent="0.25">
      <c r="A41" t="s">
        <v>271</v>
      </c>
      <c r="B41" s="6">
        <v>45033.478472222225</v>
      </c>
      <c r="C41">
        <v>-32.844486609999997</v>
      </c>
      <c r="D41">
        <v>151.69794590000001</v>
      </c>
      <c r="E41">
        <v>26.757000000000001</v>
      </c>
      <c r="F41">
        <v>6365202.0789999999</v>
      </c>
      <c r="G41">
        <v>378150.24599999998</v>
      </c>
      <c r="H41" t="s">
        <v>272</v>
      </c>
      <c r="I41">
        <v>1.2E-2</v>
      </c>
      <c r="J41">
        <v>2.1000000000000001E-2</v>
      </c>
      <c r="K41">
        <v>1.5</v>
      </c>
      <c r="L41">
        <v>14</v>
      </c>
      <c r="M41" t="s">
        <v>273</v>
      </c>
      <c r="N41" t="s">
        <v>181</v>
      </c>
      <c r="O41" t="s">
        <v>274</v>
      </c>
      <c r="P41">
        <v>1</v>
      </c>
      <c r="Q41" t="str">
        <f t="shared" si="0"/>
        <v>CF1</v>
      </c>
      <c r="R41">
        <v>0.46400000000000002</v>
      </c>
    </row>
    <row r="42" spans="1:18" x14ac:dyDescent="0.25">
      <c r="A42" t="s">
        <v>275</v>
      </c>
      <c r="B42" s="6">
        <v>45033.529861111114</v>
      </c>
      <c r="C42">
        <v>-32.843557859999997</v>
      </c>
      <c r="D42">
        <v>151.69765810000001</v>
      </c>
      <c r="E42">
        <v>26.760999999999999</v>
      </c>
      <c r="F42">
        <v>6365304.7170000002</v>
      </c>
      <c r="G42">
        <v>378122.03700000001</v>
      </c>
      <c r="H42" t="s">
        <v>272</v>
      </c>
      <c r="I42">
        <v>8.9999999999999993E-3</v>
      </c>
      <c r="J42">
        <v>1.9E-2</v>
      </c>
      <c r="K42">
        <v>1.7</v>
      </c>
      <c r="L42">
        <v>13</v>
      </c>
      <c r="M42" t="s">
        <v>273</v>
      </c>
      <c r="N42" t="s">
        <v>181</v>
      </c>
      <c r="O42" t="s">
        <v>274</v>
      </c>
      <c r="P42">
        <v>2</v>
      </c>
      <c r="Q42" t="str">
        <f t="shared" si="0"/>
        <v>CF2</v>
      </c>
      <c r="R42">
        <v>0.46500000000000002</v>
      </c>
    </row>
    <row r="43" spans="1:18" x14ac:dyDescent="0.25">
      <c r="A43" t="s">
        <v>276</v>
      </c>
      <c r="B43" s="6">
        <v>45033.554861111108</v>
      </c>
      <c r="C43">
        <v>-32.84283336</v>
      </c>
      <c r="D43">
        <v>151.69765609999999</v>
      </c>
      <c r="E43">
        <v>26.768000000000001</v>
      </c>
      <c r="F43">
        <v>6365385.04</v>
      </c>
      <c r="G43">
        <v>378120.86300000001</v>
      </c>
      <c r="H43" t="s">
        <v>272</v>
      </c>
      <c r="I43">
        <v>8.9999999999999993E-3</v>
      </c>
      <c r="J43">
        <v>1.6E-2</v>
      </c>
      <c r="K43">
        <v>1.5</v>
      </c>
      <c r="L43">
        <v>15</v>
      </c>
      <c r="M43" t="s">
        <v>273</v>
      </c>
      <c r="N43" t="s">
        <v>181</v>
      </c>
      <c r="O43" t="s">
        <v>274</v>
      </c>
      <c r="P43">
        <v>3</v>
      </c>
      <c r="Q43" t="str">
        <f t="shared" si="0"/>
        <v>CF3</v>
      </c>
      <c r="R43">
        <v>0.46899999999999997</v>
      </c>
    </row>
    <row r="44" spans="1:18" x14ac:dyDescent="0.25">
      <c r="A44" t="s">
        <v>277</v>
      </c>
      <c r="B44" s="6">
        <v>45033.570833333331</v>
      </c>
      <c r="C44">
        <v>-32.842936899999998</v>
      </c>
      <c r="D44">
        <v>151.69736760000001</v>
      </c>
      <c r="E44">
        <v>26.925999999999998</v>
      </c>
      <c r="F44">
        <v>6365373.2280000001</v>
      </c>
      <c r="G44">
        <v>378094.00099999999</v>
      </c>
      <c r="H44" t="s">
        <v>272</v>
      </c>
      <c r="I44">
        <v>1.2E-2</v>
      </c>
      <c r="J44">
        <v>2.1999999999999999E-2</v>
      </c>
      <c r="K44">
        <v>1.6</v>
      </c>
      <c r="L44">
        <v>13</v>
      </c>
      <c r="M44" t="s">
        <v>273</v>
      </c>
      <c r="N44" t="s">
        <v>181</v>
      </c>
      <c r="O44" t="s">
        <v>274</v>
      </c>
      <c r="P44">
        <v>4</v>
      </c>
      <c r="Q44" t="str">
        <f t="shared" si="0"/>
        <v>CF4</v>
      </c>
      <c r="R44">
        <v>0.627</v>
      </c>
    </row>
    <row r="45" spans="1:18" x14ac:dyDescent="0.25">
      <c r="A45" t="s">
        <v>278</v>
      </c>
      <c r="B45" s="6">
        <v>45033.583333333336</v>
      </c>
      <c r="C45">
        <v>-32.843058910000003</v>
      </c>
      <c r="D45">
        <v>151.69720079999999</v>
      </c>
      <c r="E45">
        <v>26.765000000000001</v>
      </c>
      <c r="F45">
        <v>6365359.5070000002</v>
      </c>
      <c r="G45">
        <v>378078.56</v>
      </c>
      <c r="H45" t="s">
        <v>272</v>
      </c>
      <c r="I45">
        <v>1.4E-2</v>
      </c>
      <c r="J45">
        <v>2.1999999999999999E-2</v>
      </c>
      <c r="K45">
        <v>1.3</v>
      </c>
      <c r="L45">
        <v>15</v>
      </c>
      <c r="M45" t="s">
        <v>273</v>
      </c>
      <c r="N45" t="s">
        <v>181</v>
      </c>
      <c r="O45" t="s">
        <v>274</v>
      </c>
      <c r="P45">
        <v>5</v>
      </c>
      <c r="Q45" t="str">
        <f t="shared" si="0"/>
        <v>CF5</v>
      </c>
      <c r="R45">
        <v>0.46700000000000003</v>
      </c>
    </row>
    <row r="46" spans="1:18" x14ac:dyDescent="0.25">
      <c r="A46" t="s">
        <v>279</v>
      </c>
      <c r="B46" s="6">
        <v>45033.679166666669</v>
      </c>
      <c r="C46">
        <v>-32.844831259999999</v>
      </c>
      <c r="D46">
        <v>151.6995866</v>
      </c>
      <c r="E46">
        <v>26.777999999999999</v>
      </c>
      <c r="F46">
        <v>6365165.7599999998</v>
      </c>
      <c r="G46">
        <v>378304.26699999999</v>
      </c>
      <c r="H46" t="s">
        <v>272</v>
      </c>
      <c r="I46">
        <v>1.6E-2</v>
      </c>
      <c r="J46">
        <v>2.5000000000000001E-2</v>
      </c>
      <c r="K46">
        <v>1.5</v>
      </c>
      <c r="L46">
        <v>14</v>
      </c>
      <c r="M46" t="s">
        <v>273</v>
      </c>
      <c r="N46" t="s">
        <v>181</v>
      </c>
      <c r="O46" t="s">
        <v>274</v>
      </c>
      <c r="P46">
        <v>6</v>
      </c>
      <c r="Q46" t="str">
        <f t="shared" si="0"/>
        <v>CF6</v>
      </c>
      <c r="R46">
        <v>0.48699999999999999</v>
      </c>
    </row>
    <row r="47" spans="1:18" x14ac:dyDescent="0.25">
      <c r="A47" t="s">
        <v>280</v>
      </c>
      <c r="B47" s="6">
        <v>45033.695833333331</v>
      </c>
      <c r="C47">
        <v>-32.84460953</v>
      </c>
      <c r="D47">
        <v>151.6983372</v>
      </c>
      <c r="E47">
        <v>26.736000000000001</v>
      </c>
      <c r="F47">
        <v>6365188.9029999999</v>
      </c>
      <c r="G47">
        <v>378187.03100000002</v>
      </c>
      <c r="H47" t="s">
        <v>272</v>
      </c>
      <c r="I47">
        <v>1.7999999999999999E-2</v>
      </c>
      <c r="J47">
        <v>2.5999999999999999E-2</v>
      </c>
      <c r="K47">
        <v>1.2</v>
      </c>
      <c r="L47">
        <v>16</v>
      </c>
      <c r="M47" t="s">
        <v>273</v>
      </c>
      <c r="N47" t="s">
        <v>181</v>
      </c>
      <c r="O47" t="s">
        <v>274</v>
      </c>
      <c r="P47">
        <v>7</v>
      </c>
      <c r="Q47" t="str">
        <f t="shared" si="0"/>
        <v>CF7</v>
      </c>
      <c r="R47">
        <v>0.443</v>
      </c>
    </row>
    <row r="48" spans="1:18" x14ac:dyDescent="0.25">
      <c r="A48" t="s">
        <v>281</v>
      </c>
      <c r="B48" s="6">
        <v>45033.704861111109</v>
      </c>
      <c r="C48">
        <v>-32.844005029999998</v>
      </c>
      <c r="D48">
        <v>151.698105</v>
      </c>
      <c r="E48">
        <v>26.75</v>
      </c>
      <c r="F48">
        <v>6365255.6560000004</v>
      </c>
      <c r="G48">
        <v>378164.47399999999</v>
      </c>
      <c r="H48" t="s">
        <v>272</v>
      </c>
      <c r="I48">
        <v>8.9999999999999993E-3</v>
      </c>
      <c r="J48">
        <v>1.4E-2</v>
      </c>
      <c r="K48">
        <v>1.4</v>
      </c>
      <c r="L48">
        <v>14</v>
      </c>
      <c r="M48" t="s">
        <v>273</v>
      </c>
      <c r="N48" t="s">
        <v>181</v>
      </c>
      <c r="O48" t="s">
        <v>274</v>
      </c>
      <c r="P48">
        <v>8</v>
      </c>
      <c r="Q48" t="str">
        <f t="shared" si="0"/>
        <v>CF8</v>
      </c>
      <c r="R48">
        <v>0.45500000000000002</v>
      </c>
    </row>
    <row r="49" spans="1:18" x14ac:dyDescent="0.25">
      <c r="A49" t="s">
        <v>282</v>
      </c>
      <c r="B49" s="6">
        <v>45033.72152777778</v>
      </c>
      <c r="C49">
        <v>-32.844273860000001</v>
      </c>
      <c r="D49">
        <v>151.69786719999999</v>
      </c>
      <c r="E49">
        <v>26.908000000000001</v>
      </c>
      <c r="F49">
        <v>6365225.5760000004</v>
      </c>
      <c r="G49">
        <v>378142.59299999999</v>
      </c>
      <c r="H49" t="s">
        <v>272</v>
      </c>
      <c r="I49">
        <v>8.0000000000000002E-3</v>
      </c>
      <c r="J49">
        <v>1.4E-2</v>
      </c>
      <c r="K49">
        <v>1.5</v>
      </c>
      <c r="L49">
        <v>13</v>
      </c>
      <c r="M49" t="s">
        <v>273</v>
      </c>
      <c r="N49" t="s">
        <v>181</v>
      </c>
      <c r="O49" t="s">
        <v>274</v>
      </c>
      <c r="P49">
        <v>9</v>
      </c>
      <c r="Q49" t="str">
        <f t="shared" si="0"/>
        <v>CF9</v>
      </c>
      <c r="R49">
        <v>0.61399999999999999</v>
      </c>
    </row>
    <row r="50" spans="1:18" x14ac:dyDescent="0.25">
      <c r="A50" t="s">
        <v>283</v>
      </c>
      <c r="B50" s="6">
        <v>45034.329861111109</v>
      </c>
      <c r="C50">
        <v>-32.842531209999997</v>
      </c>
      <c r="D50">
        <v>151.69738509999999</v>
      </c>
      <c r="E50">
        <v>27.015000000000001</v>
      </c>
      <c r="F50">
        <v>6365418.2259999998</v>
      </c>
      <c r="G50">
        <v>378095.08799999999</v>
      </c>
      <c r="H50" t="s">
        <v>272</v>
      </c>
      <c r="I50">
        <v>1.4E-2</v>
      </c>
      <c r="J50">
        <v>2.1000000000000001E-2</v>
      </c>
      <c r="K50">
        <v>1.7</v>
      </c>
      <c r="L50">
        <v>13</v>
      </c>
      <c r="M50" t="s">
        <v>273</v>
      </c>
      <c r="N50" t="s">
        <v>181</v>
      </c>
      <c r="O50" t="s">
        <v>274</v>
      </c>
      <c r="P50">
        <v>10</v>
      </c>
      <c r="Q50" t="str">
        <f t="shared" si="0"/>
        <v>CF10</v>
      </c>
      <c r="R50">
        <v>0.71499999999999997</v>
      </c>
    </row>
    <row r="51" spans="1:18" x14ac:dyDescent="0.25">
      <c r="A51" t="s">
        <v>284</v>
      </c>
      <c r="B51" s="6">
        <v>45034.347222222219</v>
      </c>
      <c r="C51">
        <v>-32.842261829999998</v>
      </c>
      <c r="D51">
        <v>151.6975559</v>
      </c>
      <c r="E51">
        <v>26.989000000000001</v>
      </c>
      <c r="F51">
        <v>6365448.2889999999</v>
      </c>
      <c r="G51">
        <v>378110.70199999999</v>
      </c>
      <c r="H51" t="s">
        <v>272</v>
      </c>
      <c r="I51">
        <v>2.3E-2</v>
      </c>
      <c r="J51">
        <v>3.5999999999999997E-2</v>
      </c>
      <c r="K51">
        <v>1.7</v>
      </c>
      <c r="L51">
        <v>13</v>
      </c>
      <c r="M51" t="s">
        <v>273</v>
      </c>
      <c r="N51" t="s">
        <v>181</v>
      </c>
      <c r="O51" t="s">
        <v>274</v>
      </c>
      <c r="P51">
        <v>11</v>
      </c>
      <c r="Q51" t="str">
        <f t="shared" si="0"/>
        <v>CF11</v>
      </c>
      <c r="R51">
        <v>0.68799999999999994</v>
      </c>
    </row>
    <row r="52" spans="1:18" x14ac:dyDescent="0.25">
      <c r="A52" t="s">
        <v>285</v>
      </c>
      <c r="B52" s="6">
        <v>45034.363194444442</v>
      </c>
      <c r="C52">
        <v>-32.84213158</v>
      </c>
      <c r="D52">
        <v>151.69757089999999</v>
      </c>
      <c r="E52">
        <v>27.018000000000001</v>
      </c>
      <c r="F52">
        <v>6365462.7470000004</v>
      </c>
      <c r="G52">
        <v>378111.92700000003</v>
      </c>
      <c r="H52" t="s">
        <v>272</v>
      </c>
      <c r="I52">
        <v>1.2E-2</v>
      </c>
      <c r="J52">
        <v>1.9E-2</v>
      </c>
      <c r="K52">
        <v>1.5</v>
      </c>
      <c r="L52">
        <v>14</v>
      </c>
      <c r="M52" t="s">
        <v>273</v>
      </c>
      <c r="N52" t="s">
        <v>181</v>
      </c>
      <c r="O52" t="s">
        <v>274</v>
      </c>
      <c r="P52">
        <v>12</v>
      </c>
      <c r="Q52" t="str">
        <f t="shared" si="0"/>
        <v>CF12</v>
      </c>
      <c r="R52">
        <v>0.71699999999999997</v>
      </c>
    </row>
    <row r="53" spans="1:18" x14ac:dyDescent="0.25">
      <c r="A53" t="s">
        <v>377</v>
      </c>
      <c r="B53" s="6">
        <v>45068.524988425925</v>
      </c>
      <c r="C53">
        <v>-26.619145809999999</v>
      </c>
      <c r="D53">
        <v>153.05492935999999</v>
      </c>
      <c r="E53">
        <v>44.697000000000003</v>
      </c>
      <c r="F53">
        <v>7055745.551</v>
      </c>
      <c r="G53">
        <v>505468.06699999998</v>
      </c>
      <c r="H53" t="s">
        <v>378</v>
      </c>
      <c r="I53">
        <v>1.6E-2</v>
      </c>
      <c r="J53">
        <v>5.1999999999999998E-2</v>
      </c>
      <c r="K53">
        <v>1.1000000000000001</v>
      </c>
      <c r="L53">
        <v>19</v>
      </c>
      <c r="M53" t="s">
        <v>375</v>
      </c>
      <c r="N53" t="s">
        <v>228</v>
      </c>
      <c r="O53" t="s">
        <v>274</v>
      </c>
      <c r="P53">
        <v>1</v>
      </c>
      <c r="Q53" t="str">
        <f t="shared" si="0"/>
        <v>DLW1</v>
      </c>
      <c r="R53">
        <v>0.56599999999999995</v>
      </c>
    </row>
    <row r="54" spans="1:18" x14ac:dyDescent="0.25">
      <c r="A54" t="s">
        <v>379</v>
      </c>
      <c r="B54" s="6">
        <v>45068.529108796298</v>
      </c>
      <c r="C54">
        <v>-26.61856152</v>
      </c>
      <c r="D54">
        <v>153.05480893000001</v>
      </c>
      <c r="E54">
        <v>44.558</v>
      </c>
      <c r="F54">
        <v>7055810.2680000002</v>
      </c>
      <c r="G54">
        <v>505456.10600000003</v>
      </c>
      <c r="H54" t="s">
        <v>378</v>
      </c>
      <c r="I54">
        <v>1.9E-2</v>
      </c>
      <c r="J54">
        <v>0.06</v>
      </c>
      <c r="K54">
        <v>1.2</v>
      </c>
      <c r="L54">
        <v>19</v>
      </c>
      <c r="M54" t="s">
        <v>375</v>
      </c>
      <c r="N54" t="s">
        <v>228</v>
      </c>
      <c r="O54" t="s">
        <v>274</v>
      </c>
      <c r="P54">
        <v>2</v>
      </c>
      <c r="Q54" t="str">
        <f t="shared" si="0"/>
        <v>DLW2</v>
      </c>
      <c r="R54">
        <v>0.42699999999999999</v>
      </c>
    </row>
    <row r="55" spans="1:18" x14ac:dyDescent="0.25">
      <c r="A55" t="s">
        <v>380</v>
      </c>
      <c r="B55" s="6">
        <v>45068.548506944448</v>
      </c>
      <c r="C55">
        <v>-26.61757236</v>
      </c>
      <c r="D55">
        <v>153.05458669000001</v>
      </c>
      <c r="E55">
        <v>44.613999999999997</v>
      </c>
      <c r="F55">
        <v>7055919.8310000002</v>
      </c>
      <c r="G55">
        <v>505434.02899999998</v>
      </c>
      <c r="H55" t="s">
        <v>378</v>
      </c>
      <c r="I55">
        <v>1.7999999999999999E-2</v>
      </c>
      <c r="J55">
        <v>4.8000000000000001E-2</v>
      </c>
      <c r="K55">
        <v>1.2</v>
      </c>
      <c r="L55">
        <v>18</v>
      </c>
      <c r="M55" t="s">
        <v>375</v>
      </c>
      <c r="N55" t="s">
        <v>228</v>
      </c>
      <c r="O55" t="s">
        <v>274</v>
      </c>
      <c r="P55">
        <v>3</v>
      </c>
      <c r="Q55" t="str">
        <f t="shared" si="0"/>
        <v>DLW3</v>
      </c>
      <c r="R55">
        <v>0.47899999999999998</v>
      </c>
    </row>
    <row r="56" spans="1:18" x14ac:dyDescent="0.25">
      <c r="A56" t="s">
        <v>381</v>
      </c>
      <c r="B56" s="6">
        <v>45068.57240740741</v>
      </c>
      <c r="C56">
        <v>-26.616983810000001</v>
      </c>
      <c r="D56">
        <v>153.05463098999999</v>
      </c>
      <c r="E56">
        <v>44.616</v>
      </c>
      <c r="F56">
        <v>7055985.0130000003</v>
      </c>
      <c r="G56">
        <v>505438.467</v>
      </c>
      <c r="H56" t="s">
        <v>378</v>
      </c>
      <c r="I56">
        <v>2.1000000000000001E-2</v>
      </c>
      <c r="J56">
        <v>0.04</v>
      </c>
      <c r="K56">
        <v>1.6</v>
      </c>
      <c r="L56">
        <v>17</v>
      </c>
      <c r="M56" t="s">
        <v>375</v>
      </c>
      <c r="N56" t="s">
        <v>228</v>
      </c>
      <c r="O56" t="s">
        <v>274</v>
      </c>
      <c r="P56">
        <v>4</v>
      </c>
      <c r="Q56" t="str">
        <f t="shared" si="0"/>
        <v>DLW4</v>
      </c>
      <c r="R56">
        <v>0.48099999999999998</v>
      </c>
    </row>
    <row r="57" spans="1:18" x14ac:dyDescent="0.25">
      <c r="A57" t="s">
        <v>382</v>
      </c>
      <c r="B57" s="6">
        <v>45073.486041666663</v>
      </c>
      <c r="C57">
        <v>-26.614955070000001</v>
      </c>
      <c r="D57">
        <v>153.05559274999999</v>
      </c>
      <c r="E57">
        <v>44.621000000000002</v>
      </c>
      <c r="F57">
        <v>7056209.6600000001</v>
      </c>
      <c r="G57">
        <v>505534.30699999997</v>
      </c>
      <c r="H57" t="s">
        <v>366</v>
      </c>
      <c r="I57">
        <v>1.9E-2</v>
      </c>
      <c r="J57">
        <v>4.8000000000000001E-2</v>
      </c>
      <c r="K57">
        <v>1.3</v>
      </c>
      <c r="L57">
        <v>20</v>
      </c>
      <c r="M57" t="s">
        <v>375</v>
      </c>
      <c r="N57" t="s">
        <v>228</v>
      </c>
      <c r="O57" t="s">
        <v>274</v>
      </c>
      <c r="P57">
        <v>5</v>
      </c>
      <c r="Q57" t="str">
        <f t="shared" si="0"/>
        <v>DLW5</v>
      </c>
      <c r="R57">
        <v>0.48099999999999998</v>
      </c>
    </row>
    <row r="58" spans="1:18" x14ac:dyDescent="0.25">
      <c r="A58" t="s">
        <v>383</v>
      </c>
      <c r="B58" s="6">
        <v>45073.489548611113</v>
      </c>
      <c r="C58">
        <v>-26.615420690000001</v>
      </c>
      <c r="D58">
        <v>153.05543777</v>
      </c>
      <c r="E58">
        <v>44.613999999999997</v>
      </c>
      <c r="F58">
        <v>7056158.0980000002</v>
      </c>
      <c r="G58">
        <v>505518.85600000003</v>
      </c>
      <c r="H58" t="s">
        <v>366</v>
      </c>
      <c r="I58">
        <v>1.6E-2</v>
      </c>
      <c r="J58">
        <v>3.9E-2</v>
      </c>
      <c r="K58">
        <v>1.3</v>
      </c>
      <c r="L58">
        <v>20</v>
      </c>
      <c r="M58" t="s">
        <v>375</v>
      </c>
      <c r="N58" t="s">
        <v>228</v>
      </c>
      <c r="O58" t="s">
        <v>274</v>
      </c>
      <c r="P58">
        <v>6</v>
      </c>
      <c r="Q58" t="str">
        <f t="shared" si="0"/>
        <v>DLW6</v>
      </c>
      <c r="R58">
        <v>0.47499999999999998</v>
      </c>
    </row>
    <row r="59" spans="1:18" x14ac:dyDescent="0.25">
      <c r="A59" t="s">
        <v>384</v>
      </c>
      <c r="B59" s="6">
        <v>45073.499942129631</v>
      </c>
      <c r="C59">
        <v>-26.615988779999999</v>
      </c>
      <c r="D59">
        <v>153.05525592999999</v>
      </c>
      <c r="E59">
        <v>44.546999999999997</v>
      </c>
      <c r="F59">
        <v>7056095.1890000002</v>
      </c>
      <c r="G59">
        <v>505500.72700000001</v>
      </c>
      <c r="H59" t="s">
        <v>366</v>
      </c>
      <c r="I59">
        <v>1.4999999999999999E-2</v>
      </c>
      <c r="J59">
        <v>3.6999999999999998E-2</v>
      </c>
      <c r="K59">
        <v>1.2</v>
      </c>
      <c r="L59">
        <v>20</v>
      </c>
      <c r="M59" t="s">
        <v>375</v>
      </c>
      <c r="N59" t="s">
        <v>228</v>
      </c>
      <c r="O59" t="s">
        <v>274</v>
      </c>
      <c r="P59">
        <v>7</v>
      </c>
      <c r="Q59" t="str">
        <f t="shared" si="0"/>
        <v>DLW7</v>
      </c>
      <c r="R59">
        <v>0.41</v>
      </c>
    </row>
    <row r="60" spans="1:18" x14ac:dyDescent="0.25">
      <c r="A60" t="s">
        <v>385</v>
      </c>
      <c r="B60" s="6">
        <v>45073.541956018518</v>
      </c>
      <c r="C60">
        <v>-26.617580790000002</v>
      </c>
      <c r="D60">
        <v>153.05510086999999</v>
      </c>
      <c r="E60">
        <v>43.743000000000002</v>
      </c>
      <c r="F60">
        <v>7055918.875</v>
      </c>
      <c r="G60">
        <v>505485.21500000003</v>
      </c>
      <c r="H60" t="s">
        <v>366</v>
      </c>
      <c r="I60">
        <v>1.7000000000000001E-2</v>
      </c>
      <c r="J60">
        <v>4.4999999999999998E-2</v>
      </c>
      <c r="K60">
        <v>1.3</v>
      </c>
      <c r="L60">
        <v>19</v>
      </c>
      <c r="M60" t="s">
        <v>375</v>
      </c>
      <c r="N60" t="s">
        <v>228</v>
      </c>
      <c r="O60" t="s">
        <v>274</v>
      </c>
      <c r="P60">
        <v>8</v>
      </c>
      <c r="Q60" t="str">
        <f t="shared" si="0"/>
        <v>DLW8</v>
      </c>
      <c r="R60">
        <v>-0.39100000000000001</v>
      </c>
    </row>
    <row r="61" spans="1:18" x14ac:dyDescent="0.25">
      <c r="A61" t="s">
        <v>298</v>
      </c>
      <c r="B61" s="6">
        <v>45035.359027777777</v>
      </c>
      <c r="C61">
        <v>-32.849813609999998</v>
      </c>
      <c r="D61">
        <v>151.68267700000001</v>
      </c>
      <c r="E61">
        <v>26.742000000000001</v>
      </c>
      <c r="F61">
        <v>6364593.7580000004</v>
      </c>
      <c r="G61">
        <v>376728.60399999999</v>
      </c>
      <c r="H61" t="s">
        <v>272</v>
      </c>
      <c r="I61">
        <v>8.9999999999999993E-3</v>
      </c>
      <c r="J61">
        <v>1.4E-2</v>
      </c>
      <c r="K61">
        <v>1.2</v>
      </c>
      <c r="L61">
        <v>16</v>
      </c>
      <c r="M61" t="s">
        <v>273</v>
      </c>
      <c r="N61" t="s">
        <v>98</v>
      </c>
      <c r="O61" t="s">
        <v>274</v>
      </c>
      <c r="P61">
        <v>1</v>
      </c>
      <c r="Q61" t="str">
        <f t="shared" si="0"/>
        <v>HS1</v>
      </c>
      <c r="R61">
        <v>0.45700000000000002</v>
      </c>
    </row>
    <row r="62" spans="1:18" x14ac:dyDescent="0.25">
      <c r="A62" t="s">
        <v>299</v>
      </c>
      <c r="B62" s="6">
        <v>45035.376388888886</v>
      </c>
      <c r="C62">
        <v>-32.849334659999997</v>
      </c>
      <c r="D62">
        <v>151.68242290000001</v>
      </c>
      <c r="E62">
        <v>26.594000000000001</v>
      </c>
      <c r="F62">
        <v>6364646.5619999999</v>
      </c>
      <c r="G62">
        <v>376704.158</v>
      </c>
      <c r="H62" t="s">
        <v>272</v>
      </c>
      <c r="I62">
        <v>8.0000000000000002E-3</v>
      </c>
      <c r="J62">
        <v>1.2E-2</v>
      </c>
      <c r="K62">
        <v>1.3</v>
      </c>
      <c r="L62">
        <v>16</v>
      </c>
      <c r="M62" t="s">
        <v>273</v>
      </c>
      <c r="N62" t="s">
        <v>98</v>
      </c>
      <c r="O62" t="s">
        <v>274</v>
      </c>
      <c r="P62">
        <v>2</v>
      </c>
      <c r="Q62" t="str">
        <f t="shared" si="0"/>
        <v>HS2</v>
      </c>
      <c r="R62">
        <v>0.307</v>
      </c>
    </row>
    <row r="63" spans="1:18" x14ac:dyDescent="0.25">
      <c r="A63" t="s">
        <v>300</v>
      </c>
      <c r="B63" s="6">
        <v>45035.385416666664</v>
      </c>
      <c r="C63">
        <v>-32.849461470000001</v>
      </c>
      <c r="D63">
        <v>151.68207960000001</v>
      </c>
      <c r="E63">
        <v>26.562000000000001</v>
      </c>
      <c r="F63">
        <v>6364632.102</v>
      </c>
      <c r="G63">
        <v>376672.20500000002</v>
      </c>
      <c r="H63" t="s">
        <v>272</v>
      </c>
      <c r="I63">
        <v>8.0000000000000002E-3</v>
      </c>
      <c r="J63">
        <v>1.4E-2</v>
      </c>
      <c r="K63">
        <v>1.3</v>
      </c>
      <c r="L63">
        <v>16</v>
      </c>
      <c r="M63" t="s">
        <v>273</v>
      </c>
      <c r="N63" t="s">
        <v>98</v>
      </c>
      <c r="O63" t="s">
        <v>274</v>
      </c>
      <c r="P63">
        <v>3</v>
      </c>
      <c r="Q63" t="str">
        <f t="shared" si="0"/>
        <v>HS3</v>
      </c>
      <c r="R63">
        <v>0.27500000000000002</v>
      </c>
    </row>
    <row r="64" spans="1:18" x14ac:dyDescent="0.25">
      <c r="A64" t="s">
        <v>301</v>
      </c>
      <c r="B64" s="6">
        <v>45035.4</v>
      </c>
      <c r="C64">
        <v>-32.850609509999998</v>
      </c>
      <c r="D64">
        <v>151.68249159999999</v>
      </c>
      <c r="E64">
        <v>26.792000000000002</v>
      </c>
      <c r="F64">
        <v>6364505.2999999998</v>
      </c>
      <c r="G64">
        <v>376712.353</v>
      </c>
      <c r="H64" t="s">
        <v>272</v>
      </c>
      <c r="I64">
        <v>0.01</v>
      </c>
      <c r="J64">
        <v>1.6E-2</v>
      </c>
      <c r="K64">
        <v>1.3</v>
      </c>
      <c r="L64">
        <v>16</v>
      </c>
      <c r="M64" t="s">
        <v>273</v>
      </c>
      <c r="N64" t="s">
        <v>98</v>
      </c>
      <c r="O64" t="s">
        <v>274</v>
      </c>
      <c r="P64">
        <v>4</v>
      </c>
      <c r="Q64" t="str">
        <f t="shared" si="0"/>
        <v>HS4</v>
      </c>
      <c r="R64">
        <v>0.50900000000000001</v>
      </c>
    </row>
    <row r="65" spans="1:18" x14ac:dyDescent="0.25">
      <c r="A65" t="s">
        <v>302</v>
      </c>
      <c r="B65" s="6">
        <v>45035.415277777778</v>
      </c>
      <c r="C65">
        <v>-32.850646279999999</v>
      </c>
      <c r="D65">
        <v>151.6818322</v>
      </c>
      <c r="E65">
        <v>26.611000000000001</v>
      </c>
      <c r="F65">
        <v>6364500.4539999999</v>
      </c>
      <c r="G65">
        <v>376650.69699999999</v>
      </c>
      <c r="H65" t="s">
        <v>272</v>
      </c>
      <c r="I65">
        <v>1.2999999999999999E-2</v>
      </c>
      <c r="J65">
        <v>2.4E-2</v>
      </c>
      <c r="K65">
        <v>1.3</v>
      </c>
      <c r="L65">
        <v>16</v>
      </c>
      <c r="M65" t="s">
        <v>273</v>
      </c>
      <c r="N65" t="s">
        <v>98</v>
      </c>
      <c r="O65" t="s">
        <v>274</v>
      </c>
      <c r="P65">
        <v>5</v>
      </c>
      <c r="Q65" t="str">
        <f t="shared" si="0"/>
        <v>HS5</v>
      </c>
      <c r="R65">
        <v>0.32700000000000001</v>
      </c>
    </row>
    <row r="66" spans="1:18" x14ac:dyDescent="0.25">
      <c r="A66" t="s">
        <v>303</v>
      </c>
      <c r="B66" s="6">
        <v>45035.426388888889</v>
      </c>
      <c r="C66">
        <v>-32.850589200000002</v>
      </c>
      <c r="D66">
        <v>151.6815138</v>
      </c>
      <c r="E66">
        <v>26.568999999999999</v>
      </c>
      <c r="F66">
        <v>6364506.4100000001</v>
      </c>
      <c r="G66">
        <v>376620.81900000002</v>
      </c>
      <c r="H66" t="s">
        <v>304</v>
      </c>
      <c r="I66">
        <v>1.7000000000000001E-2</v>
      </c>
      <c r="J66">
        <v>2.8000000000000001E-2</v>
      </c>
      <c r="K66">
        <v>1.3</v>
      </c>
      <c r="L66">
        <v>16</v>
      </c>
      <c r="M66" t="s">
        <v>273</v>
      </c>
      <c r="N66" t="s">
        <v>98</v>
      </c>
      <c r="O66" t="s">
        <v>274</v>
      </c>
      <c r="P66">
        <v>6</v>
      </c>
      <c r="Q66" t="str">
        <f t="shared" si="0"/>
        <v>HS6</v>
      </c>
      <c r="R66">
        <v>0.28499999999999998</v>
      </c>
    </row>
    <row r="67" spans="1:18" x14ac:dyDescent="0.25">
      <c r="A67" t="s">
        <v>305</v>
      </c>
      <c r="B67" s="6">
        <v>45035.434027777781</v>
      </c>
      <c r="C67">
        <v>-32.851026169999997</v>
      </c>
      <c r="D67">
        <v>151.68109229999999</v>
      </c>
      <c r="E67">
        <v>26.617000000000001</v>
      </c>
      <c r="F67">
        <v>6364457.4709999999</v>
      </c>
      <c r="G67">
        <v>376581.97499999998</v>
      </c>
      <c r="H67">
        <v>1</v>
      </c>
      <c r="I67">
        <v>0.01</v>
      </c>
      <c r="J67">
        <v>1.9E-2</v>
      </c>
      <c r="K67">
        <v>1.4</v>
      </c>
      <c r="L67">
        <v>15</v>
      </c>
      <c r="M67" t="s">
        <v>273</v>
      </c>
      <c r="N67" t="s">
        <v>98</v>
      </c>
      <c r="O67" t="s">
        <v>274</v>
      </c>
      <c r="P67">
        <v>7</v>
      </c>
      <c r="Q67" t="str">
        <f t="shared" ref="Q67:Q128" si="1">_xlfn.CONCAT(N67,P67)</f>
        <v>HS7</v>
      </c>
      <c r="R67">
        <v>0.33500000000000002</v>
      </c>
    </row>
    <row r="68" spans="1:18" x14ac:dyDescent="0.25">
      <c r="A68" t="s">
        <v>306</v>
      </c>
      <c r="B68" s="6">
        <v>45035.441666666666</v>
      </c>
      <c r="C68">
        <v>-32.851643770000003</v>
      </c>
      <c r="D68">
        <v>151.68100229999999</v>
      </c>
      <c r="E68">
        <v>26.548999999999999</v>
      </c>
      <c r="F68">
        <v>6364388.8930000002</v>
      </c>
      <c r="G68">
        <v>376574.41600000003</v>
      </c>
      <c r="H68">
        <v>1</v>
      </c>
      <c r="I68">
        <v>1.4999999999999999E-2</v>
      </c>
      <c r="J68">
        <v>2.9000000000000001E-2</v>
      </c>
      <c r="K68">
        <v>1.5</v>
      </c>
      <c r="L68">
        <v>14</v>
      </c>
      <c r="M68" t="s">
        <v>273</v>
      </c>
      <c r="N68" t="s">
        <v>98</v>
      </c>
      <c r="O68" t="s">
        <v>274</v>
      </c>
      <c r="P68">
        <v>8</v>
      </c>
      <c r="Q68" t="str">
        <f t="shared" si="1"/>
        <v>HS8</v>
      </c>
      <c r="R68">
        <v>0.26900000000000002</v>
      </c>
    </row>
    <row r="69" spans="1:18" x14ac:dyDescent="0.25">
      <c r="A69" t="s">
        <v>307</v>
      </c>
      <c r="B69" s="6">
        <v>45035.45208333333</v>
      </c>
      <c r="C69">
        <v>-32.850869969999998</v>
      </c>
      <c r="D69">
        <v>151.68082229999999</v>
      </c>
      <c r="E69">
        <v>26.683</v>
      </c>
      <c r="F69">
        <v>6364474.4730000002</v>
      </c>
      <c r="G69">
        <v>376556.49800000002</v>
      </c>
      <c r="H69" t="s">
        <v>304</v>
      </c>
      <c r="I69">
        <v>1.2E-2</v>
      </c>
      <c r="J69">
        <v>2.1000000000000001E-2</v>
      </c>
      <c r="K69">
        <v>1.3</v>
      </c>
      <c r="L69">
        <v>16</v>
      </c>
      <c r="M69" t="s">
        <v>273</v>
      </c>
      <c r="N69" t="s">
        <v>98</v>
      </c>
      <c r="O69" t="s">
        <v>274</v>
      </c>
      <c r="P69">
        <v>9</v>
      </c>
      <c r="Q69" t="str">
        <f t="shared" si="1"/>
        <v>HS9</v>
      </c>
      <c r="R69">
        <v>0.4</v>
      </c>
    </row>
    <row r="70" spans="1:18" x14ac:dyDescent="0.25">
      <c r="A70" t="s">
        <v>308</v>
      </c>
      <c r="B70" s="6">
        <v>45035.461805555555</v>
      </c>
      <c r="C70">
        <v>-32.851216880000003</v>
      </c>
      <c r="D70">
        <v>151.6823703</v>
      </c>
      <c r="E70">
        <v>26.561</v>
      </c>
      <c r="F70">
        <v>6364437.8200000003</v>
      </c>
      <c r="G70">
        <v>376701.84100000001</v>
      </c>
      <c r="H70" t="s">
        <v>304</v>
      </c>
      <c r="I70">
        <v>2.1000000000000001E-2</v>
      </c>
      <c r="J70">
        <v>3.9E-2</v>
      </c>
      <c r="K70">
        <v>1.5</v>
      </c>
      <c r="L70">
        <v>15</v>
      </c>
      <c r="M70" t="s">
        <v>273</v>
      </c>
      <c r="N70" t="s">
        <v>98</v>
      </c>
      <c r="O70" t="s">
        <v>274</v>
      </c>
      <c r="P70">
        <v>10</v>
      </c>
      <c r="Q70" t="str">
        <f t="shared" si="1"/>
        <v>HS10</v>
      </c>
      <c r="R70">
        <v>0.28000000000000003</v>
      </c>
    </row>
    <row r="71" spans="1:18" x14ac:dyDescent="0.25">
      <c r="A71" t="s">
        <v>309</v>
      </c>
      <c r="B71" s="6">
        <v>45035.472222222219</v>
      </c>
      <c r="C71">
        <v>-32.851569410000003</v>
      </c>
      <c r="D71">
        <v>151.68303610000001</v>
      </c>
      <c r="E71">
        <v>26.495000000000001</v>
      </c>
      <c r="F71">
        <v>6364399.5120000001</v>
      </c>
      <c r="G71">
        <v>376764.63900000002</v>
      </c>
      <c r="H71" t="s">
        <v>304</v>
      </c>
      <c r="I71">
        <v>0.01</v>
      </c>
      <c r="J71">
        <v>1.7000000000000001E-2</v>
      </c>
      <c r="K71">
        <v>1.3</v>
      </c>
      <c r="L71">
        <v>17</v>
      </c>
      <c r="M71" t="s">
        <v>273</v>
      </c>
      <c r="N71" t="s">
        <v>98</v>
      </c>
      <c r="O71" t="s">
        <v>274</v>
      </c>
      <c r="P71">
        <v>11</v>
      </c>
      <c r="Q71" t="str">
        <f t="shared" si="1"/>
        <v>HS11</v>
      </c>
      <c r="R71">
        <v>0.215</v>
      </c>
    </row>
    <row r="72" spans="1:18" x14ac:dyDescent="0.25">
      <c r="A72" t="s">
        <v>310</v>
      </c>
      <c r="B72" s="6">
        <v>45035.481249999997</v>
      </c>
      <c r="C72">
        <v>-32.852405679999997</v>
      </c>
      <c r="D72">
        <v>151.68325540000001</v>
      </c>
      <c r="E72">
        <v>26.547999999999998</v>
      </c>
      <c r="F72">
        <v>6364307.051</v>
      </c>
      <c r="G72">
        <v>376786.31300000002</v>
      </c>
      <c r="H72" t="s">
        <v>304</v>
      </c>
      <c r="I72">
        <v>2.7E-2</v>
      </c>
      <c r="J72">
        <v>4.8000000000000001E-2</v>
      </c>
      <c r="K72">
        <v>1.2</v>
      </c>
      <c r="L72">
        <v>18</v>
      </c>
      <c r="M72" t="s">
        <v>273</v>
      </c>
      <c r="N72" t="s">
        <v>98</v>
      </c>
      <c r="O72" t="s">
        <v>274</v>
      </c>
      <c r="P72">
        <v>12</v>
      </c>
      <c r="Q72" t="str">
        <f t="shared" si="1"/>
        <v>HS12</v>
      </c>
      <c r="R72">
        <v>0.27100000000000002</v>
      </c>
    </row>
    <row r="73" spans="1:18" x14ac:dyDescent="0.25">
      <c r="A73" t="s">
        <v>386</v>
      </c>
      <c r="B73" s="6">
        <v>45070.675763888888</v>
      </c>
      <c r="C73">
        <v>-26.61198843</v>
      </c>
      <c r="D73">
        <v>153.04245646999999</v>
      </c>
      <c r="E73">
        <v>44.981000000000002</v>
      </c>
      <c r="F73">
        <v>7056538.727</v>
      </c>
      <c r="G73">
        <v>504226.68800000002</v>
      </c>
      <c r="H73" t="s">
        <v>366</v>
      </c>
      <c r="I73">
        <v>1.6E-2</v>
      </c>
      <c r="J73">
        <v>4.8000000000000001E-2</v>
      </c>
      <c r="K73">
        <v>1.8</v>
      </c>
      <c r="L73">
        <v>17</v>
      </c>
      <c r="M73" t="s">
        <v>375</v>
      </c>
      <c r="N73" t="s">
        <v>240</v>
      </c>
      <c r="O73" t="s">
        <v>274</v>
      </c>
      <c r="P73">
        <v>1</v>
      </c>
      <c r="Q73" t="str">
        <f t="shared" si="1"/>
        <v>MWS1</v>
      </c>
      <c r="R73">
        <v>0.82899999999999996</v>
      </c>
    </row>
    <row r="74" spans="1:18" x14ac:dyDescent="0.25">
      <c r="A74" s="7" t="s">
        <v>387</v>
      </c>
      <c r="B74" s="8">
        <v>45070.271284722221</v>
      </c>
      <c r="C74" s="7">
        <v>-26.611823000000001</v>
      </c>
      <c r="D74" s="7">
        <v>153.04270299999999</v>
      </c>
      <c r="E74" s="7">
        <v>0.80500006675720204</v>
      </c>
      <c r="F74" s="7">
        <v>7056555.6496088598</v>
      </c>
      <c r="G74" s="7">
        <v>504250.62511964102</v>
      </c>
      <c r="M74" t="s">
        <v>388</v>
      </c>
      <c r="N74" t="s">
        <v>240</v>
      </c>
      <c r="O74" t="s">
        <v>274</v>
      </c>
      <c r="P74">
        <v>2</v>
      </c>
      <c r="Q74" t="str">
        <f t="shared" si="1"/>
        <v>MWS2</v>
      </c>
      <c r="R74" s="7">
        <v>0.88999998569488503</v>
      </c>
    </row>
    <row r="75" spans="1:18" x14ac:dyDescent="0.25">
      <c r="A75" t="s">
        <v>389</v>
      </c>
      <c r="B75" s="6">
        <v>45071.46980324074</v>
      </c>
      <c r="C75">
        <v>-26.616118329999999</v>
      </c>
      <c r="D75">
        <v>153.04542795</v>
      </c>
      <c r="E75">
        <v>45.036000000000001</v>
      </c>
      <c r="F75">
        <v>7056081.2259999998</v>
      </c>
      <c r="G75">
        <v>504522.34600000002</v>
      </c>
      <c r="H75" t="s">
        <v>366</v>
      </c>
      <c r="I75">
        <v>0.02</v>
      </c>
      <c r="J75">
        <v>6.3E-2</v>
      </c>
      <c r="K75">
        <v>1.9</v>
      </c>
      <c r="L75">
        <v>18</v>
      </c>
      <c r="M75" t="s">
        <v>375</v>
      </c>
      <c r="N75" t="s">
        <v>240</v>
      </c>
      <c r="O75" t="s">
        <v>274</v>
      </c>
      <c r="P75">
        <v>3</v>
      </c>
      <c r="Q75" t="str">
        <f t="shared" si="1"/>
        <v>MWS3</v>
      </c>
      <c r="R75">
        <v>0.89500000000000002</v>
      </c>
    </row>
    <row r="76" spans="1:18" x14ac:dyDescent="0.25">
      <c r="A76" t="s">
        <v>390</v>
      </c>
      <c r="B76" s="6">
        <v>45071.527824074074</v>
      </c>
      <c r="C76">
        <v>-26.615444199999999</v>
      </c>
      <c r="D76">
        <v>153.04531933000001</v>
      </c>
      <c r="E76">
        <v>44.771000000000001</v>
      </c>
      <c r="F76">
        <v>7056155.8909999998</v>
      </c>
      <c r="G76">
        <v>504511.56</v>
      </c>
      <c r="H76" t="s">
        <v>366</v>
      </c>
      <c r="I76">
        <v>1.7000000000000001E-2</v>
      </c>
      <c r="J76">
        <v>5.5E-2</v>
      </c>
      <c r="K76">
        <v>1.9</v>
      </c>
      <c r="L76">
        <v>14</v>
      </c>
      <c r="M76" t="s">
        <v>375</v>
      </c>
      <c r="N76" t="s">
        <v>240</v>
      </c>
      <c r="O76" t="s">
        <v>274</v>
      </c>
      <c r="P76">
        <v>4</v>
      </c>
      <c r="Q76" t="str">
        <f t="shared" si="1"/>
        <v>MWS4</v>
      </c>
      <c r="R76">
        <v>0.628</v>
      </c>
    </row>
    <row r="77" spans="1:18" x14ac:dyDescent="0.25">
      <c r="A77" t="s">
        <v>391</v>
      </c>
      <c r="B77" s="6">
        <v>45071.528622685182</v>
      </c>
      <c r="C77">
        <v>-26.615194219999999</v>
      </c>
      <c r="D77">
        <v>153.04530846</v>
      </c>
      <c r="E77">
        <v>44.734000000000002</v>
      </c>
      <c r="F77">
        <v>7056183.5779999997</v>
      </c>
      <c r="G77">
        <v>504510.48700000002</v>
      </c>
      <c r="H77" t="s">
        <v>366</v>
      </c>
      <c r="I77">
        <v>1.7000000000000001E-2</v>
      </c>
      <c r="J77">
        <v>5.7000000000000002E-2</v>
      </c>
      <c r="K77">
        <v>1.4</v>
      </c>
      <c r="L77">
        <v>16</v>
      </c>
      <c r="M77" t="s">
        <v>375</v>
      </c>
      <c r="N77" t="s">
        <v>240</v>
      </c>
      <c r="O77" t="s">
        <v>274</v>
      </c>
      <c r="P77">
        <v>5</v>
      </c>
      <c r="Q77" t="str">
        <f t="shared" si="1"/>
        <v>MWS5</v>
      </c>
      <c r="R77">
        <v>0.59</v>
      </c>
    </row>
    <row r="78" spans="1:18" x14ac:dyDescent="0.25">
      <c r="A78" t="s">
        <v>392</v>
      </c>
      <c r="B78" s="6">
        <v>45071.574965277781</v>
      </c>
      <c r="C78">
        <v>-26.6137701</v>
      </c>
      <c r="D78">
        <v>153.04774176999999</v>
      </c>
      <c r="E78">
        <v>44.899000000000001</v>
      </c>
      <c r="F78">
        <v>7056341.216</v>
      </c>
      <c r="G78">
        <v>504752.78399999999</v>
      </c>
      <c r="H78" t="s">
        <v>366</v>
      </c>
      <c r="I78">
        <v>1.9E-2</v>
      </c>
      <c r="J78">
        <v>3.9E-2</v>
      </c>
      <c r="K78">
        <v>1.2</v>
      </c>
      <c r="L78">
        <v>19</v>
      </c>
      <c r="M78" t="s">
        <v>375</v>
      </c>
      <c r="N78" t="s">
        <v>240</v>
      </c>
      <c r="O78" t="s">
        <v>274</v>
      </c>
      <c r="P78">
        <v>6</v>
      </c>
      <c r="Q78" t="str">
        <f t="shared" si="1"/>
        <v>MWS6</v>
      </c>
      <c r="R78">
        <v>0.753</v>
      </c>
    </row>
    <row r="79" spans="1:18" x14ac:dyDescent="0.25">
      <c r="A79" t="s">
        <v>393</v>
      </c>
      <c r="B79" s="6">
        <v>45071.609525462962</v>
      </c>
      <c r="C79">
        <v>-26.61398616</v>
      </c>
      <c r="D79">
        <v>153.04727897999999</v>
      </c>
      <c r="E79">
        <v>44.716000000000001</v>
      </c>
      <c r="F79">
        <v>7056317.3039999995</v>
      </c>
      <c r="G79">
        <v>504706.70299999998</v>
      </c>
      <c r="H79" t="s">
        <v>366</v>
      </c>
      <c r="I79">
        <v>1.7000000000000001E-2</v>
      </c>
      <c r="J79">
        <v>3.5999999999999997E-2</v>
      </c>
      <c r="K79">
        <v>1.4</v>
      </c>
      <c r="L79">
        <v>16</v>
      </c>
      <c r="M79" t="s">
        <v>375</v>
      </c>
      <c r="N79" t="s">
        <v>240</v>
      </c>
      <c r="O79" t="s">
        <v>274</v>
      </c>
      <c r="P79">
        <v>7</v>
      </c>
      <c r="Q79" t="str">
        <f t="shared" si="1"/>
        <v>MWS7</v>
      </c>
      <c r="R79">
        <v>0.57099999999999995</v>
      </c>
    </row>
    <row r="80" spans="1:18" x14ac:dyDescent="0.25">
      <c r="A80" t="s">
        <v>394</v>
      </c>
      <c r="B80" s="6">
        <v>45071.605474537035</v>
      </c>
      <c r="C80">
        <v>-26.614174330000001</v>
      </c>
      <c r="D80">
        <v>153.04648709</v>
      </c>
      <c r="E80">
        <v>44.725999999999999</v>
      </c>
      <c r="F80">
        <v>7056296.4910000004</v>
      </c>
      <c r="G80">
        <v>504627.86200000002</v>
      </c>
      <c r="H80" t="s">
        <v>366</v>
      </c>
      <c r="I80">
        <v>2.5999999999999999E-2</v>
      </c>
      <c r="J80">
        <v>3.7999999999999999E-2</v>
      </c>
      <c r="K80">
        <v>1.4</v>
      </c>
      <c r="L80">
        <v>16</v>
      </c>
      <c r="M80" t="s">
        <v>375</v>
      </c>
      <c r="N80" t="s">
        <v>240</v>
      </c>
      <c r="O80" t="s">
        <v>274</v>
      </c>
      <c r="P80">
        <v>8</v>
      </c>
      <c r="Q80" t="str">
        <f t="shared" si="1"/>
        <v>MWS8</v>
      </c>
      <c r="R80">
        <v>0.57999999999999996</v>
      </c>
    </row>
    <row r="81" spans="1:18" x14ac:dyDescent="0.25">
      <c r="A81" t="s">
        <v>361</v>
      </c>
      <c r="B81" s="6">
        <v>45058.580555555556</v>
      </c>
      <c r="C81">
        <v>-32.854632350000003</v>
      </c>
      <c r="D81">
        <v>151.78083179999999</v>
      </c>
      <c r="E81">
        <v>26.667000000000002</v>
      </c>
      <c r="F81">
        <v>6364169.8250000002</v>
      </c>
      <c r="G81">
        <v>385920.41800000001</v>
      </c>
      <c r="H81" t="s">
        <v>272</v>
      </c>
      <c r="I81">
        <v>1.2999999999999999E-2</v>
      </c>
      <c r="J81">
        <v>2.1999999999999999E-2</v>
      </c>
      <c r="K81">
        <v>1.3</v>
      </c>
      <c r="L81">
        <v>14</v>
      </c>
      <c r="M81" t="s">
        <v>273</v>
      </c>
      <c r="N81" t="s">
        <v>26</v>
      </c>
      <c r="O81" t="s">
        <v>274</v>
      </c>
      <c r="P81">
        <v>1</v>
      </c>
      <c r="Q81" t="str">
        <f t="shared" si="1"/>
        <v>SI1</v>
      </c>
      <c r="R81">
        <v>0.64800000000000002</v>
      </c>
    </row>
    <row r="82" spans="1:18" x14ac:dyDescent="0.25">
      <c r="A82" t="s">
        <v>362</v>
      </c>
      <c r="B82" s="6">
        <v>45058.611805555556</v>
      </c>
      <c r="C82">
        <v>-32.85425523</v>
      </c>
      <c r="D82">
        <v>151.7806793</v>
      </c>
      <c r="E82">
        <v>26.663</v>
      </c>
      <c r="F82">
        <v>6364211.4699999997</v>
      </c>
      <c r="G82">
        <v>385905.66800000001</v>
      </c>
      <c r="H82" t="s">
        <v>272</v>
      </c>
      <c r="I82">
        <v>0.01</v>
      </c>
      <c r="J82">
        <v>1.2999999999999999E-2</v>
      </c>
      <c r="K82">
        <v>1.5</v>
      </c>
      <c r="L82">
        <v>13</v>
      </c>
      <c r="M82" t="s">
        <v>273</v>
      </c>
      <c r="N82" t="s">
        <v>26</v>
      </c>
      <c r="O82" t="s">
        <v>274</v>
      </c>
      <c r="P82">
        <v>2</v>
      </c>
      <c r="Q82" t="str">
        <f t="shared" si="1"/>
        <v>SI2</v>
      </c>
      <c r="R82">
        <v>0.64300000000000002</v>
      </c>
    </row>
    <row r="83" spans="1:18" x14ac:dyDescent="0.25">
      <c r="A83" t="s">
        <v>363</v>
      </c>
      <c r="B83" s="6">
        <v>45058.620833333334</v>
      </c>
      <c r="C83">
        <v>-32.855013370000002</v>
      </c>
      <c r="D83">
        <v>151.7804988</v>
      </c>
      <c r="E83">
        <v>26.686</v>
      </c>
      <c r="F83">
        <v>6364127.2220000001</v>
      </c>
      <c r="G83">
        <v>385889.74400000001</v>
      </c>
      <c r="H83" t="s">
        <v>272</v>
      </c>
      <c r="I83">
        <v>1.9E-2</v>
      </c>
      <c r="J83">
        <v>2.5000000000000001E-2</v>
      </c>
      <c r="K83">
        <v>1.4</v>
      </c>
      <c r="L83">
        <v>14</v>
      </c>
      <c r="M83" t="s">
        <v>273</v>
      </c>
      <c r="N83" t="s">
        <v>26</v>
      </c>
      <c r="O83" t="s">
        <v>274</v>
      </c>
      <c r="P83">
        <v>3</v>
      </c>
      <c r="Q83" t="str">
        <f t="shared" si="1"/>
        <v>SI3</v>
      </c>
      <c r="R83">
        <v>0.66800000000000004</v>
      </c>
    </row>
    <row r="84" spans="1:18" x14ac:dyDescent="0.25">
      <c r="A84" t="s">
        <v>364</v>
      </c>
      <c r="B84" s="6">
        <v>45058.629166666666</v>
      </c>
      <c r="C84">
        <v>-32.855359120000003</v>
      </c>
      <c r="D84">
        <v>151.7798306</v>
      </c>
      <c r="E84">
        <v>26.728999999999999</v>
      </c>
      <c r="F84">
        <v>6364088.1670000004</v>
      </c>
      <c r="G84">
        <v>385827.66499999998</v>
      </c>
      <c r="H84" t="s">
        <v>272</v>
      </c>
      <c r="I84">
        <v>8.9999999999999993E-3</v>
      </c>
      <c r="J84">
        <v>1.2E-2</v>
      </c>
      <c r="K84">
        <v>1.4</v>
      </c>
      <c r="L84">
        <v>13</v>
      </c>
      <c r="M84" t="s">
        <v>273</v>
      </c>
      <c r="N84" t="s">
        <v>26</v>
      </c>
      <c r="O84" t="s">
        <v>274</v>
      </c>
      <c r="P84">
        <v>4</v>
      </c>
      <c r="Q84" t="str">
        <f t="shared" si="1"/>
        <v>SI4</v>
      </c>
      <c r="R84">
        <v>0.71199999999999997</v>
      </c>
    </row>
    <row r="85" spans="1:18" x14ac:dyDescent="0.25">
      <c r="A85" t="s">
        <v>365</v>
      </c>
      <c r="B85" s="6">
        <v>45090.477777777778</v>
      </c>
      <c r="C85">
        <v>-32.852866169999999</v>
      </c>
      <c r="D85">
        <v>151.77758679999999</v>
      </c>
      <c r="E85">
        <v>26.725000000000001</v>
      </c>
      <c r="F85">
        <v>6364362.1260000002</v>
      </c>
      <c r="G85">
        <v>385614.49099999998</v>
      </c>
      <c r="H85" t="s">
        <v>366</v>
      </c>
      <c r="I85">
        <v>1.0999999999999999E-2</v>
      </c>
      <c r="J85">
        <v>2.1999999999999999E-2</v>
      </c>
      <c r="K85">
        <v>1.6</v>
      </c>
      <c r="L85">
        <v>13</v>
      </c>
      <c r="M85" t="s">
        <v>273</v>
      </c>
      <c r="N85" t="s">
        <v>26</v>
      </c>
      <c r="O85" t="s">
        <v>274</v>
      </c>
      <c r="P85">
        <v>5</v>
      </c>
      <c r="Q85" t="str">
        <f t="shared" si="1"/>
        <v>SI5</v>
      </c>
      <c r="R85">
        <v>0.69799999999999995</v>
      </c>
    </row>
    <row r="86" spans="1:18" x14ac:dyDescent="0.25">
      <c r="A86" t="s">
        <v>367</v>
      </c>
      <c r="B86" s="6">
        <v>45090.487500000003</v>
      </c>
      <c r="C86">
        <v>-32.852303360000001</v>
      </c>
      <c r="D86">
        <v>151.77779090000001</v>
      </c>
      <c r="E86">
        <v>26.693000000000001</v>
      </c>
      <c r="F86">
        <v>6364424.7450000001</v>
      </c>
      <c r="G86">
        <v>385632.87</v>
      </c>
      <c r="H86" t="s">
        <v>366</v>
      </c>
      <c r="I86">
        <v>8.9999999999999993E-3</v>
      </c>
      <c r="J86">
        <v>1.4999999999999999E-2</v>
      </c>
      <c r="K86">
        <v>1.4</v>
      </c>
      <c r="L86">
        <v>14</v>
      </c>
      <c r="M86" t="s">
        <v>273</v>
      </c>
      <c r="N86" t="s">
        <v>26</v>
      </c>
      <c r="O86" t="s">
        <v>274</v>
      </c>
      <c r="P86">
        <v>6</v>
      </c>
      <c r="Q86" t="str">
        <f t="shared" si="1"/>
        <v>SI6</v>
      </c>
      <c r="R86">
        <v>0.66400000000000003</v>
      </c>
    </row>
    <row r="87" spans="1:18" x14ac:dyDescent="0.25">
      <c r="A87" t="s">
        <v>368</v>
      </c>
      <c r="B87" s="6">
        <v>45090.495833333334</v>
      </c>
      <c r="C87">
        <v>-32.851749339999998</v>
      </c>
      <c r="D87">
        <v>151.77726240000001</v>
      </c>
      <c r="E87">
        <v>26.734999999999999</v>
      </c>
      <c r="F87">
        <v>6364485.5959999999</v>
      </c>
      <c r="G87">
        <v>385582.70600000001</v>
      </c>
      <c r="H87" t="s">
        <v>366</v>
      </c>
      <c r="I87">
        <v>0.01</v>
      </c>
      <c r="J87">
        <v>1.7000000000000001E-2</v>
      </c>
      <c r="K87">
        <v>1.3</v>
      </c>
      <c r="L87">
        <v>14</v>
      </c>
      <c r="M87" t="s">
        <v>273</v>
      </c>
      <c r="N87" t="s">
        <v>26</v>
      </c>
      <c r="O87" t="s">
        <v>274</v>
      </c>
      <c r="P87">
        <v>7</v>
      </c>
      <c r="Q87" t="str">
        <f t="shared" si="1"/>
        <v>SI7</v>
      </c>
      <c r="R87">
        <v>0.70399999999999996</v>
      </c>
    </row>
    <row r="88" spans="1:18" x14ac:dyDescent="0.25">
      <c r="A88" t="s">
        <v>369</v>
      </c>
      <c r="B88" s="6">
        <v>45090.511111111111</v>
      </c>
      <c r="C88">
        <v>-32.851132990000004</v>
      </c>
      <c r="D88">
        <v>151.77705549999999</v>
      </c>
      <c r="E88">
        <v>26.649000000000001</v>
      </c>
      <c r="F88">
        <v>6364553.7050000001</v>
      </c>
      <c r="G88">
        <v>385562.55</v>
      </c>
      <c r="H88" t="s">
        <v>304</v>
      </c>
      <c r="I88">
        <v>0.01</v>
      </c>
      <c r="J88">
        <v>1.4999999999999999E-2</v>
      </c>
      <c r="K88">
        <v>2</v>
      </c>
      <c r="L88">
        <v>12</v>
      </c>
      <c r="M88" t="s">
        <v>273</v>
      </c>
      <c r="N88" t="s">
        <v>26</v>
      </c>
      <c r="O88" t="s">
        <v>274</v>
      </c>
      <c r="P88">
        <v>8</v>
      </c>
      <c r="Q88" t="str">
        <f t="shared" si="1"/>
        <v>SI8</v>
      </c>
      <c r="R88">
        <v>0.61499999999999999</v>
      </c>
    </row>
    <row r="89" spans="1:18" x14ac:dyDescent="0.25">
      <c r="A89" t="s">
        <v>370</v>
      </c>
      <c r="B89" s="6">
        <v>45090.541666666664</v>
      </c>
      <c r="C89">
        <v>-32.853173890000001</v>
      </c>
      <c r="D89">
        <v>151.777939</v>
      </c>
      <c r="E89">
        <v>26.709</v>
      </c>
      <c r="F89">
        <v>6364328.3909999998</v>
      </c>
      <c r="G89">
        <v>385647.84499999997</v>
      </c>
      <c r="H89" t="s">
        <v>304</v>
      </c>
      <c r="I89">
        <v>8.9999999999999993E-3</v>
      </c>
      <c r="J89">
        <v>1.2E-2</v>
      </c>
      <c r="K89">
        <v>1.4</v>
      </c>
      <c r="L89">
        <v>13</v>
      </c>
      <c r="M89" t="s">
        <v>273</v>
      </c>
      <c r="N89" t="s">
        <v>26</v>
      </c>
      <c r="O89" t="s">
        <v>274</v>
      </c>
      <c r="P89">
        <v>9</v>
      </c>
      <c r="Q89" t="str">
        <f t="shared" si="1"/>
        <v>SI9</v>
      </c>
      <c r="R89">
        <v>0.68300000000000005</v>
      </c>
    </row>
    <row r="90" spans="1:18" x14ac:dyDescent="0.25">
      <c r="A90" t="s">
        <v>371</v>
      </c>
      <c r="B90" s="6">
        <v>45090.609027777777</v>
      </c>
      <c r="C90">
        <v>-32.850830590000001</v>
      </c>
      <c r="D90">
        <v>151.77782339999999</v>
      </c>
      <c r="E90">
        <v>26.658000000000001</v>
      </c>
      <c r="F90">
        <v>6364588.0630000001</v>
      </c>
      <c r="G90">
        <v>385634.027</v>
      </c>
      <c r="H90" t="s">
        <v>304</v>
      </c>
      <c r="I90">
        <v>0.01</v>
      </c>
      <c r="J90">
        <v>2.1000000000000001E-2</v>
      </c>
      <c r="K90">
        <v>1.5</v>
      </c>
      <c r="L90">
        <v>13</v>
      </c>
      <c r="M90" t="s">
        <v>273</v>
      </c>
      <c r="N90" t="s">
        <v>26</v>
      </c>
      <c r="O90" t="s">
        <v>274</v>
      </c>
      <c r="P90">
        <v>10</v>
      </c>
      <c r="Q90" t="str">
        <f t="shared" si="1"/>
        <v>SI10</v>
      </c>
      <c r="R90">
        <v>0.624</v>
      </c>
    </row>
    <row r="91" spans="1:18" x14ac:dyDescent="0.25">
      <c r="A91" t="s">
        <v>372</v>
      </c>
      <c r="B91" s="6">
        <v>45090.620833333334</v>
      </c>
      <c r="C91">
        <v>-32.851381310000001</v>
      </c>
      <c r="D91">
        <v>151.777344</v>
      </c>
      <c r="E91">
        <v>26.672999999999998</v>
      </c>
      <c r="F91">
        <v>6364526.4869999997</v>
      </c>
      <c r="G91">
        <v>385589.864</v>
      </c>
      <c r="H91" t="s">
        <v>304</v>
      </c>
      <c r="I91">
        <v>1.0999999999999999E-2</v>
      </c>
      <c r="J91">
        <v>2.1000000000000001E-2</v>
      </c>
      <c r="K91">
        <v>1.6</v>
      </c>
      <c r="L91">
        <v>12</v>
      </c>
      <c r="M91" t="s">
        <v>273</v>
      </c>
      <c r="N91" t="s">
        <v>26</v>
      </c>
      <c r="O91" t="s">
        <v>274</v>
      </c>
      <c r="P91">
        <v>11</v>
      </c>
      <c r="Q91" t="str">
        <f t="shared" si="1"/>
        <v>SI11</v>
      </c>
      <c r="R91">
        <v>0.64</v>
      </c>
    </row>
    <row r="92" spans="1:18" x14ac:dyDescent="0.25">
      <c r="A92" t="s">
        <v>373</v>
      </c>
      <c r="B92" s="6">
        <v>45090.628472222219</v>
      </c>
      <c r="C92">
        <v>-32.851795770000003</v>
      </c>
      <c r="D92">
        <v>151.77636530000001</v>
      </c>
      <c r="E92">
        <v>26.780999999999999</v>
      </c>
      <c r="F92">
        <v>6364479.4759999998</v>
      </c>
      <c r="G92">
        <v>385498.81300000002</v>
      </c>
      <c r="H92" t="s">
        <v>304</v>
      </c>
      <c r="I92">
        <v>8.9999999999999993E-3</v>
      </c>
      <c r="J92">
        <v>1.4E-2</v>
      </c>
      <c r="K92">
        <v>1.3</v>
      </c>
      <c r="L92">
        <v>16</v>
      </c>
      <c r="M92" t="s">
        <v>273</v>
      </c>
      <c r="N92" t="s">
        <v>26</v>
      </c>
      <c r="O92" t="s">
        <v>274</v>
      </c>
      <c r="P92">
        <v>12</v>
      </c>
      <c r="Q92" t="str">
        <f t="shared" si="1"/>
        <v>SI12</v>
      </c>
      <c r="R92">
        <v>0.75</v>
      </c>
    </row>
    <row r="93" spans="1:18" x14ac:dyDescent="0.25">
      <c r="A93" t="s">
        <v>311</v>
      </c>
      <c r="B93" s="6">
        <v>45036.338194444441</v>
      </c>
      <c r="C93">
        <v>-32.836591050000003</v>
      </c>
      <c r="D93">
        <v>151.76531900000001</v>
      </c>
      <c r="E93">
        <v>26.45</v>
      </c>
      <c r="F93">
        <v>6366153.1600000001</v>
      </c>
      <c r="G93">
        <v>384445.38400000002</v>
      </c>
      <c r="I93">
        <v>0.01</v>
      </c>
      <c r="J93">
        <v>1.6E-2</v>
      </c>
      <c r="K93">
        <v>1.5</v>
      </c>
      <c r="L93">
        <v>14</v>
      </c>
      <c r="M93" t="s">
        <v>273</v>
      </c>
      <c r="N93" t="s">
        <v>149</v>
      </c>
      <c r="O93" t="s">
        <v>274</v>
      </c>
      <c r="P93">
        <v>1</v>
      </c>
      <c r="Q93" t="str">
        <f t="shared" si="1"/>
        <v>TA1</v>
      </c>
      <c r="R93">
        <v>0.17599999999999999</v>
      </c>
    </row>
    <row r="94" spans="1:18" x14ac:dyDescent="0.25">
      <c r="A94" t="s">
        <v>312</v>
      </c>
      <c r="B94" s="6">
        <v>45036.352777777778</v>
      </c>
      <c r="C94">
        <v>-32.836336410000001</v>
      </c>
      <c r="D94">
        <v>151.76447690000001</v>
      </c>
      <c r="E94">
        <v>26.513000000000002</v>
      </c>
      <c r="F94">
        <v>6366180.4709999999</v>
      </c>
      <c r="G94">
        <v>384366.24300000002</v>
      </c>
      <c r="I94">
        <v>1.6E-2</v>
      </c>
      <c r="J94">
        <v>2.5999999999999999E-2</v>
      </c>
      <c r="K94">
        <v>1.4</v>
      </c>
      <c r="L94">
        <v>15</v>
      </c>
      <c r="M94" t="s">
        <v>273</v>
      </c>
      <c r="N94" t="s">
        <v>149</v>
      </c>
      <c r="O94" t="s">
        <v>274</v>
      </c>
      <c r="P94">
        <v>2</v>
      </c>
      <c r="Q94" t="str">
        <f t="shared" si="1"/>
        <v>TA2</v>
      </c>
      <c r="R94">
        <v>0.23699999999999999</v>
      </c>
    </row>
    <row r="95" spans="1:18" x14ac:dyDescent="0.25">
      <c r="A95" t="s">
        <v>313</v>
      </c>
      <c r="B95" s="6">
        <v>45036.366666666669</v>
      </c>
      <c r="C95">
        <v>-32.835540719999997</v>
      </c>
      <c r="D95">
        <v>151.76432439999999</v>
      </c>
      <c r="E95">
        <v>26.413</v>
      </c>
      <c r="F95">
        <v>6366268.5209999997</v>
      </c>
      <c r="G95">
        <v>384350.93</v>
      </c>
      <c r="H95" t="s">
        <v>272</v>
      </c>
      <c r="I95">
        <v>1.4999999999999999E-2</v>
      </c>
      <c r="J95">
        <v>2.3E-2</v>
      </c>
      <c r="K95">
        <v>1.3</v>
      </c>
      <c r="L95">
        <v>15</v>
      </c>
      <c r="M95" t="s">
        <v>273</v>
      </c>
      <c r="N95" t="s">
        <v>149</v>
      </c>
      <c r="O95" t="s">
        <v>274</v>
      </c>
      <c r="P95">
        <v>3</v>
      </c>
      <c r="Q95" t="str">
        <f t="shared" si="1"/>
        <v>TA3</v>
      </c>
      <c r="R95">
        <v>0.13500000000000001</v>
      </c>
    </row>
    <row r="96" spans="1:18" x14ac:dyDescent="0.25">
      <c r="A96" t="s">
        <v>314</v>
      </c>
      <c r="B96" s="6">
        <v>45036.376388888886</v>
      </c>
      <c r="C96">
        <v>-32.834983860000001</v>
      </c>
      <c r="D96">
        <v>151.7639398</v>
      </c>
      <c r="E96">
        <v>26.334</v>
      </c>
      <c r="F96">
        <v>6366329.8370000003</v>
      </c>
      <c r="G96">
        <v>384314.217</v>
      </c>
      <c r="H96" t="s">
        <v>272</v>
      </c>
      <c r="I96">
        <v>7.0000000000000001E-3</v>
      </c>
      <c r="J96">
        <v>1.0999999999999999E-2</v>
      </c>
      <c r="K96">
        <v>1.2</v>
      </c>
      <c r="L96">
        <v>16</v>
      </c>
      <c r="M96" t="s">
        <v>273</v>
      </c>
      <c r="N96" t="s">
        <v>149</v>
      </c>
      <c r="O96" t="s">
        <v>274</v>
      </c>
      <c r="P96">
        <v>4</v>
      </c>
      <c r="Q96" t="str">
        <f t="shared" si="1"/>
        <v>TA4</v>
      </c>
      <c r="R96">
        <v>5.2999999999999999E-2</v>
      </c>
    </row>
    <row r="97" spans="1:18" x14ac:dyDescent="0.25">
      <c r="A97" t="s">
        <v>315</v>
      </c>
      <c r="B97" s="6">
        <v>45036.387499999997</v>
      </c>
      <c r="C97">
        <v>-32.835038959999999</v>
      </c>
      <c r="D97">
        <v>151.76487359999999</v>
      </c>
      <c r="E97">
        <v>26.53</v>
      </c>
      <c r="F97">
        <v>6366324.75</v>
      </c>
      <c r="G97">
        <v>384401.69</v>
      </c>
      <c r="H97" t="s">
        <v>272</v>
      </c>
      <c r="I97">
        <v>1.7999999999999999E-2</v>
      </c>
      <c r="J97">
        <v>0.03</v>
      </c>
      <c r="K97">
        <v>1.6</v>
      </c>
      <c r="L97">
        <v>14</v>
      </c>
      <c r="M97" t="s">
        <v>273</v>
      </c>
      <c r="N97" t="s">
        <v>149</v>
      </c>
      <c r="O97" t="s">
        <v>274</v>
      </c>
      <c r="P97">
        <v>5</v>
      </c>
      <c r="Q97" t="str">
        <f t="shared" si="1"/>
        <v>TA5</v>
      </c>
      <c r="R97">
        <v>0.25</v>
      </c>
    </row>
    <row r="98" spans="1:18" x14ac:dyDescent="0.25">
      <c r="A98" t="s">
        <v>316</v>
      </c>
      <c r="B98" s="6">
        <v>45036.405555555553</v>
      </c>
      <c r="C98">
        <v>-32.83562293</v>
      </c>
      <c r="D98">
        <v>151.76595029999999</v>
      </c>
      <c r="E98">
        <v>26.3</v>
      </c>
      <c r="F98">
        <v>6366261.1840000004</v>
      </c>
      <c r="G98">
        <v>384503.217</v>
      </c>
      <c r="H98" t="s">
        <v>272</v>
      </c>
      <c r="I98">
        <v>2.1000000000000001E-2</v>
      </c>
      <c r="J98">
        <v>3.7999999999999999E-2</v>
      </c>
      <c r="K98">
        <v>1.3</v>
      </c>
      <c r="L98">
        <v>15</v>
      </c>
      <c r="M98" t="s">
        <v>273</v>
      </c>
      <c r="N98" t="s">
        <v>149</v>
      </c>
      <c r="O98" t="s">
        <v>274</v>
      </c>
      <c r="P98">
        <v>6</v>
      </c>
      <c r="Q98" t="str">
        <f t="shared" si="1"/>
        <v>TA6</v>
      </c>
      <c r="R98">
        <v>2.3E-2</v>
      </c>
    </row>
    <row r="99" spans="1:18" x14ac:dyDescent="0.25">
      <c r="A99" t="s">
        <v>329</v>
      </c>
      <c r="B99" s="6">
        <v>45037.484027777777</v>
      </c>
      <c r="C99">
        <v>-32.835919390000001</v>
      </c>
      <c r="D99">
        <v>151.75904410000001</v>
      </c>
      <c r="E99">
        <v>26.178999999999998</v>
      </c>
      <c r="F99">
        <v>6366220.7460000003</v>
      </c>
      <c r="G99">
        <v>383857.19799999997</v>
      </c>
      <c r="H99" t="s">
        <v>272</v>
      </c>
      <c r="I99">
        <v>1.0999999999999999E-2</v>
      </c>
      <c r="J99">
        <v>1.9E-2</v>
      </c>
      <c r="K99">
        <v>1.3</v>
      </c>
      <c r="L99">
        <v>16</v>
      </c>
      <c r="M99" t="s">
        <v>273</v>
      </c>
      <c r="N99" t="s">
        <v>149</v>
      </c>
      <c r="O99" t="s">
        <v>274</v>
      </c>
      <c r="P99">
        <v>7</v>
      </c>
      <c r="Q99" t="str">
        <f t="shared" si="1"/>
        <v>TA7</v>
      </c>
      <c r="R99">
        <v>-0.10100000000000001</v>
      </c>
    </row>
    <row r="100" spans="1:18" x14ac:dyDescent="0.25">
      <c r="A100" t="s">
        <v>330</v>
      </c>
      <c r="B100" s="6">
        <v>45037.499305555553</v>
      </c>
      <c r="C100">
        <v>-32.836068660000002</v>
      </c>
      <c r="D100">
        <v>151.75940120000001</v>
      </c>
      <c r="E100">
        <v>26.308</v>
      </c>
      <c r="F100">
        <v>6366204.5889999997</v>
      </c>
      <c r="G100">
        <v>383890.82400000002</v>
      </c>
      <c r="I100">
        <v>8.0000000000000002E-3</v>
      </c>
      <c r="J100">
        <v>1.4999999999999999E-2</v>
      </c>
      <c r="K100">
        <v>1.5</v>
      </c>
      <c r="L100">
        <v>15</v>
      </c>
      <c r="M100" t="s">
        <v>273</v>
      </c>
      <c r="N100" t="s">
        <v>149</v>
      </c>
      <c r="O100" t="s">
        <v>274</v>
      </c>
      <c r="P100">
        <v>8</v>
      </c>
      <c r="Q100" t="str">
        <f t="shared" si="1"/>
        <v>TA8</v>
      </c>
      <c r="R100">
        <v>2.8000000000000001E-2</v>
      </c>
    </row>
    <row r="101" spans="1:18" x14ac:dyDescent="0.25">
      <c r="A101" t="s">
        <v>331</v>
      </c>
      <c r="B101" s="6">
        <v>45037.503472222219</v>
      </c>
      <c r="C101">
        <v>-32.835576439999997</v>
      </c>
      <c r="D101">
        <v>151.75984779999999</v>
      </c>
      <c r="E101">
        <v>26.405999999999999</v>
      </c>
      <c r="F101">
        <v>6366259.6509999996</v>
      </c>
      <c r="G101">
        <v>383931.97899999999</v>
      </c>
      <c r="H101" t="s">
        <v>304</v>
      </c>
      <c r="I101">
        <v>1.2999999999999999E-2</v>
      </c>
      <c r="J101">
        <v>2.5999999999999999E-2</v>
      </c>
      <c r="K101">
        <v>1.6</v>
      </c>
      <c r="L101">
        <v>14</v>
      </c>
      <c r="M101" t="s">
        <v>273</v>
      </c>
      <c r="N101" t="s">
        <v>149</v>
      </c>
      <c r="O101" t="s">
        <v>274</v>
      </c>
      <c r="P101">
        <v>9</v>
      </c>
      <c r="Q101" t="str">
        <f t="shared" si="1"/>
        <v>TA9</v>
      </c>
      <c r="R101">
        <v>0.125</v>
      </c>
    </row>
    <row r="102" spans="1:18" x14ac:dyDescent="0.25">
      <c r="A102" t="s">
        <v>332</v>
      </c>
      <c r="B102" s="6">
        <v>45037.513888888891</v>
      </c>
      <c r="C102">
        <v>-32.835280730000001</v>
      </c>
      <c r="D102">
        <v>151.75945680000001</v>
      </c>
      <c r="E102">
        <v>26.425000000000001</v>
      </c>
      <c r="F102">
        <v>6366292.0060000001</v>
      </c>
      <c r="G102">
        <v>383895.00300000003</v>
      </c>
      <c r="H102" t="s">
        <v>304</v>
      </c>
      <c r="I102">
        <v>1.2999999999999999E-2</v>
      </c>
      <c r="J102">
        <v>2.5999999999999999E-2</v>
      </c>
      <c r="K102">
        <v>1.6</v>
      </c>
      <c r="L102">
        <v>14</v>
      </c>
      <c r="M102" t="s">
        <v>273</v>
      </c>
      <c r="N102" t="s">
        <v>149</v>
      </c>
      <c r="O102" t="s">
        <v>274</v>
      </c>
      <c r="P102">
        <v>10</v>
      </c>
      <c r="Q102" t="str">
        <f t="shared" si="1"/>
        <v>TA10</v>
      </c>
      <c r="R102">
        <v>0.14299999999999999</v>
      </c>
    </row>
    <row r="103" spans="1:18" x14ac:dyDescent="0.25">
      <c r="A103" t="s">
        <v>333</v>
      </c>
      <c r="B103" s="6">
        <v>45037.523611111108</v>
      </c>
      <c r="C103">
        <v>-32.835399350000003</v>
      </c>
      <c r="D103">
        <v>151.75899319999999</v>
      </c>
      <c r="E103">
        <v>26.239000000000001</v>
      </c>
      <c r="F103">
        <v>6366278.3449999997</v>
      </c>
      <c r="G103">
        <v>383851.76299999998</v>
      </c>
      <c r="H103" t="s">
        <v>304</v>
      </c>
      <c r="I103">
        <v>8.9999999999999993E-3</v>
      </c>
      <c r="J103">
        <v>2.1999999999999999E-2</v>
      </c>
      <c r="K103">
        <v>2</v>
      </c>
      <c r="L103">
        <v>13</v>
      </c>
      <c r="M103" t="s">
        <v>273</v>
      </c>
      <c r="N103" t="s">
        <v>149</v>
      </c>
      <c r="O103" t="s">
        <v>274</v>
      </c>
      <c r="P103">
        <v>11</v>
      </c>
      <c r="Q103" t="str">
        <f t="shared" si="1"/>
        <v>TA11</v>
      </c>
      <c r="R103">
        <v>-4.2999999999999997E-2</v>
      </c>
    </row>
    <row r="104" spans="1:18" x14ac:dyDescent="0.25">
      <c r="A104" t="s">
        <v>334</v>
      </c>
      <c r="B104" s="6">
        <v>45037.532638888886</v>
      </c>
      <c r="C104">
        <v>-32.835601070000003</v>
      </c>
      <c r="D104">
        <v>151.7586086</v>
      </c>
      <c r="E104">
        <v>26.16</v>
      </c>
      <c r="F104">
        <v>6366255.5580000002</v>
      </c>
      <c r="G104">
        <v>383816.02600000001</v>
      </c>
      <c r="H104" t="s">
        <v>304</v>
      </c>
      <c r="I104">
        <v>8.0000000000000002E-3</v>
      </c>
      <c r="J104">
        <v>1.9E-2</v>
      </c>
      <c r="K104">
        <v>2.1</v>
      </c>
      <c r="L104">
        <v>12</v>
      </c>
      <c r="M104" t="s">
        <v>273</v>
      </c>
      <c r="N104" t="s">
        <v>149</v>
      </c>
      <c r="O104" t="s">
        <v>274</v>
      </c>
      <c r="P104">
        <v>12</v>
      </c>
      <c r="Q104" t="str">
        <f t="shared" si="1"/>
        <v>TA12</v>
      </c>
      <c r="R104">
        <v>-0.122</v>
      </c>
    </row>
    <row r="105" spans="1:18" x14ac:dyDescent="0.25">
      <c r="A105" t="s">
        <v>317</v>
      </c>
      <c r="B105" s="6">
        <v>45036.454861111109</v>
      </c>
      <c r="C105">
        <v>-32.839106880000003</v>
      </c>
      <c r="D105">
        <v>151.76581039999999</v>
      </c>
      <c r="E105">
        <v>26.045999999999999</v>
      </c>
      <c r="F105">
        <v>6365874.773</v>
      </c>
      <c r="G105">
        <v>384494.641</v>
      </c>
      <c r="H105" t="s">
        <v>272</v>
      </c>
      <c r="I105">
        <v>1.2E-2</v>
      </c>
      <c r="J105">
        <v>2.1000000000000001E-2</v>
      </c>
      <c r="K105">
        <v>1.5</v>
      </c>
      <c r="L105">
        <v>14</v>
      </c>
      <c r="M105" t="s">
        <v>273</v>
      </c>
      <c r="N105" t="s">
        <v>138</v>
      </c>
      <c r="O105" t="s">
        <v>274</v>
      </c>
      <c r="P105">
        <v>1</v>
      </c>
      <c r="Q105" t="str">
        <f t="shared" si="1"/>
        <v>TB1</v>
      </c>
      <c r="R105">
        <v>-0.22</v>
      </c>
    </row>
    <row r="106" spans="1:18" x14ac:dyDescent="0.25">
      <c r="A106" t="s">
        <v>318</v>
      </c>
      <c r="B106" s="6">
        <v>45036.468055555553</v>
      </c>
      <c r="C106">
        <v>-32.839136860000004</v>
      </c>
      <c r="D106">
        <v>151.76537310000001</v>
      </c>
      <c r="E106">
        <v>26.306000000000001</v>
      </c>
      <c r="F106">
        <v>6365870.9709999999</v>
      </c>
      <c r="G106">
        <v>384453.75199999998</v>
      </c>
      <c r="H106" t="s">
        <v>272</v>
      </c>
      <c r="I106">
        <v>0.01</v>
      </c>
      <c r="J106">
        <v>1.7000000000000001E-2</v>
      </c>
      <c r="K106">
        <v>1.4</v>
      </c>
      <c r="L106">
        <v>14</v>
      </c>
      <c r="M106" t="s">
        <v>273</v>
      </c>
      <c r="N106" t="s">
        <v>138</v>
      </c>
      <c r="O106" t="s">
        <v>274</v>
      </c>
      <c r="P106">
        <v>2</v>
      </c>
      <c r="Q106" t="str">
        <f t="shared" si="1"/>
        <v>TB2</v>
      </c>
      <c r="R106">
        <v>0.04</v>
      </c>
    </row>
    <row r="107" spans="1:18" x14ac:dyDescent="0.25">
      <c r="A107" t="s">
        <v>319</v>
      </c>
      <c r="B107" s="6">
        <v>45036.482638888891</v>
      </c>
      <c r="C107">
        <v>-32.839032279999998</v>
      </c>
      <c r="D107">
        <v>151.7645722</v>
      </c>
      <c r="E107">
        <v>26.405999999999999</v>
      </c>
      <c r="F107">
        <v>6365881.6900000004</v>
      </c>
      <c r="G107">
        <v>384378.65399999998</v>
      </c>
      <c r="H107" t="s">
        <v>272</v>
      </c>
      <c r="I107">
        <v>1.4E-2</v>
      </c>
      <c r="J107">
        <v>2.4E-2</v>
      </c>
      <c r="K107">
        <v>1.3</v>
      </c>
      <c r="L107">
        <v>16</v>
      </c>
      <c r="M107" t="s">
        <v>273</v>
      </c>
      <c r="N107" t="s">
        <v>138</v>
      </c>
      <c r="O107" t="s">
        <v>274</v>
      </c>
      <c r="P107">
        <v>3</v>
      </c>
      <c r="Q107" t="str">
        <f t="shared" si="1"/>
        <v>TB3</v>
      </c>
      <c r="R107">
        <v>0.13900000000000001</v>
      </c>
    </row>
    <row r="108" spans="1:18" x14ac:dyDescent="0.25">
      <c r="A108" t="s">
        <v>320</v>
      </c>
      <c r="B108" s="6">
        <v>45036.497916666667</v>
      </c>
      <c r="C108">
        <v>-32.838943870000001</v>
      </c>
      <c r="D108">
        <v>151.76380990000001</v>
      </c>
      <c r="E108">
        <v>29.396999999999998</v>
      </c>
      <c r="F108">
        <v>6365890.6569999997</v>
      </c>
      <c r="G108">
        <v>384307.19500000001</v>
      </c>
      <c r="M108" t="s">
        <v>388</v>
      </c>
      <c r="N108" t="s">
        <v>138</v>
      </c>
      <c r="O108" t="s">
        <v>274</v>
      </c>
      <c r="P108">
        <v>4</v>
      </c>
      <c r="Q108" t="str">
        <f t="shared" si="1"/>
        <v>TB4</v>
      </c>
      <c r="R108">
        <v>0.20899999999999999</v>
      </c>
    </row>
    <row r="109" spans="1:18" x14ac:dyDescent="0.25">
      <c r="A109" t="s">
        <v>321</v>
      </c>
      <c r="B109" s="6">
        <v>45036.507638888892</v>
      </c>
      <c r="C109">
        <v>-32.838692600000002</v>
      </c>
      <c r="D109">
        <v>151.7639629</v>
      </c>
      <c r="E109">
        <v>26.382000000000001</v>
      </c>
      <c r="F109">
        <v>6365918.682</v>
      </c>
      <c r="G109">
        <v>384321.18400000001</v>
      </c>
      <c r="H109" t="s">
        <v>272</v>
      </c>
      <c r="I109">
        <v>1.2999999999999999E-2</v>
      </c>
      <c r="J109">
        <v>2.3E-2</v>
      </c>
      <c r="K109">
        <v>1.4</v>
      </c>
      <c r="L109">
        <v>15</v>
      </c>
      <c r="M109" t="s">
        <v>273</v>
      </c>
      <c r="N109" t="s">
        <v>138</v>
      </c>
      <c r="O109" t="s">
        <v>274</v>
      </c>
      <c r="P109">
        <v>5</v>
      </c>
      <c r="Q109" t="str">
        <f t="shared" si="1"/>
        <v>TB5</v>
      </c>
      <c r="R109">
        <v>0.114</v>
      </c>
    </row>
    <row r="110" spans="1:18" x14ac:dyDescent="0.25">
      <c r="A110" t="s">
        <v>322</v>
      </c>
      <c r="B110" s="6">
        <v>45036.520833333336</v>
      </c>
      <c r="C110">
        <v>-32.838560569999999</v>
      </c>
      <c r="D110">
        <v>151.7648835</v>
      </c>
      <c r="E110">
        <v>26.436</v>
      </c>
      <c r="F110">
        <v>6365934.3279999997</v>
      </c>
      <c r="G110">
        <v>384407.18199999997</v>
      </c>
      <c r="H110" t="s">
        <v>272</v>
      </c>
      <c r="I110">
        <v>1.4E-2</v>
      </c>
      <c r="J110">
        <v>2.5000000000000001E-2</v>
      </c>
      <c r="K110">
        <v>1.7</v>
      </c>
      <c r="L110">
        <v>15</v>
      </c>
      <c r="M110" t="s">
        <v>273</v>
      </c>
      <c r="N110" t="s">
        <v>138</v>
      </c>
      <c r="O110" t="s">
        <v>274</v>
      </c>
      <c r="P110">
        <v>6</v>
      </c>
      <c r="Q110" t="str">
        <f t="shared" si="1"/>
        <v>TB6</v>
      </c>
      <c r="R110">
        <v>0.16800000000000001</v>
      </c>
    </row>
    <row r="111" spans="1:18" x14ac:dyDescent="0.25">
      <c r="A111" t="s">
        <v>323</v>
      </c>
      <c r="B111" s="6">
        <v>45037.383333333331</v>
      </c>
      <c r="C111">
        <v>-32.834122499999999</v>
      </c>
      <c r="D111">
        <v>151.76773990000001</v>
      </c>
      <c r="E111">
        <v>26.268999999999998</v>
      </c>
      <c r="F111">
        <v>6366429.4890000001</v>
      </c>
      <c r="G111">
        <v>384668.77899999998</v>
      </c>
      <c r="I111">
        <v>0.01</v>
      </c>
      <c r="J111">
        <v>1.6E-2</v>
      </c>
      <c r="K111">
        <v>1.3</v>
      </c>
      <c r="L111">
        <v>14</v>
      </c>
      <c r="M111" t="s">
        <v>273</v>
      </c>
      <c r="N111" t="s">
        <v>138</v>
      </c>
      <c r="O111" t="s">
        <v>274</v>
      </c>
      <c r="P111">
        <v>7</v>
      </c>
      <c r="Q111" t="str">
        <f t="shared" si="1"/>
        <v>TB7</v>
      </c>
      <c r="R111">
        <v>-1.2E-2</v>
      </c>
    </row>
    <row r="112" spans="1:18" x14ac:dyDescent="0.25">
      <c r="A112" t="s">
        <v>324</v>
      </c>
      <c r="B112" s="6">
        <v>45037.390972222223</v>
      </c>
      <c r="C112">
        <v>-32.83438546</v>
      </c>
      <c r="D112">
        <v>151.76912709999999</v>
      </c>
      <c r="E112">
        <v>26.297999999999998</v>
      </c>
      <c r="F112">
        <v>6366401.8490000004</v>
      </c>
      <c r="G112">
        <v>384798.96799999999</v>
      </c>
      <c r="I112">
        <v>8.9999999999999993E-3</v>
      </c>
      <c r="J112">
        <v>1.4E-2</v>
      </c>
      <c r="K112">
        <v>1.4</v>
      </c>
      <c r="L112">
        <v>13</v>
      </c>
      <c r="M112" t="s">
        <v>273</v>
      </c>
      <c r="N112" t="s">
        <v>138</v>
      </c>
      <c r="O112" t="s">
        <v>274</v>
      </c>
      <c r="P112">
        <v>8</v>
      </c>
      <c r="Q112" t="str">
        <f t="shared" si="1"/>
        <v>TB8</v>
      </c>
      <c r="R112">
        <v>1.7999999999999999E-2</v>
      </c>
    </row>
    <row r="113" spans="1:18" x14ac:dyDescent="0.25">
      <c r="A113" t="s">
        <v>325</v>
      </c>
      <c r="B113" s="6">
        <v>45037.404861111114</v>
      </c>
      <c r="C113">
        <v>-32.834038659999997</v>
      </c>
      <c r="D113">
        <v>151.76952159999999</v>
      </c>
      <c r="E113">
        <v>26.379000000000001</v>
      </c>
      <c r="F113">
        <v>6366440.7280000001</v>
      </c>
      <c r="G113">
        <v>384835.44400000002</v>
      </c>
      <c r="H113" t="s">
        <v>272</v>
      </c>
      <c r="I113">
        <v>8.9999999999999993E-3</v>
      </c>
      <c r="J113">
        <v>1.4999999999999999E-2</v>
      </c>
      <c r="K113">
        <v>1.5</v>
      </c>
      <c r="L113">
        <v>12</v>
      </c>
      <c r="M113" t="s">
        <v>273</v>
      </c>
      <c r="N113" t="s">
        <v>138</v>
      </c>
      <c r="O113" t="s">
        <v>274</v>
      </c>
      <c r="P113">
        <v>9</v>
      </c>
      <c r="Q113" t="str">
        <f t="shared" si="1"/>
        <v>TB9</v>
      </c>
      <c r="R113">
        <v>9.9000000000000005E-2</v>
      </c>
    </row>
    <row r="114" spans="1:18" x14ac:dyDescent="0.25">
      <c r="A114" t="s">
        <v>326</v>
      </c>
      <c r="B114" s="6">
        <v>45037.411111111112</v>
      </c>
      <c r="C114">
        <v>-32.83342494</v>
      </c>
      <c r="D114">
        <v>151.7689656</v>
      </c>
      <c r="E114">
        <v>26.395</v>
      </c>
      <c r="F114">
        <v>6366508.1639999999</v>
      </c>
      <c r="G114">
        <v>384782.60399999999</v>
      </c>
      <c r="H114" t="s">
        <v>272</v>
      </c>
      <c r="I114">
        <v>8.0000000000000002E-3</v>
      </c>
      <c r="J114">
        <v>1.4999999999999999E-2</v>
      </c>
      <c r="K114">
        <v>1.4</v>
      </c>
      <c r="L114">
        <v>14</v>
      </c>
      <c r="M114" t="s">
        <v>273</v>
      </c>
      <c r="N114" t="s">
        <v>138</v>
      </c>
      <c r="O114" t="s">
        <v>274</v>
      </c>
      <c r="P114">
        <v>10</v>
      </c>
      <c r="Q114" t="str">
        <f t="shared" si="1"/>
        <v>TB10</v>
      </c>
      <c r="R114">
        <v>0.113</v>
      </c>
    </row>
    <row r="115" spans="1:18" x14ac:dyDescent="0.25">
      <c r="A115" t="s">
        <v>327</v>
      </c>
      <c r="B115" s="6">
        <v>45037.42291666667</v>
      </c>
      <c r="C115">
        <v>-32.833094619999997</v>
      </c>
      <c r="D115">
        <v>151.76890209999999</v>
      </c>
      <c r="E115">
        <v>26.370999999999999</v>
      </c>
      <c r="F115">
        <v>6366544.716</v>
      </c>
      <c r="G115">
        <v>384776.23200000002</v>
      </c>
      <c r="H115" t="s">
        <v>272</v>
      </c>
      <c r="I115">
        <v>1.7999999999999999E-2</v>
      </c>
      <c r="J115">
        <v>3.3000000000000002E-2</v>
      </c>
      <c r="K115">
        <v>2.1</v>
      </c>
      <c r="L115">
        <v>10</v>
      </c>
      <c r="M115" t="s">
        <v>273</v>
      </c>
      <c r="N115" t="s">
        <v>138</v>
      </c>
      <c r="O115" t="s">
        <v>274</v>
      </c>
      <c r="P115">
        <v>11</v>
      </c>
      <c r="Q115" t="str">
        <f t="shared" si="1"/>
        <v>TB11</v>
      </c>
      <c r="R115">
        <v>8.6999999999999994E-2</v>
      </c>
    </row>
    <row r="116" spans="1:18" x14ac:dyDescent="0.25">
      <c r="A116" t="s">
        <v>328</v>
      </c>
      <c r="B116" s="6">
        <v>45037.431250000001</v>
      </c>
      <c r="C116">
        <v>-32.832669590000002</v>
      </c>
      <c r="D116">
        <v>151.76842790000001</v>
      </c>
      <c r="E116">
        <v>26.369</v>
      </c>
      <c r="F116">
        <v>6366591.3210000005</v>
      </c>
      <c r="G116">
        <v>384731.299</v>
      </c>
      <c r="H116" t="s">
        <v>272</v>
      </c>
      <c r="I116">
        <v>8.9999999999999993E-3</v>
      </c>
      <c r="J116">
        <v>0.02</v>
      </c>
      <c r="K116">
        <v>1.8</v>
      </c>
      <c r="L116">
        <v>12</v>
      </c>
      <c r="M116" t="s">
        <v>273</v>
      </c>
      <c r="N116" t="s">
        <v>138</v>
      </c>
      <c r="O116" t="s">
        <v>274</v>
      </c>
      <c r="P116">
        <v>12</v>
      </c>
      <c r="Q116" t="str">
        <f t="shared" si="1"/>
        <v>TB12</v>
      </c>
      <c r="R116">
        <v>8.3000000000000004E-2</v>
      </c>
    </row>
    <row r="117" spans="1:18" x14ac:dyDescent="0.25">
      <c r="A117" t="s">
        <v>395</v>
      </c>
      <c r="B117" s="6">
        <v>45069.535914351851</v>
      </c>
      <c r="C117">
        <v>-26.628545939999999</v>
      </c>
      <c r="D117">
        <v>153.04255262999999</v>
      </c>
      <c r="E117">
        <v>44.707000000000001</v>
      </c>
      <c r="F117">
        <v>7054704.9249999998</v>
      </c>
      <c r="G117">
        <v>504235.65100000001</v>
      </c>
      <c r="H117" t="s">
        <v>378</v>
      </c>
      <c r="I117">
        <v>1.7000000000000001E-2</v>
      </c>
      <c r="J117">
        <v>4.9000000000000002E-2</v>
      </c>
      <c r="K117">
        <v>1.6</v>
      </c>
      <c r="L117">
        <v>16</v>
      </c>
      <c r="M117" t="s">
        <v>375</v>
      </c>
      <c r="N117" t="s">
        <v>233</v>
      </c>
      <c r="O117" t="s">
        <v>274</v>
      </c>
      <c r="P117">
        <v>1</v>
      </c>
      <c r="Q117" t="str">
        <f t="shared" si="1"/>
        <v>VSR1</v>
      </c>
      <c r="R117">
        <v>0.59299999999999997</v>
      </c>
    </row>
    <row r="118" spans="1:18" x14ac:dyDescent="0.25">
      <c r="A118" t="s">
        <v>396</v>
      </c>
      <c r="B118" s="6">
        <v>45069.55028935185</v>
      </c>
      <c r="C118">
        <v>-26.628133940000001</v>
      </c>
      <c r="D118">
        <v>153.04298048999999</v>
      </c>
      <c r="E118">
        <v>44.694000000000003</v>
      </c>
      <c r="F118">
        <v>7054750.5410000002</v>
      </c>
      <c r="G118">
        <v>504278.255</v>
      </c>
      <c r="H118" t="s">
        <v>378</v>
      </c>
      <c r="I118">
        <v>1.6E-2</v>
      </c>
      <c r="J118">
        <v>4.3999999999999997E-2</v>
      </c>
      <c r="K118">
        <v>1.3</v>
      </c>
      <c r="L118">
        <v>17</v>
      </c>
      <c r="M118" t="s">
        <v>375</v>
      </c>
      <c r="N118" t="s">
        <v>233</v>
      </c>
      <c r="O118" t="s">
        <v>274</v>
      </c>
      <c r="P118">
        <v>2</v>
      </c>
      <c r="Q118" t="str">
        <f t="shared" si="1"/>
        <v>VSR2</v>
      </c>
      <c r="R118">
        <v>0.57899999999999996</v>
      </c>
    </row>
    <row r="119" spans="1:18" x14ac:dyDescent="0.25">
      <c r="A119" t="s">
        <v>397</v>
      </c>
      <c r="B119" s="6">
        <v>45069.58148148148</v>
      </c>
      <c r="C119">
        <v>-26.627768629999998</v>
      </c>
      <c r="D119">
        <v>153.04238999</v>
      </c>
      <c r="E119">
        <v>44.671999999999997</v>
      </c>
      <c r="F119">
        <v>7054791.0199999996</v>
      </c>
      <c r="G119">
        <v>504219.49</v>
      </c>
      <c r="H119" t="s">
        <v>366</v>
      </c>
      <c r="I119">
        <v>1.6E-2</v>
      </c>
      <c r="J119">
        <v>3.9E-2</v>
      </c>
      <c r="K119">
        <v>1.3</v>
      </c>
      <c r="L119">
        <v>20</v>
      </c>
      <c r="M119" t="s">
        <v>375</v>
      </c>
      <c r="N119" t="s">
        <v>233</v>
      </c>
      <c r="O119" t="s">
        <v>274</v>
      </c>
      <c r="P119">
        <v>3</v>
      </c>
      <c r="Q119" t="str">
        <f t="shared" si="1"/>
        <v>VSR3</v>
      </c>
      <c r="R119">
        <v>0.55600000000000005</v>
      </c>
    </row>
    <row r="120" spans="1:18" x14ac:dyDescent="0.25">
      <c r="A120" t="s">
        <v>398</v>
      </c>
      <c r="B120" s="6">
        <v>45069.69390046296</v>
      </c>
      <c r="C120">
        <v>-26.627350849999999</v>
      </c>
      <c r="D120">
        <v>153.04237800000001</v>
      </c>
      <c r="E120">
        <v>44.753999999999998</v>
      </c>
      <c r="F120">
        <v>7054837.2910000002</v>
      </c>
      <c r="G120">
        <v>504218.31199999998</v>
      </c>
      <c r="H120" t="s">
        <v>366</v>
      </c>
      <c r="I120">
        <v>1.6E-2</v>
      </c>
      <c r="J120">
        <v>7.4999999999999997E-2</v>
      </c>
      <c r="K120">
        <v>1.2</v>
      </c>
      <c r="L120">
        <v>21</v>
      </c>
      <c r="M120" t="s">
        <v>375</v>
      </c>
      <c r="N120" t="s">
        <v>233</v>
      </c>
      <c r="O120" t="s">
        <v>274</v>
      </c>
      <c r="P120">
        <v>4</v>
      </c>
      <c r="Q120" t="str">
        <f t="shared" si="1"/>
        <v>VSR4</v>
      </c>
      <c r="R120">
        <v>0.63800000000000001</v>
      </c>
    </row>
    <row r="121" spans="1:18" x14ac:dyDescent="0.25">
      <c r="A121" t="s">
        <v>399</v>
      </c>
      <c r="B121" s="6">
        <v>45069.662372685183</v>
      </c>
      <c r="C121">
        <v>-26.62719315</v>
      </c>
      <c r="D121">
        <v>153.04290793000001</v>
      </c>
      <c r="E121">
        <v>44.77</v>
      </c>
      <c r="F121">
        <v>7054854.7400000002</v>
      </c>
      <c r="G121">
        <v>504271.06699999998</v>
      </c>
      <c r="H121" t="s">
        <v>366</v>
      </c>
      <c r="I121">
        <v>1.6E-2</v>
      </c>
      <c r="J121">
        <v>4.5999999999999999E-2</v>
      </c>
      <c r="K121">
        <v>1.7</v>
      </c>
      <c r="L121">
        <v>20</v>
      </c>
      <c r="M121" t="s">
        <v>375</v>
      </c>
      <c r="N121" t="s">
        <v>233</v>
      </c>
      <c r="O121" t="s">
        <v>274</v>
      </c>
      <c r="P121">
        <v>5</v>
      </c>
      <c r="Q121" t="str">
        <f t="shared" si="1"/>
        <v>VSR5</v>
      </c>
      <c r="R121">
        <v>0.65300000000000002</v>
      </c>
    </row>
    <row r="122" spans="1:18" x14ac:dyDescent="0.25">
      <c r="A122" t="s">
        <v>400</v>
      </c>
      <c r="B122" s="6">
        <v>45069.667939814812</v>
      </c>
      <c r="C122">
        <v>-26.626757009999999</v>
      </c>
      <c r="D122">
        <v>153.04332442</v>
      </c>
      <c r="E122">
        <v>44.728999999999999</v>
      </c>
      <c r="F122">
        <v>7054903.0290000001</v>
      </c>
      <c r="G122">
        <v>504312.54200000002</v>
      </c>
      <c r="H122" t="s">
        <v>366</v>
      </c>
      <c r="I122">
        <v>1.4999999999999999E-2</v>
      </c>
      <c r="J122">
        <v>5.1999999999999998E-2</v>
      </c>
      <c r="K122">
        <v>1.4</v>
      </c>
      <c r="L122">
        <v>20</v>
      </c>
      <c r="M122" t="s">
        <v>375</v>
      </c>
      <c r="N122" t="s">
        <v>233</v>
      </c>
      <c r="O122" t="s">
        <v>274</v>
      </c>
      <c r="P122">
        <v>6</v>
      </c>
      <c r="Q122" t="str">
        <f t="shared" si="1"/>
        <v>VSR6</v>
      </c>
      <c r="R122">
        <v>0.61199999999999999</v>
      </c>
    </row>
    <row r="123" spans="1:18" x14ac:dyDescent="0.25">
      <c r="A123" t="s">
        <v>401</v>
      </c>
      <c r="B123" s="6">
        <v>45069.688055555554</v>
      </c>
      <c r="C123">
        <v>-26.626382230000001</v>
      </c>
      <c r="D123">
        <v>153.04337219999999</v>
      </c>
      <c r="E123">
        <v>44.698999999999998</v>
      </c>
      <c r="F123">
        <v>7054944.5360000003</v>
      </c>
      <c r="G123">
        <v>504317.31099999999</v>
      </c>
      <c r="H123" t="s">
        <v>366</v>
      </c>
      <c r="I123">
        <v>1.4999999999999999E-2</v>
      </c>
      <c r="J123">
        <v>4.2999999999999997E-2</v>
      </c>
      <c r="K123">
        <v>1.2</v>
      </c>
      <c r="L123">
        <v>23</v>
      </c>
      <c r="M123" t="s">
        <v>375</v>
      </c>
      <c r="N123" t="s">
        <v>233</v>
      </c>
      <c r="O123" t="s">
        <v>274</v>
      </c>
      <c r="P123">
        <v>7</v>
      </c>
      <c r="Q123" t="str">
        <f t="shared" si="1"/>
        <v>VSR7</v>
      </c>
      <c r="R123">
        <v>0.57999999999999996</v>
      </c>
    </row>
    <row r="124" spans="1:18" x14ac:dyDescent="0.25">
      <c r="A124" t="s">
        <v>402</v>
      </c>
      <c r="B124" s="6">
        <v>45069.696574074071</v>
      </c>
      <c r="C124">
        <v>-26.627667129999999</v>
      </c>
      <c r="D124">
        <v>153.04193835000001</v>
      </c>
      <c r="E124">
        <v>44.482999999999997</v>
      </c>
      <c r="F124">
        <v>7054802.2759999996</v>
      </c>
      <c r="G124">
        <v>504174.538</v>
      </c>
      <c r="H124" t="s">
        <v>366</v>
      </c>
      <c r="I124">
        <v>3.1E-2</v>
      </c>
      <c r="J124">
        <v>7.9000000000000001E-2</v>
      </c>
      <c r="K124">
        <v>1.1000000000000001</v>
      </c>
      <c r="L124">
        <v>23</v>
      </c>
      <c r="M124" t="s">
        <v>375</v>
      </c>
      <c r="N124" t="s">
        <v>233</v>
      </c>
      <c r="O124" t="s">
        <v>274</v>
      </c>
      <c r="P124">
        <v>8</v>
      </c>
      <c r="Q124" t="str">
        <f t="shared" si="1"/>
        <v>VSR8</v>
      </c>
      <c r="R124">
        <v>0.36699999999999999</v>
      </c>
    </row>
    <row r="125" spans="1:18" x14ac:dyDescent="0.25">
      <c r="A125" t="s">
        <v>403</v>
      </c>
      <c r="B125" s="6">
        <v>45075.661400462966</v>
      </c>
      <c r="C125">
        <v>-26.562452499999999</v>
      </c>
      <c r="D125">
        <v>153.04725488</v>
      </c>
      <c r="E125">
        <v>44.457000000000001</v>
      </c>
      <c r="F125">
        <v>7062024.7999999998</v>
      </c>
      <c r="G125">
        <v>504706.41100000002</v>
      </c>
      <c r="H125" t="s">
        <v>366</v>
      </c>
      <c r="I125">
        <v>1.6E-2</v>
      </c>
      <c r="J125">
        <v>5.3999999999999999E-2</v>
      </c>
      <c r="K125">
        <v>1.1000000000000001</v>
      </c>
      <c r="L125">
        <v>21</v>
      </c>
      <c r="M125" t="s">
        <v>375</v>
      </c>
      <c r="N125" t="s">
        <v>404</v>
      </c>
      <c r="O125" t="s">
        <v>274</v>
      </c>
      <c r="P125">
        <v>1</v>
      </c>
      <c r="Q125" t="str">
        <f t="shared" si="1"/>
        <v>YCW1</v>
      </c>
      <c r="R125">
        <v>0.187</v>
      </c>
    </row>
    <row r="126" spans="1:18" x14ac:dyDescent="0.25">
      <c r="A126" t="s">
        <v>405</v>
      </c>
      <c r="B126" s="6">
        <v>45075.660243055558</v>
      </c>
      <c r="C126">
        <v>-26.56247711</v>
      </c>
      <c r="D126">
        <v>153.04684587</v>
      </c>
      <c r="E126">
        <v>44.4</v>
      </c>
      <c r="F126">
        <v>7062022.0899999999</v>
      </c>
      <c r="G126">
        <v>504665.674</v>
      </c>
      <c r="H126" t="s">
        <v>366</v>
      </c>
      <c r="I126">
        <v>1.6E-2</v>
      </c>
      <c r="J126">
        <v>0.05</v>
      </c>
      <c r="K126">
        <v>1.2</v>
      </c>
      <c r="L126">
        <v>19</v>
      </c>
      <c r="M126" t="s">
        <v>375</v>
      </c>
      <c r="N126" t="s">
        <v>404</v>
      </c>
      <c r="O126" t="s">
        <v>274</v>
      </c>
      <c r="P126">
        <v>2</v>
      </c>
      <c r="Q126" t="str">
        <f t="shared" si="1"/>
        <v>YCW2</v>
      </c>
      <c r="R126">
        <v>0.129</v>
      </c>
    </row>
    <row r="127" spans="1:18" x14ac:dyDescent="0.25">
      <c r="A127" t="s">
        <v>406</v>
      </c>
      <c r="B127" s="6">
        <v>45075.655856481484</v>
      </c>
      <c r="C127">
        <v>-26.561998809999999</v>
      </c>
      <c r="D127">
        <v>153.04673489999999</v>
      </c>
      <c r="E127">
        <v>44.500999999999998</v>
      </c>
      <c r="F127">
        <v>7062075.0659999996</v>
      </c>
      <c r="G127">
        <v>504654.64199999999</v>
      </c>
      <c r="H127" t="s">
        <v>366</v>
      </c>
      <c r="I127">
        <v>2.4E-2</v>
      </c>
      <c r="J127">
        <v>4.4999999999999998E-2</v>
      </c>
      <c r="K127">
        <v>1.2</v>
      </c>
      <c r="L127">
        <v>20</v>
      </c>
      <c r="M127" t="s">
        <v>375</v>
      </c>
      <c r="N127" t="s">
        <v>404</v>
      </c>
      <c r="O127" t="s">
        <v>274</v>
      </c>
      <c r="P127">
        <v>3</v>
      </c>
      <c r="Q127" t="str">
        <f t="shared" si="1"/>
        <v>YCW3</v>
      </c>
      <c r="R127">
        <v>0.23</v>
      </c>
    </row>
    <row r="128" spans="1:18" x14ac:dyDescent="0.25">
      <c r="A128" t="s">
        <v>407</v>
      </c>
      <c r="B128" s="6">
        <v>45075.687280092592</v>
      </c>
      <c r="C128">
        <v>-26.564625540000002</v>
      </c>
      <c r="D128">
        <v>153.04758150000001</v>
      </c>
      <c r="E128">
        <v>44.945999999999998</v>
      </c>
      <c r="F128">
        <v>7061784.1189999999</v>
      </c>
      <c r="G128">
        <v>504738.85200000001</v>
      </c>
      <c r="H128" t="s">
        <v>366</v>
      </c>
      <c r="I128">
        <v>1.6E-2</v>
      </c>
      <c r="J128">
        <v>4.4999999999999998E-2</v>
      </c>
      <c r="K128">
        <v>1.2</v>
      </c>
      <c r="L128">
        <v>23</v>
      </c>
      <c r="M128" t="s">
        <v>375</v>
      </c>
      <c r="N128" t="s">
        <v>404</v>
      </c>
      <c r="O128" t="s">
        <v>274</v>
      </c>
      <c r="P128">
        <v>4</v>
      </c>
      <c r="Q128" t="str">
        <f t="shared" si="1"/>
        <v>YCW4</v>
      </c>
      <c r="R128">
        <v>0.68100000000000005</v>
      </c>
    </row>
  </sheetData>
  <sortState xmlns:xlrd2="http://schemas.microsoft.com/office/spreadsheetml/2017/richdata2" ref="A2:P128">
    <sortCondition ref="N2:N128"/>
    <sortCondition ref="P2:P128"/>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B3A3C8-7221-421B-ACBB-DD09C48B8CFB}">
  <dimension ref="A1:T970"/>
  <sheetViews>
    <sheetView workbookViewId="0">
      <pane ySplit="1" topLeftCell="A449" activePane="bottomLeft" state="frozen"/>
      <selection pane="bottomLeft" activeCell="T476" sqref="T476"/>
    </sheetView>
  </sheetViews>
  <sheetFormatPr defaultRowHeight="15" x14ac:dyDescent="0.25"/>
  <sheetData>
    <row r="1" spans="1:20" x14ac:dyDescent="0.25">
      <c r="A1" t="s">
        <v>0</v>
      </c>
      <c r="B1" t="s">
        <v>1</v>
      </c>
      <c r="C1" t="s">
        <v>2</v>
      </c>
      <c r="D1" t="s">
        <v>3</v>
      </c>
      <c r="E1" t="s">
        <v>4</v>
      </c>
      <c r="F1" t="s">
        <v>5</v>
      </c>
      <c r="G1" t="s">
        <v>6</v>
      </c>
      <c r="H1" t="s">
        <v>409</v>
      </c>
      <c r="I1" t="s">
        <v>410</v>
      </c>
      <c r="J1" t="s">
        <v>411</v>
      </c>
      <c r="K1" t="s">
        <v>412</v>
      </c>
      <c r="L1" t="s">
        <v>413</v>
      </c>
      <c r="M1" t="s">
        <v>414</v>
      </c>
      <c r="N1" t="s">
        <v>415</v>
      </c>
      <c r="O1" t="s">
        <v>416</v>
      </c>
      <c r="P1" t="s">
        <v>417</v>
      </c>
      <c r="Q1" t="s">
        <v>418</v>
      </c>
      <c r="R1" t="s">
        <v>419</v>
      </c>
      <c r="S1" t="s">
        <v>408</v>
      </c>
      <c r="T1" t="s">
        <v>263</v>
      </c>
    </row>
    <row r="2" spans="1:20" x14ac:dyDescent="0.25">
      <c r="A2" s="1">
        <v>45090</v>
      </c>
      <c r="B2" s="2">
        <v>0.5541666666666667</v>
      </c>
      <c r="C2" t="s">
        <v>420</v>
      </c>
      <c r="D2" t="s">
        <v>421</v>
      </c>
      <c r="E2" t="s">
        <v>25</v>
      </c>
      <c r="F2" t="s">
        <v>26</v>
      </c>
      <c r="G2">
        <v>4</v>
      </c>
      <c r="H2">
        <v>7</v>
      </c>
      <c r="I2">
        <v>0</v>
      </c>
      <c r="J2">
        <v>0</v>
      </c>
      <c r="K2">
        <v>130</v>
      </c>
      <c r="L2">
        <v>90</v>
      </c>
      <c r="M2">
        <v>10</v>
      </c>
      <c r="N2">
        <v>0</v>
      </c>
      <c r="O2">
        <v>0</v>
      </c>
      <c r="P2">
        <v>116</v>
      </c>
      <c r="Q2">
        <v>5.8</v>
      </c>
      <c r="R2" t="s">
        <v>422</v>
      </c>
      <c r="S2" t="str">
        <f>_xlfn.CONCAT(F2,G2)</f>
        <v>SI4</v>
      </c>
      <c r="T2">
        <f>VLOOKUP(S2,Mang_Elev!$Q:$R,2,FALSE)</f>
        <v>0.56799999999999995</v>
      </c>
    </row>
    <row r="3" spans="1:20" x14ac:dyDescent="0.25">
      <c r="A3" s="1">
        <v>45090</v>
      </c>
      <c r="B3" s="2">
        <v>0.5541666666666667</v>
      </c>
      <c r="C3" t="s">
        <v>420</v>
      </c>
      <c r="D3" t="s">
        <v>421</v>
      </c>
      <c r="E3" t="s">
        <v>25</v>
      </c>
      <c r="F3" t="s">
        <v>26</v>
      </c>
      <c r="G3">
        <v>4</v>
      </c>
      <c r="H3">
        <v>7</v>
      </c>
      <c r="I3">
        <v>0</v>
      </c>
      <c r="J3">
        <v>0</v>
      </c>
      <c r="K3">
        <v>130</v>
      </c>
      <c r="L3">
        <v>90</v>
      </c>
      <c r="M3">
        <v>10</v>
      </c>
      <c r="N3">
        <v>0</v>
      </c>
      <c r="O3">
        <v>0</v>
      </c>
      <c r="P3">
        <v>47</v>
      </c>
      <c r="Q3">
        <v>9.1999999999999993</v>
      </c>
      <c r="R3" t="s">
        <v>422</v>
      </c>
      <c r="S3" t="str">
        <f t="shared" ref="S3:S66" si="0">_xlfn.CONCAT(F3,G3)</f>
        <v>SI4</v>
      </c>
      <c r="T3">
        <f>VLOOKUP(S3,Mang_Elev!$Q:$R,2,FALSE)</f>
        <v>0.56799999999999995</v>
      </c>
    </row>
    <row r="4" spans="1:20" x14ac:dyDescent="0.25">
      <c r="A4" s="1">
        <v>45090</v>
      </c>
      <c r="B4" s="2">
        <v>0.5541666666666667</v>
      </c>
      <c r="C4" t="s">
        <v>420</v>
      </c>
      <c r="D4" t="s">
        <v>421</v>
      </c>
      <c r="E4" t="s">
        <v>25</v>
      </c>
      <c r="F4" t="s">
        <v>26</v>
      </c>
      <c r="G4">
        <v>4</v>
      </c>
      <c r="H4">
        <v>7</v>
      </c>
      <c r="I4">
        <v>0</v>
      </c>
      <c r="J4">
        <v>0</v>
      </c>
      <c r="K4">
        <v>130</v>
      </c>
      <c r="L4">
        <v>90</v>
      </c>
      <c r="M4">
        <v>10</v>
      </c>
      <c r="N4">
        <v>0</v>
      </c>
      <c r="O4">
        <v>0</v>
      </c>
      <c r="P4">
        <v>93</v>
      </c>
      <c r="Q4">
        <v>7.9</v>
      </c>
      <c r="R4" t="s">
        <v>422</v>
      </c>
      <c r="S4" t="str">
        <f t="shared" si="0"/>
        <v>SI4</v>
      </c>
      <c r="T4">
        <f>VLOOKUP(S4,Mang_Elev!$Q:$R,2,FALSE)</f>
        <v>0.56799999999999995</v>
      </c>
    </row>
    <row r="5" spans="1:20" x14ac:dyDescent="0.25">
      <c r="A5" s="1">
        <v>45090</v>
      </c>
      <c r="B5" s="2">
        <v>0.5541666666666667</v>
      </c>
      <c r="C5" t="s">
        <v>420</v>
      </c>
      <c r="D5" t="s">
        <v>421</v>
      </c>
      <c r="E5" t="s">
        <v>25</v>
      </c>
      <c r="F5" t="s">
        <v>26</v>
      </c>
      <c r="G5">
        <v>4</v>
      </c>
      <c r="H5">
        <v>7</v>
      </c>
      <c r="I5">
        <v>0</v>
      </c>
      <c r="J5">
        <v>0</v>
      </c>
      <c r="K5">
        <v>130</v>
      </c>
      <c r="L5">
        <v>90</v>
      </c>
      <c r="M5">
        <v>10</v>
      </c>
      <c r="N5">
        <v>0</v>
      </c>
      <c r="O5">
        <v>0</v>
      </c>
      <c r="P5">
        <v>57</v>
      </c>
      <c r="Q5">
        <v>11.9</v>
      </c>
      <c r="R5" t="s">
        <v>422</v>
      </c>
      <c r="S5" t="str">
        <f t="shared" si="0"/>
        <v>SI4</v>
      </c>
      <c r="T5">
        <f>VLOOKUP(S5,Mang_Elev!$Q:$R,2,FALSE)</f>
        <v>0.56799999999999995</v>
      </c>
    </row>
    <row r="6" spans="1:20" x14ac:dyDescent="0.25">
      <c r="A6" s="1">
        <v>45090</v>
      </c>
      <c r="B6" s="2">
        <v>0.5541666666666667</v>
      </c>
      <c r="C6" t="s">
        <v>420</v>
      </c>
      <c r="D6" t="s">
        <v>421</v>
      </c>
      <c r="E6" t="s">
        <v>25</v>
      </c>
      <c r="F6" t="s">
        <v>26</v>
      </c>
      <c r="G6">
        <v>4</v>
      </c>
      <c r="H6">
        <v>7</v>
      </c>
      <c r="I6">
        <v>0</v>
      </c>
      <c r="J6">
        <v>0</v>
      </c>
      <c r="K6">
        <v>130</v>
      </c>
      <c r="L6">
        <v>90</v>
      </c>
      <c r="M6">
        <v>10</v>
      </c>
      <c r="N6">
        <v>0</v>
      </c>
      <c r="O6">
        <v>0</v>
      </c>
      <c r="P6">
        <v>115</v>
      </c>
      <c r="Q6">
        <v>9</v>
      </c>
      <c r="R6" t="s">
        <v>422</v>
      </c>
      <c r="S6" t="str">
        <f t="shared" si="0"/>
        <v>SI4</v>
      </c>
      <c r="T6">
        <f>VLOOKUP(S6,Mang_Elev!$Q:$R,2,FALSE)</f>
        <v>0.56799999999999995</v>
      </c>
    </row>
    <row r="7" spans="1:20" x14ac:dyDescent="0.25">
      <c r="A7" s="1">
        <v>45090</v>
      </c>
      <c r="B7" s="2">
        <v>0.5541666666666667</v>
      </c>
      <c r="C7" t="s">
        <v>420</v>
      </c>
      <c r="D7" t="s">
        <v>421</v>
      </c>
      <c r="E7" t="s">
        <v>25</v>
      </c>
      <c r="F7" t="s">
        <v>26</v>
      </c>
      <c r="G7">
        <v>4</v>
      </c>
      <c r="H7">
        <v>7</v>
      </c>
      <c r="I7">
        <v>0</v>
      </c>
      <c r="J7">
        <v>0</v>
      </c>
      <c r="K7">
        <v>130</v>
      </c>
      <c r="L7">
        <v>90</v>
      </c>
      <c r="M7">
        <v>10</v>
      </c>
      <c r="N7">
        <v>0</v>
      </c>
      <c r="O7">
        <v>0</v>
      </c>
      <c r="P7">
        <v>60</v>
      </c>
      <c r="Q7">
        <v>9.8000000000000007</v>
      </c>
      <c r="R7" t="s">
        <v>422</v>
      </c>
      <c r="S7" t="str">
        <f t="shared" si="0"/>
        <v>SI4</v>
      </c>
      <c r="T7">
        <f>VLOOKUP(S7,Mang_Elev!$Q:$R,2,FALSE)</f>
        <v>0.56799999999999995</v>
      </c>
    </row>
    <row r="8" spans="1:20" x14ac:dyDescent="0.25">
      <c r="A8" s="1">
        <v>45090</v>
      </c>
      <c r="B8" s="2">
        <v>0.5541666666666667</v>
      </c>
      <c r="C8" t="s">
        <v>420</v>
      </c>
      <c r="D8" t="s">
        <v>421</v>
      </c>
      <c r="E8" t="s">
        <v>25</v>
      </c>
      <c r="F8" t="s">
        <v>26</v>
      </c>
      <c r="G8">
        <v>4</v>
      </c>
      <c r="H8">
        <v>7</v>
      </c>
      <c r="I8">
        <v>0</v>
      </c>
      <c r="J8">
        <v>0</v>
      </c>
      <c r="K8">
        <v>130</v>
      </c>
      <c r="L8">
        <v>90</v>
      </c>
      <c r="M8">
        <v>10</v>
      </c>
      <c r="N8">
        <v>0</v>
      </c>
      <c r="O8">
        <v>0</v>
      </c>
      <c r="P8">
        <v>105</v>
      </c>
      <c r="Q8">
        <v>6.8</v>
      </c>
      <c r="R8" t="s">
        <v>422</v>
      </c>
      <c r="S8" t="str">
        <f t="shared" si="0"/>
        <v>SI4</v>
      </c>
      <c r="T8">
        <f>VLOOKUP(S8,Mang_Elev!$Q:$R,2,FALSE)</f>
        <v>0.56799999999999995</v>
      </c>
    </row>
    <row r="9" spans="1:20" x14ac:dyDescent="0.25">
      <c r="A9" s="1">
        <v>45090</v>
      </c>
      <c r="B9" s="2">
        <v>0.5541666666666667</v>
      </c>
      <c r="C9" t="s">
        <v>420</v>
      </c>
      <c r="D9" t="s">
        <v>421</v>
      </c>
      <c r="E9" t="s">
        <v>25</v>
      </c>
      <c r="F9" t="s">
        <v>26</v>
      </c>
      <c r="G9">
        <v>4</v>
      </c>
      <c r="H9">
        <v>7</v>
      </c>
      <c r="I9">
        <v>0</v>
      </c>
      <c r="J9">
        <v>0</v>
      </c>
      <c r="K9">
        <v>130</v>
      </c>
      <c r="L9">
        <v>90</v>
      </c>
      <c r="M9">
        <v>10</v>
      </c>
      <c r="N9">
        <v>0</v>
      </c>
      <c r="O9">
        <v>0</v>
      </c>
      <c r="P9">
        <v>86</v>
      </c>
      <c r="Q9">
        <v>5.2</v>
      </c>
      <c r="R9" t="s">
        <v>422</v>
      </c>
      <c r="S9" t="str">
        <f t="shared" si="0"/>
        <v>SI4</v>
      </c>
      <c r="T9">
        <f>VLOOKUP(S9,Mang_Elev!$Q:$R,2,FALSE)</f>
        <v>0.56799999999999995</v>
      </c>
    </row>
    <row r="10" spans="1:20" x14ac:dyDescent="0.25">
      <c r="A10" s="1">
        <v>45090</v>
      </c>
      <c r="B10" s="2">
        <v>0.5541666666666667</v>
      </c>
      <c r="C10" t="s">
        <v>420</v>
      </c>
      <c r="D10" t="s">
        <v>421</v>
      </c>
      <c r="E10" t="s">
        <v>25</v>
      </c>
      <c r="F10" t="s">
        <v>26</v>
      </c>
      <c r="G10">
        <v>4</v>
      </c>
      <c r="H10">
        <v>7</v>
      </c>
      <c r="I10">
        <v>0</v>
      </c>
      <c r="J10">
        <v>0</v>
      </c>
      <c r="K10">
        <v>130</v>
      </c>
      <c r="L10">
        <v>90</v>
      </c>
      <c r="M10">
        <v>10</v>
      </c>
      <c r="N10">
        <v>0</v>
      </c>
      <c r="O10">
        <v>0</v>
      </c>
      <c r="P10">
        <v>86</v>
      </c>
      <c r="Q10">
        <v>10</v>
      </c>
      <c r="R10" t="s">
        <v>422</v>
      </c>
      <c r="S10" t="str">
        <f t="shared" si="0"/>
        <v>SI4</v>
      </c>
      <c r="T10">
        <f>VLOOKUP(S10,Mang_Elev!$Q:$R,2,FALSE)</f>
        <v>0.56799999999999995</v>
      </c>
    </row>
    <row r="11" spans="1:20" x14ac:dyDescent="0.25">
      <c r="A11" s="1">
        <v>45090</v>
      </c>
      <c r="B11" s="2">
        <v>0.5541666666666667</v>
      </c>
      <c r="C11" t="s">
        <v>420</v>
      </c>
      <c r="D11" t="s">
        <v>421</v>
      </c>
      <c r="E11" t="s">
        <v>25</v>
      </c>
      <c r="F11" t="s">
        <v>26</v>
      </c>
      <c r="G11">
        <v>4</v>
      </c>
      <c r="H11">
        <v>7</v>
      </c>
      <c r="I11">
        <v>0</v>
      </c>
      <c r="J11">
        <v>0</v>
      </c>
      <c r="K11">
        <v>130</v>
      </c>
      <c r="L11">
        <v>90</v>
      </c>
      <c r="M11">
        <v>10</v>
      </c>
      <c r="N11">
        <v>0</v>
      </c>
      <c r="O11">
        <v>0</v>
      </c>
      <c r="P11">
        <v>89</v>
      </c>
      <c r="Q11">
        <v>9</v>
      </c>
      <c r="R11" t="s">
        <v>422</v>
      </c>
      <c r="S11" t="str">
        <f t="shared" si="0"/>
        <v>SI4</v>
      </c>
      <c r="T11">
        <f>VLOOKUP(S11,Mang_Elev!$Q:$R,2,FALSE)</f>
        <v>0.56799999999999995</v>
      </c>
    </row>
    <row r="12" spans="1:20" x14ac:dyDescent="0.25">
      <c r="A12" s="1">
        <v>45090</v>
      </c>
      <c r="B12" s="2">
        <v>0.5541666666666667</v>
      </c>
      <c r="C12" t="s">
        <v>420</v>
      </c>
      <c r="D12" t="s">
        <v>421</v>
      </c>
      <c r="E12" t="s">
        <v>25</v>
      </c>
      <c r="F12" t="s">
        <v>26</v>
      </c>
      <c r="G12">
        <v>4</v>
      </c>
      <c r="H12">
        <v>2</v>
      </c>
      <c r="I12">
        <v>0</v>
      </c>
      <c r="J12">
        <v>0</v>
      </c>
      <c r="K12">
        <v>122</v>
      </c>
      <c r="L12">
        <v>85</v>
      </c>
      <c r="M12">
        <v>15</v>
      </c>
      <c r="N12">
        <v>0</v>
      </c>
      <c r="O12">
        <v>0</v>
      </c>
      <c r="P12">
        <v>89</v>
      </c>
      <c r="Q12">
        <v>7.8</v>
      </c>
      <c r="R12" t="s">
        <v>422</v>
      </c>
      <c r="S12" t="str">
        <f t="shared" si="0"/>
        <v>SI4</v>
      </c>
      <c r="T12">
        <f>VLOOKUP(S12,Mang_Elev!$Q:$R,2,FALSE)</f>
        <v>0.56799999999999995</v>
      </c>
    </row>
    <row r="13" spans="1:20" x14ac:dyDescent="0.25">
      <c r="A13" s="1">
        <v>45090</v>
      </c>
      <c r="B13" s="2">
        <v>0.5541666666666667</v>
      </c>
      <c r="C13" t="s">
        <v>420</v>
      </c>
      <c r="D13" t="s">
        <v>421</v>
      </c>
      <c r="E13" t="s">
        <v>25</v>
      </c>
      <c r="F13" t="s">
        <v>26</v>
      </c>
      <c r="G13">
        <v>4</v>
      </c>
      <c r="H13">
        <v>2</v>
      </c>
      <c r="I13">
        <v>0</v>
      </c>
      <c r="J13">
        <v>0</v>
      </c>
      <c r="K13">
        <v>122</v>
      </c>
      <c r="L13">
        <v>85</v>
      </c>
      <c r="M13">
        <v>15</v>
      </c>
      <c r="N13">
        <v>0</v>
      </c>
      <c r="O13">
        <v>0</v>
      </c>
      <c r="P13">
        <v>43</v>
      </c>
      <c r="Q13">
        <v>5.2</v>
      </c>
      <c r="R13" t="s">
        <v>422</v>
      </c>
      <c r="S13" t="str">
        <f t="shared" si="0"/>
        <v>SI4</v>
      </c>
      <c r="T13">
        <f>VLOOKUP(S13,Mang_Elev!$Q:$R,2,FALSE)</f>
        <v>0.56799999999999995</v>
      </c>
    </row>
    <row r="14" spans="1:20" x14ac:dyDescent="0.25">
      <c r="A14" s="1">
        <v>45090</v>
      </c>
      <c r="B14" s="2">
        <v>0.5541666666666667</v>
      </c>
      <c r="C14" t="s">
        <v>420</v>
      </c>
      <c r="D14" t="s">
        <v>421</v>
      </c>
      <c r="E14" t="s">
        <v>25</v>
      </c>
      <c r="F14" t="s">
        <v>26</v>
      </c>
      <c r="G14">
        <v>4</v>
      </c>
      <c r="H14">
        <v>2</v>
      </c>
      <c r="I14">
        <v>0</v>
      </c>
      <c r="J14">
        <v>0</v>
      </c>
      <c r="K14">
        <v>122</v>
      </c>
      <c r="L14">
        <v>85</v>
      </c>
      <c r="M14">
        <v>15</v>
      </c>
      <c r="N14">
        <v>0</v>
      </c>
      <c r="O14">
        <v>0</v>
      </c>
      <c r="P14">
        <v>93</v>
      </c>
      <c r="Q14">
        <v>6</v>
      </c>
      <c r="R14" t="s">
        <v>422</v>
      </c>
      <c r="S14" t="str">
        <f t="shared" si="0"/>
        <v>SI4</v>
      </c>
      <c r="T14">
        <f>VLOOKUP(S14,Mang_Elev!$Q:$R,2,FALSE)</f>
        <v>0.56799999999999995</v>
      </c>
    </row>
    <row r="15" spans="1:20" x14ac:dyDescent="0.25">
      <c r="A15" s="1">
        <v>45090</v>
      </c>
      <c r="B15" s="2">
        <v>0.5541666666666667</v>
      </c>
      <c r="C15" t="s">
        <v>420</v>
      </c>
      <c r="D15" t="s">
        <v>421</v>
      </c>
      <c r="E15" t="s">
        <v>25</v>
      </c>
      <c r="F15" t="s">
        <v>26</v>
      </c>
      <c r="G15">
        <v>4</v>
      </c>
      <c r="H15">
        <v>2</v>
      </c>
      <c r="I15">
        <v>0</v>
      </c>
      <c r="J15">
        <v>0</v>
      </c>
      <c r="K15">
        <v>122</v>
      </c>
      <c r="L15">
        <v>85</v>
      </c>
      <c r="M15">
        <v>15</v>
      </c>
      <c r="N15">
        <v>0</v>
      </c>
      <c r="O15">
        <v>0</v>
      </c>
      <c r="P15">
        <v>89</v>
      </c>
      <c r="Q15">
        <v>5</v>
      </c>
      <c r="R15" t="s">
        <v>422</v>
      </c>
      <c r="S15" t="str">
        <f t="shared" si="0"/>
        <v>SI4</v>
      </c>
      <c r="T15">
        <f>VLOOKUP(S15,Mang_Elev!$Q:$R,2,FALSE)</f>
        <v>0.56799999999999995</v>
      </c>
    </row>
    <row r="16" spans="1:20" x14ac:dyDescent="0.25">
      <c r="A16" s="1">
        <v>45090</v>
      </c>
      <c r="B16" s="2">
        <v>0.5541666666666667</v>
      </c>
      <c r="C16" t="s">
        <v>420</v>
      </c>
      <c r="D16" t="s">
        <v>421</v>
      </c>
      <c r="E16" t="s">
        <v>25</v>
      </c>
      <c r="F16" t="s">
        <v>26</v>
      </c>
      <c r="G16">
        <v>4</v>
      </c>
      <c r="H16">
        <v>2</v>
      </c>
      <c r="I16">
        <v>0</v>
      </c>
      <c r="J16">
        <v>0</v>
      </c>
      <c r="K16">
        <v>122</v>
      </c>
      <c r="L16">
        <v>85</v>
      </c>
      <c r="M16">
        <v>15</v>
      </c>
      <c r="N16">
        <v>0</v>
      </c>
      <c r="O16">
        <v>0</v>
      </c>
      <c r="P16">
        <v>87</v>
      </c>
      <c r="Q16">
        <v>7</v>
      </c>
      <c r="R16" t="s">
        <v>422</v>
      </c>
      <c r="S16" t="str">
        <f t="shared" si="0"/>
        <v>SI4</v>
      </c>
      <c r="T16">
        <f>VLOOKUP(S16,Mang_Elev!$Q:$R,2,FALSE)</f>
        <v>0.56799999999999995</v>
      </c>
    </row>
    <row r="17" spans="1:20" x14ac:dyDescent="0.25">
      <c r="A17" s="1">
        <v>45090</v>
      </c>
      <c r="B17" s="2">
        <v>0.5541666666666667</v>
      </c>
      <c r="C17" t="s">
        <v>420</v>
      </c>
      <c r="D17" t="s">
        <v>421</v>
      </c>
      <c r="E17" t="s">
        <v>25</v>
      </c>
      <c r="F17" t="s">
        <v>26</v>
      </c>
      <c r="G17">
        <v>4</v>
      </c>
      <c r="H17">
        <v>2</v>
      </c>
      <c r="I17">
        <v>0</v>
      </c>
      <c r="J17">
        <v>0</v>
      </c>
      <c r="K17">
        <v>122</v>
      </c>
      <c r="L17">
        <v>85</v>
      </c>
      <c r="M17">
        <v>15</v>
      </c>
      <c r="N17">
        <v>0</v>
      </c>
      <c r="O17">
        <v>0</v>
      </c>
      <c r="P17">
        <v>81</v>
      </c>
      <c r="Q17">
        <v>7.1</v>
      </c>
      <c r="R17" t="s">
        <v>422</v>
      </c>
      <c r="S17" t="str">
        <f t="shared" si="0"/>
        <v>SI4</v>
      </c>
      <c r="T17">
        <f>VLOOKUP(S17,Mang_Elev!$Q:$R,2,FALSE)</f>
        <v>0.56799999999999995</v>
      </c>
    </row>
    <row r="18" spans="1:20" x14ac:dyDescent="0.25">
      <c r="A18" s="1">
        <v>45090</v>
      </c>
      <c r="B18" s="2">
        <v>0.5541666666666667</v>
      </c>
      <c r="C18" t="s">
        <v>420</v>
      </c>
      <c r="D18" t="s">
        <v>421</v>
      </c>
      <c r="E18" t="s">
        <v>25</v>
      </c>
      <c r="F18" t="s">
        <v>26</v>
      </c>
      <c r="G18">
        <v>4</v>
      </c>
      <c r="H18">
        <v>2</v>
      </c>
      <c r="I18">
        <v>0</v>
      </c>
      <c r="J18">
        <v>0</v>
      </c>
      <c r="K18">
        <v>122</v>
      </c>
      <c r="L18">
        <v>85</v>
      </c>
      <c r="M18">
        <v>15</v>
      </c>
      <c r="N18">
        <v>0</v>
      </c>
      <c r="O18">
        <v>0</v>
      </c>
      <c r="P18">
        <v>95</v>
      </c>
      <c r="Q18">
        <v>10.5</v>
      </c>
      <c r="R18" t="s">
        <v>422</v>
      </c>
      <c r="S18" t="str">
        <f t="shared" si="0"/>
        <v>SI4</v>
      </c>
      <c r="T18">
        <f>VLOOKUP(S18,Mang_Elev!$Q:$R,2,FALSE)</f>
        <v>0.56799999999999995</v>
      </c>
    </row>
    <row r="19" spans="1:20" x14ac:dyDescent="0.25">
      <c r="A19" s="1">
        <v>45090</v>
      </c>
      <c r="B19" s="2">
        <v>0.5541666666666667</v>
      </c>
      <c r="C19" t="s">
        <v>420</v>
      </c>
      <c r="D19" t="s">
        <v>421</v>
      </c>
      <c r="E19" t="s">
        <v>25</v>
      </c>
      <c r="F19" t="s">
        <v>26</v>
      </c>
      <c r="G19">
        <v>4</v>
      </c>
      <c r="H19">
        <v>2</v>
      </c>
      <c r="I19">
        <v>0</v>
      </c>
      <c r="J19">
        <v>0</v>
      </c>
      <c r="K19">
        <v>122</v>
      </c>
      <c r="L19">
        <v>85</v>
      </c>
      <c r="M19">
        <v>15</v>
      </c>
      <c r="N19">
        <v>0</v>
      </c>
      <c r="O19">
        <v>0</v>
      </c>
      <c r="P19">
        <v>98</v>
      </c>
      <c r="Q19">
        <v>4.5</v>
      </c>
      <c r="R19" t="s">
        <v>422</v>
      </c>
      <c r="S19" t="str">
        <f t="shared" si="0"/>
        <v>SI4</v>
      </c>
      <c r="T19">
        <f>VLOOKUP(S19,Mang_Elev!$Q:$R,2,FALSE)</f>
        <v>0.56799999999999995</v>
      </c>
    </row>
    <row r="20" spans="1:20" x14ac:dyDescent="0.25">
      <c r="A20" s="1">
        <v>45090</v>
      </c>
      <c r="B20" s="2">
        <v>0.5541666666666667</v>
      </c>
      <c r="C20" t="s">
        <v>420</v>
      </c>
      <c r="D20" t="s">
        <v>421</v>
      </c>
      <c r="E20" t="s">
        <v>25</v>
      </c>
      <c r="F20" t="s">
        <v>26</v>
      </c>
      <c r="G20">
        <v>4</v>
      </c>
      <c r="H20">
        <v>2</v>
      </c>
      <c r="I20">
        <v>0</v>
      </c>
      <c r="J20">
        <v>0</v>
      </c>
      <c r="K20">
        <v>122</v>
      </c>
      <c r="L20">
        <v>85</v>
      </c>
      <c r="M20">
        <v>15</v>
      </c>
      <c r="N20">
        <v>0</v>
      </c>
      <c r="O20">
        <v>0</v>
      </c>
      <c r="P20">
        <v>88</v>
      </c>
      <c r="Q20">
        <v>4.9000000000000004</v>
      </c>
      <c r="R20" t="s">
        <v>422</v>
      </c>
      <c r="S20" t="str">
        <f t="shared" si="0"/>
        <v>SI4</v>
      </c>
      <c r="T20">
        <f>VLOOKUP(S20,Mang_Elev!$Q:$R,2,FALSE)</f>
        <v>0.56799999999999995</v>
      </c>
    </row>
    <row r="21" spans="1:20" x14ac:dyDescent="0.25">
      <c r="A21" s="1">
        <v>45090</v>
      </c>
      <c r="B21" s="2">
        <v>0.5541666666666667</v>
      </c>
      <c r="C21" t="s">
        <v>420</v>
      </c>
      <c r="D21" t="s">
        <v>421</v>
      </c>
      <c r="E21" t="s">
        <v>25</v>
      </c>
      <c r="F21" t="s">
        <v>26</v>
      </c>
      <c r="G21">
        <v>4</v>
      </c>
      <c r="H21">
        <v>2</v>
      </c>
      <c r="I21">
        <v>0</v>
      </c>
      <c r="J21">
        <v>0</v>
      </c>
      <c r="K21">
        <v>122</v>
      </c>
      <c r="L21">
        <v>85</v>
      </c>
      <c r="M21">
        <v>15</v>
      </c>
      <c r="N21">
        <v>0</v>
      </c>
      <c r="O21">
        <v>0</v>
      </c>
      <c r="P21">
        <v>104</v>
      </c>
      <c r="Q21">
        <v>5.5</v>
      </c>
      <c r="R21" t="s">
        <v>422</v>
      </c>
      <c r="S21" t="str">
        <f t="shared" si="0"/>
        <v>SI4</v>
      </c>
      <c r="T21">
        <f>VLOOKUP(S21,Mang_Elev!$Q:$R,2,FALSE)</f>
        <v>0.56799999999999995</v>
      </c>
    </row>
    <row r="22" spans="1:20" x14ac:dyDescent="0.25">
      <c r="A22" s="1">
        <v>45090</v>
      </c>
      <c r="B22" s="2">
        <v>0.5854166666666667</v>
      </c>
      <c r="C22" t="s">
        <v>420</v>
      </c>
      <c r="D22" t="s">
        <v>421</v>
      </c>
      <c r="E22" t="s">
        <v>25</v>
      </c>
      <c r="F22" t="s">
        <v>26</v>
      </c>
      <c r="G22">
        <v>5</v>
      </c>
      <c r="H22">
        <v>37</v>
      </c>
      <c r="I22">
        <v>4</v>
      </c>
      <c r="J22">
        <v>0</v>
      </c>
      <c r="K22">
        <v>160</v>
      </c>
      <c r="L22">
        <v>90</v>
      </c>
      <c r="M22">
        <v>10</v>
      </c>
      <c r="N22">
        <v>0</v>
      </c>
      <c r="O22">
        <v>0</v>
      </c>
      <c r="P22">
        <v>65</v>
      </c>
      <c r="Q22">
        <v>6</v>
      </c>
      <c r="R22" t="s">
        <v>423</v>
      </c>
      <c r="S22" t="str">
        <f t="shared" si="0"/>
        <v>SI5</v>
      </c>
      <c r="T22">
        <f>VLOOKUP(S22,Mang_Elev!$Q:$R,2,FALSE)</f>
        <v>0.57599999999999996</v>
      </c>
    </row>
    <row r="23" spans="1:20" x14ac:dyDescent="0.25">
      <c r="A23" s="1">
        <v>45090</v>
      </c>
      <c r="B23" s="2">
        <v>0.5854166666666667</v>
      </c>
      <c r="C23" t="s">
        <v>420</v>
      </c>
      <c r="D23" t="s">
        <v>421</v>
      </c>
      <c r="E23" t="s">
        <v>25</v>
      </c>
      <c r="F23" t="s">
        <v>26</v>
      </c>
      <c r="G23">
        <v>5</v>
      </c>
      <c r="H23">
        <v>37</v>
      </c>
      <c r="I23">
        <v>4</v>
      </c>
      <c r="J23">
        <v>0</v>
      </c>
      <c r="K23">
        <v>160</v>
      </c>
      <c r="L23">
        <v>90</v>
      </c>
      <c r="M23">
        <v>10</v>
      </c>
      <c r="N23">
        <v>0</v>
      </c>
      <c r="O23">
        <v>0</v>
      </c>
      <c r="P23">
        <v>87</v>
      </c>
      <c r="Q23">
        <v>5.9</v>
      </c>
      <c r="R23" t="s">
        <v>423</v>
      </c>
      <c r="S23" t="str">
        <f t="shared" si="0"/>
        <v>SI5</v>
      </c>
      <c r="T23">
        <f>VLOOKUP(S23,Mang_Elev!$Q:$R,2,FALSE)</f>
        <v>0.57599999999999996</v>
      </c>
    </row>
    <row r="24" spans="1:20" x14ac:dyDescent="0.25">
      <c r="A24" s="1">
        <v>45090</v>
      </c>
      <c r="B24" s="2">
        <v>0.5854166666666667</v>
      </c>
      <c r="C24" t="s">
        <v>420</v>
      </c>
      <c r="D24" t="s">
        <v>421</v>
      </c>
      <c r="E24" t="s">
        <v>25</v>
      </c>
      <c r="F24" t="s">
        <v>26</v>
      </c>
      <c r="G24">
        <v>5</v>
      </c>
      <c r="H24">
        <v>37</v>
      </c>
      <c r="I24">
        <v>4</v>
      </c>
      <c r="J24">
        <v>0</v>
      </c>
      <c r="K24">
        <v>160</v>
      </c>
      <c r="L24">
        <v>90</v>
      </c>
      <c r="M24">
        <v>10</v>
      </c>
      <c r="N24">
        <v>0</v>
      </c>
      <c r="O24">
        <v>0</v>
      </c>
      <c r="P24">
        <v>86</v>
      </c>
      <c r="Q24">
        <v>4.5</v>
      </c>
      <c r="R24" t="s">
        <v>423</v>
      </c>
      <c r="S24" t="str">
        <f t="shared" si="0"/>
        <v>SI5</v>
      </c>
      <c r="T24">
        <f>VLOOKUP(S24,Mang_Elev!$Q:$R,2,FALSE)</f>
        <v>0.57599999999999996</v>
      </c>
    </row>
    <row r="25" spans="1:20" x14ac:dyDescent="0.25">
      <c r="A25" s="1">
        <v>45090</v>
      </c>
      <c r="B25" s="2">
        <v>0.5854166666666667</v>
      </c>
      <c r="C25" t="s">
        <v>420</v>
      </c>
      <c r="D25" t="s">
        <v>421</v>
      </c>
      <c r="E25" t="s">
        <v>25</v>
      </c>
      <c r="F25" t="s">
        <v>26</v>
      </c>
      <c r="G25">
        <v>5</v>
      </c>
      <c r="H25">
        <v>37</v>
      </c>
      <c r="I25">
        <v>4</v>
      </c>
      <c r="J25">
        <v>0</v>
      </c>
      <c r="K25">
        <v>160</v>
      </c>
      <c r="L25">
        <v>90</v>
      </c>
      <c r="M25">
        <v>10</v>
      </c>
      <c r="N25">
        <v>0</v>
      </c>
      <c r="O25">
        <v>0</v>
      </c>
      <c r="P25">
        <v>55</v>
      </c>
      <c r="Q25">
        <v>7.3</v>
      </c>
      <c r="R25" t="s">
        <v>423</v>
      </c>
      <c r="S25" t="str">
        <f t="shared" si="0"/>
        <v>SI5</v>
      </c>
      <c r="T25">
        <f>VLOOKUP(S25,Mang_Elev!$Q:$R,2,FALSE)</f>
        <v>0.57599999999999996</v>
      </c>
    </row>
    <row r="26" spans="1:20" x14ac:dyDescent="0.25">
      <c r="A26" s="1">
        <v>45090</v>
      </c>
      <c r="B26" s="2">
        <v>0.5854166666666667</v>
      </c>
      <c r="C26" t="s">
        <v>420</v>
      </c>
      <c r="D26" t="s">
        <v>421</v>
      </c>
      <c r="E26" t="s">
        <v>25</v>
      </c>
      <c r="F26" t="s">
        <v>26</v>
      </c>
      <c r="G26">
        <v>5</v>
      </c>
      <c r="H26">
        <v>37</v>
      </c>
      <c r="I26">
        <v>4</v>
      </c>
      <c r="J26">
        <v>0</v>
      </c>
      <c r="K26">
        <v>160</v>
      </c>
      <c r="L26">
        <v>90</v>
      </c>
      <c r="M26">
        <v>10</v>
      </c>
      <c r="N26">
        <v>0</v>
      </c>
      <c r="O26">
        <v>0</v>
      </c>
      <c r="P26">
        <v>103</v>
      </c>
      <c r="Q26">
        <v>6.6</v>
      </c>
      <c r="R26" t="s">
        <v>423</v>
      </c>
      <c r="S26" t="str">
        <f t="shared" si="0"/>
        <v>SI5</v>
      </c>
      <c r="T26">
        <f>VLOOKUP(S26,Mang_Elev!$Q:$R,2,FALSE)</f>
        <v>0.57599999999999996</v>
      </c>
    </row>
    <row r="27" spans="1:20" x14ac:dyDescent="0.25">
      <c r="A27" s="1">
        <v>45090</v>
      </c>
      <c r="B27" s="2">
        <v>0.5854166666666667</v>
      </c>
      <c r="C27" t="s">
        <v>420</v>
      </c>
      <c r="D27" t="s">
        <v>421</v>
      </c>
      <c r="E27" t="s">
        <v>25</v>
      </c>
      <c r="F27" t="s">
        <v>26</v>
      </c>
      <c r="G27">
        <v>5</v>
      </c>
      <c r="H27">
        <v>37</v>
      </c>
      <c r="I27">
        <v>4</v>
      </c>
      <c r="J27">
        <v>0</v>
      </c>
      <c r="K27">
        <v>160</v>
      </c>
      <c r="L27">
        <v>90</v>
      </c>
      <c r="M27">
        <v>10</v>
      </c>
      <c r="N27">
        <v>0</v>
      </c>
      <c r="O27">
        <v>0</v>
      </c>
      <c r="P27">
        <v>17</v>
      </c>
      <c r="Q27">
        <v>5.0999999999999996</v>
      </c>
      <c r="R27" t="s">
        <v>423</v>
      </c>
      <c r="S27" t="str">
        <f t="shared" si="0"/>
        <v>SI5</v>
      </c>
      <c r="T27">
        <f>VLOOKUP(S27,Mang_Elev!$Q:$R,2,FALSE)</f>
        <v>0.57599999999999996</v>
      </c>
    </row>
    <row r="28" spans="1:20" x14ac:dyDescent="0.25">
      <c r="A28" s="1">
        <v>45090</v>
      </c>
      <c r="B28" s="2">
        <v>0.5854166666666667</v>
      </c>
      <c r="C28" t="s">
        <v>420</v>
      </c>
      <c r="D28" t="s">
        <v>421</v>
      </c>
      <c r="E28" t="s">
        <v>25</v>
      </c>
      <c r="F28" t="s">
        <v>26</v>
      </c>
      <c r="G28">
        <v>5</v>
      </c>
      <c r="H28">
        <v>37</v>
      </c>
      <c r="I28">
        <v>4</v>
      </c>
      <c r="J28">
        <v>0</v>
      </c>
      <c r="K28">
        <v>160</v>
      </c>
      <c r="L28">
        <v>90</v>
      </c>
      <c r="M28">
        <v>10</v>
      </c>
      <c r="N28">
        <v>0</v>
      </c>
      <c r="O28">
        <v>0</v>
      </c>
      <c r="P28">
        <v>103</v>
      </c>
      <c r="Q28">
        <v>5</v>
      </c>
      <c r="R28" t="s">
        <v>423</v>
      </c>
      <c r="S28" t="str">
        <f t="shared" si="0"/>
        <v>SI5</v>
      </c>
      <c r="T28">
        <f>VLOOKUP(S28,Mang_Elev!$Q:$R,2,FALSE)</f>
        <v>0.57599999999999996</v>
      </c>
    </row>
    <row r="29" spans="1:20" x14ac:dyDescent="0.25">
      <c r="A29" s="1">
        <v>45090</v>
      </c>
      <c r="B29" s="2">
        <v>0.5854166666666667</v>
      </c>
      <c r="C29" t="s">
        <v>420</v>
      </c>
      <c r="D29" t="s">
        <v>421</v>
      </c>
      <c r="E29" t="s">
        <v>25</v>
      </c>
      <c r="F29" t="s">
        <v>26</v>
      </c>
      <c r="G29">
        <v>5</v>
      </c>
      <c r="H29">
        <v>37</v>
      </c>
      <c r="I29">
        <v>4</v>
      </c>
      <c r="J29">
        <v>0</v>
      </c>
      <c r="K29">
        <v>160</v>
      </c>
      <c r="L29">
        <v>90</v>
      </c>
      <c r="M29">
        <v>10</v>
      </c>
      <c r="N29">
        <v>0</v>
      </c>
      <c r="O29">
        <v>0</v>
      </c>
      <c r="P29">
        <v>69</v>
      </c>
      <c r="Q29">
        <v>6.1</v>
      </c>
      <c r="R29" t="s">
        <v>423</v>
      </c>
      <c r="S29" t="str">
        <f t="shared" si="0"/>
        <v>SI5</v>
      </c>
      <c r="T29">
        <f>VLOOKUP(S29,Mang_Elev!$Q:$R,2,FALSE)</f>
        <v>0.57599999999999996</v>
      </c>
    </row>
    <row r="30" spans="1:20" x14ac:dyDescent="0.25">
      <c r="A30" s="1">
        <v>45090</v>
      </c>
      <c r="B30" s="2">
        <v>0.5854166666666667</v>
      </c>
      <c r="C30" t="s">
        <v>420</v>
      </c>
      <c r="D30" t="s">
        <v>421</v>
      </c>
      <c r="E30" t="s">
        <v>25</v>
      </c>
      <c r="F30" t="s">
        <v>26</v>
      </c>
      <c r="G30">
        <v>5</v>
      </c>
      <c r="H30">
        <v>37</v>
      </c>
      <c r="I30">
        <v>4</v>
      </c>
      <c r="J30">
        <v>0</v>
      </c>
      <c r="K30">
        <v>160</v>
      </c>
      <c r="L30">
        <v>90</v>
      </c>
      <c r="M30">
        <v>10</v>
      </c>
      <c r="N30">
        <v>0</v>
      </c>
      <c r="O30">
        <v>0</v>
      </c>
      <c r="P30">
        <v>103</v>
      </c>
      <c r="Q30">
        <v>4.0999999999999996</v>
      </c>
      <c r="R30" t="s">
        <v>423</v>
      </c>
      <c r="S30" t="str">
        <f t="shared" si="0"/>
        <v>SI5</v>
      </c>
      <c r="T30">
        <f>VLOOKUP(S30,Mang_Elev!$Q:$R,2,FALSE)</f>
        <v>0.57599999999999996</v>
      </c>
    </row>
    <row r="31" spans="1:20" x14ac:dyDescent="0.25">
      <c r="A31" s="1">
        <v>45090</v>
      </c>
      <c r="B31" s="2">
        <v>0.5854166666666667</v>
      </c>
      <c r="C31" t="s">
        <v>420</v>
      </c>
      <c r="D31" t="s">
        <v>421</v>
      </c>
      <c r="E31" t="s">
        <v>25</v>
      </c>
      <c r="F31" t="s">
        <v>26</v>
      </c>
      <c r="G31">
        <v>5</v>
      </c>
      <c r="H31">
        <v>38</v>
      </c>
      <c r="I31">
        <v>1</v>
      </c>
      <c r="J31">
        <v>0</v>
      </c>
      <c r="K31">
        <v>175</v>
      </c>
      <c r="L31">
        <v>59</v>
      </c>
      <c r="M31">
        <v>1</v>
      </c>
      <c r="N31">
        <v>40</v>
      </c>
      <c r="O31">
        <v>0</v>
      </c>
      <c r="P31">
        <v>76</v>
      </c>
      <c r="Q31">
        <v>9</v>
      </c>
      <c r="R31" t="s">
        <v>424</v>
      </c>
      <c r="S31" t="str">
        <f t="shared" si="0"/>
        <v>SI5</v>
      </c>
      <c r="T31">
        <f>VLOOKUP(S31,Mang_Elev!$Q:$R,2,FALSE)</f>
        <v>0.57599999999999996</v>
      </c>
    </row>
    <row r="32" spans="1:20" x14ac:dyDescent="0.25">
      <c r="A32" s="1">
        <v>45090</v>
      </c>
      <c r="B32" s="2">
        <v>0.5854166666666667</v>
      </c>
      <c r="C32" t="s">
        <v>420</v>
      </c>
      <c r="D32" t="s">
        <v>421</v>
      </c>
      <c r="E32" t="s">
        <v>25</v>
      </c>
      <c r="F32" t="s">
        <v>26</v>
      </c>
      <c r="G32">
        <v>5</v>
      </c>
      <c r="H32">
        <v>38</v>
      </c>
      <c r="I32">
        <v>1</v>
      </c>
      <c r="J32">
        <v>0</v>
      </c>
      <c r="K32">
        <v>175</v>
      </c>
      <c r="L32">
        <v>59</v>
      </c>
      <c r="M32">
        <v>1</v>
      </c>
      <c r="N32">
        <v>40</v>
      </c>
      <c r="O32">
        <v>0</v>
      </c>
      <c r="P32">
        <v>74</v>
      </c>
      <c r="Q32">
        <v>4.2</v>
      </c>
      <c r="R32" t="s">
        <v>424</v>
      </c>
      <c r="S32" t="str">
        <f t="shared" si="0"/>
        <v>SI5</v>
      </c>
      <c r="T32">
        <f>VLOOKUP(S32,Mang_Elev!$Q:$R,2,FALSE)</f>
        <v>0.57599999999999996</v>
      </c>
    </row>
    <row r="33" spans="1:20" x14ac:dyDescent="0.25">
      <c r="A33" s="1">
        <v>45090</v>
      </c>
      <c r="B33" s="2">
        <v>0.5854166666666667</v>
      </c>
      <c r="C33" t="s">
        <v>420</v>
      </c>
      <c r="D33" t="s">
        <v>421</v>
      </c>
      <c r="E33" t="s">
        <v>25</v>
      </c>
      <c r="F33" t="s">
        <v>26</v>
      </c>
      <c r="G33">
        <v>5</v>
      </c>
      <c r="H33">
        <v>38</v>
      </c>
      <c r="I33">
        <v>1</v>
      </c>
      <c r="J33">
        <v>0</v>
      </c>
      <c r="K33">
        <v>175</v>
      </c>
      <c r="L33">
        <v>59</v>
      </c>
      <c r="M33">
        <v>1</v>
      </c>
      <c r="N33">
        <v>40</v>
      </c>
      <c r="O33">
        <v>0</v>
      </c>
      <c r="P33">
        <v>68</v>
      </c>
      <c r="Q33">
        <v>4.8</v>
      </c>
      <c r="R33" t="s">
        <v>424</v>
      </c>
      <c r="S33" t="str">
        <f t="shared" si="0"/>
        <v>SI5</v>
      </c>
      <c r="T33">
        <f>VLOOKUP(S33,Mang_Elev!$Q:$R,2,FALSE)</f>
        <v>0.57599999999999996</v>
      </c>
    </row>
    <row r="34" spans="1:20" x14ac:dyDescent="0.25">
      <c r="A34" s="1">
        <v>45090</v>
      </c>
      <c r="B34" s="2">
        <v>0.5854166666666667</v>
      </c>
      <c r="C34" t="s">
        <v>420</v>
      </c>
      <c r="D34" t="s">
        <v>421</v>
      </c>
      <c r="E34" t="s">
        <v>25</v>
      </c>
      <c r="F34" t="s">
        <v>26</v>
      </c>
      <c r="G34">
        <v>5</v>
      </c>
      <c r="H34">
        <v>38</v>
      </c>
      <c r="I34">
        <v>1</v>
      </c>
      <c r="J34">
        <v>0</v>
      </c>
      <c r="K34">
        <v>175</v>
      </c>
      <c r="L34">
        <v>59</v>
      </c>
      <c r="M34">
        <v>1</v>
      </c>
      <c r="N34">
        <v>40</v>
      </c>
      <c r="O34">
        <v>0</v>
      </c>
      <c r="P34">
        <v>89</v>
      </c>
      <c r="Q34">
        <v>3.2</v>
      </c>
      <c r="R34" t="s">
        <v>424</v>
      </c>
      <c r="S34" t="str">
        <f t="shared" si="0"/>
        <v>SI5</v>
      </c>
      <c r="T34">
        <f>VLOOKUP(S34,Mang_Elev!$Q:$R,2,FALSE)</f>
        <v>0.57599999999999996</v>
      </c>
    </row>
    <row r="35" spans="1:20" x14ac:dyDescent="0.25">
      <c r="A35" s="1">
        <v>45090</v>
      </c>
      <c r="B35" s="2">
        <v>0.5854166666666667</v>
      </c>
      <c r="C35" t="s">
        <v>420</v>
      </c>
      <c r="D35" t="s">
        <v>421</v>
      </c>
      <c r="E35" t="s">
        <v>25</v>
      </c>
      <c r="F35" t="s">
        <v>26</v>
      </c>
      <c r="G35">
        <v>5</v>
      </c>
      <c r="H35">
        <v>38</v>
      </c>
      <c r="I35">
        <v>1</v>
      </c>
      <c r="J35">
        <v>0</v>
      </c>
      <c r="K35">
        <v>175</v>
      </c>
      <c r="L35">
        <v>59</v>
      </c>
      <c r="M35">
        <v>1</v>
      </c>
      <c r="N35">
        <v>40</v>
      </c>
      <c r="O35">
        <v>0</v>
      </c>
      <c r="P35">
        <v>94</v>
      </c>
      <c r="Q35">
        <v>7.1</v>
      </c>
      <c r="R35" t="s">
        <v>424</v>
      </c>
      <c r="S35" t="str">
        <f t="shared" si="0"/>
        <v>SI5</v>
      </c>
      <c r="T35">
        <f>VLOOKUP(S35,Mang_Elev!$Q:$R,2,FALSE)</f>
        <v>0.57599999999999996</v>
      </c>
    </row>
    <row r="36" spans="1:20" x14ac:dyDescent="0.25">
      <c r="A36" s="1">
        <v>45090</v>
      </c>
      <c r="B36" s="2">
        <v>0.5854166666666667</v>
      </c>
      <c r="C36" t="s">
        <v>420</v>
      </c>
      <c r="D36" t="s">
        <v>421</v>
      </c>
      <c r="E36" t="s">
        <v>25</v>
      </c>
      <c r="F36" t="s">
        <v>26</v>
      </c>
      <c r="G36">
        <v>5</v>
      </c>
      <c r="H36">
        <v>38</v>
      </c>
      <c r="I36">
        <v>1</v>
      </c>
      <c r="J36">
        <v>0</v>
      </c>
      <c r="K36">
        <v>175</v>
      </c>
      <c r="L36">
        <v>59</v>
      </c>
      <c r="M36">
        <v>1</v>
      </c>
      <c r="N36">
        <v>40</v>
      </c>
      <c r="O36">
        <v>0</v>
      </c>
      <c r="P36">
        <v>93</v>
      </c>
      <c r="Q36">
        <v>3.9</v>
      </c>
      <c r="R36" t="s">
        <v>424</v>
      </c>
      <c r="S36" t="str">
        <f t="shared" si="0"/>
        <v>SI5</v>
      </c>
      <c r="T36">
        <f>VLOOKUP(S36,Mang_Elev!$Q:$R,2,FALSE)</f>
        <v>0.57599999999999996</v>
      </c>
    </row>
    <row r="37" spans="1:20" x14ac:dyDescent="0.25">
      <c r="A37" s="1">
        <v>45090</v>
      </c>
      <c r="B37" s="2">
        <v>0.5854166666666667</v>
      </c>
      <c r="C37" t="s">
        <v>420</v>
      </c>
      <c r="D37" t="s">
        <v>421</v>
      </c>
      <c r="E37" t="s">
        <v>25</v>
      </c>
      <c r="F37" t="s">
        <v>26</v>
      </c>
      <c r="G37">
        <v>5</v>
      </c>
      <c r="H37">
        <v>38</v>
      </c>
      <c r="I37">
        <v>1</v>
      </c>
      <c r="J37">
        <v>0</v>
      </c>
      <c r="K37">
        <v>175</v>
      </c>
      <c r="L37">
        <v>59</v>
      </c>
      <c r="M37">
        <v>1</v>
      </c>
      <c r="N37">
        <v>40</v>
      </c>
      <c r="O37">
        <v>0</v>
      </c>
      <c r="P37">
        <v>94</v>
      </c>
      <c r="Q37">
        <v>5.2</v>
      </c>
      <c r="R37" t="s">
        <v>424</v>
      </c>
      <c r="S37" t="str">
        <f t="shared" si="0"/>
        <v>SI5</v>
      </c>
      <c r="T37">
        <f>VLOOKUP(S37,Mang_Elev!$Q:$R,2,FALSE)</f>
        <v>0.57599999999999996</v>
      </c>
    </row>
    <row r="38" spans="1:20" x14ac:dyDescent="0.25">
      <c r="A38" s="1">
        <v>45090</v>
      </c>
      <c r="B38" s="2">
        <v>0.5854166666666667</v>
      </c>
      <c r="C38" t="s">
        <v>420</v>
      </c>
      <c r="D38" t="s">
        <v>421</v>
      </c>
      <c r="E38" t="s">
        <v>25</v>
      </c>
      <c r="F38" t="s">
        <v>26</v>
      </c>
      <c r="G38">
        <v>5</v>
      </c>
      <c r="H38">
        <v>38</v>
      </c>
      <c r="I38">
        <v>1</v>
      </c>
      <c r="J38">
        <v>0</v>
      </c>
      <c r="K38">
        <v>175</v>
      </c>
      <c r="L38">
        <v>59</v>
      </c>
      <c r="M38">
        <v>1</v>
      </c>
      <c r="N38">
        <v>40</v>
      </c>
      <c r="O38">
        <v>0</v>
      </c>
      <c r="P38">
        <v>105</v>
      </c>
      <c r="Q38">
        <v>7.1</v>
      </c>
      <c r="R38" t="s">
        <v>424</v>
      </c>
      <c r="S38" t="str">
        <f t="shared" si="0"/>
        <v>SI5</v>
      </c>
      <c r="T38">
        <f>VLOOKUP(S38,Mang_Elev!$Q:$R,2,FALSE)</f>
        <v>0.57599999999999996</v>
      </c>
    </row>
    <row r="39" spans="1:20" x14ac:dyDescent="0.25">
      <c r="A39" s="1">
        <v>45090</v>
      </c>
      <c r="B39" s="2">
        <v>0.5854166666666667</v>
      </c>
      <c r="C39" t="s">
        <v>420</v>
      </c>
      <c r="D39" t="s">
        <v>421</v>
      </c>
      <c r="E39" t="s">
        <v>25</v>
      </c>
      <c r="F39" t="s">
        <v>26</v>
      </c>
      <c r="G39">
        <v>5</v>
      </c>
      <c r="H39">
        <v>38</v>
      </c>
      <c r="I39">
        <v>1</v>
      </c>
      <c r="J39">
        <v>0</v>
      </c>
      <c r="K39">
        <v>175</v>
      </c>
      <c r="L39">
        <v>59</v>
      </c>
      <c r="M39">
        <v>1</v>
      </c>
      <c r="N39">
        <v>40</v>
      </c>
      <c r="O39">
        <v>0</v>
      </c>
      <c r="P39">
        <v>67</v>
      </c>
      <c r="Q39">
        <v>5.9</v>
      </c>
      <c r="R39" t="s">
        <v>424</v>
      </c>
      <c r="S39" t="str">
        <f t="shared" si="0"/>
        <v>SI5</v>
      </c>
      <c r="T39">
        <f>VLOOKUP(S39,Mang_Elev!$Q:$R,2,FALSE)</f>
        <v>0.57599999999999996</v>
      </c>
    </row>
    <row r="40" spans="1:20" x14ac:dyDescent="0.25">
      <c r="A40" s="1">
        <v>45090</v>
      </c>
      <c r="B40" s="2">
        <v>0.5854166666666667</v>
      </c>
      <c r="C40" t="s">
        <v>420</v>
      </c>
      <c r="D40" t="s">
        <v>421</v>
      </c>
      <c r="E40" t="s">
        <v>25</v>
      </c>
      <c r="F40" t="s">
        <v>26</v>
      </c>
      <c r="G40">
        <v>5</v>
      </c>
      <c r="H40">
        <v>38</v>
      </c>
      <c r="I40">
        <v>1</v>
      </c>
      <c r="J40">
        <v>0</v>
      </c>
      <c r="K40">
        <v>175</v>
      </c>
      <c r="L40">
        <v>59</v>
      </c>
      <c r="M40">
        <v>1</v>
      </c>
      <c r="N40">
        <v>40</v>
      </c>
      <c r="O40">
        <v>0</v>
      </c>
      <c r="P40">
        <v>79</v>
      </c>
      <c r="Q40">
        <v>5.9</v>
      </c>
      <c r="R40" t="s">
        <v>424</v>
      </c>
      <c r="S40" t="str">
        <f t="shared" si="0"/>
        <v>SI5</v>
      </c>
      <c r="T40">
        <f>VLOOKUP(S40,Mang_Elev!$Q:$R,2,FALSE)</f>
        <v>0.57599999999999996</v>
      </c>
    </row>
    <row r="41" spans="1:20" x14ac:dyDescent="0.25">
      <c r="A41" s="1">
        <v>45058</v>
      </c>
      <c r="B41" s="2">
        <v>0.49722222222222223</v>
      </c>
      <c r="C41" t="s">
        <v>420</v>
      </c>
      <c r="D41" t="s">
        <v>425</v>
      </c>
      <c r="E41" t="s">
        <v>25</v>
      </c>
      <c r="F41" t="s">
        <v>26</v>
      </c>
      <c r="G41">
        <v>1</v>
      </c>
      <c r="H41">
        <v>6</v>
      </c>
      <c r="I41">
        <v>0</v>
      </c>
      <c r="J41">
        <v>0</v>
      </c>
      <c r="K41">
        <v>91</v>
      </c>
      <c r="L41">
        <v>100</v>
      </c>
      <c r="M41">
        <v>0</v>
      </c>
      <c r="N41">
        <v>0</v>
      </c>
      <c r="O41">
        <v>0</v>
      </c>
      <c r="P41">
        <v>126</v>
      </c>
      <c r="Q41">
        <v>11</v>
      </c>
      <c r="R41" t="s">
        <v>422</v>
      </c>
      <c r="S41" t="str">
        <f t="shared" si="0"/>
        <v>SI1</v>
      </c>
      <c r="T41">
        <f>VLOOKUP(S41,Mang_Elev!$Q:$R,2,FALSE)</f>
        <v>0.56899999999999995</v>
      </c>
    </row>
    <row r="42" spans="1:20" x14ac:dyDescent="0.25">
      <c r="A42" s="1">
        <v>45058</v>
      </c>
      <c r="B42" s="2">
        <v>0.49722222222222223</v>
      </c>
      <c r="C42" t="s">
        <v>420</v>
      </c>
      <c r="D42" t="s">
        <v>425</v>
      </c>
      <c r="E42" t="s">
        <v>25</v>
      </c>
      <c r="F42" t="s">
        <v>26</v>
      </c>
      <c r="G42">
        <v>1</v>
      </c>
      <c r="H42">
        <v>6</v>
      </c>
      <c r="I42">
        <v>0</v>
      </c>
      <c r="J42">
        <v>0</v>
      </c>
      <c r="K42">
        <v>91</v>
      </c>
      <c r="L42">
        <v>100</v>
      </c>
      <c r="M42">
        <v>0</v>
      </c>
      <c r="N42">
        <v>0</v>
      </c>
      <c r="O42">
        <v>0</v>
      </c>
      <c r="P42">
        <v>100</v>
      </c>
      <c r="Q42">
        <v>6</v>
      </c>
      <c r="R42" t="s">
        <v>422</v>
      </c>
      <c r="S42" t="str">
        <f t="shared" si="0"/>
        <v>SI1</v>
      </c>
      <c r="T42">
        <f>VLOOKUP(S42,Mang_Elev!$Q:$R,2,FALSE)</f>
        <v>0.56899999999999995</v>
      </c>
    </row>
    <row r="43" spans="1:20" x14ac:dyDescent="0.25">
      <c r="A43" s="1">
        <v>45058</v>
      </c>
      <c r="B43" s="2">
        <v>0.49722222222222223</v>
      </c>
      <c r="C43" t="s">
        <v>420</v>
      </c>
      <c r="D43" t="s">
        <v>425</v>
      </c>
      <c r="E43" t="s">
        <v>25</v>
      </c>
      <c r="F43" t="s">
        <v>26</v>
      </c>
      <c r="G43">
        <v>1</v>
      </c>
      <c r="H43">
        <v>6</v>
      </c>
      <c r="I43">
        <v>0</v>
      </c>
      <c r="J43">
        <v>0</v>
      </c>
      <c r="K43">
        <v>91</v>
      </c>
      <c r="L43">
        <v>100</v>
      </c>
      <c r="M43">
        <v>0</v>
      </c>
      <c r="N43">
        <v>0</v>
      </c>
      <c r="O43">
        <v>0</v>
      </c>
      <c r="P43">
        <v>132</v>
      </c>
      <c r="Q43">
        <v>10</v>
      </c>
      <c r="R43" t="s">
        <v>422</v>
      </c>
      <c r="S43" t="str">
        <f t="shared" si="0"/>
        <v>SI1</v>
      </c>
      <c r="T43">
        <f>VLOOKUP(S43,Mang_Elev!$Q:$R,2,FALSE)</f>
        <v>0.56899999999999995</v>
      </c>
    </row>
    <row r="44" spans="1:20" x14ac:dyDescent="0.25">
      <c r="A44" s="1">
        <v>45058</v>
      </c>
      <c r="B44" s="2">
        <v>0.49722222222222223</v>
      </c>
      <c r="C44" t="s">
        <v>420</v>
      </c>
      <c r="D44" t="s">
        <v>425</v>
      </c>
      <c r="E44" t="s">
        <v>25</v>
      </c>
      <c r="F44" t="s">
        <v>26</v>
      </c>
      <c r="G44">
        <v>1</v>
      </c>
      <c r="H44">
        <v>6</v>
      </c>
      <c r="I44">
        <v>0</v>
      </c>
      <c r="J44">
        <v>0</v>
      </c>
      <c r="K44">
        <v>91</v>
      </c>
      <c r="L44">
        <v>100</v>
      </c>
      <c r="M44">
        <v>0</v>
      </c>
      <c r="N44">
        <v>0</v>
      </c>
      <c r="O44">
        <v>0</v>
      </c>
      <c r="P44">
        <v>92</v>
      </c>
      <c r="Q44">
        <v>5</v>
      </c>
      <c r="R44" t="s">
        <v>422</v>
      </c>
      <c r="S44" t="str">
        <f t="shared" si="0"/>
        <v>SI1</v>
      </c>
      <c r="T44">
        <f>VLOOKUP(S44,Mang_Elev!$Q:$R,2,FALSE)</f>
        <v>0.56899999999999995</v>
      </c>
    </row>
    <row r="45" spans="1:20" x14ac:dyDescent="0.25">
      <c r="A45" s="1">
        <v>45058</v>
      </c>
      <c r="B45" s="2">
        <v>0.49722222222222223</v>
      </c>
      <c r="C45" t="s">
        <v>420</v>
      </c>
      <c r="D45" t="s">
        <v>425</v>
      </c>
      <c r="E45" t="s">
        <v>25</v>
      </c>
      <c r="F45" t="s">
        <v>26</v>
      </c>
      <c r="G45">
        <v>1</v>
      </c>
      <c r="H45">
        <v>6</v>
      </c>
      <c r="I45">
        <v>0</v>
      </c>
      <c r="J45">
        <v>0</v>
      </c>
      <c r="K45">
        <v>91</v>
      </c>
      <c r="L45">
        <v>100</v>
      </c>
      <c r="M45">
        <v>0</v>
      </c>
      <c r="N45">
        <v>0</v>
      </c>
      <c r="O45">
        <v>0</v>
      </c>
      <c r="P45">
        <v>92</v>
      </c>
      <c r="Q45">
        <v>8</v>
      </c>
      <c r="R45" t="s">
        <v>422</v>
      </c>
      <c r="S45" t="str">
        <f t="shared" si="0"/>
        <v>SI1</v>
      </c>
      <c r="T45">
        <f>VLOOKUP(S45,Mang_Elev!$Q:$R,2,FALSE)</f>
        <v>0.56899999999999995</v>
      </c>
    </row>
    <row r="46" spans="1:20" x14ac:dyDescent="0.25">
      <c r="A46" s="1">
        <v>45058</v>
      </c>
      <c r="B46" s="2">
        <v>0.49722222222222223</v>
      </c>
      <c r="C46" t="s">
        <v>420</v>
      </c>
      <c r="D46" t="s">
        <v>425</v>
      </c>
      <c r="E46" t="s">
        <v>25</v>
      </c>
      <c r="F46" t="s">
        <v>26</v>
      </c>
      <c r="G46">
        <v>1</v>
      </c>
      <c r="H46">
        <v>6</v>
      </c>
      <c r="I46">
        <v>0</v>
      </c>
      <c r="J46">
        <v>0</v>
      </c>
      <c r="K46">
        <v>91</v>
      </c>
      <c r="L46">
        <v>100</v>
      </c>
      <c r="M46">
        <v>0</v>
      </c>
      <c r="N46">
        <v>0</v>
      </c>
      <c r="O46">
        <v>0</v>
      </c>
      <c r="P46">
        <v>70</v>
      </c>
      <c r="Q46">
        <v>7.5</v>
      </c>
      <c r="R46" t="s">
        <v>422</v>
      </c>
      <c r="S46" t="str">
        <f t="shared" si="0"/>
        <v>SI1</v>
      </c>
      <c r="T46">
        <f>VLOOKUP(S46,Mang_Elev!$Q:$R,2,FALSE)</f>
        <v>0.56899999999999995</v>
      </c>
    </row>
    <row r="47" spans="1:20" x14ac:dyDescent="0.25">
      <c r="A47" s="1">
        <v>45058</v>
      </c>
      <c r="B47" s="2">
        <v>0.49722222222222223</v>
      </c>
      <c r="C47" t="s">
        <v>420</v>
      </c>
      <c r="D47" t="s">
        <v>425</v>
      </c>
      <c r="E47" t="s">
        <v>25</v>
      </c>
      <c r="F47" t="s">
        <v>26</v>
      </c>
      <c r="G47">
        <v>1</v>
      </c>
      <c r="H47">
        <v>6</v>
      </c>
      <c r="I47">
        <v>0</v>
      </c>
      <c r="J47">
        <v>0</v>
      </c>
      <c r="K47">
        <v>91</v>
      </c>
      <c r="L47">
        <v>100</v>
      </c>
      <c r="M47">
        <v>0</v>
      </c>
      <c r="N47">
        <v>0</v>
      </c>
      <c r="O47">
        <v>0</v>
      </c>
      <c r="P47">
        <v>77</v>
      </c>
      <c r="Q47">
        <v>6</v>
      </c>
      <c r="R47" t="s">
        <v>422</v>
      </c>
      <c r="S47" t="str">
        <f t="shared" si="0"/>
        <v>SI1</v>
      </c>
      <c r="T47">
        <f>VLOOKUP(S47,Mang_Elev!$Q:$R,2,FALSE)</f>
        <v>0.56899999999999995</v>
      </c>
    </row>
    <row r="48" spans="1:20" x14ac:dyDescent="0.25">
      <c r="A48" s="1">
        <v>45058</v>
      </c>
      <c r="B48" s="2">
        <v>0.49722222222222223</v>
      </c>
      <c r="C48" t="s">
        <v>420</v>
      </c>
      <c r="D48" t="s">
        <v>425</v>
      </c>
      <c r="E48" t="s">
        <v>25</v>
      </c>
      <c r="F48" t="s">
        <v>26</v>
      </c>
      <c r="G48">
        <v>1</v>
      </c>
      <c r="H48">
        <v>6</v>
      </c>
      <c r="I48">
        <v>0</v>
      </c>
      <c r="J48">
        <v>0</v>
      </c>
      <c r="K48">
        <v>91</v>
      </c>
      <c r="L48">
        <v>100</v>
      </c>
      <c r="M48">
        <v>0</v>
      </c>
      <c r="N48">
        <v>0</v>
      </c>
      <c r="O48">
        <v>0</v>
      </c>
      <c r="P48">
        <v>84</v>
      </c>
      <c r="Q48">
        <v>6</v>
      </c>
      <c r="R48" t="s">
        <v>422</v>
      </c>
      <c r="S48" t="str">
        <f t="shared" si="0"/>
        <v>SI1</v>
      </c>
      <c r="T48">
        <f>VLOOKUP(S48,Mang_Elev!$Q:$R,2,FALSE)</f>
        <v>0.56899999999999995</v>
      </c>
    </row>
    <row r="49" spans="1:20" x14ac:dyDescent="0.25">
      <c r="A49" s="1">
        <v>45058</v>
      </c>
      <c r="B49" s="2">
        <v>0.49722222222222223</v>
      </c>
      <c r="C49" t="s">
        <v>420</v>
      </c>
      <c r="D49" t="s">
        <v>425</v>
      </c>
      <c r="E49" t="s">
        <v>25</v>
      </c>
      <c r="F49" t="s">
        <v>26</v>
      </c>
      <c r="G49">
        <v>1</v>
      </c>
      <c r="H49">
        <v>6</v>
      </c>
      <c r="I49">
        <v>0</v>
      </c>
      <c r="J49">
        <v>0</v>
      </c>
      <c r="K49">
        <v>91</v>
      </c>
      <c r="L49">
        <v>100</v>
      </c>
      <c r="M49">
        <v>0</v>
      </c>
      <c r="N49">
        <v>0</v>
      </c>
      <c r="O49">
        <v>0</v>
      </c>
      <c r="P49">
        <v>72</v>
      </c>
      <c r="Q49">
        <v>5.5</v>
      </c>
      <c r="R49" t="s">
        <v>422</v>
      </c>
      <c r="S49" t="str">
        <f t="shared" si="0"/>
        <v>SI1</v>
      </c>
      <c r="T49">
        <f>VLOOKUP(S49,Mang_Elev!$Q:$R,2,FALSE)</f>
        <v>0.56899999999999995</v>
      </c>
    </row>
    <row r="50" spans="1:20" x14ac:dyDescent="0.25">
      <c r="A50" s="1">
        <v>45058</v>
      </c>
      <c r="B50" s="2">
        <v>0.49722222222222223</v>
      </c>
      <c r="C50" t="s">
        <v>420</v>
      </c>
      <c r="D50" t="s">
        <v>425</v>
      </c>
      <c r="E50" t="s">
        <v>25</v>
      </c>
      <c r="F50" t="s">
        <v>26</v>
      </c>
      <c r="G50">
        <v>1</v>
      </c>
      <c r="H50">
        <v>6</v>
      </c>
      <c r="I50">
        <v>0</v>
      </c>
      <c r="J50">
        <v>0</v>
      </c>
      <c r="K50">
        <v>91</v>
      </c>
      <c r="L50">
        <v>100</v>
      </c>
      <c r="M50">
        <v>0</v>
      </c>
      <c r="N50">
        <v>0</v>
      </c>
      <c r="O50">
        <v>0</v>
      </c>
      <c r="P50">
        <v>95</v>
      </c>
      <c r="Q50">
        <v>6</v>
      </c>
      <c r="R50" t="s">
        <v>422</v>
      </c>
      <c r="S50" t="str">
        <f t="shared" si="0"/>
        <v>SI1</v>
      </c>
      <c r="T50">
        <f>VLOOKUP(S50,Mang_Elev!$Q:$R,2,FALSE)</f>
        <v>0.56899999999999995</v>
      </c>
    </row>
    <row r="51" spans="1:20" x14ac:dyDescent="0.25">
      <c r="A51" s="1">
        <v>45058</v>
      </c>
      <c r="B51" s="2">
        <v>0.49722222222222223</v>
      </c>
      <c r="C51" t="s">
        <v>420</v>
      </c>
      <c r="D51" t="s">
        <v>425</v>
      </c>
      <c r="E51" t="s">
        <v>25</v>
      </c>
      <c r="F51" t="s">
        <v>26</v>
      </c>
      <c r="G51">
        <v>1</v>
      </c>
      <c r="H51">
        <v>4</v>
      </c>
      <c r="I51">
        <v>0</v>
      </c>
      <c r="J51">
        <v>0</v>
      </c>
      <c r="K51">
        <v>103</v>
      </c>
      <c r="L51">
        <v>100</v>
      </c>
      <c r="M51">
        <v>0</v>
      </c>
      <c r="N51">
        <v>0</v>
      </c>
      <c r="O51">
        <v>0</v>
      </c>
      <c r="P51">
        <v>57</v>
      </c>
      <c r="Q51">
        <v>5</v>
      </c>
      <c r="R51" t="s">
        <v>422</v>
      </c>
      <c r="S51" t="str">
        <f t="shared" si="0"/>
        <v>SI1</v>
      </c>
      <c r="T51">
        <f>VLOOKUP(S51,Mang_Elev!$Q:$R,2,FALSE)</f>
        <v>0.56899999999999995</v>
      </c>
    </row>
    <row r="52" spans="1:20" x14ac:dyDescent="0.25">
      <c r="A52" s="1">
        <v>45058</v>
      </c>
      <c r="B52" s="2">
        <v>0.49722222222222223</v>
      </c>
      <c r="C52" t="s">
        <v>420</v>
      </c>
      <c r="D52" t="s">
        <v>425</v>
      </c>
      <c r="E52" t="s">
        <v>25</v>
      </c>
      <c r="F52" t="s">
        <v>26</v>
      </c>
      <c r="G52">
        <v>1</v>
      </c>
      <c r="H52">
        <v>4</v>
      </c>
      <c r="I52">
        <v>0</v>
      </c>
      <c r="J52">
        <v>0</v>
      </c>
      <c r="K52">
        <v>103</v>
      </c>
      <c r="L52">
        <v>100</v>
      </c>
      <c r="M52">
        <v>0</v>
      </c>
      <c r="N52">
        <v>0</v>
      </c>
      <c r="O52">
        <v>0</v>
      </c>
      <c r="P52">
        <v>95</v>
      </c>
      <c r="Q52">
        <v>7</v>
      </c>
      <c r="R52" t="s">
        <v>422</v>
      </c>
      <c r="S52" t="str">
        <f t="shared" si="0"/>
        <v>SI1</v>
      </c>
      <c r="T52">
        <f>VLOOKUP(S52,Mang_Elev!$Q:$R,2,FALSE)</f>
        <v>0.56899999999999995</v>
      </c>
    </row>
    <row r="53" spans="1:20" x14ac:dyDescent="0.25">
      <c r="A53" s="1">
        <v>45058</v>
      </c>
      <c r="B53" s="2">
        <v>0.49722222222222223</v>
      </c>
      <c r="C53" t="s">
        <v>420</v>
      </c>
      <c r="D53" t="s">
        <v>425</v>
      </c>
      <c r="E53" t="s">
        <v>25</v>
      </c>
      <c r="F53" t="s">
        <v>26</v>
      </c>
      <c r="G53">
        <v>1</v>
      </c>
      <c r="H53">
        <v>4</v>
      </c>
      <c r="I53">
        <v>0</v>
      </c>
      <c r="J53">
        <v>0</v>
      </c>
      <c r="K53">
        <v>103</v>
      </c>
      <c r="L53">
        <v>100</v>
      </c>
      <c r="M53">
        <v>0</v>
      </c>
      <c r="N53">
        <v>0</v>
      </c>
      <c r="O53">
        <v>0</v>
      </c>
      <c r="P53">
        <v>203</v>
      </c>
      <c r="Q53">
        <v>4</v>
      </c>
      <c r="R53" t="s">
        <v>422</v>
      </c>
      <c r="S53" t="str">
        <f t="shared" si="0"/>
        <v>SI1</v>
      </c>
      <c r="T53">
        <f>VLOOKUP(S53,Mang_Elev!$Q:$R,2,FALSE)</f>
        <v>0.56899999999999995</v>
      </c>
    </row>
    <row r="54" spans="1:20" x14ac:dyDescent="0.25">
      <c r="A54" s="1">
        <v>45058</v>
      </c>
      <c r="B54" s="2">
        <v>0.49722222222222223</v>
      </c>
      <c r="C54" t="s">
        <v>420</v>
      </c>
      <c r="D54" t="s">
        <v>425</v>
      </c>
      <c r="E54" t="s">
        <v>25</v>
      </c>
      <c r="F54" t="s">
        <v>26</v>
      </c>
      <c r="G54">
        <v>1</v>
      </c>
      <c r="H54">
        <v>4</v>
      </c>
      <c r="I54">
        <v>0</v>
      </c>
      <c r="J54">
        <v>0</v>
      </c>
      <c r="K54">
        <v>103</v>
      </c>
      <c r="L54">
        <v>100</v>
      </c>
      <c r="M54">
        <v>0</v>
      </c>
      <c r="N54">
        <v>0</v>
      </c>
      <c r="O54">
        <v>0</v>
      </c>
      <c r="P54">
        <v>54</v>
      </c>
      <c r="Q54">
        <v>5</v>
      </c>
      <c r="R54" t="s">
        <v>422</v>
      </c>
      <c r="S54" t="str">
        <f t="shared" si="0"/>
        <v>SI1</v>
      </c>
      <c r="T54">
        <f>VLOOKUP(S54,Mang_Elev!$Q:$R,2,FALSE)</f>
        <v>0.56899999999999995</v>
      </c>
    </row>
    <row r="55" spans="1:20" x14ac:dyDescent="0.25">
      <c r="A55" s="1">
        <v>45058</v>
      </c>
      <c r="B55" s="2">
        <v>0.49722222222222223</v>
      </c>
      <c r="C55" t="s">
        <v>420</v>
      </c>
      <c r="D55" t="s">
        <v>425</v>
      </c>
      <c r="E55" t="s">
        <v>25</v>
      </c>
      <c r="F55" t="s">
        <v>26</v>
      </c>
      <c r="G55">
        <v>1</v>
      </c>
      <c r="H55">
        <v>4</v>
      </c>
      <c r="I55">
        <v>0</v>
      </c>
      <c r="J55">
        <v>0</v>
      </c>
      <c r="K55">
        <v>103</v>
      </c>
      <c r="L55">
        <v>100</v>
      </c>
      <c r="M55">
        <v>0</v>
      </c>
      <c r="N55">
        <v>0</v>
      </c>
      <c r="O55">
        <v>0</v>
      </c>
      <c r="P55">
        <v>123</v>
      </c>
      <c r="Q55">
        <v>6</v>
      </c>
      <c r="R55" t="s">
        <v>422</v>
      </c>
      <c r="S55" t="str">
        <f t="shared" si="0"/>
        <v>SI1</v>
      </c>
      <c r="T55">
        <f>VLOOKUP(S55,Mang_Elev!$Q:$R,2,FALSE)</f>
        <v>0.56899999999999995</v>
      </c>
    </row>
    <row r="56" spans="1:20" x14ac:dyDescent="0.25">
      <c r="A56" s="1">
        <v>45058</v>
      </c>
      <c r="B56" s="2">
        <v>0.49722222222222223</v>
      </c>
      <c r="C56" t="s">
        <v>420</v>
      </c>
      <c r="D56" t="s">
        <v>425</v>
      </c>
      <c r="E56" t="s">
        <v>25</v>
      </c>
      <c r="F56" t="s">
        <v>26</v>
      </c>
      <c r="G56">
        <v>1</v>
      </c>
      <c r="H56">
        <v>4</v>
      </c>
      <c r="I56">
        <v>0</v>
      </c>
      <c r="J56">
        <v>0</v>
      </c>
      <c r="K56">
        <v>103</v>
      </c>
      <c r="L56">
        <v>100</v>
      </c>
      <c r="M56">
        <v>0</v>
      </c>
      <c r="N56">
        <v>0</v>
      </c>
      <c r="O56">
        <v>0</v>
      </c>
      <c r="P56">
        <v>40</v>
      </c>
      <c r="Q56">
        <v>4</v>
      </c>
      <c r="R56" t="s">
        <v>422</v>
      </c>
      <c r="S56" t="str">
        <f t="shared" si="0"/>
        <v>SI1</v>
      </c>
      <c r="T56">
        <f>VLOOKUP(S56,Mang_Elev!$Q:$R,2,FALSE)</f>
        <v>0.56899999999999995</v>
      </c>
    </row>
    <row r="57" spans="1:20" x14ac:dyDescent="0.25">
      <c r="A57" s="1">
        <v>45058</v>
      </c>
      <c r="B57" s="2">
        <v>0.49722222222222223</v>
      </c>
      <c r="C57" t="s">
        <v>420</v>
      </c>
      <c r="D57" t="s">
        <v>425</v>
      </c>
      <c r="E57" t="s">
        <v>25</v>
      </c>
      <c r="F57" t="s">
        <v>26</v>
      </c>
      <c r="G57">
        <v>1</v>
      </c>
      <c r="H57">
        <v>4</v>
      </c>
      <c r="I57">
        <v>0</v>
      </c>
      <c r="J57">
        <v>0</v>
      </c>
      <c r="K57">
        <v>103</v>
      </c>
      <c r="L57">
        <v>100</v>
      </c>
      <c r="M57">
        <v>0</v>
      </c>
      <c r="N57">
        <v>0</v>
      </c>
      <c r="O57">
        <v>0</v>
      </c>
      <c r="P57">
        <v>119</v>
      </c>
      <c r="Q57">
        <v>7.5</v>
      </c>
      <c r="R57" t="s">
        <v>422</v>
      </c>
      <c r="S57" t="str">
        <f t="shared" si="0"/>
        <v>SI1</v>
      </c>
      <c r="T57">
        <f>VLOOKUP(S57,Mang_Elev!$Q:$R,2,FALSE)</f>
        <v>0.56899999999999995</v>
      </c>
    </row>
    <row r="58" spans="1:20" x14ac:dyDescent="0.25">
      <c r="A58" s="1">
        <v>45058</v>
      </c>
      <c r="B58" s="2">
        <v>0.49722222222222223</v>
      </c>
      <c r="C58" t="s">
        <v>420</v>
      </c>
      <c r="D58" t="s">
        <v>425</v>
      </c>
      <c r="E58" t="s">
        <v>25</v>
      </c>
      <c r="F58" t="s">
        <v>26</v>
      </c>
      <c r="G58">
        <v>1</v>
      </c>
      <c r="H58">
        <v>4</v>
      </c>
      <c r="I58">
        <v>0</v>
      </c>
      <c r="J58">
        <v>0</v>
      </c>
      <c r="K58">
        <v>103</v>
      </c>
      <c r="L58">
        <v>100</v>
      </c>
      <c r="M58">
        <v>0</v>
      </c>
      <c r="N58">
        <v>0</v>
      </c>
      <c r="O58">
        <v>0</v>
      </c>
      <c r="P58">
        <v>86</v>
      </c>
      <c r="Q58">
        <v>10</v>
      </c>
      <c r="R58" t="s">
        <v>422</v>
      </c>
      <c r="S58" t="str">
        <f t="shared" si="0"/>
        <v>SI1</v>
      </c>
      <c r="T58">
        <f>VLOOKUP(S58,Mang_Elev!$Q:$R,2,FALSE)</f>
        <v>0.56899999999999995</v>
      </c>
    </row>
    <row r="59" spans="1:20" x14ac:dyDescent="0.25">
      <c r="A59" s="1">
        <v>45058</v>
      </c>
      <c r="B59" s="2">
        <v>0.49722222222222223</v>
      </c>
      <c r="C59" t="s">
        <v>420</v>
      </c>
      <c r="D59" t="s">
        <v>425</v>
      </c>
      <c r="E59" t="s">
        <v>25</v>
      </c>
      <c r="F59" t="s">
        <v>26</v>
      </c>
      <c r="G59">
        <v>1</v>
      </c>
      <c r="H59">
        <v>4</v>
      </c>
      <c r="I59">
        <v>0</v>
      </c>
      <c r="J59">
        <v>0</v>
      </c>
      <c r="K59">
        <v>103</v>
      </c>
      <c r="L59">
        <v>100</v>
      </c>
      <c r="M59">
        <v>0</v>
      </c>
      <c r="N59">
        <v>0</v>
      </c>
      <c r="O59">
        <v>0</v>
      </c>
      <c r="P59">
        <v>73</v>
      </c>
      <c r="Q59">
        <v>6</v>
      </c>
      <c r="R59" t="s">
        <v>422</v>
      </c>
      <c r="S59" t="str">
        <f t="shared" si="0"/>
        <v>SI1</v>
      </c>
      <c r="T59">
        <f>VLOOKUP(S59,Mang_Elev!$Q:$R,2,FALSE)</f>
        <v>0.56899999999999995</v>
      </c>
    </row>
    <row r="60" spans="1:20" x14ac:dyDescent="0.25">
      <c r="A60" s="1">
        <v>45058</v>
      </c>
      <c r="B60" s="2">
        <v>0.49722222222222223</v>
      </c>
      <c r="C60" t="s">
        <v>420</v>
      </c>
      <c r="D60" t="s">
        <v>425</v>
      </c>
      <c r="E60" t="s">
        <v>25</v>
      </c>
      <c r="F60" t="s">
        <v>26</v>
      </c>
      <c r="G60">
        <v>1</v>
      </c>
      <c r="H60">
        <v>4</v>
      </c>
      <c r="I60">
        <v>0</v>
      </c>
      <c r="J60">
        <v>0</v>
      </c>
      <c r="K60">
        <v>103</v>
      </c>
      <c r="L60">
        <v>100</v>
      </c>
      <c r="M60">
        <v>0</v>
      </c>
      <c r="N60">
        <v>0</v>
      </c>
      <c r="O60">
        <v>0</v>
      </c>
      <c r="P60">
        <v>86</v>
      </c>
      <c r="Q60">
        <v>6</v>
      </c>
      <c r="R60" t="s">
        <v>422</v>
      </c>
      <c r="S60" t="str">
        <f t="shared" si="0"/>
        <v>SI1</v>
      </c>
      <c r="T60">
        <f>VLOOKUP(S60,Mang_Elev!$Q:$R,2,FALSE)</f>
        <v>0.56899999999999995</v>
      </c>
    </row>
    <row r="61" spans="1:20" x14ac:dyDescent="0.25">
      <c r="A61" s="1">
        <v>45058</v>
      </c>
      <c r="B61" s="2">
        <v>0.53333333333333333</v>
      </c>
      <c r="C61" t="s">
        <v>420</v>
      </c>
      <c r="D61" t="s">
        <v>425</v>
      </c>
      <c r="E61" t="s">
        <v>25</v>
      </c>
      <c r="F61" t="s">
        <v>26</v>
      </c>
      <c r="G61">
        <v>2</v>
      </c>
      <c r="H61">
        <v>13</v>
      </c>
      <c r="I61">
        <v>0</v>
      </c>
      <c r="J61">
        <v>0</v>
      </c>
      <c r="K61">
        <v>112</v>
      </c>
      <c r="L61">
        <v>98</v>
      </c>
      <c r="M61">
        <v>2</v>
      </c>
      <c r="N61">
        <v>0</v>
      </c>
      <c r="O61">
        <v>0</v>
      </c>
      <c r="P61">
        <v>90</v>
      </c>
      <c r="Q61">
        <v>6</v>
      </c>
      <c r="R61" t="s">
        <v>422</v>
      </c>
      <c r="S61" t="str">
        <f t="shared" si="0"/>
        <v>SI2</v>
      </c>
      <c r="T61">
        <f>VLOOKUP(S61,Mang_Elev!$Q:$R,2,FALSE)</f>
        <v>0.56000000000000005</v>
      </c>
    </row>
    <row r="62" spans="1:20" x14ac:dyDescent="0.25">
      <c r="A62" s="1">
        <v>45058</v>
      </c>
      <c r="B62" s="2">
        <v>0.53333333333333333</v>
      </c>
      <c r="C62" t="s">
        <v>420</v>
      </c>
      <c r="D62" t="s">
        <v>425</v>
      </c>
      <c r="E62" t="s">
        <v>25</v>
      </c>
      <c r="F62" t="s">
        <v>26</v>
      </c>
      <c r="G62">
        <v>2</v>
      </c>
      <c r="H62">
        <v>13</v>
      </c>
      <c r="I62">
        <v>0</v>
      </c>
      <c r="J62">
        <v>0</v>
      </c>
      <c r="K62">
        <v>112</v>
      </c>
      <c r="L62">
        <v>98</v>
      </c>
      <c r="M62">
        <v>2</v>
      </c>
      <c r="N62">
        <v>0</v>
      </c>
      <c r="O62">
        <v>0</v>
      </c>
      <c r="P62">
        <v>104</v>
      </c>
      <c r="Q62">
        <v>9</v>
      </c>
      <c r="R62" t="s">
        <v>422</v>
      </c>
      <c r="S62" t="str">
        <f t="shared" si="0"/>
        <v>SI2</v>
      </c>
      <c r="T62">
        <f>VLOOKUP(S62,Mang_Elev!$Q:$R,2,FALSE)</f>
        <v>0.56000000000000005</v>
      </c>
    </row>
    <row r="63" spans="1:20" x14ac:dyDescent="0.25">
      <c r="A63" s="1">
        <v>45058</v>
      </c>
      <c r="B63" s="2">
        <v>0.53333333333333333</v>
      </c>
      <c r="C63" t="s">
        <v>420</v>
      </c>
      <c r="D63" t="s">
        <v>425</v>
      </c>
      <c r="E63" t="s">
        <v>25</v>
      </c>
      <c r="F63" t="s">
        <v>26</v>
      </c>
      <c r="G63">
        <v>2</v>
      </c>
      <c r="H63">
        <v>13</v>
      </c>
      <c r="I63">
        <v>0</v>
      </c>
      <c r="J63">
        <v>0</v>
      </c>
      <c r="K63">
        <v>112</v>
      </c>
      <c r="L63">
        <v>98</v>
      </c>
      <c r="M63">
        <v>2</v>
      </c>
      <c r="N63">
        <v>0</v>
      </c>
      <c r="O63">
        <v>0</v>
      </c>
      <c r="P63">
        <v>67</v>
      </c>
      <c r="Q63">
        <v>6.5</v>
      </c>
      <c r="R63" t="s">
        <v>422</v>
      </c>
      <c r="S63" t="str">
        <f t="shared" si="0"/>
        <v>SI2</v>
      </c>
      <c r="T63">
        <f>VLOOKUP(S63,Mang_Elev!$Q:$R,2,FALSE)</f>
        <v>0.56000000000000005</v>
      </c>
    </row>
    <row r="64" spans="1:20" x14ac:dyDescent="0.25">
      <c r="A64" s="1">
        <v>45058</v>
      </c>
      <c r="B64" s="2">
        <v>0.53333333333333333</v>
      </c>
      <c r="C64" t="s">
        <v>420</v>
      </c>
      <c r="D64" t="s">
        <v>425</v>
      </c>
      <c r="E64" t="s">
        <v>25</v>
      </c>
      <c r="F64" t="s">
        <v>26</v>
      </c>
      <c r="G64">
        <v>2</v>
      </c>
      <c r="H64">
        <v>13</v>
      </c>
      <c r="I64">
        <v>0</v>
      </c>
      <c r="J64">
        <v>0</v>
      </c>
      <c r="K64">
        <v>112</v>
      </c>
      <c r="L64">
        <v>98</v>
      </c>
      <c r="M64">
        <v>2</v>
      </c>
      <c r="N64">
        <v>0</v>
      </c>
      <c r="O64">
        <v>0</v>
      </c>
      <c r="P64">
        <v>147</v>
      </c>
      <c r="Q64">
        <v>7</v>
      </c>
      <c r="R64" t="s">
        <v>422</v>
      </c>
      <c r="S64" t="str">
        <f t="shared" si="0"/>
        <v>SI2</v>
      </c>
      <c r="T64">
        <f>VLOOKUP(S64,Mang_Elev!$Q:$R,2,FALSE)</f>
        <v>0.56000000000000005</v>
      </c>
    </row>
    <row r="65" spans="1:20" x14ac:dyDescent="0.25">
      <c r="A65" s="1">
        <v>45058</v>
      </c>
      <c r="B65" s="2">
        <v>0.53333333333333333</v>
      </c>
      <c r="C65" t="s">
        <v>420</v>
      </c>
      <c r="D65" t="s">
        <v>425</v>
      </c>
      <c r="E65" t="s">
        <v>25</v>
      </c>
      <c r="F65" t="s">
        <v>26</v>
      </c>
      <c r="G65">
        <v>2</v>
      </c>
      <c r="H65">
        <v>13</v>
      </c>
      <c r="I65">
        <v>0</v>
      </c>
      <c r="J65">
        <v>0</v>
      </c>
      <c r="K65">
        <v>112</v>
      </c>
      <c r="L65">
        <v>98</v>
      </c>
      <c r="M65">
        <v>2</v>
      </c>
      <c r="N65">
        <v>0</v>
      </c>
      <c r="O65">
        <v>0</v>
      </c>
      <c r="P65">
        <v>121</v>
      </c>
      <c r="Q65">
        <v>10</v>
      </c>
      <c r="R65" t="s">
        <v>422</v>
      </c>
      <c r="S65" t="str">
        <f t="shared" si="0"/>
        <v>SI2</v>
      </c>
      <c r="T65">
        <f>VLOOKUP(S65,Mang_Elev!$Q:$R,2,FALSE)</f>
        <v>0.56000000000000005</v>
      </c>
    </row>
    <row r="66" spans="1:20" x14ac:dyDescent="0.25">
      <c r="A66" s="1">
        <v>45058</v>
      </c>
      <c r="B66" s="2">
        <v>0.53333333333333333</v>
      </c>
      <c r="C66" t="s">
        <v>420</v>
      </c>
      <c r="D66" t="s">
        <v>425</v>
      </c>
      <c r="E66" t="s">
        <v>25</v>
      </c>
      <c r="F66" t="s">
        <v>26</v>
      </c>
      <c r="G66">
        <v>2</v>
      </c>
      <c r="H66">
        <v>13</v>
      </c>
      <c r="I66">
        <v>0</v>
      </c>
      <c r="J66">
        <v>0</v>
      </c>
      <c r="K66">
        <v>112</v>
      </c>
      <c r="L66">
        <v>98</v>
      </c>
      <c r="M66">
        <v>2</v>
      </c>
      <c r="N66">
        <v>0</v>
      </c>
      <c r="O66">
        <v>0</v>
      </c>
      <c r="P66">
        <v>63</v>
      </c>
      <c r="Q66">
        <v>9.5</v>
      </c>
      <c r="R66" t="s">
        <v>422</v>
      </c>
      <c r="S66" t="str">
        <f t="shared" si="0"/>
        <v>SI2</v>
      </c>
      <c r="T66">
        <f>VLOOKUP(S66,Mang_Elev!$Q:$R,2,FALSE)</f>
        <v>0.56000000000000005</v>
      </c>
    </row>
    <row r="67" spans="1:20" x14ac:dyDescent="0.25">
      <c r="A67" s="1">
        <v>45058</v>
      </c>
      <c r="B67" s="2">
        <v>0.53333333333333333</v>
      </c>
      <c r="C67" t="s">
        <v>420</v>
      </c>
      <c r="D67" t="s">
        <v>425</v>
      </c>
      <c r="E67" t="s">
        <v>25</v>
      </c>
      <c r="F67" t="s">
        <v>26</v>
      </c>
      <c r="G67">
        <v>2</v>
      </c>
      <c r="H67">
        <v>13</v>
      </c>
      <c r="I67">
        <v>0</v>
      </c>
      <c r="J67">
        <v>0</v>
      </c>
      <c r="K67">
        <v>112</v>
      </c>
      <c r="L67">
        <v>98</v>
      </c>
      <c r="M67">
        <v>2</v>
      </c>
      <c r="N67">
        <v>0</v>
      </c>
      <c r="O67">
        <v>0</v>
      </c>
      <c r="P67">
        <v>98</v>
      </c>
      <c r="Q67">
        <v>9</v>
      </c>
      <c r="R67" t="s">
        <v>422</v>
      </c>
      <c r="S67" t="str">
        <f t="shared" ref="S67:S130" si="1">_xlfn.CONCAT(F67,G67)</f>
        <v>SI2</v>
      </c>
      <c r="T67">
        <f>VLOOKUP(S67,Mang_Elev!$Q:$R,2,FALSE)</f>
        <v>0.56000000000000005</v>
      </c>
    </row>
    <row r="68" spans="1:20" x14ac:dyDescent="0.25">
      <c r="A68" s="1">
        <v>45058</v>
      </c>
      <c r="B68" s="2">
        <v>0.53333333333333333</v>
      </c>
      <c r="C68" t="s">
        <v>420</v>
      </c>
      <c r="D68" t="s">
        <v>425</v>
      </c>
      <c r="E68" t="s">
        <v>25</v>
      </c>
      <c r="F68" t="s">
        <v>26</v>
      </c>
      <c r="G68">
        <v>2</v>
      </c>
      <c r="H68">
        <v>13</v>
      </c>
      <c r="I68">
        <v>0</v>
      </c>
      <c r="J68">
        <v>0</v>
      </c>
      <c r="K68">
        <v>112</v>
      </c>
      <c r="L68">
        <v>98</v>
      </c>
      <c r="M68">
        <v>2</v>
      </c>
      <c r="N68">
        <v>0</v>
      </c>
      <c r="O68">
        <v>0</v>
      </c>
      <c r="P68">
        <v>98</v>
      </c>
      <c r="Q68">
        <v>4.5</v>
      </c>
      <c r="R68" t="s">
        <v>422</v>
      </c>
      <c r="S68" t="str">
        <f t="shared" si="1"/>
        <v>SI2</v>
      </c>
      <c r="T68">
        <f>VLOOKUP(S68,Mang_Elev!$Q:$R,2,FALSE)</f>
        <v>0.56000000000000005</v>
      </c>
    </row>
    <row r="69" spans="1:20" x14ac:dyDescent="0.25">
      <c r="A69" s="1">
        <v>45058</v>
      </c>
      <c r="B69" s="2">
        <v>0.53333333333333333</v>
      </c>
      <c r="C69" t="s">
        <v>420</v>
      </c>
      <c r="D69" t="s">
        <v>425</v>
      </c>
      <c r="E69" t="s">
        <v>25</v>
      </c>
      <c r="F69" t="s">
        <v>26</v>
      </c>
      <c r="G69">
        <v>2</v>
      </c>
      <c r="H69">
        <v>13</v>
      </c>
      <c r="I69">
        <v>0</v>
      </c>
      <c r="J69">
        <v>0</v>
      </c>
      <c r="K69">
        <v>112</v>
      </c>
      <c r="L69">
        <v>98</v>
      </c>
      <c r="M69">
        <v>2</v>
      </c>
      <c r="N69">
        <v>0</v>
      </c>
      <c r="O69">
        <v>0</v>
      </c>
      <c r="P69">
        <v>128</v>
      </c>
      <c r="Q69">
        <v>4</v>
      </c>
      <c r="R69" t="s">
        <v>422</v>
      </c>
      <c r="S69" t="str">
        <f t="shared" si="1"/>
        <v>SI2</v>
      </c>
      <c r="T69">
        <f>VLOOKUP(S69,Mang_Elev!$Q:$R,2,FALSE)</f>
        <v>0.56000000000000005</v>
      </c>
    </row>
    <row r="70" spans="1:20" x14ac:dyDescent="0.25">
      <c r="A70" s="1">
        <v>45058</v>
      </c>
      <c r="B70" s="2">
        <v>0.53333333333333333</v>
      </c>
      <c r="C70" t="s">
        <v>420</v>
      </c>
      <c r="D70" t="s">
        <v>425</v>
      </c>
      <c r="E70" t="s">
        <v>25</v>
      </c>
      <c r="F70" t="s">
        <v>26</v>
      </c>
      <c r="G70">
        <v>2</v>
      </c>
      <c r="H70">
        <v>13</v>
      </c>
      <c r="I70">
        <v>0</v>
      </c>
      <c r="J70">
        <v>0</v>
      </c>
      <c r="K70">
        <v>112</v>
      </c>
      <c r="L70">
        <v>98</v>
      </c>
      <c r="M70">
        <v>2</v>
      </c>
      <c r="N70">
        <v>0</v>
      </c>
      <c r="O70">
        <v>0</v>
      </c>
      <c r="P70">
        <v>99</v>
      </c>
      <c r="Q70">
        <v>7</v>
      </c>
      <c r="R70" t="s">
        <v>422</v>
      </c>
      <c r="S70" t="str">
        <f t="shared" si="1"/>
        <v>SI2</v>
      </c>
      <c r="T70">
        <f>VLOOKUP(S70,Mang_Elev!$Q:$R,2,FALSE)</f>
        <v>0.56000000000000005</v>
      </c>
    </row>
    <row r="71" spans="1:20" x14ac:dyDescent="0.25">
      <c r="A71" s="1">
        <v>45058</v>
      </c>
      <c r="B71" s="2">
        <v>0.53333333333333333</v>
      </c>
      <c r="C71" t="s">
        <v>420</v>
      </c>
      <c r="D71" t="s">
        <v>425</v>
      </c>
      <c r="E71" t="s">
        <v>25</v>
      </c>
      <c r="F71" t="s">
        <v>26</v>
      </c>
      <c r="G71">
        <v>2</v>
      </c>
      <c r="H71">
        <v>28</v>
      </c>
      <c r="I71">
        <v>2</v>
      </c>
      <c r="J71">
        <v>0</v>
      </c>
      <c r="K71">
        <v>94</v>
      </c>
      <c r="L71">
        <v>100</v>
      </c>
      <c r="M71">
        <v>0</v>
      </c>
      <c r="N71">
        <v>0</v>
      </c>
      <c r="O71">
        <v>0</v>
      </c>
      <c r="P71">
        <v>72</v>
      </c>
      <c r="Q71">
        <v>4.5</v>
      </c>
      <c r="R71" t="s">
        <v>422</v>
      </c>
      <c r="S71" t="str">
        <f t="shared" si="1"/>
        <v>SI2</v>
      </c>
      <c r="T71">
        <f>VLOOKUP(S71,Mang_Elev!$Q:$R,2,FALSE)</f>
        <v>0.56000000000000005</v>
      </c>
    </row>
    <row r="72" spans="1:20" x14ac:dyDescent="0.25">
      <c r="A72" s="1">
        <v>45058</v>
      </c>
      <c r="B72" s="2">
        <v>0.53333333333333333</v>
      </c>
      <c r="C72" t="s">
        <v>420</v>
      </c>
      <c r="D72" t="s">
        <v>425</v>
      </c>
      <c r="E72" t="s">
        <v>25</v>
      </c>
      <c r="F72" t="s">
        <v>26</v>
      </c>
      <c r="G72">
        <v>2</v>
      </c>
      <c r="H72">
        <v>28</v>
      </c>
      <c r="I72">
        <v>2</v>
      </c>
      <c r="J72">
        <v>0</v>
      </c>
      <c r="K72">
        <v>94</v>
      </c>
      <c r="L72">
        <v>100</v>
      </c>
      <c r="M72">
        <v>0</v>
      </c>
      <c r="N72">
        <v>0</v>
      </c>
      <c r="O72">
        <v>0</v>
      </c>
      <c r="P72">
        <v>145</v>
      </c>
      <c r="Q72">
        <v>6</v>
      </c>
      <c r="R72" t="s">
        <v>422</v>
      </c>
      <c r="S72" t="str">
        <f t="shared" si="1"/>
        <v>SI2</v>
      </c>
      <c r="T72">
        <f>VLOOKUP(S72,Mang_Elev!$Q:$R,2,FALSE)</f>
        <v>0.56000000000000005</v>
      </c>
    </row>
    <row r="73" spans="1:20" x14ac:dyDescent="0.25">
      <c r="A73" s="1">
        <v>45058</v>
      </c>
      <c r="B73" s="2">
        <v>0.53333333333333333</v>
      </c>
      <c r="C73" t="s">
        <v>420</v>
      </c>
      <c r="D73" t="s">
        <v>425</v>
      </c>
      <c r="E73" t="s">
        <v>25</v>
      </c>
      <c r="F73" t="s">
        <v>26</v>
      </c>
      <c r="G73">
        <v>2</v>
      </c>
      <c r="H73">
        <v>28</v>
      </c>
      <c r="I73">
        <v>2</v>
      </c>
      <c r="J73">
        <v>0</v>
      </c>
      <c r="K73">
        <v>94</v>
      </c>
      <c r="L73">
        <v>100</v>
      </c>
      <c r="M73">
        <v>0</v>
      </c>
      <c r="N73">
        <v>0</v>
      </c>
      <c r="O73">
        <v>0</v>
      </c>
      <c r="P73">
        <v>55</v>
      </c>
      <c r="Q73">
        <v>3.5</v>
      </c>
      <c r="R73" t="s">
        <v>422</v>
      </c>
      <c r="S73" t="str">
        <f t="shared" si="1"/>
        <v>SI2</v>
      </c>
      <c r="T73">
        <f>VLOOKUP(S73,Mang_Elev!$Q:$R,2,FALSE)</f>
        <v>0.56000000000000005</v>
      </c>
    </row>
    <row r="74" spans="1:20" x14ac:dyDescent="0.25">
      <c r="A74" s="1">
        <v>45058</v>
      </c>
      <c r="B74" s="2">
        <v>0.53333333333333333</v>
      </c>
      <c r="C74" t="s">
        <v>420</v>
      </c>
      <c r="D74" t="s">
        <v>425</v>
      </c>
      <c r="E74" t="s">
        <v>25</v>
      </c>
      <c r="F74" t="s">
        <v>26</v>
      </c>
      <c r="G74">
        <v>2</v>
      </c>
      <c r="H74">
        <v>28</v>
      </c>
      <c r="I74">
        <v>2</v>
      </c>
      <c r="J74">
        <v>0</v>
      </c>
      <c r="K74">
        <v>94</v>
      </c>
      <c r="L74">
        <v>100</v>
      </c>
      <c r="M74">
        <v>0</v>
      </c>
      <c r="N74">
        <v>0</v>
      </c>
      <c r="O74">
        <v>0</v>
      </c>
      <c r="P74">
        <v>99</v>
      </c>
      <c r="Q74">
        <v>6</v>
      </c>
      <c r="R74" t="s">
        <v>422</v>
      </c>
      <c r="S74" t="str">
        <f t="shared" si="1"/>
        <v>SI2</v>
      </c>
      <c r="T74">
        <f>VLOOKUP(S74,Mang_Elev!$Q:$R,2,FALSE)</f>
        <v>0.56000000000000005</v>
      </c>
    </row>
    <row r="75" spans="1:20" x14ac:dyDescent="0.25">
      <c r="A75" s="1">
        <v>45058</v>
      </c>
      <c r="B75" s="2">
        <v>0.53333333333333333</v>
      </c>
      <c r="C75" t="s">
        <v>420</v>
      </c>
      <c r="D75" t="s">
        <v>425</v>
      </c>
      <c r="E75" t="s">
        <v>25</v>
      </c>
      <c r="F75" t="s">
        <v>26</v>
      </c>
      <c r="G75">
        <v>2</v>
      </c>
      <c r="H75">
        <v>28</v>
      </c>
      <c r="I75">
        <v>2</v>
      </c>
      <c r="J75">
        <v>0</v>
      </c>
      <c r="K75">
        <v>94</v>
      </c>
      <c r="L75">
        <v>100</v>
      </c>
      <c r="M75">
        <v>0</v>
      </c>
      <c r="N75">
        <v>0</v>
      </c>
      <c r="O75">
        <v>0</v>
      </c>
      <c r="P75">
        <v>143</v>
      </c>
      <c r="Q75">
        <v>6</v>
      </c>
      <c r="R75" t="s">
        <v>422</v>
      </c>
      <c r="S75" t="str">
        <f t="shared" si="1"/>
        <v>SI2</v>
      </c>
      <c r="T75">
        <f>VLOOKUP(S75,Mang_Elev!$Q:$R,2,FALSE)</f>
        <v>0.56000000000000005</v>
      </c>
    </row>
    <row r="76" spans="1:20" x14ac:dyDescent="0.25">
      <c r="A76" s="1">
        <v>45058</v>
      </c>
      <c r="B76" s="2">
        <v>0.53333333333333333</v>
      </c>
      <c r="C76" t="s">
        <v>420</v>
      </c>
      <c r="D76" t="s">
        <v>425</v>
      </c>
      <c r="E76" t="s">
        <v>25</v>
      </c>
      <c r="F76" t="s">
        <v>26</v>
      </c>
      <c r="G76">
        <v>2</v>
      </c>
      <c r="H76">
        <v>28</v>
      </c>
      <c r="I76">
        <v>2</v>
      </c>
      <c r="J76">
        <v>0</v>
      </c>
      <c r="K76">
        <v>94</v>
      </c>
      <c r="L76">
        <v>100</v>
      </c>
      <c r="M76">
        <v>0</v>
      </c>
      <c r="N76">
        <v>0</v>
      </c>
      <c r="O76">
        <v>0</v>
      </c>
      <c r="P76">
        <v>77</v>
      </c>
      <c r="Q76">
        <v>3.5</v>
      </c>
      <c r="R76" t="s">
        <v>422</v>
      </c>
      <c r="S76" t="str">
        <f t="shared" si="1"/>
        <v>SI2</v>
      </c>
      <c r="T76">
        <f>VLOOKUP(S76,Mang_Elev!$Q:$R,2,FALSE)</f>
        <v>0.56000000000000005</v>
      </c>
    </row>
    <row r="77" spans="1:20" x14ac:dyDescent="0.25">
      <c r="A77" s="1">
        <v>45058</v>
      </c>
      <c r="B77" s="2">
        <v>0.53333333333333333</v>
      </c>
      <c r="C77" t="s">
        <v>420</v>
      </c>
      <c r="D77" t="s">
        <v>425</v>
      </c>
      <c r="E77" t="s">
        <v>25</v>
      </c>
      <c r="F77" t="s">
        <v>26</v>
      </c>
      <c r="G77">
        <v>2</v>
      </c>
      <c r="H77">
        <v>28</v>
      </c>
      <c r="I77">
        <v>2</v>
      </c>
      <c r="J77">
        <v>0</v>
      </c>
      <c r="K77">
        <v>94</v>
      </c>
      <c r="L77">
        <v>100</v>
      </c>
      <c r="M77">
        <v>0</v>
      </c>
      <c r="N77">
        <v>0</v>
      </c>
      <c r="O77">
        <v>0</v>
      </c>
      <c r="P77">
        <v>177</v>
      </c>
      <c r="Q77">
        <v>7.5</v>
      </c>
      <c r="R77" t="s">
        <v>422</v>
      </c>
      <c r="S77" t="str">
        <f t="shared" si="1"/>
        <v>SI2</v>
      </c>
      <c r="T77">
        <f>VLOOKUP(S77,Mang_Elev!$Q:$R,2,FALSE)</f>
        <v>0.56000000000000005</v>
      </c>
    </row>
    <row r="78" spans="1:20" x14ac:dyDescent="0.25">
      <c r="A78" s="1">
        <v>45058</v>
      </c>
      <c r="B78" s="2">
        <v>0.53333333333333333</v>
      </c>
      <c r="C78" t="s">
        <v>420</v>
      </c>
      <c r="D78" t="s">
        <v>425</v>
      </c>
      <c r="E78" t="s">
        <v>25</v>
      </c>
      <c r="F78" t="s">
        <v>26</v>
      </c>
      <c r="G78">
        <v>2</v>
      </c>
      <c r="H78">
        <v>28</v>
      </c>
      <c r="I78">
        <v>2</v>
      </c>
      <c r="J78">
        <v>0</v>
      </c>
      <c r="K78">
        <v>94</v>
      </c>
      <c r="L78">
        <v>100</v>
      </c>
      <c r="M78">
        <v>0</v>
      </c>
      <c r="N78">
        <v>0</v>
      </c>
      <c r="O78">
        <v>0</v>
      </c>
      <c r="P78">
        <v>123</v>
      </c>
      <c r="Q78">
        <v>11</v>
      </c>
      <c r="R78" t="s">
        <v>422</v>
      </c>
      <c r="S78" t="str">
        <f t="shared" si="1"/>
        <v>SI2</v>
      </c>
      <c r="T78">
        <f>VLOOKUP(S78,Mang_Elev!$Q:$R,2,FALSE)</f>
        <v>0.56000000000000005</v>
      </c>
    </row>
    <row r="79" spans="1:20" x14ac:dyDescent="0.25">
      <c r="A79" s="1">
        <v>45058</v>
      </c>
      <c r="B79" s="2">
        <v>0.53333333333333333</v>
      </c>
      <c r="C79" t="s">
        <v>420</v>
      </c>
      <c r="D79" t="s">
        <v>425</v>
      </c>
      <c r="E79" t="s">
        <v>25</v>
      </c>
      <c r="F79" t="s">
        <v>26</v>
      </c>
      <c r="G79">
        <v>2</v>
      </c>
      <c r="H79">
        <v>28</v>
      </c>
      <c r="I79">
        <v>2</v>
      </c>
      <c r="J79">
        <v>0</v>
      </c>
      <c r="K79">
        <v>94</v>
      </c>
      <c r="L79">
        <v>100</v>
      </c>
      <c r="M79">
        <v>0</v>
      </c>
      <c r="N79">
        <v>0</v>
      </c>
      <c r="O79">
        <v>0</v>
      </c>
      <c r="P79">
        <v>149</v>
      </c>
      <c r="Q79">
        <v>8</v>
      </c>
      <c r="R79" t="s">
        <v>422</v>
      </c>
      <c r="S79" t="str">
        <f t="shared" si="1"/>
        <v>SI2</v>
      </c>
      <c r="T79">
        <f>VLOOKUP(S79,Mang_Elev!$Q:$R,2,FALSE)</f>
        <v>0.56000000000000005</v>
      </c>
    </row>
    <row r="80" spans="1:20" x14ac:dyDescent="0.25">
      <c r="A80" s="1">
        <v>45058</v>
      </c>
      <c r="B80" s="2">
        <v>0.53333333333333333</v>
      </c>
      <c r="C80" t="s">
        <v>420</v>
      </c>
      <c r="D80" t="s">
        <v>425</v>
      </c>
      <c r="E80" t="s">
        <v>25</v>
      </c>
      <c r="F80" t="s">
        <v>26</v>
      </c>
      <c r="G80">
        <v>2</v>
      </c>
      <c r="H80">
        <v>28</v>
      </c>
      <c r="I80">
        <v>2</v>
      </c>
      <c r="J80">
        <v>0</v>
      </c>
      <c r="K80">
        <v>94</v>
      </c>
      <c r="L80">
        <v>100</v>
      </c>
      <c r="M80">
        <v>0</v>
      </c>
      <c r="N80">
        <v>0</v>
      </c>
      <c r="O80">
        <v>0</v>
      </c>
      <c r="P80">
        <v>83</v>
      </c>
      <c r="Q80">
        <v>4</v>
      </c>
      <c r="R80" t="s">
        <v>422</v>
      </c>
      <c r="S80" t="str">
        <f t="shared" si="1"/>
        <v>SI2</v>
      </c>
      <c r="T80">
        <f>VLOOKUP(S80,Mang_Elev!$Q:$R,2,FALSE)</f>
        <v>0.56000000000000005</v>
      </c>
    </row>
    <row r="81" spans="1:20" x14ac:dyDescent="0.25">
      <c r="A81" s="1">
        <v>45048</v>
      </c>
      <c r="B81" s="2">
        <v>0.53402777777777777</v>
      </c>
      <c r="C81" t="s">
        <v>420</v>
      </c>
      <c r="D81" t="s">
        <v>426</v>
      </c>
      <c r="E81" t="s">
        <v>25</v>
      </c>
      <c r="F81" t="s">
        <v>43</v>
      </c>
      <c r="G81">
        <v>4</v>
      </c>
      <c r="H81">
        <f>63-19</f>
        <v>44</v>
      </c>
      <c r="I81">
        <v>19</v>
      </c>
      <c r="J81">
        <v>0</v>
      </c>
      <c r="K81">
        <v>127</v>
      </c>
      <c r="L81">
        <v>90</v>
      </c>
      <c r="M81">
        <v>10</v>
      </c>
      <c r="N81">
        <v>0</v>
      </c>
      <c r="O81">
        <v>0</v>
      </c>
      <c r="P81">
        <v>120</v>
      </c>
      <c r="Q81">
        <v>7</v>
      </c>
      <c r="R81" t="s">
        <v>427</v>
      </c>
      <c r="S81" t="str">
        <f t="shared" si="1"/>
        <v>AI4</v>
      </c>
      <c r="T81">
        <f>VLOOKUP(S81,Mang_Elev!$Q:$R,2,FALSE)</f>
        <v>0.51400000000000001</v>
      </c>
    </row>
    <row r="82" spans="1:20" x14ac:dyDescent="0.25">
      <c r="A82" s="1">
        <v>45048</v>
      </c>
      <c r="B82" s="2">
        <v>0.53402777777777777</v>
      </c>
      <c r="C82" t="s">
        <v>420</v>
      </c>
      <c r="D82" t="s">
        <v>426</v>
      </c>
      <c r="E82" t="s">
        <v>25</v>
      </c>
      <c r="F82" t="s">
        <v>43</v>
      </c>
      <c r="G82">
        <v>4</v>
      </c>
      <c r="H82">
        <f t="shared" ref="H82:H90" si="2">63-19</f>
        <v>44</v>
      </c>
      <c r="I82">
        <v>19</v>
      </c>
      <c r="J82">
        <v>0</v>
      </c>
      <c r="K82">
        <v>127</v>
      </c>
      <c r="L82">
        <v>90</v>
      </c>
      <c r="M82">
        <v>10</v>
      </c>
      <c r="N82">
        <v>0</v>
      </c>
      <c r="O82">
        <v>0</v>
      </c>
      <c r="P82">
        <v>78</v>
      </c>
      <c r="Q82">
        <v>4.5</v>
      </c>
      <c r="R82" t="s">
        <v>427</v>
      </c>
      <c r="S82" t="str">
        <f t="shared" si="1"/>
        <v>AI4</v>
      </c>
      <c r="T82">
        <f>VLOOKUP(S82,Mang_Elev!$Q:$R,2,FALSE)</f>
        <v>0.51400000000000001</v>
      </c>
    </row>
    <row r="83" spans="1:20" x14ac:dyDescent="0.25">
      <c r="A83" s="1">
        <v>45048</v>
      </c>
      <c r="B83" s="2">
        <v>0.53402777777777777</v>
      </c>
      <c r="C83" t="s">
        <v>420</v>
      </c>
      <c r="D83" t="s">
        <v>426</v>
      </c>
      <c r="E83" t="s">
        <v>25</v>
      </c>
      <c r="F83" t="s">
        <v>43</v>
      </c>
      <c r="G83">
        <v>4</v>
      </c>
      <c r="H83">
        <f t="shared" si="2"/>
        <v>44</v>
      </c>
      <c r="I83">
        <v>19</v>
      </c>
      <c r="J83">
        <v>0</v>
      </c>
      <c r="K83">
        <v>127</v>
      </c>
      <c r="L83">
        <v>90</v>
      </c>
      <c r="M83">
        <v>10</v>
      </c>
      <c r="N83">
        <v>0</v>
      </c>
      <c r="O83">
        <v>0</v>
      </c>
      <c r="P83">
        <v>129</v>
      </c>
      <c r="Q83">
        <v>7</v>
      </c>
      <c r="R83" t="s">
        <v>427</v>
      </c>
      <c r="S83" t="str">
        <f t="shared" si="1"/>
        <v>AI4</v>
      </c>
      <c r="T83">
        <f>VLOOKUP(S83,Mang_Elev!$Q:$R,2,FALSE)</f>
        <v>0.51400000000000001</v>
      </c>
    </row>
    <row r="84" spans="1:20" x14ac:dyDescent="0.25">
      <c r="A84" s="1">
        <v>45048</v>
      </c>
      <c r="B84" s="2">
        <v>0.53402777777777777</v>
      </c>
      <c r="C84" t="s">
        <v>420</v>
      </c>
      <c r="D84" t="s">
        <v>426</v>
      </c>
      <c r="E84" t="s">
        <v>25</v>
      </c>
      <c r="F84" t="s">
        <v>43</v>
      </c>
      <c r="G84">
        <v>4</v>
      </c>
      <c r="H84">
        <f t="shared" si="2"/>
        <v>44</v>
      </c>
      <c r="I84">
        <v>19</v>
      </c>
      <c r="J84">
        <v>0</v>
      </c>
      <c r="K84">
        <v>127</v>
      </c>
      <c r="L84">
        <v>90</v>
      </c>
      <c r="M84">
        <v>10</v>
      </c>
      <c r="N84">
        <v>0</v>
      </c>
      <c r="O84">
        <v>0</v>
      </c>
      <c r="P84">
        <v>126</v>
      </c>
      <c r="Q84">
        <v>8</v>
      </c>
      <c r="R84" t="s">
        <v>427</v>
      </c>
      <c r="S84" t="str">
        <f t="shared" si="1"/>
        <v>AI4</v>
      </c>
      <c r="T84">
        <f>VLOOKUP(S84,Mang_Elev!$Q:$R,2,FALSE)</f>
        <v>0.51400000000000001</v>
      </c>
    </row>
    <row r="85" spans="1:20" x14ac:dyDescent="0.25">
      <c r="A85" s="1">
        <v>45048</v>
      </c>
      <c r="B85" s="2">
        <v>0.53402777777777777</v>
      </c>
      <c r="C85" t="s">
        <v>420</v>
      </c>
      <c r="D85" t="s">
        <v>426</v>
      </c>
      <c r="E85" t="s">
        <v>25</v>
      </c>
      <c r="F85" t="s">
        <v>43</v>
      </c>
      <c r="G85">
        <v>4</v>
      </c>
      <c r="H85">
        <f t="shared" si="2"/>
        <v>44</v>
      </c>
      <c r="I85">
        <v>19</v>
      </c>
      <c r="J85">
        <v>0</v>
      </c>
      <c r="K85">
        <v>127</v>
      </c>
      <c r="L85">
        <v>90</v>
      </c>
      <c r="M85">
        <v>10</v>
      </c>
      <c r="N85">
        <v>0</v>
      </c>
      <c r="O85">
        <v>0</v>
      </c>
      <c r="P85">
        <v>199</v>
      </c>
      <c r="Q85">
        <v>7</v>
      </c>
      <c r="R85" t="s">
        <v>427</v>
      </c>
      <c r="S85" t="str">
        <f t="shared" si="1"/>
        <v>AI4</v>
      </c>
      <c r="T85">
        <f>VLOOKUP(S85,Mang_Elev!$Q:$R,2,FALSE)</f>
        <v>0.51400000000000001</v>
      </c>
    </row>
    <row r="86" spans="1:20" x14ac:dyDescent="0.25">
      <c r="A86" s="1">
        <v>45048</v>
      </c>
      <c r="B86" s="2">
        <v>0.53402777777777777</v>
      </c>
      <c r="C86" t="s">
        <v>420</v>
      </c>
      <c r="D86" t="s">
        <v>426</v>
      </c>
      <c r="E86" t="s">
        <v>25</v>
      </c>
      <c r="F86" t="s">
        <v>43</v>
      </c>
      <c r="G86">
        <v>4</v>
      </c>
      <c r="H86">
        <f t="shared" si="2"/>
        <v>44</v>
      </c>
      <c r="I86">
        <v>19</v>
      </c>
      <c r="J86">
        <v>0</v>
      </c>
      <c r="K86">
        <v>127</v>
      </c>
      <c r="L86">
        <v>90</v>
      </c>
      <c r="M86">
        <v>10</v>
      </c>
      <c r="N86">
        <v>0</v>
      </c>
      <c r="O86">
        <v>0</v>
      </c>
      <c r="P86">
        <v>95</v>
      </c>
      <c r="Q86">
        <v>8.5</v>
      </c>
      <c r="R86" t="s">
        <v>427</v>
      </c>
      <c r="S86" t="str">
        <f t="shared" si="1"/>
        <v>AI4</v>
      </c>
      <c r="T86">
        <f>VLOOKUP(S86,Mang_Elev!$Q:$R,2,FALSE)</f>
        <v>0.51400000000000001</v>
      </c>
    </row>
    <row r="87" spans="1:20" x14ac:dyDescent="0.25">
      <c r="A87" s="1">
        <v>45048</v>
      </c>
      <c r="B87" s="2">
        <v>0.53402777777777777</v>
      </c>
      <c r="C87" t="s">
        <v>420</v>
      </c>
      <c r="D87" t="s">
        <v>426</v>
      </c>
      <c r="E87" t="s">
        <v>25</v>
      </c>
      <c r="F87" t="s">
        <v>43</v>
      </c>
      <c r="G87">
        <v>4</v>
      </c>
      <c r="H87">
        <f t="shared" si="2"/>
        <v>44</v>
      </c>
      <c r="I87">
        <v>19</v>
      </c>
      <c r="J87">
        <v>0</v>
      </c>
      <c r="K87">
        <v>127</v>
      </c>
      <c r="L87">
        <v>90</v>
      </c>
      <c r="M87">
        <v>10</v>
      </c>
      <c r="N87">
        <v>0</v>
      </c>
      <c r="O87">
        <v>0</v>
      </c>
      <c r="P87">
        <v>111</v>
      </c>
      <c r="Q87">
        <v>7</v>
      </c>
      <c r="R87" t="s">
        <v>427</v>
      </c>
      <c r="S87" t="str">
        <f t="shared" si="1"/>
        <v>AI4</v>
      </c>
      <c r="T87">
        <f>VLOOKUP(S87,Mang_Elev!$Q:$R,2,FALSE)</f>
        <v>0.51400000000000001</v>
      </c>
    </row>
    <row r="88" spans="1:20" x14ac:dyDescent="0.25">
      <c r="A88" s="1">
        <v>45048</v>
      </c>
      <c r="B88" s="2">
        <v>0.53402777777777777</v>
      </c>
      <c r="C88" t="s">
        <v>420</v>
      </c>
      <c r="D88" t="s">
        <v>426</v>
      </c>
      <c r="E88" t="s">
        <v>25</v>
      </c>
      <c r="F88" t="s">
        <v>43</v>
      </c>
      <c r="G88">
        <v>4</v>
      </c>
      <c r="H88">
        <f t="shared" si="2"/>
        <v>44</v>
      </c>
      <c r="I88">
        <v>19</v>
      </c>
      <c r="J88">
        <v>0</v>
      </c>
      <c r="K88">
        <v>127</v>
      </c>
      <c r="L88">
        <v>90</v>
      </c>
      <c r="M88">
        <v>10</v>
      </c>
      <c r="N88">
        <v>0</v>
      </c>
      <c r="O88">
        <v>0</v>
      </c>
      <c r="P88">
        <v>186</v>
      </c>
      <c r="Q88">
        <v>5.5</v>
      </c>
      <c r="R88" t="s">
        <v>427</v>
      </c>
      <c r="S88" t="str">
        <f t="shared" si="1"/>
        <v>AI4</v>
      </c>
      <c r="T88">
        <f>VLOOKUP(S88,Mang_Elev!$Q:$R,2,FALSE)</f>
        <v>0.51400000000000001</v>
      </c>
    </row>
    <row r="89" spans="1:20" x14ac:dyDescent="0.25">
      <c r="A89" s="1">
        <v>45048</v>
      </c>
      <c r="B89" s="2">
        <v>0.53402777777777777</v>
      </c>
      <c r="C89" t="s">
        <v>420</v>
      </c>
      <c r="D89" t="s">
        <v>426</v>
      </c>
      <c r="E89" t="s">
        <v>25</v>
      </c>
      <c r="F89" t="s">
        <v>43</v>
      </c>
      <c r="G89">
        <v>4</v>
      </c>
      <c r="H89">
        <f t="shared" si="2"/>
        <v>44</v>
      </c>
      <c r="I89">
        <v>19</v>
      </c>
      <c r="J89">
        <v>0</v>
      </c>
      <c r="K89">
        <v>127</v>
      </c>
      <c r="L89">
        <v>90</v>
      </c>
      <c r="M89">
        <v>10</v>
      </c>
      <c r="N89">
        <v>0</v>
      </c>
      <c r="O89">
        <v>0</v>
      </c>
      <c r="P89">
        <v>100</v>
      </c>
      <c r="Q89">
        <v>7</v>
      </c>
      <c r="R89" t="s">
        <v>427</v>
      </c>
      <c r="S89" t="str">
        <f t="shared" si="1"/>
        <v>AI4</v>
      </c>
      <c r="T89">
        <f>VLOOKUP(S89,Mang_Elev!$Q:$R,2,FALSE)</f>
        <v>0.51400000000000001</v>
      </c>
    </row>
    <row r="90" spans="1:20" x14ac:dyDescent="0.25">
      <c r="A90" s="1">
        <v>45048</v>
      </c>
      <c r="B90" s="2">
        <v>0.53402777777777777</v>
      </c>
      <c r="C90" t="s">
        <v>420</v>
      </c>
      <c r="D90" t="s">
        <v>426</v>
      </c>
      <c r="E90" t="s">
        <v>25</v>
      </c>
      <c r="F90" t="s">
        <v>43</v>
      </c>
      <c r="G90">
        <v>4</v>
      </c>
      <c r="H90">
        <f t="shared" si="2"/>
        <v>44</v>
      </c>
      <c r="I90">
        <v>19</v>
      </c>
      <c r="J90">
        <v>0</v>
      </c>
      <c r="K90">
        <v>127</v>
      </c>
      <c r="L90">
        <v>90</v>
      </c>
      <c r="M90">
        <v>10</v>
      </c>
      <c r="N90">
        <v>0</v>
      </c>
      <c r="O90">
        <v>0</v>
      </c>
      <c r="P90">
        <v>130</v>
      </c>
      <c r="Q90">
        <v>7</v>
      </c>
      <c r="R90" t="s">
        <v>427</v>
      </c>
      <c r="S90" t="str">
        <f t="shared" si="1"/>
        <v>AI4</v>
      </c>
      <c r="T90">
        <f>VLOOKUP(S90,Mang_Elev!$Q:$R,2,FALSE)</f>
        <v>0.51400000000000001</v>
      </c>
    </row>
    <row r="91" spans="1:20" x14ac:dyDescent="0.25">
      <c r="A91" s="1">
        <v>45048</v>
      </c>
      <c r="B91" s="2">
        <v>0.53402777777777777</v>
      </c>
      <c r="C91" t="s">
        <v>420</v>
      </c>
      <c r="D91" t="s">
        <v>426</v>
      </c>
      <c r="E91" t="s">
        <v>25</v>
      </c>
      <c r="F91" t="s">
        <v>43</v>
      </c>
      <c r="G91">
        <v>4</v>
      </c>
      <c r="H91">
        <v>11</v>
      </c>
      <c r="I91">
        <v>9</v>
      </c>
      <c r="J91">
        <v>0</v>
      </c>
      <c r="K91">
        <v>169</v>
      </c>
      <c r="L91">
        <v>92</v>
      </c>
      <c r="M91">
        <v>8</v>
      </c>
      <c r="N91">
        <v>0</v>
      </c>
      <c r="O91">
        <v>0</v>
      </c>
      <c r="P91">
        <v>164</v>
      </c>
      <c r="Q91">
        <v>7</v>
      </c>
      <c r="S91" t="str">
        <f t="shared" si="1"/>
        <v>AI4</v>
      </c>
      <c r="T91">
        <f>VLOOKUP(S91,Mang_Elev!$Q:$R,2,FALSE)</f>
        <v>0.51400000000000001</v>
      </c>
    </row>
    <row r="92" spans="1:20" x14ac:dyDescent="0.25">
      <c r="A92" s="1">
        <v>45048</v>
      </c>
      <c r="B92" s="2">
        <v>0.53402777777777777</v>
      </c>
      <c r="C92" t="s">
        <v>420</v>
      </c>
      <c r="D92" t="s">
        <v>426</v>
      </c>
      <c r="E92" t="s">
        <v>25</v>
      </c>
      <c r="F92" t="s">
        <v>43</v>
      </c>
      <c r="G92">
        <v>4</v>
      </c>
      <c r="H92">
        <v>11</v>
      </c>
      <c r="I92">
        <v>9</v>
      </c>
      <c r="J92">
        <v>0</v>
      </c>
      <c r="K92">
        <v>169</v>
      </c>
      <c r="L92">
        <v>92</v>
      </c>
      <c r="M92">
        <v>8</v>
      </c>
      <c r="N92">
        <v>0</v>
      </c>
      <c r="O92">
        <v>0</v>
      </c>
      <c r="P92">
        <v>185</v>
      </c>
      <c r="Q92">
        <v>7</v>
      </c>
      <c r="S92" t="str">
        <f t="shared" si="1"/>
        <v>AI4</v>
      </c>
      <c r="T92">
        <f>VLOOKUP(S92,Mang_Elev!$Q:$R,2,FALSE)</f>
        <v>0.51400000000000001</v>
      </c>
    </row>
    <row r="93" spans="1:20" x14ac:dyDescent="0.25">
      <c r="A93" s="1">
        <v>45048</v>
      </c>
      <c r="B93" s="2">
        <v>0.53402777777777777</v>
      </c>
      <c r="C93" t="s">
        <v>420</v>
      </c>
      <c r="D93" t="s">
        <v>426</v>
      </c>
      <c r="E93" t="s">
        <v>25</v>
      </c>
      <c r="F93" t="s">
        <v>43</v>
      </c>
      <c r="G93">
        <v>4</v>
      </c>
      <c r="H93">
        <v>11</v>
      </c>
      <c r="I93">
        <v>9</v>
      </c>
      <c r="J93">
        <v>0</v>
      </c>
      <c r="K93">
        <v>169</v>
      </c>
      <c r="L93">
        <v>92</v>
      </c>
      <c r="M93">
        <v>8</v>
      </c>
      <c r="N93">
        <v>0</v>
      </c>
      <c r="O93">
        <v>0</v>
      </c>
      <c r="P93">
        <v>90</v>
      </c>
      <c r="Q93">
        <v>6</v>
      </c>
      <c r="S93" t="str">
        <f t="shared" si="1"/>
        <v>AI4</v>
      </c>
      <c r="T93">
        <f>VLOOKUP(S93,Mang_Elev!$Q:$R,2,FALSE)</f>
        <v>0.51400000000000001</v>
      </c>
    </row>
    <row r="94" spans="1:20" x14ac:dyDescent="0.25">
      <c r="A94" s="1">
        <v>45048</v>
      </c>
      <c r="B94" s="2">
        <v>0.53402777777777777</v>
      </c>
      <c r="C94" t="s">
        <v>420</v>
      </c>
      <c r="D94" t="s">
        <v>426</v>
      </c>
      <c r="E94" t="s">
        <v>25</v>
      </c>
      <c r="F94" t="s">
        <v>43</v>
      </c>
      <c r="G94">
        <v>4</v>
      </c>
      <c r="H94">
        <v>11</v>
      </c>
      <c r="I94">
        <v>9</v>
      </c>
      <c r="J94">
        <v>0</v>
      </c>
      <c r="K94">
        <v>169</v>
      </c>
      <c r="L94">
        <v>92</v>
      </c>
      <c r="M94">
        <v>8</v>
      </c>
      <c r="N94">
        <v>0</v>
      </c>
      <c r="O94">
        <v>0</v>
      </c>
      <c r="P94">
        <v>109</v>
      </c>
      <c r="Q94">
        <v>6</v>
      </c>
      <c r="S94" t="str">
        <f t="shared" si="1"/>
        <v>AI4</v>
      </c>
      <c r="T94">
        <f>VLOOKUP(S94,Mang_Elev!$Q:$R,2,FALSE)</f>
        <v>0.51400000000000001</v>
      </c>
    </row>
    <row r="95" spans="1:20" x14ac:dyDescent="0.25">
      <c r="A95" s="1">
        <v>45048</v>
      </c>
      <c r="B95" s="2">
        <v>0.53402777777777777</v>
      </c>
      <c r="C95" t="s">
        <v>420</v>
      </c>
      <c r="D95" t="s">
        <v>426</v>
      </c>
      <c r="E95" t="s">
        <v>25</v>
      </c>
      <c r="F95" t="s">
        <v>43</v>
      </c>
      <c r="G95">
        <v>4</v>
      </c>
      <c r="H95">
        <v>11</v>
      </c>
      <c r="I95">
        <v>9</v>
      </c>
      <c r="J95">
        <v>0</v>
      </c>
      <c r="K95">
        <v>169</v>
      </c>
      <c r="L95">
        <v>92</v>
      </c>
      <c r="M95">
        <v>8</v>
      </c>
      <c r="N95">
        <v>0</v>
      </c>
      <c r="O95">
        <v>0</v>
      </c>
      <c r="P95">
        <v>121</v>
      </c>
      <c r="Q95">
        <v>7.3</v>
      </c>
      <c r="S95" t="str">
        <f t="shared" si="1"/>
        <v>AI4</v>
      </c>
      <c r="T95">
        <f>VLOOKUP(S95,Mang_Elev!$Q:$R,2,FALSE)</f>
        <v>0.51400000000000001</v>
      </c>
    </row>
    <row r="96" spans="1:20" x14ac:dyDescent="0.25">
      <c r="A96" s="1">
        <v>45048</v>
      </c>
      <c r="B96" s="2">
        <v>0.53402777777777777</v>
      </c>
      <c r="C96" t="s">
        <v>420</v>
      </c>
      <c r="D96" t="s">
        <v>426</v>
      </c>
      <c r="E96" t="s">
        <v>25</v>
      </c>
      <c r="F96" t="s">
        <v>43</v>
      </c>
      <c r="G96">
        <v>4</v>
      </c>
      <c r="H96">
        <v>11</v>
      </c>
      <c r="I96">
        <v>9</v>
      </c>
      <c r="J96">
        <v>0</v>
      </c>
      <c r="K96">
        <v>169</v>
      </c>
      <c r="L96">
        <v>92</v>
      </c>
      <c r="M96">
        <v>8</v>
      </c>
      <c r="N96">
        <v>0</v>
      </c>
      <c r="O96">
        <v>0</v>
      </c>
      <c r="P96">
        <v>123</v>
      </c>
      <c r="Q96">
        <v>7</v>
      </c>
      <c r="S96" t="str">
        <f t="shared" si="1"/>
        <v>AI4</v>
      </c>
      <c r="T96">
        <f>VLOOKUP(S96,Mang_Elev!$Q:$R,2,FALSE)</f>
        <v>0.51400000000000001</v>
      </c>
    </row>
    <row r="97" spans="1:20" x14ac:dyDescent="0.25">
      <c r="A97" s="1">
        <v>45048</v>
      </c>
      <c r="B97" s="2">
        <v>0.53402777777777777</v>
      </c>
      <c r="C97" t="s">
        <v>420</v>
      </c>
      <c r="D97" t="s">
        <v>426</v>
      </c>
      <c r="E97" t="s">
        <v>25</v>
      </c>
      <c r="F97" t="s">
        <v>43</v>
      </c>
      <c r="G97">
        <v>4</v>
      </c>
      <c r="H97">
        <v>11</v>
      </c>
      <c r="I97">
        <v>9</v>
      </c>
      <c r="J97">
        <v>0</v>
      </c>
      <c r="K97">
        <v>169</v>
      </c>
      <c r="L97">
        <v>92</v>
      </c>
      <c r="M97">
        <v>8</v>
      </c>
      <c r="N97">
        <v>0</v>
      </c>
      <c r="O97">
        <v>0</v>
      </c>
      <c r="P97">
        <v>110</v>
      </c>
      <c r="Q97">
        <v>4.9000000000000004</v>
      </c>
      <c r="S97" t="str">
        <f t="shared" si="1"/>
        <v>AI4</v>
      </c>
      <c r="T97">
        <f>VLOOKUP(S97,Mang_Elev!$Q:$R,2,FALSE)</f>
        <v>0.51400000000000001</v>
      </c>
    </row>
    <row r="98" spans="1:20" x14ac:dyDescent="0.25">
      <c r="A98" s="1">
        <v>45048</v>
      </c>
      <c r="B98" s="2">
        <v>0.53402777777777777</v>
      </c>
      <c r="C98" t="s">
        <v>420</v>
      </c>
      <c r="D98" t="s">
        <v>426</v>
      </c>
      <c r="E98" t="s">
        <v>25</v>
      </c>
      <c r="F98" t="s">
        <v>43</v>
      </c>
      <c r="G98">
        <v>4</v>
      </c>
      <c r="H98">
        <v>11</v>
      </c>
      <c r="I98">
        <v>9</v>
      </c>
      <c r="J98">
        <v>0</v>
      </c>
      <c r="K98">
        <v>169</v>
      </c>
      <c r="L98">
        <v>92</v>
      </c>
      <c r="M98">
        <v>8</v>
      </c>
      <c r="N98">
        <v>0</v>
      </c>
      <c r="O98">
        <v>0</v>
      </c>
      <c r="P98">
        <v>121</v>
      </c>
      <c r="Q98">
        <v>5</v>
      </c>
      <c r="S98" t="str">
        <f t="shared" si="1"/>
        <v>AI4</v>
      </c>
      <c r="T98">
        <f>VLOOKUP(S98,Mang_Elev!$Q:$R,2,FALSE)</f>
        <v>0.51400000000000001</v>
      </c>
    </row>
    <row r="99" spans="1:20" x14ac:dyDescent="0.25">
      <c r="A99" s="1">
        <v>45048</v>
      </c>
      <c r="B99" s="2">
        <v>0.53402777777777777</v>
      </c>
      <c r="C99" t="s">
        <v>420</v>
      </c>
      <c r="D99" t="s">
        <v>426</v>
      </c>
      <c r="E99" t="s">
        <v>25</v>
      </c>
      <c r="F99" t="s">
        <v>43</v>
      </c>
      <c r="G99">
        <v>4</v>
      </c>
      <c r="H99">
        <v>11</v>
      </c>
      <c r="I99">
        <v>9</v>
      </c>
      <c r="J99">
        <v>0</v>
      </c>
      <c r="K99">
        <v>169</v>
      </c>
      <c r="L99">
        <v>92</v>
      </c>
      <c r="M99">
        <v>8</v>
      </c>
      <c r="N99">
        <v>0</v>
      </c>
      <c r="O99">
        <v>0</v>
      </c>
      <c r="P99">
        <v>105</v>
      </c>
      <c r="Q99">
        <v>5.9</v>
      </c>
      <c r="S99" t="str">
        <f t="shared" si="1"/>
        <v>AI4</v>
      </c>
      <c r="T99">
        <f>VLOOKUP(S99,Mang_Elev!$Q:$R,2,FALSE)</f>
        <v>0.51400000000000001</v>
      </c>
    </row>
    <row r="100" spans="1:20" x14ac:dyDescent="0.25">
      <c r="A100" s="1">
        <v>45048</v>
      </c>
      <c r="B100" s="2">
        <v>0.53402777777777777</v>
      </c>
      <c r="C100" t="s">
        <v>420</v>
      </c>
      <c r="D100" t="s">
        <v>426</v>
      </c>
      <c r="E100" t="s">
        <v>25</v>
      </c>
      <c r="F100" t="s">
        <v>43</v>
      </c>
      <c r="G100">
        <v>4</v>
      </c>
      <c r="H100">
        <v>11</v>
      </c>
      <c r="I100">
        <v>9</v>
      </c>
      <c r="J100">
        <v>0</v>
      </c>
      <c r="K100">
        <v>169</v>
      </c>
      <c r="L100">
        <v>92</v>
      </c>
      <c r="M100">
        <v>8</v>
      </c>
      <c r="N100">
        <v>0</v>
      </c>
      <c r="O100">
        <v>0</v>
      </c>
      <c r="P100">
        <v>172</v>
      </c>
      <c r="Q100">
        <v>8.5</v>
      </c>
      <c r="S100" t="str">
        <f t="shared" si="1"/>
        <v>AI4</v>
      </c>
      <c r="T100">
        <f>VLOOKUP(S100,Mang_Elev!$Q:$R,2,FALSE)</f>
        <v>0.51400000000000001</v>
      </c>
    </row>
    <row r="101" spans="1:20" x14ac:dyDescent="0.25">
      <c r="A101" s="1">
        <v>45054</v>
      </c>
      <c r="B101" s="2">
        <v>0.57500000000000007</v>
      </c>
      <c r="C101" t="s">
        <v>420</v>
      </c>
      <c r="D101" t="s">
        <v>428</v>
      </c>
      <c r="E101" t="s">
        <v>25</v>
      </c>
      <c r="F101" t="s">
        <v>43</v>
      </c>
      <c r="G101">
        <v>5</v>
      </c>
      <c r="H101">
        <v>2</v>
      </c>
      <c r="I101">
        <v>6</v>
      </c>
      <c r="J101">
        <v>0</v>
      </c>
      <c r="K101">
        <v>185</v>
      </c>
      <c r="L101" t="s">
        <v>255</v>
      </c>
      <c r="M101" t="s">
        <v>255</v>
      </c>
      <c r="N101" t="s">
        <v>255</v>
      </c>
      <c r="O101" t="s">
        <v>255</v>
      </c>
      <c r="P101">
        <v>250</v>
      </c>
      <c r="Q101">
        <v>6</v>
      </c>
      <c r="R101" t="s">
        <v>429</v>
      </c>
      <c r="S101" t="str">
        <f t="shared" si="1"/>
        <v>AI5</v>
      </c>
      <c r="T101">
        <f>VLOOKUP(S101,Mang_Elev!$Q:$R,2,FALSE)</f>
        <v>0.54</v>
      </c>
    </row>
    <row r="102" spans="1:20" x14ac:dyDescent="0.25">
      <c r="A102" s="1">
        <v>45054</v>
      </c>
      <c r="B102" s="2">
        <v>0.57500000000000007</v>
      </c>
      <c r="C102" t="s">
        <v>420</v>
      </c>
      <c r="D102" t="s">
        <v>428</v>
      </c>
      <c r="E102" t="s">
        <v>25</v>
      </c>
      <c r="F102" t="s">
        <v>43</v>
      </c>
      <c r="G102">
        <v>5</v>
      </c>
      <c r="H102">
        <v>2</v>
      </c>
      <c r="I102">
        <v>6</v>
      </c>
      <c r="J102">
        <v>0</v>
      </c>
      <c r="K102">
        <v>185</v>
      </c>
      <c r="L102" t="s">
        <v>255</v>
      </c>
      <c r="M102" t="s">
        <v>255</v>
      </c>
      <c r="N102" t="s">
        <v>255</v>
      </c>
      <c r="O102" t="s">
        <v>255</v>
      </c>
      <c r="P102">
        <v>197</v>
      </c>
      <c r="Q102">
        <v>4.5</v>
      </c>
      <c r="R102" t="s">
        <v>429</v>
      </c>
      <c r="S102" t="str">
        <f t="shared" si="1"/>
        <v>AI5</v>
      </c>
      <c r="T102">
        <f>VLOOKUP(S102,Mang_Elev!$Q:$R,2,FALSE)</f>
        <v>0.54</v>
      </c>
    </row>
    <row r="103" spans="1:20" x14ac:dyDescent="0.25">
      <c r="A103" s="1">
        <v>45054</v>
      </c>
      <c r="B103" s="2">
        <v>0.57500000000000007</v>
      </c>
      <c r="C103" t="s">
        <v>420</v>
      </c>
      <c r="D103" t="s">
        <v>428</v>
      </c>
      <c r="E103" t="s">
        <v>25</v>
      </c>
      <c r="F103" t="s">
        <v>43</v>
      </c>
      <c r="G103">
        <v>5</v>
      </c>
      <c r="H103">
        <v>2</v>
      </c>
      <c r="I103">
        <v>6</v>
      </c>
      <c r="J103">
        <v>0</v>
      </c>
      <c r="K103">
        <v>185</v>
      </c>
      <c r="L103" t="s">
        <v>255</v>
      </c>
      <c r="M103" t="s">
        <v>255</v>
      </c>
      <c r="N103" t="s">
        <v>255</v>
      </c>
      <c r="O103" t="s">
        <v>255</v>
      </c>
      <c r="P103">
        <v>281</v>
      </c>
      <c r="Q103">
        <v>7</v>
      </c>
      <c r="R103" t="s">
        <v>429</v>
      </c>
      <c r="S103" t="str">
        <f t="shared" si="1"/>
        <v>AI5</v>
      </c>
      <c r="T103">
        <f>VLOOKUP(S103,Mang_Elev!$Q:$R,2,FALSE)</f>
        <v>0.54</v>
      </c>
    </row>
    <row r="104" spans="1:20" x14ac:dyDescent="0.25">
      <c r="A104" s="1">
        <v>45054</v>
      </c>
      <c r="B104" s="2">
        <v>0.57500000000000007</v>
      </c>
      <c r="C104" t="s">
        <v>420</v>
      </c>
      <c r="D104" t="s">
        <v>428</v>
      </c>
      <c r="E104" t="s">
        <v>25</v>
      </c>
      <c r="F104" t="s">
        <v>43</v>
      </c>
      <c r="G104">
        <v>5</v>
      </c>
      <c r="H104">
        <v>2</v>
      </c>
      <c r="I104">
        <v>6</v>
      </c>
      <c r="J104">
        <v>0</v>
      </c>
      <c r="K104">
        <v>185</v>
      </c>
      <c r="L104" t="s">
        <v>255</v>
      </c>
      <c r="M104" t="s">
        <v>255</v>
      </c>
      <c r="N104" t="s">
        <v>255</v>
      </c>
      <c r="O104" t="s">
        <v>255</v>
      </c>
      <c r="P104">
        <v>284</v>
      </c>
      <c r="Q104">
        <v>7</v>
      </c>
      <c r="R104" t="s">
        <v>429</v>
      </c>
      <c r="S104" t="str">
        <f t="shared" si="1"/>
        <v>AI5</v>
      </c>
      <c r="T104">
        <f>VLOOKUP(S104,Mang_Elev!$Q:$R,2,FALSE)</f>
        <v>0.54</v>
      </c>
    </row>
    <row r="105" spans="1:20" x14ac:dyDescent="0.25">
      <c r="A105" s="1">
        <v>45054</v>
      </c>
      <c r="B105" s="2">
        <v>0.57500000000000007</v>
      </c>
      <c r="C105" t="s">
        <v>420</v>
      </c>
      <c r="D105" t="s">
        <v>428</v>
      </c>
      <c r="E105" t="s">
        <v>25</v>
      </c>
      <c r="F105" t="s">
        <v>43</v>
      </c>
      <c r="G105">
        <v>5</v>
      </c>
      <c r="H105">
        <v>2</v>
      </c>
      <c r="I105">
        <v>6</v>
      </c>
      <c r="J105">
        <v>0</v>
      </c>
      <c r="K105">
        <v>185</v>
      </c>
      <c r="L105" t="s">
        <v>255</v>
      </c>
      <c r="M105" t="s">
        <v>255</v>
      </c>
      <c r="N105" t="s">
        <v>255</v>
      </c>
      <c r="O105" t="s">
        <v>255</v>
      </c>
      <c r="P105">
        <v>212</v>
      </c>
      <c r="Q105">
        <v>7</v>
      </c>
      <c r="R105" t="s">
        <v>429</v>
      </c>
      <c r="S105" t="str">
        <f t="shared" si="1"/>
        <v>AI5</v>
      </c>
      <c r="T105">
        <f>VLOOKUP(S105,Mang_Elev!$Q:$R,2,FALSE)</f>
        <v>0.54</v>
      </c>
    </row>
    <row r="106" spans="1:20" x14ac:dyDescent="0.25">
      <c r="A106" s="1">
        <v>45054</v>
      </c>
      <c r="B106" s="2">
        <v>0.57500000000000007</v>
      </c>
      <c r="C106" t="s">
        <v>420</v>
      </c>
      <c r="D106" t="s">
        <v>428</v>
      </c>
      <c r="E106" t="s">
        <v>25</v>
      </c>
      <c r="F106" t="s">
        <v>43</v>
      </c>
      <c r="G106">
        <v>5</v>
      </c>
      <c r="H106">
        <v>2</v>
      </c>
      <c r="I106">
        <v>6</v>
      </c>
      <c r="J106">
        <v>0</v>
      </c>
      <c r="K106">
        <v>185</v>
      </c>
      <c r="L106" t="s">
        <v>255</v>
      </c>
      <c r="M106" t="s">
        <v>255</v>
      </c>
      <c r="N106" t="s">
        <v>255</v>
      </c>
      <c r="O106" t="s">
        <v>255</v>
      </c>
      <c r="P106">
        <v>165</v>
      </c>
      <c r="Q106">
        <v>5.5</v>
      </c>
      <c r="R106" t="s">
        <v>429</v>
      </c>
      <c r="S106" t="str">
        <f t="shared" si="1"/>
        <v>AI5</v>
      </c>
      <c r="T106">
        <f>VLOOKUP(S106,Mang_Elev!$Q:$R,2,FALSE)</f>
        <v>0.54</v>
      </c>
    </row>
    <row r="107" spans="1:20" x14ac:dyDescent="0.25">
      <c r="A107" s="1">
        <v>45054</v>
      </c>
      <c r="B107" s="2">
        <v>0.57500000000000007</v>
      </c>
      <c r="C107" t="s">
        <v>420</v>
      </c>
      <c r="D107" t="s">
        <v>428</v>
      </c>
      <c r="E107" t="s">
        <v>25</v>
      </c>
      <c r="F107" t="s">
        <v>43</v>
      </c>
      <c r="G107">
        <v>5</v>
      </c>
      <c r="H107">
        <v>2</v>
      </c>
      <c r="I107">
        <v>6</v>
      </c>
      <c r="J107">
        <v>0</v>
      </c>
      <c r="K107">
        <v>185</v>
      </c>
      <c r="L107" t="s">
        <v>255</v>
      </c>
      <c r="M107" t="s">
        <v>255</v>
      </c>
      <c r="N107" t="s">
        <v>255</v>
      </c>
      <c r="O107" t="s">
        <v>255</v>
      </c>
      <c r="P107">
        <v>220</v>
      </c>
      <c r="Q107">
        <v>19</v>
      </c>
      <c r="R107" t="s">
        <v>429</v>
      </c>
      <c r="S107" t="str">
        <f t="shared" si="1"/>
        <v>AI5</v>
      </c>
      <c r="T107">
        <f>VLOOKUP(S107,Mang_Elev!$Q:$R,2,FALSE)</f>
        <v>0.54</v>
      </c>
    </row>
    <row r="108" spans="1:20" x14ac:dyDescent="0.25">
      <c r="A108" s="1">
        <v>45054</v>
      </c>
      <c r="B108" s="2">
        <v>0.57500000000000007</v>
      </c>
      <c r="C108" t="s">
        <v>420</v>
      </c>
      <c r="D108" t="s">
        <v>428</v>
      </c>
      <c r="E108" t="s">
        <v>25</v>
      </c>
      <c r="F108" t="s">
        <v>43</v>
      </c>
      <c r="G108">
        <v>5</v>
      </c>
      <c r="H108">
        <v>2</v>
      </c>
      <c r="I108">
        <v>6</v>
      </c>
      <c r="J108">
        <v>0</v>
      </c>
      <c r="K108">
        <v>185</v>
      </c>
      <c r="L108" t="s">
        <v>255</v>
      </c>
      <c r="M108" t="s">
        <v>255</v>
      </c>
      <c r="N108" t="s">
        <v>255</v>
      </c>
      <c r="O108" t="s">
        <v>255</v>
      </c>
      <c r="P108">
        <v>130</v>
      </c>
      <c r="Q108">
        <v>5</v>
      </c>
      <c r="R108" t="s">
        <v>429</v>
      </c>
      <c r="S108" t="str">
        <f t="shared" si="1"/>
        <v>AI5</v>
      </c>
      <c r="T108">
        <f>VLOOKUP(S108,Mang_Elev!$Q:$R,2,FALSE)</f>
        <v>0.54</v>
      </c>
    </row>
    <row r="109" spans="1:20" x14ac:dyDescent="0.25">
      <c r="A109" s="1">
        <v>45054</v>
      </c>
      <c r="B109" s="2">
        <v>0.57500000000000007</v>
      </c>
      <c r="C109" t="s">
        <v>420</v>
      </c>
      <c r="D109" t="s">
        <v>428</v>
      </c>
      <c r="E109" t="s">
        <v>25</v>
      </c>
      <c r="F109" t="s">
        <v>43</v>
      </c>
      <c r="G109">
        <v>5</v>
      </c>
      <c r="H109">
        <v>2</v>
      </c>
      <c r="I109">
        <v>6</v>
      </c>
      <c r="J109">
        <v>0</v>
      </c>
      <c r="K109">
        <v>185</v>
      </c>
      <c r="L109" t="s">
        <v>255</v>
      </c>
      <c r="M109" t="s">
        <v>255</v>
      </c>
      <c r="N109" t="s">
        <v>255</v>
      </c>
      <c r="O109" t="s">
        <v>255</v>
      </c>
      <c r="P109">
        <v>234</v>
      </c>
      <c r="Q109">
        <v>8</v>
      </c>
      <c r="R109" t="s">
        <v>429</v>
      </c>
      <c r="S109" t="str">
        <f t="shared" si="1"/>
        <v>AI5</v>
      </c>
      <c r="T109">
        <f>VLOOKUP(S109,Mang_Elev!$Q:$R,2,FALSE)</f>
        <v>0.54</v>
      </c>
    </row>
    <row r="110" spans="1:20" x14ac:dyDescent="0.25">
      <c r="A110" s="1">
        <v>45054</v>
      </c>
      <c r="B110" s="2">
        <v>0.57500000000000007</v>
      </c>
      <c r="C110" t="s">
        <v>420</v>
      </c>
      <c r="D110" t="s">
        <v>428</v>
      </c>
      <c r="E110" t="s">
        <v>25</v>
      </c>
      <c r="F110" t="s">
        <v>43</v>
      </c>
      <c r="G110">
        <v>5</v>
      </c>
      <c r="H110">
        <v>2</v>
      </c>
      <c r="I110">
        <v>6</v>
      </c>
      <c r="J110">
        <v>0</v>
      </c>
      <c r="K110">
        <v>185</v>
      </c>
      <c r="L110" t="s">
        <v>255</v>
      </c>
      <c r="M110" t="s">
        <v>255</v>
      </c>
      <c r="N110" t="s">
        <v>255</v>
      </c>
      <c r="O110" t="s">
        <v>255</v>
      </c>
      <c r="P110">
        <v>220</v>
      </c>
      <c r="Q110">
        <v>8</v>
      </c>
      <c r="R110" t="s">
        <v>429</v>
      </c>
      <c r="S110" t="str">
        <f t="shared" si="1"/>
        <v>AI5</v>
      </c>
      <c r="T110">
        <f>VLOOKUP(S110,Mang_Elev!$Q:$R,2,FALSE)</f>
        <v>0.54</v>
      </c>
    </row>
    <row r="111" spans="1:20" x14ac:dyDescent="0.25">
      <c r="A111" s="1">
        <v>45054</v>
      </c>
      <c r="B111" s="2">
        <v>0.57500000000000007</v>
      </c>
      <c r="C111" t="s">
        <v>420</v>
      </c>
      <c r="D111" t="s">
        <v>428</v>
      </c>
      <c r="E111" t="s">
        <v>25</v>
      </c>
      <c r="F111" t="s">
        <v>43</v>
      </c>
      <c r="G111">
        <v>5</v>
      </c>
      <c r="H111">
        <v>0</v>
      </c>
      <c r="I111">
        <v>3</v>
      </c>
      <c r="J111">
        <v>0</v>
      </c>
      <c r="K111">
        <v>179</v>
      </c>
      <c r="L111" t="s">
        <v>255</v>
      </c>
      <c r="M111" t="s">
        <v>255</v>
      </c>
      <c r="N111" t="s">
        <v>255</v>
      </c>
      <c r="O111" t="s">
        <v>255</v>
      </c>
      <c r="P111">
        <v>186</v>
      </c>
      <c r="Q111">
        <v>5.5</v>
      </c>
      <c r="R111" t="s">
        <v>429</v>
      </c>
      <c r="S111" t="str">
        <f t="shared" si="1"/>
        <v>AI5</v>
      </c>
      <c r="T111">
        <f>VLOOKUP(S111,Mang_Elev!$Q:$R,2,FALSE)</f>
        <v>0.54</v>
      </c>
    </row>
    <row r="112" spans="1:20" x14ac:dyDescent="0.25">
      <c r="A112" s="1">
        <v>45054</v>
      </c>
      <c r="B112" s="2">
        <v>0.57500000000000007</v>
      </c>
      <c r="C112" t="s">
        <v>420</v>
      </c>
      <c r="D112" t="s">
        <v>428</v>
      </c>
      <c r="E112" t="s">
        <v>25</v>
      </c>
      <c r="F112" t="s">
        <v>43</v>
      </c>
      <c r="G112">
        <v>5</v>
      </c>
      <c r="H112">
        <v>0</v>
      </c>
      <c r="I112">
        <v>3</v>
      </c>
      <c r="J112">
        <v>0</v>
      </c>
      <c r="K112">
        <v>179</v>
      </c>
      <c r="L112" t="s">
        <v>255</v>
      </c>
      <c r="M112" t="s">
        <v>255</v>
      </c>
      <c r="N112" t="s">
        <v>255</v>
      </c>
      <c r="O112" t="s">
        <v>255</v>
      </c>
      <c r="P112">
        <v>222</v>
      </c>
      <c r="Q112">
        <v>8</v>
      </c>
      <c r="R112" t="s">
        <v>429</v>
      </c>
      <c r="S112" t="str">
        <f t="shared" si="1"/>
        <v>AI5</v>
      </c>
      <c r="T112">
        <f>VLOOKUP(S112,Mang_Elev!$Q:$R,2,FALSE)</f>
        <v>0.54</v>
      </c>
    </row>
    <row r="113" spans="1:20" x14ac:dyDescent="0.25">
      <c r="A113" s="1">
        <v>45054</v>
      </c>
      <c r="B113" s="2">
        <v>0.57500000000000007</v>
      </c>
      <c r="C113" t="s">
        <v>420</v>
      </c>
      <c r="D113" t="s">
        <v>428</v>
      </c>
      <c r="E113" t="s">
        <v>25</v>
      </c>
      <c r="F113" t="s">
        <v>43</v>
      </c>
      <c r="G113">
        <v>5</v>
      </c>
      <c r="H113">
        <v>0</v>
      </c>
      <c r="I113">
        <v>3</v>
      </c>
      <c r="J113">
        <v>0</v>
      </c>
      <c r="K113">
        <v>179</v>
      </c>
      <c r="L113" t="s">
        <v>255</v>
      </c>
      <c r="M113" t="s">
        <v>255</v>
      </c>
      <c r="N113" t="s">
        <v>255</v>
      </c>
      <c r="O113" t="s">
        <v>255</v>
      </c>
      <c r="P113">
        <v>189</v>
      </c>
      <c r="Q113">
        <v>5</v>
      </c>
      <c r="R113" t="s">
        <v>429</v>
      </c>
      <c r="S113" t="str">
        <f t="shared" si="1"/>
        <v>AI5</v>
      </c>
      <c r="T113">
        <f>VLOOKUP(S113,Mang_Elev!$Q:$R,2,FALSE)</f>
        <v>0.54</v>
      </c>
    </row>
    <row r="114" spans="1:20" x14ac:dyDescent="0.25">
      <c r="A114" s="1">
        <v>45054</v>
      </c>
      <c r="B114" s="2">
        <v>0.57500000000000007</v>
      </c>
      <c r="C114" t="s">
        <v>420</v>
      </c>
      <c r="D114" t="s">
        <v>428</v>
      </c>
      <c r="E114" t="s">
        <v>25</v>
      </c>
      <c r="F114" t="s">
        <v>43</v>
      </c>
      <c r="G114">
        <v>5</v>
      </c>
      <c r="H114">
        <v>0</v>
      </c>
      <c r="I114">
        <v>3</v>
      </c>
      <c r="J114">
        <v>0</v>
      </c>
      <c r="K114">
        <v>179</v>
      </c>
      <c r="L114" t="s">
        <v>255</v>
      </c>
      <c r="M114" t="s">
        <v>255</v>
      </c>
      <c r="N114" t="s">
        <v>255</v>
      </c>
      <c r="O114" t="s">
        <v>255</v>
      </c>
      <c r="P114">
        <v>227</v>
      </c>
      <c r="Q114">
        <v>5</v>
      </c>
      <c r="R114" t="s">
        <v>429</v>
      </c>
      <c r="S114" t="str">
        <f t="shared" si="1"/>
        <v>AI5</v>
      </c>
      <c r="T114">
        <f>VLOOKUP(S114,Mang_Elev!$Q:$R,2,FALSE)</f>
        <v>0.54</v>
      </c>
    </row>
    <row r="115" spans="1:20" x14ac:dyDescent="0.25">
      <c r="A115" s="1">
        <v>45054</v>
      </c>
      <c r="B115" s="2">
        <v>0.57500000000000007</v>
      </c>
      <c r="C115" t="s">
        <v>420</v>
      </c>
      <c r="D115" t="s">
        <v>428</v>
      </c>
      <c r="E115" t="s">
        <v>25</v>
      </c>
      <c r="F115" t="s">
        <v>43</v>
      </c>
      <c r="G115">
        <v>5</v>
      </c>
      <c r="H115">
        <v>0</v>
      </c>
      <c r="I115">
        <v>3</v>
      </c>
      <c r="J115">
        <v>0</v>
      </c>
      <c r="K115">
        <v>179</v>
      </c>
      <c r="L115" t="s">
        <v>255</v>
      </c>
      <c r="M115" t="s">
        <v>255</v>
      </c>
      <c r="N115" t="s">
        <v>255</v>
      </c>
      <c r="O115" t="s">
        <v>255</v>
      </c>
      <c r="P115">
        <v>198</v>
      </c>
      <c r="Q115">
        <v>10</v>
      </c>
      <c r="R115" t="s">
        <v>429</v>
      </c>
      <c r="S115" t="str">
        <f t="shared" si="1"/>
        <v>AI5</v>
      </c>
      <c r="T115">
        <f>VLOOKUP(S115,Mang_Elev!$Q:$R,2,FALSE)</f>
        <v>0.54</v>
      </c>
    </row>
    <row r="116" spans="1:20" x14ac:dyDescent="0.25">
      <c r="A116" s="1">
        <v>45054</v>
      </c>
      <c r="B116" s="2">
        <v>0.57500000000000007</v>
      </c>
      <c r="C116" t="s">
        <v>420</v>
      </c>
      <c r="D116" t="s">
        <v>428</v>
      </c>
      <c r="E116" t="s">
        <v>25</v>
      </c>
      <c r="F116" t="s">
        <v>43</v>
      </c>
      <c r="G116">
        <v>5</v>
      </c>
      <c r="H116">
        <v>0</v>
      </c>
      <c r="I116">
        <v>3</v>
      </c>
      <c r="J116">
        <v>0</v>
      </c>
      <c r="K116">
        <v>179</v>
      </c>
      <c r="L116" t="s">
        <v>255</v>
      </c>
      <c r="M116" t="s">
        <v>255</v>
      </c>
      <c r="N116" t="s">
        <v>255</v>
      </c>
      <c r="O116" t="s">
        <v>255</v>
      </c>
      <c r="P116">
        <v>240</v>
      </c>
      <c r="Q116">
        <v>5.9</v>
      </c>
      <c r="R116" t="s">
        <v>429</v>
      </c>
      <c r="S116" t="str">
        <f t="shared" si="1"/>
        <v>AI5</v>
      </c>
      <c r="T116">
        <f>VLOOKUP(S116,Mang_Elev!$Q:$R,2,FALSE)</f>
        <v>0.54</v>
      </c>
    </row>
    <row r="117" spans="1:20" x14ac:dyDescent="0.25">
      <c r="A117" s="1">
        <v>45054</v>
      </c>
      <c r="B117" s="2">
        <v>0.57500000000000007</v>
      </c>
      <c r="C117" t="s">
        <v>420</v>
      </c>
      <c r="D117" t="s">
        <v>428</v>
      </c>
      <c r="E117" t="s">
        <v>25</v>
      </c>
      <c r="F117" t="s">
        <v>43</v>
      </c>
      <c r="G117">
        <v>5</v>
      </c>
      <c r="H117">
        <v>0</v>
      </c>
      <c r="I117">
        <v>3</v>
      </c>
      <c r="J117">
        <v>0</v>
      </c>
      <c r="K117">
        <v>179</v>
      </c>
      <c r="L117" t="s">
        <v>255</v>
      </c>
      <c r="M117" t="s">
        <v>255</v>
      </c>
      <c r="N117" t="s">
        <v>255</v>
      </c>
      <c r="O117" t="s">
        <v>255</v>
      </c>
      <c r="P117">
        <v>164</v>
      </c>
      <c r="Q117">
        <v>8</v>
      </c>
      <c r="R117" t="s">
        <v>429</v>
      </c>
      <c r="S117" t="str">
        <f t="shared" si="1"/>
        <v>AI5</v>
      </c>
      <c r="T117">
        <f>VLOOKUP(S117,Mang_Elev!$Q:$R,2,FALSE)</f>
        <v>0.54</v>
      </c>
    </row>
    <row r="118" spans="1:20" x14ac:dyDescent="0.25">
      <c r="A118" s="1">
        <v>45054</v>
      </c>
      <c r="B118" s="2">
        <v>0.57500000000000007</v>
      </c>
      <c r="C118" t="s">
        <v>420</v>
      </c>
      <c r="D118" t="s">
        <v>428</v>
      </c>
      <c r="E118" t="s">
        <v>25</v>
      </c>
      <c r="F118" t="s">
        <v>43</v>
      </c>
      <c r="G118">
        <v>5</v>
      </c>
      <c r="H118">
        <v>0</v>
      </c>
      <c r="I118">
        <v>3</v>
      </c>
      <c r="J118">
        <v>0</v>
      </c>
      <c r="K118">
        <v>179</v>
      </c>
      <c r="L118" t="s">
        <v>255</v>
      </c>
      <c r="M118" t="s">
        <v>255</v>
      </c>
      <c r="N118" t="s">
        <v>255</v>
      </c>
      <c r="O118" t="s">
        <v>255</v>
      </c>
      <c r="P118">
        <v>178</v>
      </c>
      <c r="Q118">
        <v>7</v>
      </c>
      <c r="R118" t="s">
        <v>429</v>
      </c>
      <c r="S118" t="str">
        <f t="shared" si="1"/>
        <v>AI5</v>
      </c>
      <c r="T118">
        <f>VLOOKUP(S118,Mang_Elev!$Q:$R,2,FALSE)</f>
        <v>0.54</v>
      </c>
    </row>
    <row r="119" spans="1:20" x14ac:dyDescent="0.25">
      <c r="A119" s="1">
        <v>45054</v>
      </c>
      <c r="B119" s="2">
        <v>0.57500000000000007</v>
      </c>
      <c r="C119" t="s">
        <v>420</v>
      </c>
      <c r="D119" t="s">
        <v>428</v>
      </c>
      <c r="E119" t="s">
        <v>25</v>
      </c>
      <c r="F119" t="s">
        <v>43</v>
      </c>
      <c r="G119">
        <v>5</v>
      </c>
      <c r="H119">
        <v>0</v>
      </c>
      <c r="I119">
        <v>3</v>
      </c>
      <c r="J119">
        <v>0</v>
      </c>
      <c r="K119">
        <v>179</v>
      </c>
      <c r="L119" t="s">
        <v>255</v>
      </c>
      <c r="M119" t="s">
        <v>255</v>
      </c>
      <c r="N119" t="s">
        <v>255</v>
      </c>
      <c r="O119" t="s">
        <v>255</v>
      </c>
      <c r="P119">
        <v>152</v>
      </c>
      <c r="Q119">
        <v>13</v>
      </c>
      <c r="R119" t="s">
        <v>429</v>
      </c>
      <c r="S119" t="str">
        <f t="shared" si="1"/>
        <v>AI5</v>
      </c>
      <c r="T119">
        <f>VLOOKUP(S119,Mang_Elev!$Q:$R,2,FALSE)</f>
        <v>0.54</v>
      </c>
    </row>
    <row r="120" spans="1:20" x14ac:dyDescent="0.25">
      <c r="A120" s="1">
        <v>45054</v>
      </c>
      <c r="B120" s="2">
        <v>0.57500000000000007</v>
      </c>
      <c r="C120" t="s">
        <v>420</v>
      </c>
      <c r="D120" t="s">
        <v>428</v>
      </c>
      <c r="E120" t="s">
        <v>25</v>
      </c>
      <c r="F120" t="s">
        <v>43</v>
      </c>
      <c r="G120">
        <v>5</v>
      </c>
      <c r="H120">
        <v>0</v>
      </c>
      <c r="I120">
        <v>3</v>
      </c>
      <c r="J120">
        <v>0</v>
      </c>
      <c r="K120">
        <v>179</v>
      </c>
      <c r="L120" t="s">
        <v>255</v>
      </c>
      <c r="M120" t="s">
        <v>255</v>
      </c>
      <c r="N120" t="s">
        <v>255</v>
      </c>
      <c r="O120" t="s">
        <v>255</v>
      </c>
      <c r="P120">
        <v>182</v>
      </c>
      <c r="Q120">
        <v>3</v>
      </c>
      <c r="R120" t="s">
        <v>429</v>
      </c>
      <c r="S120" t="str">
        <f t="shared" si="1"/>
        <v>AI5</v>
      </c>
      <c r="T120">
        <f>VLOOKUP(S120,Mang_Elev!$Q:$R,2,FALSE)</f>
        <v>0.54</v>
      </c>
    </row>
    <row r="121" spans="1:20" x14ac:dyDescent="0.25">
      <c r="A121" s="1">
        <v>45058</v>
      </c>
      <c r="B121" s="2">
        <v>0.59027777777777779</v>
      </c>
      <c r="C121" t="s">
        <v>420</v>
      </c>
      <c r="D121" t="s">
        <v>425</v>
      </c>
      <c r="E121" t="s">
        <v>25</v>
      </c>
      <c r="F121" t="s">
        <v>26</v>
      </c>
      <c r="G121">
        <v>3</v>
      </c>
      <c r="H121">
        <v>0</v>
      </c>
      <c r="I121">
        <v>0</v>
      </c>
      <c r="J121">
        <v>0</v>
      </c>
      <c r="K121">
        <v>77</v>
      </c>
      <c r="L121">
        <v>0</v>
      </c>
      <c r="M121">
        <v>100</v>
      </c>
      <c r="N121">
        <v>0</v>
      </c>
      <c r="O121">
        <v>0</v>
      </c>
      <c r="P121">
        <v>24</v>
      </c>
      <c r="Q121">
        <v>6</v>
      </c>
      <c r="R121" t="s">
        <v>430</v>
      </c>
      <c r="S121" t="str">
        <f t="shared" si="1"/>
        <v>SI3</v>
      </c>
      <c r="T121">
        <f>VLOOKUP(S121,Mang_Elev!$Q:$R,2,FALSE)</f>
        <v>0.68899999999999995</v>
      </c>
    </row>
    <row r="122" spans="1:20" x14ac:dyDescent="0.25">
      <c r="A122" s="1">
        <v>45058</v>
      </c>
      <c r="B122" s="2">
        <v>0.59027777777777779</v>
      </c>
      <c r="C122" t="s">
        <v>420</v>
      </c>
      <c r="D122" t="s">
        <v>425</v>
      </c>
      <c r="E122" t="s">
        <v>25</v>
      </c>
      <c r="F122" t="s">
        <v>26</v>
      </c>
      <c r="G122">
        <v>3</v>
      </c>
      <c r="H122">
        <v>0</v>
      </c>
      <c r="I122">
        <v>0</v>
      </c>
      <c r="J122">
        <v>0</v>
      </c>
      <c r="K122">
        <v>77</v>
      </c>
      <c r="L122">
        <v>0</v>
      </c>
      <c r="M122">
        <v>100</v>
      </c>
      <c r="N122">
        <v>0</v>
      </c>
      <c r="O122">
        <v>0</v>
      </c>
      <c r="P122">
        <v>13</v>
      </c>
      <c r="Q122">
        <v>5</v>
      </c>
      <c r="R122" t="s">
        <v>430</v>
      </c>
      <c r="S122" t="str">
        <f t="shared" si="1"/>
        <v>SI3</v>
      </c>
      <c r="T122">
        <f>VLOOKUP(S122,Mang_Elev!$Q:$R,2,FALSE)</f>
        <v>0.68899999999999995</v>
      </c>
    </row>
    <row r="123" spans="1:20" x14ac:dyDescent="0.25">
      <c r="A123" s="1">
        <v>45058</v>
      </c>
      <c r="B123" s="2">
        <v>0.59027777777777779</v>
      </c>
      <c r="C123" t="s">
        <v>420</v>
      </c>
      <c r="D123" t="s">
        <v>425</v>
      </c>
      <c r="E123" t="s">
        <v>25</v>
      </c>
      <c r="F123" t="s">
        <v>26</v>
      </c>
      <c r="G123">
        <v>3</v>
      </c>
      <c r="H123">
        <v>0</v>
      </c>
      <c r="I123">
        <v>0</v>
      </c>
      <c r="J123">
        <v>0</v>
      </c>
      <c r="K123">
        <v>77</v>
      </c>
      <c r="L123">
        <v>0</v>
      </c>
      <c r="M123">
        <v>100</v>
      </c>
      <c r="N123">
        <v>0</v>
      </c>
      <c r="O123">
        <v>0</v>
      </c>
      <c r="P123">
        <v>30</v>
      </c>
      <c r="Q123">
        <v>6</v>
      </c>
      <c r="R123" t="s">
        <v>430</v>
      </c>
      <c r="S123" t="str">
        <f t="shared" si="1"/>
        <v>SI3</v>
      </c>
      <c r="T123">
        <f>VLOOKUP(S123,Mang_Elev!$Q:$R,2,FALSE)</f>
        <v>0.68899999999999995</v>
      </c>
    </row>
    <row r="124" spans="1:20" x14ac:dyDescent="0.25">
      <c r="A124" s="1">
        <v>45058</v>
      </c>
      <c r="B124" s="2">
        <v>0.59027777777777779</v>
      </c>
      <c r="C124" t="s">
        <v>420</v>
      </c>
      <c r="D124" t="s">
        <v>425</v>
      </c>
      <c r="E124" t="s">
        <v>25</v>
      </c>
      <c r="F124" t="s">
        <v>26</v>
      </c>
      <c r="G124">
        <v>3</v>
      </c>
      <c r="H124">
        <v>0</v>
      </c>
      <c r="I124">
        <v>0</v>
      </c>
      <c r="J124">
        <v>0</v>
      </c>
      <c r="K124">
        <v>77</v>
      </c>
      <c r="L124">
        <v>0</v>
      </c>
      <c r="M124">
        <v>100</v>
      </c>
      <c r="N124">
        <v>0</v>
      </c>
      <c r="O124">
        <v>0</v>
      </c>
      <c r="P124">
        <v>43</v>
      </c>
      <c r="Q124">
        <v>5</v>
      </c>
      <c r="R124" t="s">
        <v>430</v>
      </c>
      <c r="S124" t="str">
        <f t="shared" si="1"/>
        <v>SI3</v>
      </c>
      <c r="T124">
        <f>VLOOKUP(S124,Mang_Elev!$Q:$R,2,FALSE)</f>
        <v>0.68899999999999995</v>
      </c>
    </row>
    <row r="125" spans="1:20" x14ac:dyDescent="0.25">
      <c r="A125" s="1">
        <v>45058</v>
      </c>
      <c r="B125" s="2">
        <v>0.59027777777777779</v>
      </c>
      <c r="C125" t="s">
        <v>420</v>
      </c>
      <c r="D125" t="s">
        <v>425</v>
      </c>
      <c r="E125" t="s">
        <v>25</v>
      </c>
      <c r="F125" t="s">
        <v>26</v>
      </c>
      <c r="G125">
        <v>3</v>
      </c>
      <c r="H125">
        <v>0</v>
      </c>
      <c r="I125">
        <v>0</v>
      </c>
      <c r="J125">
        <v>0</v>
      </c>
      <c r="K125">
        <v>77</v>
      </c>
      <c r="L125">
        <v>0</v>
      </c>
      <c r="M125">
        <v>100</v>
      </c>
      <c r="N125">
        <v>0</v>
      </c>
      <c r="O125">
        <v>0</v>
      </c>
      <c r="P125">
        <v>42</v>
      </c>
      <c r="Q125">
        <v>7</v>
      </c>
      <c r="R125" t="s">
        <v>430</v>
      </c>
      <c r="S125" t="str">
        <f t="shared" si="1"/>
        <v>SI3</v>
      </c>
      <c r="T125">
        <f>VLOOKUP(S125,Mang_Elev!$Q:$R,2,FALSE)</f>
        <v>0.68899999999999995</v>
      </c>
    </row>
    <row r="126" spans="1:20" x14ac:dyDescent="0.25">
      <c r="A126" s="1">
        <v>45058</v>
      </c>
      <c r="B126" s="2">
        <v>0.59027777777777779</v>
      </c>
      <c r="C126" t="s">
        <v>420</v>
      </c>
      <c r="D126" t="s">
        <v>425</v>
      </c>
      <c r="E126" t="s">
        <v>25</v>
      </c>
      <c r="F126" t="s">
        <v>26</v>
      </c>
      <c r="G126">
        <v>3</v>
      </c>
      <c r="H126">
        <v>0</v>
      </c>
      <c r="I126">
        <v>0</v>
      </c>
      <c r="J126">
        <v>0</v>
      </c>
      <c r="K126">
        <v>77</v>
      </c>
      <c r="L126">
        <v>0</v>
      </c>
      <c r="M126">
        <v>100</v>
      </c>
      <c r="N126">
        <v>0</v>
      </c>
      <c r="O126">
        <v>0</v>
      </c>
      <c r="P126">
        <v>25</v>
      </c>
      <c r="Q126">
        <v>5.5</v>
      </c>
      <c r="R126" t="s">
        <v>430</v>
      </c>
      <c r="S126" t="str">
        <f t="shared" si="1"/>
        <v>SI3</v>
      </c>
      <c r="T126">
        <f>VLOOKUP(S126,Mang_Elev!$Q:$R,2,FALSE)</f>
        <v>0.68899999999999995</v>
      </c>
    </row>
    <row r="127" spans="1:20" x14ac:dyDescent="0.25">
      <c r="A127" s="1">
        <v>45058</v>
      </c>
      <c r="B127" s="2">
        <v>0.59027777777777779</v>
      </c>
      <c r="C127" t="s">
        <v>420</v>
      </c>
      <c r="D127" t="s">
        <v>425</v>
      </c>
      <c r="E127" t="s">
        <v>25</v>
      </c>
      <c r="F127" t="s">
        <v>26</v>
      </c>
      <c r="G127">
        <v>3</v>
      </c>
      <c r="H127">
        <v>0</v>
      </c>
      <c r="I127">
        <v>0</v>
      </c>
      <c r="J127">
        <v>0</v>
      </c>
      <c r="K127">
        <v>77</v>
      </c>
      <c r="L127">
        <v>0</v>
      </c>
      <c r="M127">
        <v>100</v>
      </c>
      <c r="N127">
        <v>0</v>
      </c>
      <c r="O127">
        <v>0</v>
      </c>
      <c r="P127">
        <v>27</v>
      </c>
      <c r="Q127">
        <v>4</v>
      </c>
      <c r="R127" t="s">
        <v>430</v>
      </c>
      <c r="S127" t="str">
        <f t="shared" si="1"/>
        <v>SI3</v>
      </c>
      <c r="T127">
        <f>VLOOKUP(S127,Mang_Elev!$Q:$R,2,FALSE)</f>
        <v>0.68899999999999995</v>
      </c>
    </row>
    <row r="128" spans="1:20" x14ac:dyDescent="0.25">
      <c r="A128" s="1">
        <v>45058</v>
      </c>
      <c r="B128" s="2">
        <v>0.59027777777777779</v>
      </c>
      <c r="C128" t="s">
        <v>420</v>
      </c>
      <c r="D128" t="s">
        <v>425</v>
      </c>
      <c r="E128" t="s">
        <v>25</v>
      </c>
      <c r="F128" t="s">
        <v>26</v>
      </c>
      <c r="G128">
        <v>3</v>
      </c>
      <c r="H128">
        <v>0</v>
      </c>
      <c r="I128">
        <v>0</v>
      </c>
      <c r="J128">
        <v>0</v>
      </c>
      <c r="K128">
        <v>77</v>
      </c>
      <c r="L128">
        <v>0</v>
      </c>
      <c r="M128">
        <v>100</v>
      </c>
      <c r="N128">
        <v>0</v>
      </c>
      <c r="O128">
        <v>0</v>
      </c>
      <c r="P128">
        <v>44</v>
      </c>
      <c r="Q128">
        <v>6</v>
      </c>
      <c r="R128" t="s">
        <v>430</v>
      </c>
      <c r="S128" t="str">
        <f t="shared" si="1"/>
        <v>SI3</v>
      </c>
      <c r="T128">
        <f>VLOOKUP(S128,Mang_Elev!$Q:$R,2,FALSE)</f>
        <v>0.68899999999999995</v>
      </c>
    </row>
    <row r="129" spans="1:20" x14ac:dyDescent="0.25">
      <c r="A129" s="1">
        <v>45058</v>
      </c>
      <c r="B129" s="2">
        <v>0.59027777777777779</v>
      </c>
      <c r="C129" t="s">
        <v>420</v>
      </c>
      <c r="D129" t="s">
        <v>425</v>
      </c>
      <c r="E129" t="s">
        <v>25</v>
      </c>
      <c r="F129" t="s">
        <v>26</v>
      </c>
      <c r="G129">
        <v>3</v>
      </c>
      <c r="H129">
        <v>0</v>
      </c>
      <c r="I129">
        <v>0</v>
      </c>
      <c r="J129">
        <v>0</v>
      </c>
      <c r="K129">
        <v>77</v>
      </c>
      <c r="L129">
        <v>0</v>
      </c>
      <c r="M129">
        <v>100</v>
      </c>
      <c r="N129">
        <v>0</v>
      </c>
      <c r="O129">
        <v>0</v>
      </c>
      <c r="P129">
        <v>25</v>
      </c>
      <c r="Q129">
        <v>8</v>
      </c>
      <c r="R129" t="s">
        <v>430</v>
      </c>
      <c r="S129" t="str">
        <f t="shared" si="1"/>
        <v>SI3</v>
      </c>
      <c r="T129">
        <f>VLOOKUP(S129,Mang_Elev!$Q:$R,2,FALSE)</f>
        <v>0.68899999999999995</v>
      </c>
    </row>
    <row r="130" spans="1:20" x14ac:dyDescent="0.25">
      <c r="A130" s="1">
        <v>45058</v>
      </c>
      <c r="B130" s="2">
        <v>0.59027777777777779</v>
      </c>
      <c r="C130" t="s">
        <v>420</v>
      </c>
      <c r="D130" t="s">
        <v>425</v>
      </c>
      <c r="E130" t="s">
        <v>25</v>
      </c>
      <c r="F130" t="s">
        <v>26</v>
      </c>
      <c r="G130">
        <v>3</v>
      </c>
      <c r="H130">
        <v>0</v>
      </c>
      <c r="I130">
        <v>0</v>
      </c>
      <c r="J130">
        <v>0</v>
      </c>
      <c r="K130">
        <v>77</v>
      </c>
      <c r="L130">
        <v>0</v>
      </c>
      <c r="M130">
        <v>100</v>
      </c>
      <c r="N130">
        <v>0</v>
      </c>
      <c r="O130">
        <v>0</v>
      </c>
      <c r="P130">
        <v>48</v>
      </c>
      <c r="Q130">
        <v>5</v>
      </c>
      <c r="R130" t="s">
        <v>430</v>
      </c>
      <c r="S130" t="str">
        <f t="shared" si="1"/>
        <v>SI3</v>
      </c>
      <c r="T130">
        <f>VLOOKUP(S130,Mang_Elev!$Q:$R,2,FALSE)</f>
        <v>0.68899999999999995</v>
      </c>
    </row>
    <row r="131" spans="1:20" x14ac:dyDescent="0.25">
      <c r="A131" s="1">
        <v>45058</v>
      </c>
      <c r="B131" s="2">
        <v>0.59027777777777779</v>
      </c>
      <c r="C131" t="s">
        <v>420</v>
      </c>
      <c r="D131" t="s">
        <v>425</v>
      </c>
      <c r="E131" t="s">
        <v>25</v>
      </c>
      <c r="F131" t="s">
        <v>26</v>
      </c>
      <c r="G131">
        <v>3</v>
      </c>
      <c r="H131">
        <v>0</v>
      </c>
      <c r="I131">
        <v>0</v>
      </c>
      <c r="J131">
        <v>0</v>
      </c>
      <c r="K131">
        <v>81</v>
      </c>
      <c r="L131">
        <v>0</v>
      </c>
      <c r="M131">
        <v>100</v>
      </c>
      <c r="N131">
        <v>0</v>
      </c>
      <c r="O131">
        <v>0</v>
      </c>
      <c r="P131">
        <v>49</v>
      </c>
      <c r="Q131">
        <v>4.5</v>
      </c>
      <c r="R131" t="s">
        <v>430</v>
      </c>
      <c r="S131" t="str">
        <f t="shared" ref="S131:S194" si="3">_xlfn.CONCAT(F131,G131)</f>
        <v>SI3</v>
      </c>
      <c r="T131">
        <f>VLOOKUP(S131,Mang_Elev!$Q:$R,2,FALSE)</f>
        <v>0.68899999999999995</v>
      </c>
    </row>
    <row r="132" spans="1:20" x14ac:dyDescent="0.25">
      <c r="A132" s="1">
        <v>45058</v>
      </c>
      <c r="B132" s="2">
        <v>0.59027777777777779</v>
      </c>
      <c r="C132" t="s">
        <v>420</v>
      </c>
      <c r="D132" t="s">
        <v>425</v>
      </c>
      <c r="E132" t="s">
        <v>25</v>
      </c>
      <c r="F132" t="s">
        <v>26</v>
      </c>
      <c r="G132">
        <v>3</v>
      </c>
      <c r="H132">
        <v>0</v>
      </c>
      <c r="I132">
        <v>0</v>
      </c>
      <c r="J132">
        <v>0</v>
      </c>
      <c r="K132">
        <v>81</v>
      </c>
      <c r="L132">
        <v>0</v>
      </c>
      <c r="M132">
        <v>100</v>
      </c>
      <c r="N132">
        <v>0</v>
      </c>
      <c r="O132">
        <v>0</v>
      </c>
      <c r="P132">
        <v>65</v>
      </c>
      <c r="Q132">
        <v>5.5</v>
      </c>
      <c r="R132" t="s">
        <v>430</v>
      </c>
      <c r="S132" t="str">
        <f t="shared" si="3"/>
        <v>SI3</v>
      </c>
      <c r="T132">
        <f>VLOOKUP(S132,Mang_Elev!$Q:$R,2,FALSE)</f>
        <v>0.68899999999999995</v>
      </c>
    </row>
    <row r="133" spans="1:20" x14ac:dyDescent="0.25">
      <c r="A133" s="1">
        <v>45058</v>
      </c>
      <c r="B133" s="2">
        <v>0.59027777777777779</v>
      </c>
      <c r="C133" t="s">
        <v>420</v>
      </c>
      <c r="D133" t="s">
        <v>425</v>
      </c>
      <c r="E133" t="s">
        <v>25</v>
      </c>
      <c r="F133" t="s">
        <v>26</v>
      </c>
      <c r="G133">
        <v>3</v>
      </c>
      <c r="H133">
        <v>0</v>
      </c>
      <c r="I133">
        <v>0</v>
      </c>
      <c r="J133">
        <v>0</v>
      </c>
      <c r="K133">
        <v>81</v>
      </c>
      <c r="L133">
        <v>0</v>
      </c>
      <c r="M133">
        <v>100</v>
      </c>
      <c r="N133">
        <v>0</v>
      </c>
      <c r="O133">
        <v>0</v>
      </c>
      <c r="P133">
        <v>60</v>
      </c>
      <c r="Q133">
        <v>7</v>
      </c>
      <c r="R133" t="s">
        <v>430</v>
      </c>
      <c r="S133" t="str">
        <f t="shared" si="3"/>
        <v>SI3</v>
      </c>
      <c r="T133">
        <f>VLOOKUP(S133,Mang_Elev!$Q:$R,2,FALSE)</f>
        <v>0.68899999999999995</v>
      </c>
    </row>
    <row r="134" spans="1:20" x14ac:dyDescent="0.25">
      <c r="A134" s="1">
        <v>45058</v>
      </c>
      <c r="B134" s="2">
        <v>0.59027777777777779</v>
      </c>
      <c r="C134" t="s">
        <v>420</v>
      </c>
      <c r="D134" t="s">
        <v>425</v>
      </c>
      <c r="E134" t="s">
        <v>25</v>
      </c>
      <c r="F134" t="s">
        <v>26</v>
      </c>
      <c r="G134">
        <v>3</v>
      </c>
      <c r="H134">
        <v>0</v>
      </c>
      <c r="I134">
        <v>0</v>
      </c>
      <c r="J134">
        <v>0</v>
      </c>
      <c r="K134">
        <v>81</v>
      </c>
      <c r="L134">
        <v>0</v>
      </c>
      <c r="M134">
        <v>100</v>
      </c>
      <c r="N134">
        <v>0</v>
      </c>
      <c r="O134">
        <v>0</v>
      </c>
      <c r="P134">
        <v>51</v>
      </c>
      <c r="Q134">
        <v>5.5</v>
      </c>
      <c r="R134" t="s">
        <v>430</v>
      </c>
      <c r="S134" t="str">
        <f t="shared" si="3"/>
        <v>SI3</v>
      </c>
      <c r="T134">
        <f>VLOOKUP(S134,Mang_Elev!$Q:$R,2,FALSE)</f>
        <v>0.68899999999999995</v>
      </c>
    </row>
    <row r="135" spans="1:20" x14ac:dyDescent="0.25">
      <c r="A135" s="1">
        <v>45058</v>
      </c>
      <c r="B135" s="2">
        <v>0.59027777777777779</v>
      </c>
      <c r="C135" t="s">
        <v>420</v>
      </c>
      <c r="D135" t="s">
        <v>425</v>
      </c>
      <c r="E135" t="s">
        <v>25</v>
      </c>
      <c r="F135" t="s">
        <v>26</v>
      </c>
      <c r="G135">
        <v>3</v>
      </c>
      <c r="H135">
        <v>0</v>
      </c>
      <c r="I135">
        <v>0</v>
      </c>
      <c r="J135">
        <v>0</v>
      </c>
      <c r="K135">
        <v>81</v>
      </c>
      <c r="L135">
        <v>0</v>
      </c>
      <c r="M135">
        <v>100</v>
      </c>
      <c r="N135">
        <v>0</v>
      </c>
      <c r="O135">
        <v>0</v>
      </c>
      <c r="P135">
        <v>38</v>
      </c>
      <c r="Q135">
        <v>4</v>
      </c>
      <c r="R135" t="s">
        <v>430</v>
      </c>
      <c r="S135" t="str">
        <f t="shared" si="3"/>
        <v>SI3</v>
      </c>
      <c r="T135">
        <f>VLOOKUP(S135,Mang_Elev!$Q:$R,2,FALSE)</f>
        <v>0.68899999999999995</v>
      </c>
    </row>
    <row r="136" spans="1:20" x14ac:dyDescent="0.25">
      <c r="A136" s="1">
        <v>45058</v>
      </c>
      <c r="B136" s="2">
        <v>0.59027777777777779</v>
      </c>
      <c r="C136" t="s">
        <v>420</v>
      </c>
      <c r="D136" t="s">
        <v>425</v>
      </c>
      <c r="E136" t="s">
        <v>25</v>
      </c>
      <c r="F136" t="s">
        <v>26</v>
      </c>
      <c r="G136">
        <v>3</v>
      </c>
      <c r="H136">
        <v>0</v>
      </c>
      <c r="I136">
        <v>0</v>
      </c>
      <c r="J136">
        <v>0</v>
      </c>
      <c r="K136">
        <v>81</v>
      </c>
      <c r="L136">
        <v>0</v>
      </c>
      <c r="M136">
        <v>100</v>
      </c>
      <c r="N136">
        <v>0</v>
      </c>
      <c r="O136">
        <v>0</v>
      </c>
      <c r="P136">
        <v>35</v>
      </c>
      <c r="Q136">
        <v>3</v>
      </c>
      <c r="R136" t="s">
        <v>430</v>
      </c>
      <c r="S136" t="str">
        <f t="shared" si="3"/>
        <v>SI3</v>
      </c>
      <c r="T136">
        <f>VLOOKUP(S136,Mang_Elev!$Q:$R,2,FALSE)</f>
        <v>0.68899999999999995</v>
      </c>
    </row>
    <row r="137" spans="1:20" x14ac:dyDescent="0.25">
      <c r="A137" s="1">
        <v>45058</v>
      </c>
      <c r="B137" s="2">
        <v>0.59027777777777779</v>
      </c>
      <c r="C137" t="s">
        <v>420</v>
      </c>
      <c r="D137" t="s">
        <v>425</v>
      </c>
      <c r="E137" t="s">
        <v>25</v>
      </c>
      <c r="F137" t="s">
        <v>26</v>
      </c>
      <c r="G137">
        <v>3</v>
      </c>
      <c r="H137">
        <v>0</v>
      </c>
      <c r="I137">
        <v>0</v>
      </c>
      <c r="J137">
        <v>0</v>
      </c>
      <c r="K137">
        <v>81</v>
      </c>
      <c r="L137">
        <v>0</v>
      </c>
      <c r="M137">
        <v>100</v>
      </c>
      <c r="N137">
        <v>0</v>
      </c>
      <c r="O137">
        <v>0</v>
      </c>
      <c r="P137">
        <v>38</v>
      </c>
      <c r="Q137">
        <v>4.5</v>
      </c>
      <c r="R137" t="s">
        <v>430</v>
      </c>
      <c r="S137" t="str">
        <f t="shared" si="3"/>
        <v>SI3</v>
      </c>
      <c r="T137">
        <f>VLOOKUP(S137,Mang_Elev!$Q:$R,2,FALSE)</f>
        <v>0.68899999999999995</v>
      </c>
    </row>
    <row r="138" spans="1:20" x14ac:dyDescent="0.25">
      <c r="A138" s="1">
        <v>45058</v>
      </c>
      <c r="B138" s="2">
        <v>0.59027777777777779</v>
      </c>
      <c r="C138" t="s">
        <v>420</v>
      </c>
      <c r="D138" t="s">
        <v>425</v>
      </c>
      <c r="E138" t="s">
        <v>25</v>
      </c>
      <c r="F138" t="s">
        <v>26</v>
      </c>
      <c r="G138">
        <v>3</v>
      </c>
      <c r="H138">
        <v>0</v>
      </c>
      <c r="I138">
        <v>0</v>
      </c>
      <c r="J138">
        <v>0</v>
      </c>
      <c r="K138">
        <v>81</v>
      </c>
      <c r="L138">
        <v>0</v>
      </c>
      <c r="M138">
        <v>100</v>
      </c>
      <c r="N138">
        <v>0</v>
      </c>
      <c r="O138">
        <v>0</v>
      </c>
      <c r="P138">
        <v>63</v>
      </c>
      <c r="Q138">
        <v>6</v>
      </c>
      <c r="R138" t="s">
        <v>430</v>
      </c>
      <c r="S138" t="str">
        <f t="shared" si="3"/>
        <v>SI3</v>
      </c>
      <c r="T138">
        <f>VLOOKUP(S138,Mang_Elev!$Q:$R,2,FALSE)</f>
        <v>0.68899999999999995</v>
      </c>
    </row>
    <row r="139" spans="1:20" x14ac:dyDescent="0.25">
      <c r="A139" s="1">
        <v>45058</v>
      </c>
      <c r="B139" s="2">
        <v>0.59027777777777779</v>
      </c>
      <c r="C139" t="s">
        <v>420</v>
      </c>
      <c r="D139" t="s">
        <v>425</v>
      </c>
      <c r="E139" t="s">
        <v>25</v>
      </c>
      <c r="F139" t="s">
        <v>26</v>
      </c>
      <c r="G139">
        <v>3</v>
      </c>
      <c r="H139">
        <v>0</v>
      </c>
      <c r="I139">
        <v>0</v>
      </c>
      <c r="J139">
        <v>0</v>
      </c>
      <c r="K139">
        <v>81</v>
      </c>
      <c r="L139">
        <v>0</v>
      </c>
      <c r="M139">
        <v>100</v>
      </c>
      <c r="N139">
        <v>0</v>
      </c>
      <c r="O139">
        <v>0</v>
      </c>
      <c r="P139">
        <v>46</v>
      </c>
      <c r="Q139">
        <v>6</v>
      </c>
      <c r="R139" t="s">
        <v>430</v>
      </c>
      <c r="S139" t="str">
        <f t="shared" si="3"/>
        <v>SI3</v>
      </c>
      <c r="T139">
        <f>VLOOKUP(S139,Mang_Elev!$Q:$R,2,FALSE)</f>
        <v>0.68899999999999995</v>
      </c>
    </row>
    <row r="140" spans="1:20" x14ac:dyDescent="0.25">
      <c r="A140" s="1">
        <v>45058</v>
      </c>
      <c r="B140" s="2">
        <v>0.59027777777777779</v>
      </c>
      <c r="C140" t="s">
        <v>420</v>
      </c>
      <c r="D140" t="s">
        <v>425</v>
      </c>
      <c r="E140" t="s">
        <v>25</v>
      </c>
      <c r="F140" t="s">
        <v>26</v>
      </c>
      <c r="G140">
        <v>3</v>
      </c>
      <c r="H140">
        <v>0</v>
      </c>
      <c r="I140">
        <v>0</v>
      </c>
      <c r="J140">
        <v>0</v>
      </c>
      <c r="K140">
        <v>81</v>
      </c>
      <c r="L140">
        <v>0</v>
      </c>
      <c r="M140">
        <v>100</v>
      </c>
      <c r="N140">
        <v>0</v>
      </c>
      <c r="O140">
        <v>0</v>
      </c>
      <c r="P140">
        <v>35</v>
      </c>
      <c r="Q140">
        <v>5.5</v>
      </c>
      <c r="R140" t="s">
        <v>430</v>
      </c>
      <c r="S140" t="str">
        <f t="shared" si="3"/>
        <v>SI3</v>
      </c>
      <c r="T140">
        <f>VLOOKUP(S140,Mang_Elev!$Q:$R,2,FALSE)</f>
        <v>0.68899999999999995</v>
      </c>
    </row>
    <row r="141" spans="1:20" x14ac:dyDescent="0.25">
      <c r="A141" s="1">
        <v>45047</v>
      </c>
      <c r="B141" s="2">
        <v>0.56666666666666665</v>
      </c>
      <c r="C141" t="s">
        <v>420</v>
      </c>
      <c r="D141" t="s">
        <v>431</v>
      </c>
      <c r="E141" t="s">
        <v>25</v>
      </c>
      <c r="F141" t="s">
        <v>64</v>
      </c>
      <c r="G141">
        <v>3</v>
      </c>
      <c r="H141">
        <v>0</v>
      </c>
      <c r="I141">
        <v>0</v>
      </c>
      <c r="J141">
        <v>0</v>
      </c>
      <c r="K141">
        <v>100</v>
      </c>
      <c r="L141">
        <v>99.5</v>
      </c>
      <c r="M141">
        <v>0.5</v>
      </c>
      <c r="N141">
        <v>0</v>
      </c>
      <c r="O141">
        <v>0</v>
      </c>
      <c r="P141">
        <v>116</v>
      </c>
      <c r="Q141">
        <v>7.5</v>
      </c>
      <c r="S141" t="str">
        <f t="shared" si="3"/>
        <v>CC3</v>
      </c>
      <c r="T141">
        <f>VLOOKUP(S141,Mang_Elev!$Q:$R,2,FALSE)</f>
        <v>0.46500000000000002</v>
      </c>
    </row>
    <row r="142" spans="1:20" x14ac:dyDescent="0.25">
      <c r="A142" s="1">
        <v>45047</v>
      </c>
      <c r="B142" s="2">
        <v>0.56666666666666665</v>
      </c>
      <c r="C142" t="s">
        <v>420</v>
      </c>
      <c r="D142" t="s">
        <v>431</v>
      </c>
      <c r="E142" t="s">
        <v>25</v>
      </c>
      <c r="F142" t="s">
        <v>64</v>
      </c>
      <c r="G142">
        <v>3</v>
      </c>
      <c r="H142">
        <v>0</v>
      </c>
      <c r="I142">
        <v>0</v>
      </c>
      <c r="J142">
        <v>0</v>
      </c>
      <c r="K142">
        <v>100</v>
      </c>
      <c r="L142">
        <v>99.5</v>
      </c>
      <c r="M142">
        <v>0.5</v>
      </c>
      <c r="N142">
        <v>0</v>
      </c>
      <c r="O142">
        <v>0</v>
      </c>
      <c r="P142">
        <v>74</v>
      </c>
      <c r="Q142">
        <v>7.2</v>
      </c>
      <c r="S142" t="str">
        <f t="shared" si="3"/>
        <v>CC3</v>
      </c>
      <c r="T142">
        <f>VLOOKUP(S142,Mang_Elev!$Q:$R,2,FALSE)</f>
        <v>0.46500000000000002</v>
      </c>
    </row>
    <row r="143" spans="1:20" x14ac:dyDescent="0.25">
      <c r="A143" s="1">
        <v>45047</v>
      </c>
      <c r="B143" s="2">
        <v>0.56666666666666665</v>
      </c>
      <c r="C143" t="s">
        <v>420</v>
      </c>
      <c r="D143" t="s">
        <v>431</v>
      </c>
      <c r="E143" t="s">
        <v>25</v>
      </c>
      <c r="F143" t="s">
        <v>64</v>
      </c>
      <c r="G143">
        <v>3</v>
      </c>
      <c r="H143">
        <v>0</v>
      </c>
      <c r="I143">
        <v>0</v>
      </c>
      <c r="J143">
        <v>0</v>
      </c>
      <c r="K143">
        <v>100</v>
      </c>
      <c r="L143">
        <v>99.5</v>
      </c>
      <c r="M143">
        <v>0.5</v>
      </c>
      <c r="N143">
        <v>0</v>
      </c>
      <c r="O143">
        <v>0</v>
      </c>
      <c r="P143">
        <v>52</v>
      </c>
      <c r="Q143">
        <v>6</v>
      </c>
      <c r="S143" t="str">
        <f t="shared" si="3"/>
        <v>CC3</v>
      </c>
      <c r="T143">
        <f>VLOOKUP(S143,Mang_Elev!$Q:$R,2,FALSE)</f>
        <v>0.46500000000000002</v>
      </c>
    </row>
    <row r="144" spans="1:20" x14ac:dyDescent="0.25">
      <c r="A144" s="1">
        <v>45047</v>
      </c>
      <c r="B144" s="2">
        <v>0.56666666666666665</v>
      </c>
      <c r="C144" t="s">
        <v>420</v>
      </c>
      <c r="D144" t="s">
        <v>431</v>
      </c>
      <c r="E144" t="s">
        <v>25</v>
      </c>
      <c r="F144" t="s">
        <v>64</v>
      </c>
      <c r="G144">
        <v>3</v>
      </c>
      <c r="H144">
        <v>0</v>
      </c>
      <c r="I144">
        <v>0</v>
      </c>
      <c r="J144">
        <v>0</v>
      </c>
      <c r="K144">
        <v>100</v>
      </c>
      <c r="L144">
        <v>99.5</v>
      </c>
      <c r="M144">
        <v>0.5</v>
      </c>
      <c r="N144">
        <v>0</v>
      </c>
      <c r="O144">
        <v>0</v>
      </c>
      <c r="P144">
        <v>143</v>
      </c>
      <c r="Q144">
        <v>6.5</v>
      </c>
      <c r="S144" t="str">
        <f t="shared" si="3"/>
        <v>CC3</v>
      </c>
      <c r="T144">
        <f>VLOOKUP(S144,Mang_Elev!$Q:$R,2,FALSE)</f>
        <v>0.46500000000000002</v>
      </c>
    </row>
    <row r="145" spans="1:20" x14ac:dyDescent="0.25">
      <c r="A145" s="1">
        <v>45047</v>
      </c>
      <c r="B145" s="2">
        <v>0.56666666666666665</v>
      </c>
      <c r="C145" t="s">
        <v>420</v>
      </c>
      <c r="D145" t="s">
        <v>431</v>
      </c>
      <c r="E145" t="s">
        <v>25</v>
      </c>
      <c r="F145" t="s">
        <v>64</v>
      </c>
      <c r="G145">
        <v>3</v>
      </c>
      <c r="H145">
        <v>0</v>
      </c>
      <c r="I145">
        <v>0</v>
      </c>
      <c r="J145">
        <v>0</v>
      </c>
      <c r="K145">
        <v>100</v>
      </c>
      <c r="L145">
        <v>99.5</v>
      </c>
      <c r="M145">
        <v>0.5</v>
      </c>
      <c r="N145">
        <v>0</v>
      </c>
      <c r="O145">
        <v>0</v>
      </c>
      <c r="P145">
        <v>283</v>
      </c>
      <c r="Q145">
        <v>9.3000000000000007</v>
      </c>
      <c r="S145" t="str">
        <f t="shared" si="3"/>
        <v>CC3</v>
      </c>
      <c r="T145">
        <f>VLOOKUP(S145,Mang_Elev!$Q:$R,2,FALSE)</f>
        <v>0.46500000000000002</v>
      </c>
    </row>
    <row r="146" spans="1:20" x14ac:dyDescent="0.25">
      <c r="A146" s="1">
        <v>45047</v>
      </c>
      <c r="B146" s="2">
        <v>0.56666666666666665</v>
      </c>
      <c r="C146" t="s">
        <v>420</v>
      </c>
      <c r="D146" t="s">
        <v>431</v>
      </c>
      <c r="E146" t="s">
        <v>25</v>
      </c>
      <c r="F146" t="s">
        <v>64</v>
      </c>
      <c r="G146">
        <v>3</v>
      </c>
      <c r="H146">
        <v>0</v>
      </c>
      <c r="I146">
        <v>0</v>
      </c>
      <c r="J146">
        <v>0</v>
      </c>
      <c r="K146">
        <v>100</v>
      </c>
      <c r="L146">
        <v>99.5</v>
      </c>
      <c r="M146">
        <v>0.5</v>
      </c>
      <c r="N146">
        <v>0</v>
      </c>
      <c r="O146">
        <v>0</v>
      </c>
      <c r="P146">
        <v>105</v>
      </c>
      <c r="Q146">
        <v>6</v>
      </c>
      <c r="S146" t="str">
        <f t="shared" si="3"/>
        <v>CC3</v>
      </c>
      <c r="T146">
        <f>VLOOKUP(S146,Mang_Elev!$Q:$R,2,FALSE)</f>
        <v>0.46500000000000002</v>
      </c>
    </row>
    <row r="147" spans="1:20" x14ac:dyDescent="0.25">
      <c r="A147" s="1">
        <v>45047</v>
      </c>
      <c r="B147" s="2">
        <v>0.56666666666666665</v>
      </c>
      <c r="C147" t="s">
        <v>420</v>
      </c>
      <c r="D147" t="s">
        <v>431</v>
      </c>
      <c r="E147" t="s">
        <v>25</v>
      </c>
      <c r="F147" t="s">
        <v>64</v>
      </c>
      <c r="G147">
        <v>3</v>
      </c>
      <c r="H147">
        <v>0</v>
      </c>
      <c r="I147">
        <v>0</v>
      </c>
      <c r="J147">
        <v>0</v>
      </c>
      <c r="K147">
        <v>100</v>
      </c>
      <c r="L147">
        <v>99.5</v>
      </c>
      <c r="M147">
        <v>0.5</v>
      </c>
      <c r="N147">
        <v>0</v>
      </c>
      <c r="O147">
        <v>0</v>
      </c>
      <c r="P147">
        <v>160</v>
      </c>
      <c r="Q147">
        <v>6.3</v>
      </c>
      <c r="S147" t="str">
        <f t="shared" si="3"/>
        <v>CC3</v>
      </c>
      <c r="T147">
        <f>VLOOKUP(S147,Mang_Elev!$Q:$R,2,FALSE)</f>
        <v>0.46500000000000002</v>
      </c>
    </row>
    <row r="148" spans="1:20" x14ac:dyDescent="0.25">
      <c r="A148" s="1">
        <v>45047</v>
      </c>
      <c r="B148" s="2">
        <v>0.56666666666666665</v>
      </c>
      <c r="C148" t="s">
        <v>420</v>
      </c>
      <c r="D148" t="s">
        <v>431</v>
      </c>
      <c r="E148" t="s">
        <v>25</v>
      </c>
      <c r="F148" t="s">
        <v>64</v>
      </c>
      <c r="G148">
        <v>3</v>
      </c>
      <c r="H148">
        <v>0</v>
      </c>
      <c r="I148">
        <v>0</v>
      </c>
      <c r="J148">
        <v>0</v>
      </c>
      <c r="K148">
        <v>100</v>
      </c>
      <c r="L148">
        <v>99.5</v>
      </c>
      <c r="M148">
        <v>0.5</v>
      </c>
      <c r="N148">
        <v>0</v>
      </c>
      <c r="O148">
        <v>0</v>
      </c>
      <c r="P148">
        <v>114</v>
      </c>
      <c r="Q148">
        <v>7</v>
      </c>
      <c r="S148" t="str">
        <f t="shared" si="3"/>
        <v>CC3</v>
      </c>
      <c r="T148">
        <f>VLOOKUP(S148,Mang_Elev!$Q:$R,2,FALSE)</f>
        <v>0.46500000000000002</v>
      </c>
    </row>
    <row r="149" spans="1:20" x14ac:dyDescent="0.25">
      <c r="A149" s="1">
        <v>45047</v>
      </c>
      <c r="B149" s="2">
        <v>0.56666666666666665</v>
      </c>
      <c r="C149" t="s">
        <v>420</v>
      </c>
      <c r="D149" t="s">
        <v>431</v>
      </c>
      <c r="E149" t="s">
        <v>25</v>
      </c>
      <c r="F149" t="s">
        <v>64</v>
      </c>
      <c r="G149">
        <v>3</v>
      </c>
      <c r="H149">
        <v>0</v>
      </c>
      <c r="I149">
        <v>0</v>
      </c>
      <c r="J149">
        <v>0</v>
      </c>
      <c r="K149">
        <v>100</v>
      </c>
      <c r="L149">
        <v>99.5</v>
      </c>
      <c r="M149">
        <v>0.5</v>
      </c>
      <c r="N149">
        <v>0</v>
      </c>
      <c r="O149">
        <v>0</v>
      </c>
      <c r="P149">
        <v>120</v>
      </c>
      <c r="Q149">
        <v>5.9</v>
      </c>
      <c r="S149" t="str">
        <f t="shared" si="3"/>
        <v>CC3</v>
      </c>
      <c r="T149">
        <f>VLOOKUP(S149,Mang_Elev!$Q:$R,2,FALSE)</f>
        <v>0.46500000000000002</v>
      </c>
    </row>
    <row r="150" spans="1:20" x14ac:dyDescent="0.25">
      <c r="A150" s="1">
        <v>45047</v>
      </c>
      <c r="B150" s="2">
        <v>0.56666666666666665</v>
      </c>
      <c r="C150" t="s">
        <v>420</v>
      </c>
      <c r="D150" t="s">
        <v>431</v>
      </c>
      <c r="E150" t="s">
        <v>25</v>
      </c>
      <c r="F150" t="s">
        <v>64</v>
      </c>
      <c r="G150">
        <v>3</v>
      </c>
      <c r="H150">
        <v>0</v>
      </c>
      <c r="I150">
        <v>0</v>
      </c>
      <c r="J150">
        <v>0</v>
      </c>
      <c r="K150">
        <v>100</v>
      </c>
      <c r="L150">
        <v>99.5</v>
      </c>
      <c r="M150">
        <v>0.5</v>
      </c>
      <c r="N150">
        <v>0</v>
      </c>
      <c r="O150">
        <v>0</v>
      </c>
      <c r="P150">
        <v>112</v>
      </c>
      <c r="Q150">
        <v>4</v>
      </c>
      <c r="S150" t="str">
        <f t="shared" si="3"/>
        <v>CC3</v>
      </c>
      <c r="T150">
        <f>VLOOKUP(S150,Mang_Elev!$Q:$R,2,FALSE)</f>
        <v>0.46500000000000002</v>
      </c>
    </row>
    <row r="151" spans="1:20" x14ac:dyDescent="0.25">
      <c r="A151" s="1">
        <v>45047</v>
      </c>
      <c r="B151" s="2">
        <v>0.56666666666666665</v>
      </c>
      <c r="C151" t="s">
        <v>420</v>
      </c>
      <c r="D151" t="s">
        <v>431</v>
      </c>
      <c r="E151" t="s">
        <v>25</v>
      </c>
      <c r="F151" t="s">
        <v>64</v>
      </c>
      <c r="G151">
        <v>3</v>
      </c>
      <c r="H151">
        <v>0</v>
      </c>
      <c r="I151">
        <v>0</v>
      </c>
      <c r="J151">
        <v>0</v>
      </c>
      <c r="K151">
        <v>232</v>
      </c>
      <c r="L151">
        <v>99.5</v>
      </c>
      <c r="M151">
        <v>0.5</v>
      </c>
      <c r="N151">
        <v>0</v>
      </c>
      <c r="O151">
        <v>0</v>
      </c>
      <c r="P151">
        <v>146</v>
      </c>
      <c r="Q151">
        <v>7.1</v>
      </c>
      <c r="S151" t="str">
        <f t="shared" si="3"/>
        <v>CC3</v>
      </c>
      <c r="T151">
        <f>VLOOKUP(S151,Mang_Elev!$Q:$R,2,FALSE)</f>
        <v>0.46500000000000002</v>
      </c>
    </row>
    <row r="152" spans="1:20" x14ac:dyDescent="0.25">
      <c r="A152" s="1">
        <v>45047</v>
      </c>
      <c r="B152" s="2">
        <v>0.56666666666666665</v>
      </c>
      <c r="C152" t="s">
        <v>420</v>
      </c>
      <c r="D152" t="s">
        <v>431</v>
      </c>
      <c r="E152" t="s">
        <v>25</v>
      </c>
      <c r="F152" t="s">
        <v>64</v>
      </c>
      <c r="G152">
        <v>3</v>
      </c>
      <c r="H152">
        <v>0</v>
      </c>
      <c r="I152">
        <v>0</v>
      </c>
      <c r="J152">
        <v>0</v>
      </c>
      <c r="K152">
        <v>232</v>
      </c>
      <c r="L152">
        <v>99.5</v>
      </c>
      <c r="M152">
        <v>0.5</v>
      </c>
      <c r="N152">
        <v>0</v>
      </c>
      <c r="O152">
        <v>0</v>
      </c>
      <c r="P152">
        <v>145</v>
      </c>
      <c r="Q152">
        <v>7</v>
      </c>
      <c r="S152" t="str">
        <f t="shared" si="3"/>
        <v>CC3</v>
      </c>
      <c r="T152">
        <f>VLOOKUP(S152,Mang_Elev!$Q:$R,2,FALSE)</f>
        <v>0.46500000000000002</v>
      </c>
    </row>
    <row r="153" spans="1:20" x14ac:dyDescent="0.25">
      <c r="A153" s="1">
        <v>45047</v>
      </c>
      <c r="B153" s="2">
        <v>0.56666666666666665</v>
      </c>
      <c r="C153" t="s">
        <v>420</v>
      </c>
      <c r="D153" t="s">
        <v>431</v>
      </c>
      <c r="E153" t="s">
        <v>25</v>
      </c>
      <c r="F153" t="s">
        <v>64</v>
      </c>
      <c r="G153">
        <v>3</v>
      </c>
      <c r="H153">
        <v>0</v>
      </c>
      <c r="I153">
        <v>0</v>
      </c>
      <c r="J153">
        <v>0</v>
      </c>
      <c r="K153">
        <v>232</v>
      </c>
      <c r="L153">
        <v>99.5</v>
      </c>
      <c r="M153">
        <v>0.5</v>
      </c>
      <c r="N153">
        <v>0</v>
      </c>
      <c r="O153">
        <v>0</v>
      </c>
      <c r="P153">
        <v>108</v>
      </c>
      <c r="Q153">
        <v>5.5</v>
      </c>
      <c r="S153" t="str">
        <f t="shared" si="3"/>
        <v>CC3</v>
      </c>
      <c r="T153">
        <f>VLOOKUP(S153,Mang_Elev!$Q:$R,2,FALSE)</f>
        <v>0.46500000000000002</v>
      </c>
    </row>
    <row r="154" spans="1:20" x14ac:dyDescent="0.25">
      <c r="A154" s="1">
        <v>45047</v>
      </c>
      <c r="B154" s="2">
        <v>0.56666666666666665</v>
      </c>
      <c r="C154" t="s">
        <v>420</v>
      </c>
      <c r="D154" t="s">
        <v>431</v>
      </c>
      <c r="E154" t="s">
        <v>25</v>
      </c>
      <c r="F154" t="s">
        <v>64</v>
      </c>
      <c r="G154">
        <v>3</v>
      </c>
      <c r="H154">
        <v>0</v>
      </c>
      <c r="I154">
        <v>0</v>
      </c>
      <c r="J154">
        <v>0</v>
      </c>
      <c r="K154">
        <v>232</v>
      </c>
      <c r="L154">
        <v>99.5</v>
      </c>
      <c r="M154">
        <v>0.5</v>
      </c>
      <c r="N154">
        <v>0</v>
      </c>
      <c r="O154">
        <v>0</v>
      </c>
      <c r="P154">
        <v>155</v>
      </c>
      <c r="Q154">
        <v>6.5</v>
      </c>
      <c r="S154" t="str">
        <f t="shared" si="3"/>
        <v>CC3</v>
      </c>
      <c r="T154">
        <f>VLOOKUP(S154,Mang_Elev!$Q:$R,2,FALSE)</f>
        <v>0.46500000000000002</v>
      </c>
    </row>
    <row r="155" spans="1:20" x14ac:dyDescent="0.25">
      <c r="A155" s="1">
        <v>45047</v>
      </c>
      <c r="B155" s="2">
        <v>0.56666666666666665</v>
      </c>
      <c r="C155" t="s">
        <v>420</v>
      </c>
      <c r="D155" t="s">
        <v>431</v>
      </c>
      <c r="E155" t="s">
        <v>25</v>
      </c>
      <c r="F155" t="s">
        <v>64</v>
      </c>
      <c r="G155">
        <v>3</v>
      </c>
      <c r="H155">
        <v>0</v>
      </c>
      <c r="I155">
        <v>0</v>
      </c>
      <c r="J155">
        <v>0</v>
      </c>
      <c r="K155">
        <v>232</v>
      </c>
      <c r="L155">
        <v>99.5</v>
      </c>
      <c r="M155">
        <v>0.5</v>
      </c>
      <c r="N155">
        <v>0</v>
      </c>
      <c r="O155">
        <v>0</v>
      </c>
      <c r="P155">
        <v>96</v>
      </c>
      <c r="Q155">
        <v>6.3</v>
      </c>
      <c r="S155" t="str">
        <f t="shared" si="3"/>
        <v>CC3</v>
      </c>
      <c r="T155">
        <f>VLOOKUP(S155,Mang_Elev!$Q:$R,2,FALSE)</f>
        <v>0.46500000000000002</v>
      </c>
    </row>
    <row r="156" spans="1:20" x14ac:dyDescent="0.25">
      <c r="A156" s="1">
        <v>45047</v>
      </c>
      <c r="B156" s="2">
        <v>0.56666666666666665</v>
      </c>
      <c r="C156" t="s">
        <v>420</v>
      </c>
      <c r="D156" t="s">
        <v>431</v>
      </c>
      <c r="E156" t="s">
        <v>25</v>
      </c>
      <c r="F156" t="s">
        <v>64</v>
      </c>
      <c r="G156">
        <v>3</v>
      </c>
      <c r="H156">
        <v>0</v>
      </c>
      <c r="I156">
        <v>0</v>
      </c>
      <c r="J156">
        <v>0</v>
      </c>
      <c r="K156">
        <v>232</v>
      </c>
      <c r="L156">
        <v>99.5</v>
      </c>
      <c r="M156">
        <v>0.5</v>
      </c>
      <c r="N156">
        <v>0</v>
      </c>
      <c r="O156">
        <v>0</v>
      </c>
      <c r="P156">
        <v>195</v>
      </c>
      <c r="Q156">
        <v>8</v>
      </c>
      <c r="S156" t="str">
        <f t="shared" si="3"/>
        <v>CC3</v>
      </c>
      <c r="T156">
        <f>VLOOKUP(S156,Mang_Elev!$Q:$R,2,FALSE)</f>
        <v>0.46500000000000002</v>
      </c>
    </row>
    <row r="157" spans="1:20" x14ac:dyDescent="0.25">
      <c r="A157" s="1">
        <v>45047</v>
      </c>
      <c r="B157" s="2">
        <v>0.56666666666666665</v>
      </c>
      <c r="C157" t="s">
        <v>420</v>
      </c>
      <c r="D157" t="s">
        <v>431</v>
      </c>
      <c r="E157" t="s">
        <v>25</v>
      </c>
      <c r="F157" t="s">
        <v>64</v>
      </c>
      <c r="G157">
        <v>3</v>
      </c>
      <c r="H157">
        <v>0</v>
      </c>
      <c r="I157">
        <v>0</v>
      </c>
      <c r="J157">
        <v>0</v>
      </c>
      <c r="K157">
        <v>232</v>
      </c>
      <c r="L157">
        <v>99.5</v>
      </c>
      <c r="M157">
        <v>0.5</v>
      </c>
      <c r="N157">
        <v>0</v>
      </c>
      <c r="O157">
        <v>0</v>
      </c>
      <c r="P157">
        <v>84</v>
      </c>
      <c r="Q157">
        <v>4.5</v>
      </c>
      <c r="S157" t="str">
        <f t="shared" si="3"/>
        <v>CC3</v>
      </c>
      <c r="T157">
        <f>VLOOKUP(S157,Mang_Elev!$Q:$R,2,FALSE)</f>
        <v>0.46500000000000002</v>
      </c>
    </row>
    <row r="158" spans="1:20" x14ac:dyDescent="0.25">
      <c r="A158" s="1">
        <v>45047</v>
      </c>
      <c r="B158" s="2">
        <v>0.56666666666666665</v>
      </c>
      <c r="C158" t="s">
        <v>420</v>
      </c>
      <c r="D158" t="s">
        <v>431</v>
      </c>
      <c r="E158" t="s">
        <v>25</v>
      </c>
      <c r="F158" t="s">
        <v>64</v>
      </c>
      <c r="G158">
        <v>3</v>
      </c>
      <c r="H158">
        <v>0</v>
      </c>
      <c r="I158">
        <v>0</v>
      </c>
      <c r="J158">
        <v>0</v>
      </c>
      <c r="K158">
        <v>232</v>
      </c>
      <c r="L158">
        <v>99.5</v>
      </c>
      <c r="M158">
        <v>0.5</v>
      </c>
      <c r="N158">
        <v>0</v>
      </c>
      <c r="O158">
        <v>0</v>
      </c>
      <c r="P158">
        <v>104</v>
      </c>
      <c r="Q158">
        <v>5</v>
      </c>
      <c r="S158" t="str">
        <f t="shared" si="3"/>
        <v>CC3</v>
      </c>
      <c r="T158">
        <f>VLOOKUP(S158,Mang_Elev!$Q:$R,2,FALSE)</f>
        <v>0.46500000000000002</v>
      </c>
    </row>
    <row r="159" spans="1:20" x14ac:dyDescent="0.25">
      <c r="A159" s="1">
        <v>45047</v>
      </c>
      <c r="B159" s="2">
        <v>0.56666666666666665</v>
      </c>
      <c r="C159" t="s">
        <v>420</v>
      </c>
      <c r="D159" t="s">
        <v>431</v>
      </c>
      <c r="E159" t="s">
        <v>25</v>
      </c>
      <c r="F159" t="s">
        <v>64</v>
      </c>
      <c r="G159">
        <v>3</v>
      </c>
      <c r="H159">
        <v>0</v>
      </c>
      <c r="I159">
        <v>0</v>
      </c>
      <c r="J159">
        <v>0</v>
      </c>
      <c r="K159">
        <v>232</v>
      </c>
      <c r="L159">
        <v>99.5</v>
      </c>
      <c r="M159">
        <v>0.5</v>
      </c>
      <c r="N159">
        <v>0</v>
      </c>
      <c r="O159">
        <v>0</v>
      </c>
      <c r="P159">
        <v>111</v>
      </c>
      <c r="Q159">
        <v>6</v>
      </c>
      <c r="S159" t="str">
        <f t="shared" si="3"/>
        <v>CC3</v>
      </c>
      <c r="T159">
        <f>VLOOKUP(S159,Mang_Elev!$Q:$R,2,FALSE)</f>
        <v>0.46500000000000002</v>
      </c>
    </row>
    <row r="160" spans="1:20" x14ac:dyDescent="0.25">
      <c r="A160" s="1">
        <v>45047</v>
      </c>
      <c r="B160" s="2">
        <v>0.56666666666666665</v>
      </c>
      <c r="C160" t="s">
        <v>420</v>
      </c>
      <c r="D160" t="s">
        <v>431</v>
      </c>
      <c r="E160" t="s">
        <v>25</v>
      </c>
      <c r="F160" t="s">
        <v>64</v>
      </c>
      <c r="G160">
        <v>3</v>
      </c>
      <c r="H160">
        <v>0</v>
      </c>
      <c r="I160">
        <v>0</v>
      </c>
      <c r="J160">
        <v>0</v>
      </c>
      <c r="K160">
        <v>232</v>
      </c>
      <c r="L160">
        <v>99.5</v>
      </c>
      <c r="M160">
        <v>0.5</v>
      </c>
      <c r="N160">
        <v>0</v>
      </c>
      <c r="O160">
        <v>0</v>
      </c>
      <c r="P160">
        <v>93</v>
      </c>
      <c r="Q160">
        <v>3.3</v>
      </c>
      <c r="S160" t="str">
        <f t="shared" si="3"/>
        <v>CC3</v>
      </c>
      <c r="T160">
        <f>VLOOKUP(S160,Mang_Elev!$Q:$R,2,FALSE)</f>
        <v>0.46500000000000002</v>
      </c>
    </row>
    <row r="161" spans="1:20" x14ac:dyDescent="0.25">
      <c r="A161" s="1">
        <v>45047</v>
      </c>
      <c r="B161" s="2">
        <v>0.66319444444444442</v>
      </c>
      <c r="C161" t="s">
        <v>420</v>
      </c>
      <c r="D161" t="s">
        <v>431</v>
      </c>
      <c r="E161" t="s">
        <v>25</v>
      </c>
      <c r="F161" t="s">
        <v>64</v>
      </c>
      <c r="G161">
        <v>4</v>
      </c>
      <c r="H161">
        <v>26</v>
      </c>
      <c r="I161">
        <v>2</v>
      </c>
      <c r="J161">
        <v>0</v>
      </c>
      <c r="K161">
        <v>171</v>
      </c>
      <c r="L161">
        <v>95</v>
      </c>
      <c r="M161">
        <v>5</v>
      </c>
      <c r="N161">
        <v>0</v>
      </c>
      <c r="O161">
        <v>0</v>
      </c>
      <c r="P161">
        <v>154</v>
      </c>
      <c r="Q161">
        <v>9.3000000000000007</v>
      </c>
      <c r="R161" t="s">
        <v>422</v>
      </c>
      <c r="S161" t="str">
        <f t="shared" si="3"/>
        <v>CC4</v>
      </c>
      <c r="T161">
        <f>VLOOKUP(S161,Mang_Elev!$Q:$R,2,FALSE)</f>
        <v>0.41199999999999998</v>
      </c>
    </row>
    <row r="162" spans="1:20" x14ac:dyDescent="0.25">
      <c r="A162" s="1">
        <v>45047</v>
      </c>
      <c r="B162" s="2">
        <v>0.66319444444444442</v>
      </c>
      <c r="C162" t="s">
        <v>420</v>
      </c>
      <c r="D162" t="s">
        <v>431</v>
      </c>
      <c r="E162" t="s">
        <v>25</v>
      </c>
      <c r="F162" t="s">
        <v>64</v>
      </c>
      <c r="G162">
        <v>4</v>
      </c>
      <c r="H162">
        <v>26</v>
      </c>
      <c r="I162">
        <v>2</v>
      </c>
      <c r="J162">
        <v>0</v>
      </c>
      <c r="K162">
        <v>171</v>
      </c>
      <c r="L162">
        <v>95</v>
      </c>
      <c r="M162">
        <v>5</v>
      </c>
      <c r="N162">
        <v>0</v>
      </c>
      <c r="O162">
        <v>0</v>
      </c>
      <c r="P162">
        <v>203</v>
      </c>
      <c r="Q162">
        <v>9</v>
      </c>
      <c r="R162" t="s">
        <v>422</v>
      </c>
      <c r="S162" t="str">
        <f t="shared" si="3"/>
        <v>CC4</v>
      </c>
      <c r="T162">
        <f>VLOOKUP(S162,Mang_Elev!$Q:$R,2,FALSE)</f>
        <v>0.41199999999999998</v>
      </c>
    </row>
    <row r="163" spans="1:20" x14ac:dyDescent="0.25">
      <c r="A163" s="1">
        <v>45047</v>
      </c>
      <c r="B163" s="2">
        <v>0.66319444444444442</v>
      </c>
      <c r="C163" t="s">
        <v>420</v>
      </c>
      <c r="D163" t="s">
        <v>431</v>
      </c>
      <c r="E163" t="s">
        <v>25</v>
      </c>
      <c r="F163" t="s">
        <v>64</v>
      </c>
      <c r="G163">
        <v>4</v>
      </c>
      <c r="H163">
        <v>26</v>
      </c>
      <c r="I163">
        <v>2</v>
      </c>
      <c r="J163">
        <v>0</v>
      </c>
      <c r="K163">
        <v>171</v>
      </c>
      <c r="L163">
        <v>95</v>
      </c>
      <c r="M163">
        <v>5</v>
      </c>
      <c r="N163">
        <v>0</v>
      </c>
      <c r="O163">
        <v>0</v>
      </c>
      <c r="P163">
        <v>140</v>
      </c>
      <c r="Q163">
        <v>9.1</v>
      </c>
      <c r="R163" t="s">
        <v>422</v>
      </c>
      <c r="S163" t="str">
        <f t="shared" si="3"/>
        <v>CC4</v>
      </c>
      <c r="T163">
        <f>VLOOKUP(S163,Mang_Elev!$Q:$R,2,FALSE)</f>
        <v>0.41199999999999998</v>
      </c>
    </row>
    <row r="164" spans="1:20" x14ac:dyDescent="0.25">
      <c r="A164" s="1">
        <v>45047</v>
      </c>
      <c r="B164" s="2">
        <v>0.66319444444444442</v>
      </c>
      <c r="C164" t="s">
        <v>420</v>
      </c>
      <c r="D164" t="s">
        <v>431</v>
      </c>
      <c r="E164" t="s">
        <v>25</v>
      </c>
      <c r="F164" t="s">
        <v>64</v>
      </c>
      <c r="G164">
        <v>4</v>
      </c>
      <c r="H164">
        <v>26</v>
      </c>
      <c r="I164">
        <v>2</v>
      </c>
      <c r="J164">
        <v>0</v>
      </c>
      <c r="K164">
        <v>171</v>
      </c>
      <c r="L164">
        <v>95</v>
      </c>
      <c r="M164">
        <v>5</v>
      </c>
      <c r="N164">
        <v>0</v>
      </c>
      <c r="O164">
        <v>0</v>
      </c>
      <c r="P164">
        <v>121</v>
      </c>
      <c r="Q164">
        <v>6.5</v>
      </c>
      <c r="R164" t="s">
        <v>422</v>
      </c>
      <c r="S164" t="str">
        <f t="shared" si="3"/>
        <v>CC4</v>
      </c>
      <c r="T164">
        <f>VLOOKUP(S164,Mang_Elev!$Q:$R,2,FALSE)</f>
        <v>0.41199999999999998</v>
      </c>
    </row>
    <row r="165" spans="1:20" x14ac:dyDescent="0.25">
      <c r="A165" s="1">
        <v>45047</v>
      </c>
      <c r="B165" s="2">
        <v>0.66319444444444442</v>
      </c>
      <c r="C165" t="s">
        <v>420</v>
      </c>
      <c r="D165" t="s">
        <v>431</v>
      </c>
      <c r="E165" t="s">
        <v>25</v>
      </c>
      <c r="F165" t="s">
        <v>64</v>
      </c>
      <c r="G165">
        <v>4</v>
      </c>
      <c r="H165">
        <v>26</v>
      </c>
      <c r="I165">
        <v>2</v>
      </c>
      <c r="J165">
        <v>0</v>
      </c>
      <c r="K165">
        <v>171</v>
      </c>
      <c r="L165">
        <v>95</v>
      </c>
      <c r="M165">
        <v>5</v>
      </c>
      <c r="N165">
        <v>0</v>
      </c>
      <c r="O165">
        <v>0</v>
      </c>
      <c r="P165">
        <v>162</v>
      </c>
      <c r="Q165">
        <v>10</v>
      </c>
      <c r="R165" t="s">
        <v>422</v>
      </c>
      <c r="S165" t="str">
        <f t="shared" si="3"/>
        <v>CC4</v>
      </c>
      <c r="T165">
        <f>VLOOKUP(S165,Mang_Elev!$Q:$R,2,FALSE)</f>
        <v>0.41199999999999998</v>
      </c>
    </row>
    <row r="166" spans="1:20" x14ac:dyDescent="0.25">
      <c r="A166" s="1">
        <v>45047</v>
      </c>
      <c r="B166" s="2">
        <v>0.66319444444444442</v>
      </c>
      <c r="C166" t="s">
        <v>420</v>
      </c>
      <c r="D166" t="s">
        <v>431</v>
      </c>
      <c r="E166" t="s">
        <v>25</v>
      </c>
      <c r="F166" t="s">
        <v>64</v>
      </c>
      <c r="G166">
        <v>4</v>
      </c>
      <c r="H166">
        <v>26</v>
      </c>
      <c r="I166">
        <v>2</v>
      </c>
      <c r="J166">
        <v>0</v>
      </c>
      <c r="K166">
        <v>171</v>
      </c>
      <c r="L166">
        <v>95</v>
      </c>
      <c r="M166">
        <v>5</v>
      </c>
      <c r="N166">
        <v>0</v>
      </c>
      <c r="O166">
        <v>0</v>
      </c>
      <c r="P166">
        <v>113</v>
      </c>
      <c r="Q166">
        <v>7</v>
      </c>
      <c r="R166" t="s">
        <v>422</v>
      </c>
      <c r="S166" t="str">
        <f t="shared" si="3"/>
        <v>CC4</v>
      </c>
      <c r="T166">
        <f>VLOOKUP(S166,Mang_Elev!$Q:$R,2,FALSE)</f>
        <v>0.41199999999999998</v>
      </c>
    </row>
    <row r="167" spans="1:20" x14ac:dyDescent="0.25">
      <c r="A167" s="1">
        <v>45047</v>
      </c>
      <c r="B167" s="2">
        <v>0.66319444444444442</v>
      </c>
      <c r="C167" t="s">
        <v>420</v>
      </c>
      <c r="D167" t="s">
        <v>431</v>
      </c>
      <c r="E167" t="s">
        <v>25</v>
      </c>
      <c r="F167" t="s">
        <v>64</v>
      </c>
      <c r="G167">
        <v>4</v>
      </c>
      <c r="H167">
        <v>26</v>
      </c>
      <c r="I167">
        <v>2</v>
      </c>
      <c r="J167">
        <v>0</v>
      </c>
      <c r="K167">
        <v>171</v>
      </c>
      <c r="L167">
        <v>95</v>
      </c>
      <c r="M167">
        <v>5</v>
      </c>
      <c r="N167">
        <v>0</v>
      </c>
      <c r="O167">
        <v>0</v>
      </c>
      <c r="P167">
        <v>88</v>
      </c>
      <c r="Q167">
        <v>6</v>
      </c>
      <c r="R167" t="s">
        <v>422</v>
      </c>
      <c r="S167" t="str">
        <f t="shared" si="3"/>
        <v>CC4</v>
      </c>
      <c r="T167">
        <f>VLOOKUP(S167,Mang_Elev!$Q:$R,2,FALSE)</f>
        <v>0.41199999999999998</v>
      </c>
    </row>
    <row r="168" spans="1:20" x14ac:dyDescent="0.25">
      <c r="A168" s="1">
        <v>45047</v>
      </c>
      <c r="B168" s="2">
        <v>0.66319444444444442</v>
      </c>
      <c r="C168" t="s">
        <v>420</v>
      </c>
      <c r="D168" t="s">
        <v>431</v>
      </c>
      <c r="E168" t="s">
        <v>25</v>
      </c>
      <c r="F168" t="s">
        <v>64</v>
      </c>
      <c r="G168">
        <v>4</v>
      </c>
      <c r="H168">
        <v>26</v>
      </c>
      <c r="I168">
        <v>2</v>
      </c>
      <c r="J168">
        <v>0</v>
      </c>
      <c r="K168">
        <v>171</v>
      </c>
      <c r="L168">
        <v>95</v>
      </c>
      <c r="M168">
        <v>5</v>
      </c>
      <c r="N168">
        <v>0</v>
      </c>
      <c r="O168">
        <v>0</v>
      </c>
      <c r="P168">
        <v>83</v>
      </c>
      <c r="Q168">
        <v>10</v>
      </c>
      <c r="R168" t="s">
        <v>422</v>
      </c>
      <c r="S168" t="str">
        <f t="shared" si="3"/>
        <v>CC4</v>
      </c>
      <c r="T168">
        <f>VLOOKUP(S168,Mang_Elev!$Q:$R,2,FALSE)</f>
        <v>0.41199999999999998</v>
      </c>
    </row>
    <row r="169" spans="1:20" x14ac:dyDescent="0.25">
      <c r="A169" s="1">
        <v>45047</v>
      </c>
      <c r="B169" s="2">
        <v>0.66319444444444442</v>
      </c>
      <c r="C169" t="s">
        <v>420</v>
      </c>
      <c r="D169" t="s">
        <v>431</v>
      </c>
      <c r="E169" t="s">
        <v>25</v>
      </c>
      <c r="F169" t="s">
        <v>64</v>
      </c>
      <c r="G169">
        <v>4</v>
      </c>
      <c r="H169">
        <v>26</v>
      </c>
      <c r="I169">
        <v>2</v>
      </c>
      <c r="J169">
        <v>0</v>
      </c>
      <c r="K169">
        <v>171</v>
      </c>
      <c r="L169">
        <v>95</v>
      </c>
      <c r="M169">
        <v>5</v>
      </c>
      <c r="N169">
        <v>0</v>
      </c>
      <c r="O169">
        <v>0</v>
      </c>
      <c r="P169">
        <v>171</v>
      </c>
      <c r="Q169">
        <v>10</v>
      </c>
      <c r="R169" t="s">
        <v>422</v>
      </c>
      <c r="S169" t="str">
        <f t="shared" si="3"/>
        <v>CC4</v>
      </c>
      <c r="T169">
        <f>VLOOKUP(S169,Mang_Elev!$Q:$R,2,FALSE)</f>
        <v>0.41199999999999998</v>
      </c>
    </row>
    <row r="170" spans="1:20" x14ac:dyDescent="0.25">
      <c r="A170" s="1">
        <v>45047</v>
      </c>
      <c r="B170" s="2">
        <v>0.66319444444444442</v>
      </c>
      <c r="C170" t="s">
        <v>420</v>
      </c>
      <c r="D170" t="s">
        <v>431</v>
      </c>
      <c r="E170" t="s">
        <v>25</v>
      </c>
      <c r="F170" t="s">
        <v>64</v>
      </c>
      <c r="G170">
        <v>4</v>
      </c>
      <c r="H170">
        <v>26</v>
      </c>
      <c r="I170">
        <v>2</v>
      </c>
      <c r="J170">
        <v>0</v>
      </c>
      <c r="K170">
        <v>171</v>
      </c>
      <c r="L170">
        <v>95</v>
      </c>
      <c r="M170">
        <v>5</v>
      </c>
      <c r="N170">
        <v>0</v>
      </c>
      <c r="O170">
        <v>0</v>
      </c>
      <c r="P170">
        <v>146</v>
      </c>
      <c r="Q170">
        <v>7</v>
      </c>
      <c r="R170" t="s">
        <v>422</v>
      </c>
      <c r="S170" t="str">
        <f t="shared" si="3"/>
        <v>CC4</v>
      </c>
      <c r="T170">
        <f>VLOOKUP(S170,Mang_Elev!$Q:$R,2,FALSE)</f>
        <v>0.41199999999999998</v>
      </c>
    </row>
    <row r="171" spans="1:20" x14ac:dyDescent="0.25">
      <c r="A171" s="1">
        <v>45047</v>
      </c>
      <c r="B171" s="2">
        <v>0.66319444444444442</v>
      </c>
      <c r="C171" t="s">
        <v>420</v>
      </c>
      <c r="D171" t="s">
        <v>431</v>
      </c>
      <c r="E171" t="s">
        <v>25</v>
      </c>
      <c r="F171" t="s">
        <v>64</v>
      </c>
      <c r="G171">
        <v>4</v>
      </c>
      <c r="H171">
        <v>2</v>
      </c>
      <c r="I171">
        <v>1</v>
      </c>
      <c r="J171">
        <v>0</v>
      </c>
      <c r="K171">
        <v>150</v>
      </c>
      <c r="L171">
        <v>97</v>
      </c>
      <c r="M171">
        <v>3</v>
      </c>
      <c r="N171">
        <v>0</v>
      </c>
      <c r="O171">
        <v>0</v>
      </c>
      <c r="P171">
        <v>71</v>
      </c>
      <c r="Q171">
        <v>8.3000000000000007</v>
      </c>
      <c r="R171" t="s">
        <v>432</v>
      </c>
      <c r="S171" t="str">
        <f t="shared" si="3"/>
        <v>CC4</v>
      </c>
      <c r="T171">
        <f>VLOOKUP(S171,Mang_Elev!$Q:$R,2,FALSE)</f>
        <v>0.41199999999999998</v>
      </c>
    </row>
    <row r="172" spans="1:20" x14ac:dyDescent="0.25">
      <c r="A172" s="1">
        <v>45047</v>
      </c>
      <c r="B172" s="2">
        <v>0.66319444444444442</v>
      </c>
      <c r="C172" t="s">
        <v>420</v>
      </c>
      <c r="D172" t="s">
        <v>431</v>
      </c>
      <c r="E172" t="s">
        <v>25</v>
      </c>
      <c r="F172" t="s">
        <v>64</v>
      </c>
      <c r="G172">
        <v>4</v>
      </c>
      <c r="H172">
        <v>2</v>
      </c>
      <c r="I172">
        <v>1</v>
      </c>
      <c r="J172">
        <v>0</v>
      </c>
      <c r="K172">
        <v>150</v>
      </c>
      <c r="L172">
        <v>97</v>
      </c>
      <c r="M172">
        <v>3</v>
      </c>
      <c r="N172">
        <v>0</v>
      </c>
      <c r="O172">
        <v>0</v>
      </c>
      <c r="P172">
        <v>80</v>
      </c>
      <c r="Q172">
        <v>6.9</v>
      </c>
      <c r="R172" t="s">
        <v>432</v>
      </c>
      <c r="S172" t="str">
        <f t="shared" si="3"/>
        <v>CC4</v>
      </c>
      <c r="T172">
        <f>VLOOKUP(S172,Mang_Elev!$Q:$R,2,FALSE)</f>
        <v>0.41199999999999998</v>
      </c>
    </row>
    <row r="173" spans="1:20" x14ac:dyDescent="0.25">
      <c r="A173" s="1">
        <v>45047</v>
      </c>
      <c r="B173" s="2">
        <v>0.66319444444444442</v>
      </c>
      <c r="C173" t="s">
        <v>420</v>
      </c>
      <c r="D173" t="s">
        <v>431</v>
      </c>
      <c r="E173" t="s">
        <v>25</v>
      </c>
      <c r="F173" t="s">
        <v>64</v>
      </c>
      <c r="G173">
        <v>4</v>
      </c>
      <c r="H173">
        <v>2</v>
      </c>
      <c r="I173">
        <v>1</v>
      </c>
      <c r="J173">
        <v>0</v>
      </c>
      <c r="K173">
        <v>150</v>
      </c>
      <c r="L173">
        <v>97</v>
      </c>
      <c r="M173">
        <v>3</v>
      </c>
      <c r="N173">
        <v>0</v>
      </c>
      <c r="O173">
        <v>0</v>
      </c>
      <c r="P173">
        <v>142</v>
      </c>
      <c r="Q173">
        <v>6.5</v>
      </c>
      <c r="R173" t="s">
        <v>432</v>
      </c>
      <c r="S173" t="str">
        <f t="shared" si="3"/>
        <v>CC4</v>
      </c>
      <c r="T173">
        <f>VLOOKUP(S173,Mang_Elev!$Q:$R,2,FALSE)</f>
        <v>0.41199999999999998</v>
      </c>
    </row>
    <row r="174" spans="1:20" x14ac:dyDescent="0.25">
      <c r="A174" s="1">
        <v>45047</v>
      </c>
      <c r="B174" s="2">
        <v>0.66319444444444442</v>
      </c>
      <c r="C174" t="s">
        <v>420</v>
      </c>
      <c r="D174" t="s">
        <v>431</v>
      </c>
      <c r="E174" t="s">
        <v>25</v>
      </c>
      <c r="F174" t="s">
        <v>64</v>
      </c>
      <c r="G174">
        <v>4</v>
      </c>
      <c r="H174">
        <v>2</v>
      </c>
      <c r="I174">
        <v>1</v>
      </c>
      <c r="J174">
        <v>0</v>
      </c>
      <c r="K174">
        <v>150</v>
      </c>
      <c r="L174">
        <v>97</v>
      </c>
      <c r="M174">
        <v>3</v>
      </c>
      <c r="N174">
        <v>0</v>
      </c>
      <c r="O174">
        <v>0</v>
      </c>
      <c r="P174">
        <v>210</v>
      </c>
      <c r="Q174">
        <v>9.8000000000000007</v>
      </c>
      <c r="R174" t="s">
        <v>432</v>
      </c>
      <c r="S174" t="str">
        <f t="shared" si="3"/>
        <v>CC4</v>
      </c>
      <c r="T174">
        <f>VLOOKUP(S174,Mang_Elev!$Q:$R,2,FALSE)</f>
        <v>0.41199999999999998</v>
      </c>
    </row>
    <row r="175" spans="1:20" x14ac:dyDescent="0.25">
      <c r="A175" s="1">
        <v>45047</v>
      </c>
      <c r="B175" s="2">
        <v>0.66319444444444442</v>
      </c>
      <c r="C175" t="s">
        <v>420</v>
      </c>
      <c r="D175" t="s">
        <v>431</v>
      </c>
      <c r="E175" t="s">
        <v>25</v>
      </c>
      <c r="F175" t="s">
        <v>64</v>
      </c>
      <c r="G175">
        <v>4</v>
      </c>
      <c r="H175">
        <v>2</v>
      </c>
      <c r="I175">
        <v>1</v>
      </c>
      <c r="J175">
        <v>0</v>
      </c>
      <c r="K175">
        <v>150</v>
      </c>
      <c r="L175">
        <v>97</v>
      </c>
      <c r="M175">
        <v>3</v>
      </c>
      <c r="N175">
        <v>0</v>
      </c>
      <c r="O175">
        <v>0</v>
      </c>
      <c r="P175">
        <v>164</v>
      </c>
      <c r="Q175">
        <v>8</v>
      </c>
      <c r="R175" t="s">
        <v>432</v>
      </c>
      <c r="S175" t="str">
        <f t="shared" si="3"/>
        <v>CC4</v>
      </c>
      <c r="T175">
        <f>VLOOKUP(S175,Mang_Elev!$Q:$R,2,FALSE)</f>
        <v>0.41199999999999998</v>
      </c>
    </row>
    <row r="176" spans="1:20" x14ac:dyDescent="0.25">
      <c r="A176" s="1">
        <v>45047</v>
      </c>
      <c r="B176" s="2">
        <v>0.66319444444444442</v>
      </c>
      <c r="C176" t="s">
        <v>420</v>
      </c>
      <c r="D176" t="s">
        <v>431</v>
      </c>
      <c r="E176" t="s">
        <v>25</v>
      </c>
      <c r="F176" t="s">
        <v>64</v>
      </c>
      <c r="G176">
        <v>4</v>
      </c>
      <c r="H176">
        <v>2</v>
      </c>
      <c r="I176">
        <v>1</v>
      </c>
      <c r="J176">
        <v>0</v>
      </c>
      <c r="K176">
        <v>150</v>
      </c>
      <c r="L176">
        <v>97</v>
      </c>
      <c r="M176">
        <v>3</v>
      </c>
      <c r="N176">
        <v>0</v>
      </c>
      <c r="O176">
        <v>0</v>
      </c>
      <c r="P176">
        <v>288</v>
      </c>
      <c r="Q176">
        <v>11.5</v>
      </c>
      <c r="R176" t="s">
        <v>432</v>
      </c>
      <c r="S176" t="str">
        <f t="shared" si="3"/>
        <v>CC4</v>
      </c>
      <c r="T176">
        <f>VLOOKUP(S176,Mang_Elev!$Q:$R,2,FALSE)</f>
        <v>0.41199999999999998</v>
      </c>
    </row>
    <row r="177" spans="1:20" x14ac:dyDescent="0.25">
      <c r="A177" s="1">
        <v>45047</v>
      </c>
      <c r="B177" s="2">
        <v>0.66319444444444442</v>
      </c>
      <c r="C177" t="s">
        <v>420</v>
      </c>
      <c r="D177" t="s">
        <v>431</v>
      </c>
      <c r="E177" t="s">
        <v>25</v>
      </c>
      <c r="F177" t="s">
        <v>64</v>
      </c>
      <c r="G177">
        <v>4</v>
      </c>
      <c r="H177">
        <v>2</v>
      </c>
      <c r="I177">
        <v>1</v>
      </c>
      <c r="J177">
        <v>0</v>
      </c>
      <c r="K177">
        <v>150</v>
      </c>
      <c r="L177">
        <v>97</v>
      </c>
      <c r="M177">
        <v>3</v>
      </c>
      <c r="N177">
        <v>0</v>
      </c>
      <c r="O177">
        <v>0</v>
      </c>
      <c r="P177">
        <v>170</v>
      </c>
      <c r="Q177">
        <v>9</v>
      </c>
      <c r="R177" t="s">
        <v>432</v>
      </c>
      <c r="S177" t="str">
        <f t="shared" si="3"/>
        <v>CC4</v>
      </c>
      <c r="T177">
        <f>VLOOKUP(S177,Mang_Elev!$Q:$R,2,FALSE)</f>
        <v>0.41199999999999998</v>
      </c>
    </row>
    <row r="178" spans="1:20" x14ac:dyDescent="0.25">
      <c r="A178" s="1">
        <v>45047</v>
      </c>
      <c r="B178" s="2">
        <v>0.66319444444444442</v>
      </c>
      <c r="C178" t="s">
        <v>420</v>
      </c>
      <c r="D178" t="s">
        <v>431</v>
      </c>
      <c r="E178" t="s">
        <v>25</v>
      </c>
      <c r="F178" t="s">
        <v>64</v>
      </c>
      <c r="G178">
        <v>4</v>
      </c>
      <c r="H178">
        <v>2</v>
      </c>
      <c r="I178">
        <v>1</v>
      </c>
      <c r="J178">
        <v>0</v>
      </c>
      <c r="K178">
        <v>150</v>
      </c>
      <c r="L178">
        <v>97</v>
      </c>
      <c r="M178">
        <v>3</v>
      </c>
      <c r="N178">
        <v>0</v>
      </c>
      <c r="O178">
        <v>0</v>
      </c>
      <c r="P178">
        <v>191</v>
      </c>
      <c r="Q178">
        <v>8</v>
      </c>
      <c r="R178" t="s">
        <v>432</v>
      </c>
      <c r="S178" t="str">
        <f t="shared" si="3"/>
        <v>CC4</v>
      </c>
      <c r="T178">
        <f>VLOOKUP(S178,Mang_Elev!$Q:$R,2,FALSE)</f>
        <v>0.41199999999999998</v>
      </c>
    </row>
    <row r="179" spans="1:20" x14ac:dyDescent="0.25">
      <c r="A179" s="1">
        <v>45047</v>
      </c>
      <c r="B179" s="2">
        <v>0.66319444444444442</v>
      </c>
      <c r="C179" t="s">
        <v>420</v>
      </c>
      <c r="D179" t="s">
        <v>431</v>
      </c>
      <c r="E179" t="s">
        <v>25</v>
      </c>
      <c r="F179" t="s">
        <v>64</v>
      </c>
      <c r="G179">
        <v>4</v>
      </c>
      <c r="H179">
        <v>2</v>
      </c>
      <c r="I179">
        <v>1</v>
      </c>
      <c r="J179">
        <v>0</v>
      </c>
      <c r="K179">
        <v>150</v>
      </c>
      <c r="L179">
        <v>97</v>
      </c>
      <c r="M179">
        <v>3</v>
      </c>
      <c r="N179">
        <v>0</v>
      </c>
      <c r="O179">
        <v>0</v>
      </c>
      <c r="P179">
        <v>184</v>
      </c>
      <c r="Q179">
        <v>11.1</v>
      </c>
      <c r="R179" t="s">
        <v>432</v>
      </c>
      <c r="S179" t="str">
        <f t="shared" si="3"/>
        <v>CC4</v>
      </c>
      <c r="T179">
        <f>VLOOKUP(S179,Mang_Elev!$Q:$R,2,FALSE)</f>
        <v>0.41199999999999998</v>
      </c>
    </row>
    <row r="180" spans="1:20" x14ac:dyDescent="0.25">
      <c r="A180" s="1">
        <v>45047</v>
      </c>
      <c r="B180" s="2">
        <v>0.66319444444444442</v>
      </c>
      <c r="C180" t="s">
        <v>420</v>
      </c>
      <c r="D180" t="s">
        <v>431</v>
      </c>
      <c r="E180" t="s">
        <v>25</v>
      </c>
      <c r="F180" t="s">
        <v>64</v>
      </c>
      <c r="G180">
        <v>4</v>
      </c>
      <c r="H180">
        <v>2</v>
      </c>
      <c r="I180">
        <v>1</v>
      </c>
      <c r="J180">
        <v>0</v>
      </c>
      <c r="K180">
        <v>150</v>
      </c>
      <c r="L180">
        <v>97</v>
      </c>
      <c r="M180">
        <v>3</v>
      </c>
      <c r="N180">
        <v>0</v>
      </c>
      <c r="O180">
        <v>0</v>
      </c>
      <c r="P180">
        <v>192</v>
      </c>
      <c r="Q180">
        <v>7</v>
      </c>
      <c r="R180" t="s">
        <v>432</v>
      </c>
      <c r="S180" t="str">
        <f t="shared" si="3"/>
        <v>CC4</v>
      </c>
      <c r="T180">
        <f>VLOOKUP(S180,Mang_Elev!$Q:$R,2,FALSE)</f>
        <v>0.41199999999999998</v>
      </c>
    </row>
    <row r="181" spans="1:20" x14ac:dyDescent="0.25">
      <c r="A181" s="1">
        <v>45047</v>
      </c>
      <c r="B181" s="2">
        <v>0.4284722222222222</v>
      </c>
      <c r="C181" t="s">
        <v>420</v>
      </c>
      <c r="D181" t="s">
        <v>431</v>
      </c>
      <c r="E181" t="s">
        <v>25</v>
      </c>
      <c r="F181" t="s">
        <v>64</v>
      </c>
      <c r="G181">
        <v>1</v>
      </c>
      <c r="H181">
        <v>32</v>
      </c>
      <c r="I181">
        <v>12</v>
      </c>
      <c r="J181">
        <v>0</v>
      </c>
      <c r="K181">
        <v>172</v>
      </c>
      <c r="L181">
        <v>99</v>
      </c>
      <c r="M181">
        <v>1</v>
      </c>
      <c r="N181">
        <v>0</v>
      </c>
      <c r="O181">
        <v>0</v>
      </c>
      <c r="P181">
        <v>180</v>
      </c>
      <c r="Q181">
        <v>9.1</v>
      </c>
      <c r="R181" t="s">
        <v>422</v>
      </c>
      <c r="S181" t="str">
        <f t="shared" si="3"/>
        <v>CC1</v>
      </c>
      <c r="T181">
        <f>VLOOKUP(S181,Mang_Elev!$Q:$R,2,FALSE)</f>
        <v>0.374</v>
      </c>
    </row>
    <row r="182" spans="1:20" x14ac:dyDescent="0.25">
      <c r="A182" s="1">
        <v>45047</v>
      </c>
      <c r="B182" s="2">
        <v>0.4284722222222222</v>
      </c>
      <c r="C182" t="s">
        <v>420</v>
      </c>
      <c r="D182" t="s">
        <v>431</v>
      </c>
      <c r="E182" t="s">
        <v>25</v>
      </c>
      <c r="F182" t="s">
        <v>64</v>
      </c>
      <c r="G182">
        <v>1</v>
      </c>
      <c r="H182">
        <v>32</v>
      </c>
      <c r="I182">
        <v>12</v>
      </c>
      <c r="J182">
        <v>0</v>
      </c>
      <c r="K182">
        <v>172</v>
      </c>
      <c r="L182">
        <v>99</v>
      </c>
      <c r="M182">
        <v>1</v>
      </c>
      <c r="N182">
        <v>0</v>
      </c>
      <c r="O182">
        <v>0</v>
      </c>
      <c r="P182">
        <v>74</v>
      </c>
      <c r="Q182">
        <v>6.6</v>
      </c>
      <c r="R182" t="s">
        <v>422</v>
      </c>
      <c r="S182" t="str">
        <f t="shared" si="3"/>
        <v>CC1</v>
      </c>
      <c r="T182">
        <f>VLOOKUP(S182,Mang_Elev!$Q:$R,2,FALSE)</f>
        <v>0.374</v>
      </c>
    </row>
    <row r="183" spans="1:20" x14ac:dyDescent="0.25">
      <c r="A183" s="1">
        <v>45047</v>
      </c>
      <c r="B183" s="2">
        <v>0.4284722222222222</v>
      </c>
      <c r="C183" t="s">
        <v>420</v>
      </c>
      <c r="D183" t="s">
        <v>431</v>
      </c>
      <c r="E183" t="s">
        <v>25</v>
      </c>
      <c r="F183" t="s">
        <v>64</v>
      </c>
      <c r="G183">
        <v>1</v>
      </c>
      <c r="H183">
        <v>32</v>
      </c>
      <c r="I183">
        <v>12</v>
      </c>
      <c r="J183">
        <v>0</v>
      </c>
      <c r="K183">
        <v>172</v>
      </c>
      <c r="L183">
        <v>99</v>
      </c>
      <c r="M183">
        <v>1</v>
      </c>
      <c r="N183">
        <v>0</v>
      </c>
      <c r="O183">
        <v>0</v>
      </c>
      <c r="P183">
        <v>125</v>
      </c>
      <c r="Q183">
        <v>5</v>
      </c>
      <c r="R183" t="s">
        <v>422</v>
      </c>
      <c r="S183" t="str">
        <f t="shared" si="3"/>
        <v>CC1</v>
      </c>
      <c r="T183">
        <f>VLOOKUP(S183,Mang_Elev!$Q:$R,2,FALSE)</f>
        <v>0.374</v>
      </c>
    </row>
    <row r="184" spans="1:20" x14ac:dyDescent="0.25">
      <c r="A184" s="1">
        <v>45047</v>
      </c>
      <c r="B184" s="2">
        <v>0.4284722222222222</v>
      </c>
      <c r="C184" t="s">
        <v>420</v>
      </c>
      <c r="D184" t="s">
        <v>431</v>
      </c>
      <c r="E184" t="s">
        <v>25</v>
      </c>
      <c r="F184" t="s">
        <v>64</v>
      </c>
      <c r="G184">
        <v>1</v>
      </c>
      <c r="H184">
        <v>32</v>
      </c>
      <c r="I184">
        <v>12</v>
      </c>
      <c r="J184">
        <v>0</v>
      </c>
      <c r="K184">
        <v>172</v>
      </c>
      <c r="L184">
        <v>99</v>
      </c>
      <c r="M184">
        <v>1</v>
      </c>
      <c r="N184">
        <v>0</v>
      </c>
      <c r="O184">
        <v>0</v>
      </c>
      <c r="P184">
        <v>98</v>
      </c>
      <c r="Q184">
        <v>7</v>
      </c>
      <c r="R184" t="s">
        <v>422</v>
      </c>
      <c r="S184" t="str">
        <f t="shared" si="3"/>
        <v>CC1</v>
      </c>
      <c r="T184">
        <f>VLOOKUP(S184,Mang_Elev!$Q:$R,2,FALSE)</f>
        <v>0.374</v>
      </c>
    </row>
    <row r="185" spans="1:20" x14ac:dyDescent="0.25">
      <c r="A185" s="1">
        <v>45047</v>
      </c>
      <c r="B185" s="2">
        <v>0.4284722222222222</v>
      </c>
      <c r="C185" t="s">
        <v>420</v>
      </c>
      <c r="D185" t="s">
        <v>431</v>
      </c>
      <c r="E185" t="s">
        <v>25</v>
      </c>
      <c r="F185" t="s">
        <v>64</v>
      </c>
      <c r="G185">
        <v>1</v>
      </c>
      <c r="H185">
        <v>32</v>
      </c>
      <c r="I185">
        <v>12</v>
      </c>
      <c r="J185">
        <v>0</v>
      </c>
      <c r="K185">
        <v>172</v>
      </c>
      <c r="L185">
        <v>99</v>
      </c>
      <c r="M185">
        <v>1</v>
      </c>
      <c r="N185">
        <v>0</v>
      </c>
      <c r="O185">
        <v>0</v>
      </c>
      <c r="P185">
        <v>125</v>
      </c>
      <c r="Q185">
        <v>6</v>
      </c>
      <c r="R185" t="s">
        <v>422</v>
      </c>
      <c r="S185" t="str">
        <f t="shared" si="3"/>
        <v>CC1</v>
      </c>
      <c r="T185">
        <f>VLOOKUP(S185,Mang_Elev!$Q:$R,2,FALSE)</f>
        <v>0.374</v>
      </c>
    </row>
    <row r="186" spans="1:20" x14ac:dyDescent="0.25">
      <c r="A186" s="1">
        <v>45047</v>
      </c>
      <c r="B186" s="2">
        <v>0.4284722222222222</v>
      </c>
      <c r="C186" t="s">
        <v>420</v>
      </c>
      <c r="D186" t="s">
        <v>431</v>
      </c>
      <c r="E186" t="s">
        <v>25</v>
      </c>
      <c r="F186" t="s">
        <v>64</v>
      </c>
      <c r="G186">
        <v>1</v>
      </c>
      <c r="H186">
        <v>32</v>
      </c>
      <c r="I186">
        <v>12</v>
      </c>
      <c r="J186">
        <v>0</v>
      </c>
      <c r="K186">
        <v>172</v>
      </c>
      <c r="L186">
        <v>99</v>
      </c>
      <c r="M186">
        <v>1</v>
      </c>
      <c r="N186">
        <v>0</v>
      </c>
      <c r="O186">
        <v>0</v>
      </c>
      <c r="P186">
        <v>167</v>
      </c>
      <c r="Q186">
        <v>4.9000000000000004</v>
      </c>
      <c r="R186" t="s">
        <v>422</v>
      </c>
      <c r="S186" t="str">
        <f t="shared" si="3"/>
        <v>CC1</v>
      </c>
      <c r="T186">
        <f>VLOOKUP(S186,Mang_Elev!$Q:$R,2,FALSE)</f>
        <v>0.374</v>
      </c>
    </row>
    <row r="187" spans="1:20" x14ac:dyDescent="0.25">
      <c r="A187" s="1">
        <v>45047</v>
      </c>
      <c r="B187" s="2">
        <v>0.4284722222222222</v>
      </c>
      <c r="C187" t="s">
        <v>420</v>
      </c>
      <c r="D187" t="s">
        <v>431</v>
      </c>
      <c r="E187" t="s">
        <v>25</v>
      </c>
      <c r="F187" t="s">
        <v>64</v>
      </c>
      <c r="G187">
        <v>1</v>
      </c>
      <c r="H187">
        <v>32</v>
      </c>
      <c r="I187">
        <v>12</v>
      </c>
      <c r="J187">
        <v>0</v>
      </c>
      <c r="K187">
        <v>172</v>
      </c>
      <c r="L187">
        <v>99</v>
      </c>
      <c r="M187">
        <v>1</v>
      </c>
      <c r="N187">
        <v>0</v>
      </c>
      <c r="O187">
        <v>0</v>
      </c>
      <c r="P187">
        <v>105</v>
      </c>
      <c r="Q187">
        <v>4</v>
      </c>
      <c r="R187" t="s">
        <v>422</v>
      </c>
      <c r="S187" t="str">
        <f t="shared" si="3"/>
        <v>CC1</v>
      </c>
      <c r="T187">
        <f>VLOOKUP(S187,Mang_Elev!$Q:$R,2,FALSE)</f>
        <v>0.374</v>
      </c>
    </row>
    <row r="188" spans="1:20" x14ac:dyDescent="0.25">
      <c r="A188" s="1">
        <v>45047</v>
      </c>
      <c r="B188" s="2">
        <v>0.4284722222222222</v>
      </c>
      <c r="C188" t="s">
        <v>420</v>
      </c>
      <c r="D188" t="s">
        <v>431</v>
      </c>
      <c r="E188" t="s">
        <v>25</v>
      </c>
      <c r="F188" t="s">
        <v>64</v>
      </c>
      <c r="G188">
        <v>1</v>
      </c>
      <c r="H188">
        <v>32</v>
      </c>
      <c r="I188">
        <v>12</v>
      </c>
      <c r="J188">
        <v>0</v>
      </c>
      <c r="K188">
        <v>172</v>
      </c>
      <c r="L188">
        <v>99</v>
      </c>
      <c r="M188">
        <v>1</v>
      </c>
      <c r="N188">
        <v>0</v>
      </c>
      <c r="O188">
        <v>0</v>
      </c>
      <c r="P188">
        <v>101</v>
      </c>
      <c r="Q188">
        <v>8.3000000000000007</v>
      </c>
      <c r="R188" t="s">
        <v>422</v>
      </c>
      <c r="S188" t="str">
        <f t="shared" si="3"/>
        <v>CC1</v>
      </c>
      <c r="T188">
        <f>VLOOKUP(S188,Mang_Elev!$Q:$R,2,FALSE)</f>
        <v>0.374</v>
      </c>
    </row>
    <row r="189" spans="1:20" x14ac:dyDescent="0.25">
      <c r="A189" s="1">
        <v>45047</v>
      </c>
      <c r="B189" s="2">
        <v>0.4284722222222222</v>
      </c>
      <c r="C189" t="s">
        <v>420</v>
      </c>
      <c r="D189" t="s">
        <v>431</v>
      </c>
      <c r="E189" t="s">
        <v>25</v>
      </c>
      <c r="F189" t="s">
        <v>64</v>
      </c>
      <c r="G189">
        <v>1</v>
      </c>
      <c r="H189">
        <v>32</v>
      </c>
      <c r="I189">
        <v>12</v>
      </c>
      <c r="J189">
        <v>0</v>
      </c>
      <c r="K189">
        <v>172</v>
      </c>
      <c r="L189">
        <v>99</v>
      </c>
      <c r="M189">
        <v>1</v>
      </c>
      <c r="N189">
        <v>0</v>
      </c>
      <c r="O189">
        <v>0</v>
      </c>
      <c r="P189">
        <v>155</v>
      </c>
      <c r="Q189">
        <v>7</v>
      </c>
      <c r="R189" t="s">
        <v>422</v>
      </c>
      <c r="S189" t="str">
        <f t="shared" si="3"/>
        <v>CC1</v>
      </c>
      <c r="T189">
        <f>VLOOKUP(S189,Mang_Elev!$Q:$R,2,FALSE)</f>
        <v>0.374</v>
      </c>
    </row>
    <row r="190" spans="1:20" x14ac:dyDescent="0.25">
      <c r="A190" s="1">
        <v>45047</v>
      </c>
      <c r="B190" s="2">
        <v>0.4284722222222222</v>
      </c>
      <c r="C190" t="s">
        <v>420</v>
      </c>
      <c r="D190" t="s">
        <v>431</v>
      </c>
      <c r="E190" t="s">
        <v>25</v>
      </c>
      <c r="F190" t="s">
        <v>64</v>
      </c>
      <c r="G190">
        <v>1</v>
      </c>
      <c r="H190">
        <v>32</v>
      </c>
      <c r="I190">
        <v>12</v>
      </c>
      <c r="J190">
        <v>0</v>
      </c>
      <c r="K190">
        <v>172</v>
      </c>
      <c r="L190">
        <v>99</v>
      </c>
      <c r="M190">
        <v>1</v>
      </c>
      <c r="N190">
        <v>0</v>
      </c>
      <c r="O190">
        <v>0</v>
      </c>
      <c r="P190">
        <v>104</v>
      </c>
      <c r="Q190">
        <v>5.9</v>
      </c>
      <c r="R190" t="s">
        <v>422</v>
      </c>
      <c r="S190" t="str">
        <f t="shared" si="3"/>
        <v>CC1</v>
      </c>
      <c r="T190">
        <f>VLOOKUP(S190,Mang_Elev!$Q:$R,2,FALSE)</f>
        <v>0.374</v>
      </c>
    </row>
    <row r="191" spans="1:20" x14ac:dyDescent="0.25">
      <c r="A191" s="1">
        <v>45047</v>
      </c>
      <c r="B191" s="2">
        <v>0.4284722222222222</v>
      </c>
      <c r="C191" t="s">
        <v>420</v>
      </c>
      <c r="D191" t="s">
        <v>431</v>
      </c>
      <c r="E191" t="s">
        <v>25</v>
      </c>
      <c r="F191" t="s">
        <v>64</v>
      </c>
      <c r="G191">
        <v>1</v>
      </c>
      <c r="H191">
        <v>11</v>
      </c>
      <c r="I191">
        <v>0</v>
      </c>
      <c r="J191">
        <v>0</v>
      </c>
      <c r="K191">
        <v>149</v>
      </c>
      <c r="L191">
        <v>98</v>
      </c>
      <c r="M191">
        <v>2</v>
      </c>
      <c r="N191">
        <v>0</v>
      </c>
      <c r="O191">
        <v>0</v>
      </c>
      <c r="P191">
        <v>100</v>
      </c>
      <c r="Q191">
        <v>4</v>
      </c>
      <c r="S191" t="str">
        <f t="shared" si="3"/>
        <v>CC1</v>
      </c>
      <c r="T191">
        <f>VLOOKUP(S191,Mang_Elev!$Q:$R,2,FALSE)</f>
        <v>0.374</v>
      </c>
    </row>
    <row r="192" spans="1:20" x14ac:dyDescent="0.25">
      <c r="A192" s="1">
        <v>45047</v>
      </c>
      <c r="B192" s="2">
        <v>0.4284722222222222</v>
      </c>
      <c r="C192" t="s">
        <v>420</v>
      </c>
      <c r="D192" t="s">
        <v>431</v>
      </c>
      <c r="E192" t="s">
        <v>25</v>
      </c>
      <c r="F192" t="s">
        <v>64</v>
      </c>
      <c r="G192">
        <v>1</v>
      </c>
      <c r="H192">
        <v>11</v>
      </c>
      <c r="I192">
        <v>0</v>
      </c>
      <c r="J192">
        <v>0</v>
      </c>
      <c r="K192">
        <v>149</v>
      </c>
      <c r="L192">
        <v>98</v>
      </c>
      <c r="M192">
        <v>2</v>
      </c>
      <c r="N192">
        <v>0</v>
      </c>
      <c r="O192">
        <v>0</v>
      </c>
      <c r="P192">
        <v>145</v>
      </c>
      <c r="Q192">
        <v>4</v>
      </c>
      <c r="S192" t="str">
        <f t="shared" si="3"/>
        <v>CC1</v>
      </c>
      <c r="T192">
        <f>VLOOKUP(S192,Mang_Elev!$Q:$R,2,FALSE)</f>
        <v>0.374</v>
      </c>
    </row>
    <row r="193" spans="1:20" x14ac:dyDescent="0.25">
      <c r="A193" s="1">
        <v>45047</v>
      </c>
      <c r="B193" s="2">
        <v>0.4284722222222222</v>
      </c>
      <c r="C193" t="s">
        <v>420</v>
      </c>
      <c r="D193" t="s">
        <v>431</v>
      </c>
      <c r="E193" t="s">
        <v>25</v>
      </c>
      <c r="F193" t="s">
        <v>64</v>
      </c>
      <c r="G193">
        <v>1</v>
      </c>
      <c r="H193">
        <v>11</v>
      </c>
      <c r="I193">
        <v>0</v>
      </c>
      <c r="J193">
        <v>0</v>
      </c>
      <c r="K193">
        <v>149</v>
      </c>
      <c r="L193">
        <v>98</v>
      </c>
      <c r="M193">
        <v>2</v>
      </c>
      <c r="N193">
        <v>0</v>
      </c>
      <c r="O193">
        <v>0</v>
      </c>
      <c r="P193">
        <v>93</v>
      </c>
      <c r="Q193">
        <v>4.2</v>
      </c>
      <c r="S193" t="str">
        <f t="shared" si="3"/>
        <v>CC1</v>
      </c>
      <c r="T193">
        <f>VLOOKUP(S193,Mang_Elev!$Q:$R,2,FALSE)</f>
        <v>0.374</v>
      </c>
    </row>
    <row r="194" spans="1:20" x14ac:dyDescent="0.25">
      <c r="A194" s="1">
        <v>45047</v>
      </c>
      <c r="B194" s="2">
        <v>0.4284722222222222</v>
      </c>
      <c r="C194" t="s">
        <v>420</v>
      </c>
      <c r="D194" t="s">
        <v>431</v>
      </c>
      <c r="E194" t="s">
        <v>25</v>
      </c>
      <c r="F194" t="s">
        <v>64</v>
      </c>
      <c r="G194">
        <v>1</v>
      </c>
      <c r="H194">
        <v>11</v>
      </c>
      <c r="I194">
        <v>0</v>
      </c>
      <c r="J194">
        <v>0</v>
      </c>
      <c r="K194">
        <v>149</v>
      </c>
      <c r="L194">
        <v>98</v>
      </c>
      <c r="M194">
        <v>2</v>
      </c>
      <c r="N194">
        <v>0</v>
      </c>
      <c r="O194">
        <v>0</v>
      </c>
      <c r="P194">
        <v>155</v>
      </c>
      <c r="Q194">
        <v>4</v>
      </c>
      <c r="S194" t="str">
        <f t="shared" si="3"/>
        <v>CC1</v>
      </c>
      <c r="T194">
        <f>VLOOKUP(S194,Mang_Elev!$Q:$R,2,FALSE)</f>
        <v>0.374</v>
      </c>
    </row>
    <row r="195" spans="1:20" x14ac:dyDescent="0.25">
      <c r="A195" s="1">
        <v>45047</v>
      </c>
      <c r="B195" s="2">
        <v>0.4284722222222222</v>
      </c>
      <c r="C195" t="s">
        <v>420</v>
      </c>
      <c r="D195" t="s">
        <v>431</v>
      </c>
      <c r="E195" t="s">
        <v>25</v>
      </c>
      <c r="F195" t="s">
        <v>64</v>
      </c>
      <c r="G195">
        <v>1</v>
      </c>
      <c r="H195">
        <v>11</v>
      </c>
      <c r="I195">
        <v>0</v>
      </c>
      <c r="J195">
        <v>0</v>
      </c>
      <c r="K195">
        <v>149</v>
      </c>
      <c r="L195">
        <v>98</v>
      </c>
      <c r="M195">
        <v>2</v>
      </c>
      <c r="N195">
        <v>0</v>
      </c>
      <c r="O195">
        <v>0</v>
      </c>
      <c r="P195">
        <v>140</v>
      </c>
      <c r="Q195">
        <v>4</v>
      </c>
      <c r="S195" t="str">
        <f t="shared" ref="S195:S258" si="4">_xlfn.CONCAT(F195,G195)</f>
        <v>CC1</v>
      </c>
      <c r="T195">
        <f>VLOOKUP(S195,Mang_Elev!$Q:$R,2,FALSE)</f>
        <v>0.374</v>
      </c>
    </row>
    <row r="196" spans="1:20" x14ac:dyDescent="0.25">
      <c r="A196" s="1">
        <v>45047</v>
      </c>
      <c r="B196" s="2">
        <v>0.4284722222222222</v>
      </c>
      <c r="C196" t="s">
        <v>420</v>
      </c>
      <c r="D196" t="s">
        <v>431</v>
      </c>
      <c r="E196" t="s">
        <v>25</v>
      </c>
      <c r="F196" t="s">
        <v>64</v>
      </c>
      <c r="G196">
        <v>1</v>
      </c>
      <c r="H196">
        <v>11</v>
      </c>
      <c r="I196">
        <v>0</v>
      </c>
      <c r="J196">
        <v>0</v>
      </c>
      <c r="K196">
        <v>149</v>
      </c>
      <c r="L196">
        <v>98</v>
      </c>
      <c r="M196">
        <v>2</v>
      </c>
      <c r="N196">
        <v>0</v>
      </c>
      <c r="O196">
        <v>0</v>
      </c>
      <c r="P196">
        <v>125</v>
      </c>
      <c r="Q196">
        <v>8</v>
      </c>
      <c r="S196" t="str">
        <f t="shared" si="4"/>
        <v>CC1</v>
      </c>
      <c r="T196">
        <f>VLOOKUP(S196,Mang_Elev!$Q:$R,2,FALSE)</f>
        <v>0.374</v>
      </c>
    </row>
    <row r="197" spans="1:20" x14ac:dyDescent="0.25">
      <c r="A197" s="1">
        <v>45047</v>
      </c>
      <c r="B197" s="2">
        <v>0.4284722222222222</v>
      </c>
      <c r="C197" t="s">
        <v>420</v>
      </c>
      <c r="D197" t="s">
        <v>431</v>
      </c>
      <c r="E197" t="s">
        <v>25</v>
      </c>
      <c r="F197" t="s">
        <v>64</v>
      </c>
      <c r="G197">
        <v>1</v>
      </c>
      <c r="H197">
        <v>11</v>
      </c>
      <c r="I197">
        <v>0</v>
      </c>
      <c r="J197">
        <v>0</v>
      </c>
      <c r="K197">
        <v>149</v>
      </c>
      <c r="L197">
        <v>98</v>
      </c>
      <c r="M197">
        <v>2</v>
      </c>
      <c r="N197">
        <v>0</v>
      </c>
      <c r="O197">
        <v>0</v>
      </c>
      <c r="P197">
        <v>86</v>
      </c>
      <c r="Q197">
        <v>6.9</v>
      </c>
      <c r="S197" t="str">
        <f t="shared" si="4"/>
        <v>CC1</v>
      </c>
      <c r="T197">
        <f>VLOOKUP(S197,Mang_Elev!$Q:$R,2,FALSE)</f>
        <v>0.374</v>
      </c>
    </row>
    <row r="198" spans="1:20" x14ac:dyDescent="0.25">
      <c r="A198" s="1">
        <v>45047</v>
      </c>
      <c r="B198" s="2">
        <v>0.4284722222222222</v>
      </c>
      <c r="C198" t="s">
        <v>420</v>
      </c>
      <c r="D198" t="s">
        <v>431</v>
      </c>
      <c r="E198" t="s">
        <v>25</v>
      </c>
      <c r="F198" t="s">
        <v>64</v>
      </c>
      <c r="G198">
        <v>1</v>
      </c>
      <c r="H198">
        <v>11</v>
      </c>
      <c r="I198">
        <v>0</v>
      </c>
      <c r="J198">
        <v>0</v>
      </c>
      <c r="K198">
        <v>149</v>
      </c>
      <c r="L198">
        <v>98</v>
      </c>
      <c r="M198">
        <v>2</v>
      </c>
      <c r="N198">
        <v>0</v>
      </c>
      <c r="O198">
        <v>0</v>
      </c>
      <c r="P198">
        <v>100</v>
      </c>
      <c r="Q198">
        <v>7</v>
      </c>
      <c r="S198" t="str">
        <f t="shared" si="4"/>
        <v>CC1</v>
      </c>
      <c r="T198">
        <f>VLOOKUP(S198,Mang_Elev!$Q:$R,2,FALSE)</f>
        <v>0.374</v>
      </c>
    </row>
    <row r="199" spans="1:20" x14ac:dyDescent="0.25">
      <c r="A199" s="1">
        <v>45047</v>
      </c>
      <c r="B199" s="2">
        <v>0.4284722222222222</v>
      </c>
      <c r="C199" t="s">
        <v>420</v>
      </c>
      <c r="D199" t="s">
        <v>431</v>
      </c>
      <c r="E199" t="s">
        <v>25</v>
      </c>
      <c r="F199" t="s">
        <v>64</v>
      </c>
      <c r="G199">
        <v>1</v>
      </c>
      <c r="H199">
        <v>11</v>
      </c>
      <c r="I199">
        <v>0</v>
      </c>
      <c r="J199">
        <v>0</v>
      </c>
      <c r="K199">
        <v>149</v>
      </c>
      <c r="L199">
        <v>98</v>
      </c>
      <c r="M199">
        <v>2</v>
      </c>
      <c r="N199">
        <v>0</v>
      </c>
      <c r="O199">
        <v>0</v>
      </c>
      <c r="P199">
        <v>129</v>
      </c>
      <c r="Q199">
        <v>5.0999999999999996</v>
      </c>
      <c r="S199" t="str">
        <f t="shared" si="4"/>
        <v>CC1</v>
      </c>
      <c r="T199">
        <f>VLOOKUP(S199,Mang_Elev!$Q:$R,2,FALSE)</f>
        <v>0.374</v>
      </c>
    </row>
    <row r="200" spans="1:20" x14ac:dyDescent="0.25">
      <c r="A200" s="1">
        <v>45047</v>
      </c>
      <c r="B200" s="2">
        <v>0.4284722222222222</v>
      </c>
      <c r="C200" t="s">
        <v>420</v>
      </c>
      <c r="D200" t="s">
        <v>431</v>
      </c>
      <c r="E200" t="s">
        <v>25</v>
      </c>
      <c r="F200" t="s">
        <v>64</v>
      </c>
      <c r="G200">
        <v>1</v>
      </c>
      <c r="H200">
        <v>11</v>
      </c>
      <c r="I200">
        <v>0</v>
      </c>
      <c r="J200">
        <v>0</v>
      </c>
      <c r="K200">
        <v>149</v>
      </c>
      <c r="L200">
        <v>98</v>
      </c>
      <c r="M200">
        <v>2</v>
      </c>
      <c r="N200">
        <v>0</v>
      </c>
      <c r="O200">
        <v>0</v>
      </c>
      <c r="P200">
        <v>85</v>
      </c>
      <c r="Q200">
        <v>4</v>
      </c>
      <c r="S200" t="str">
        <f t="shared" si="4"/>
        <v>CC1</v>
      </c>
      <c r="T200">
        <f>VLOOKUP(S200,Mang_Elev!$Q:$R,2,FALSE)</f>
        <v>0.374</v>
      </c>
    </row>
    <row r="201" spans="1:20" x14ac:dyDescent="0.25">
      <c r="A201" s="1">
        <v>45047</v>
      </c>
      <c r="B201" s="2">
        <v>0.48541666666666666</v>
      </c>
      <c r="C201" t="s">
        <v>420</v>
      </c>
      <c r="D201" t="s">
        <v>426</v>
      </c>
      <c r="E201" t="s">
        <v>25</v>
      </c>
      <c r="F201" t="s">
        <v>64</v>
      </c>
      <c r="G201">
        <v>2</v>
      </c>
      <c r="H201">
        <v>8</v>
      </c>
      <c r="I201">
        <v>2</v>
      </c>
      <c r="J201">
        <v>0</v>
      </c>
      <c r="K201">
        <v>122</v>
      </c>
      <c r="L201">
        <v>99</v>
      </c>
      <c r="M201">
        <v>1</v>
      </c>
      <c r="N201">
        <v>0</v>
      </c>
      <c r="O201">
        <v>0</v>
      </c>
      <c r="P201">
        <v>215</v>
      </c>
      <c r="Q201">
        <v>5</v>
      </c>
      <c r="R201" t="s">
        <v>422</v>
      </c>
      <c r="S201" t="str">
        <f t="shared" si="4"/>
        <v>CC2</v>
      </c>
      <c r="T201">
        <f>VLOOKUP(S201,Mang_Elev!$Q:$R,2,FALSE)</f>
        <v>0.33300000000000002</v>
      </c>
    </row>
    <row r="202" spans="1:20" x14ac:dyDescent="0.25">
      <c r="A202" s="1">
        <v>45047</v>
      </c>
      <c r="B202" s="2">
        <v>0.48541666666666666</v>
      </c>
      <c r="C202" t="s">
        <v>420</v>
      </c>
      <c r="D202" t="s">
        <v>426</v>
      </c>
      <c r="E202" t="s">
        <v>25</v>
      </c>
      <c r="F202" t="s">
        <v>64</v>
      </c>
      <c r="G202">
        <v>2</v>
      </c>
      <c r="H202">
        <v>8</v>
      </c>
      <c r="I202">
        <v>2</v>
      </c>
      <c r="J202">
        <v>0</v>
      </c>
      <c r="K202">
        <v>122</v>
      </c>
      <c r="L202">
        <v>99</v>
      </c>
      <c r="M202">
        <v>1</v>
      </c>
      <c r="N202">
        <v>0</v>
      </c>
      <c r="O202">
        <v>0</v>
      </c>
      <c r="P202">
        <v>164</v>
      </c>
      <c r="Q202">
        <v>5</v>
      </c>
      <c r="R202" t="s">
        <v>422</v>
      </c>
      <c r="S202" t="str">
        <f t="shared" si="4"/>
        <v>CC2</v>
      </c>
      <c r="T202">
        <f>VLOOKUP(S202,Mang_Elev!$Q:$R,2,FALSE)</f>
        <v>0.33300000000000002</v>
      </c>
    </row>
    <row r="203" spans="1:20" x14ac:dyDescent="0.25">
      <c r="A203" s="1">
        <v>45047</v>
      </c>
      <c r="B203" s="2">
        <v>0.48541666666666666</v>
      </c>
      <c r="C203" t="s">
        <v>420</v>
      </c>
      <c r="D203" t="s">
        <v>426</v>
      </c>
      <c r="E203" t="s">
        <v>25</v>
      </c>
      <c r="F203" t="s">
        <v>64</v>
      </c>
      <c r="G203">
        <v>2</v>
      </c>
      <c r="H203">
        <v>8</v>
      </c>
      <c r="I203">
        <v>2</v>
      </c>
      <c r="J203">
        <v>0</v>
      </c>
      <c r="K203">
        <v>122</v>
      </c>
      <c r="L203">
        <v>99</v>
      </c>
      <c r="M203">
        <v>1</v>
      </c>
      <c r="N203">
        <v>0</v>
      </c>
      <c r="O203">
        <v>0</v>
      </c>
      <c r="P203">
        <v>260</v>
      </c>
      <c r="Q203">
        <v>4</v>
      </c>
      <c r="R203" t="s">
        <v>422</v>
      </c>
      <c r="S203" t="str">
        <f t="shared" si="4"/>
        <v>CC2</v>
      </c>
      <c r="T203">
        <f>VLOOKUP(S203,Mang_Elev!$Q:$R,2,FALSE)</f>
        <v>0.33300000000000002</v>
      </c>
    </row>
    <row r="204" spans="1:20" x14ac:dyDescent="0.25">
      <c r="A204" s="1">
        <v>45047</v>
      </c>
      <c r="B204" s="2">
        <v>0.48541666666666666</v>
      </c>
      <c r="C204" t="s">
        <v>420</v>
      </c>
      <c r="D204" t="s">
        <v>426</v>
      </c>
      <c r="E204" t="s">
        <v>25</v>
      </c>
      <c r="F204" t="s">
        <v>64</v>
      </c>
      <c r="G204">
        <v>2</v>
      </c>
      <c r="H204">
        <v>8</v>
      </c>
      <c r="I204">
        <v>2</v>
      </c>
      <c r="J204">
        <v>0</v>
      </c>
      <c r="K204">
        <v>122</v>
      </c>
      <c r="L204">
        <v>99</v>
      </c>
      <c r="M204">
        <v>1</v>
      </c>
      <c r="N204">
        <v>0</v>
      </c>
      <c r="O204">
        <v>0</v>
      </c>
      <c r="P204">
        <v>225</v>
      </c>
      <c r="Q204">
        <v>7</v>
      </c>
      <c r="R204" t="s">
        <v>422</v>
      </c>
      <c r="S204" t="str">
        <f t="shared" si="4"/>
        <v>CC2</v>
      </c>
      <c r="T204">
        <f>VLOOKUP(S204,Mang_Elev!$Q:$R,2,FALSE)</f>
        <v>0.33300000000000002</v>
      </c>
    </row>
    <row r="205" spans="1:20" x14ac:dyDescent="0.25">
      <c r="A205" s="1">
        <v>45047</v>
      </c>
      <c r="B205" s="2">
        <v>0.48541666666666666</v>
      </c>
      <c r="C205" t="s">
        <v>420</v>
      </c>
      <c r="D205" t="s">
        <v>426</v>
      </c>
      <c r="E205" t="s">
        <v>25</v>
      </c>
      <c r="F205" t="s">
        <v>64</v>
      </c>
      <c r="G205">
        <v>2</v>
      </c>
      <c r="H205">
        <v>8</v>
      </c>
      <c r="I205">
        <v>2</v>
      </c>
      <c r="J205">
        <v>0</v>
      </c>
      <c r="K205">
        <v>122</v>
      </c>
      <c r="L205">
        <v>99</v>
      </c>
      <c r="M205">
        <v>1</v>
      </c>
      <c r="N205">
        <v>0</v>
      </c>
      <c r="O205">
        <v>0</v>
      </c>
      <c r="P205">
        <v>220</v>
      </c>
      <c r="Q205">
        <v>8.5</v>
      </c>
      <c r="R205" t="s">
        <v>422</v>
      </c>
      <c r="S205" t="str">
        <f t="shared" si="4"/>
        <v>CC2</v>
      </c>
      <c r="T205">
        <f>VLOOKUP(S205,Mang_Elev!$Q:$R,2,FALSE)</f>
        <v>0.33300000000000002</v>
      </c>
    </row>
    <row r="206" spans="1:20" x14ac:dyDescent="0.25">
      <c r="A206" s="1">
        <v>45047</v>
      </c>
      <c r="B206" s="2">
        <v>0.48541666666666666</v>
      </c>
      <c r="C206" t="s">
        <v>420</v>
      </c>
      <c r="D206" t="s">
        <v>426</v>
      </c>
      <c r="E206" t="s">
        <v>25</v>
      </c>
      <c r="F206" t="s">
        <v>64</v>
      </c>
      <c r="G206">
        <v>2</v>
      </c>
      <c r="H206">
        <v>8</v>
      </c>
      <c r="I206">
        <v>2</v>
      </c>
      <c r="J206">
        <v>0</v>
      </c>
      <c r="K206">
        <v>122</v>
      </c>
      <c r="L206">
        <v>99</v>
      </c>
      <c r="M206">
        <v>1</v>
      </c>
      <c r="N206">
        <v>0</v>
      </c>
      <c r="O206">
        <v>0</v>
      </c>
      <c r="P206">
        <v>195</v>
      </c>
      <c r="Q206">
        <v>6</v>
      </c>
      <c r="R206" t="s">
        <v>422</v>
      </c>
      <c r="S206" t="str">
        <f t="shared" si="4"/>
        <v>CC2</v>
      </c>
      <c r="T206">
        <f>VLOOKUP(S206,Mang_Elev!$Q:$R,2,FALSE)</f>
        <v>0.33300000000000002</v>
      </c>
    </row>
    <row r="207" spans="1:20" x14ac:dyDescent="0.25">
      <c r="A207" s="1">
        <v>45047</v>
      </c>
      <c r="B207" s="2">
        <v>0.48541666666666666</v>
      </c>
      <c r="C207" t="s">
        <v>420</v>
      </c>
      <c r="D207" t="s">
        <v>426</v>
      </c>
      <c r="E207" t="s">
        <v>25</v>
      </c>
      <c r="F207" t="s">
        <v>64</v>
      </c>
      <c r="G207">
        <v>2</v>
      </c>
      <c r="H207">
        <v>8</v>
      </c>
      <c r="I207">
        <v>2</v>
      </c>
      <c r="J207">
        <v>0</v>
      </c>
      <c r="K207">
        <v>122</v>
      </c>
      <c r="L207">
        <v>99</v>
      </c>
      <c r="M207">
        <v>1</v>
      </c>
      <c r="N207">
        <v>0</v>
      </c>
      <c r="O207">
        <v>0</v>
      </c>
      <c r="P207">
        <v>145</v>
      </c>
      <c r="Q207">
        <v>6.2</v>
      </c>
      <c r="R207" t="s">
        <v>422</v>
      </c>
      <c r="S207" t="str">
        <f t="shared" si="4"/>
        <v>CC2</v>
      </c>
      <c r="T207">
        <f>VLOOKUP(S207,Mang_Elev!$Q:$R,2,FALSE)</f>
        <v>0.33300000000000002</v>
      </c>
    </row>
    <row r="208" spans="1:20" x14ac:dyDescent="0.25">
      <c r="A208" s="1">
        <v>45047</v>
      </c>
      <c r="B208" s="2">
        <v>0.48541666666666666</v>
      </c>
      <c r="C208" t="s">
        <v>420</v>
      </c>
      <c r="D208" t="s">
        <v>426</v>
      </c>
      <c r="E208" t="s">
        <v>25</v>
      </c>
      <c r="F208" t="s">
        <v>64</v>
      </c>
      <c r="G208">
        <v>2</v>
      </c>
      <c r="H208">
        <v>8</v>
      </c>
      <c r="I208">
        <v>2</v>
      </c>
      <c r="J208">
        <v>0</v>
      </c>
      <c r="K208">
        <v>122</v>
      </c>
      <c r="L208">
        <v>99</v>
      </c>
      <c r="M208">
        <v>1</v>
      </c>
      <c r="N208">
        <v>0</v>
      </c>
      <c r="O208">
        <v>0</v>
      </c>
      <c r="P208">
        <v>125</v>
      </c>
      <c r="Q208">
        <v>3</v>
      </c>
      <c r="R208" t="s">
        <v>422</v>
      </c>
      <c r="S208" t="str">
        <f t="shared" si="4"/>
        <v>CC2</v>
      </c>
      <c r="T208">
        <f>VLOOKUP(S208,Mang_Elev!$Q:$R,2,FALSE)</f>
        <v>0.33300000000000002</v>
      </c>
    </row>
    <row r="209" spans="1:20" x14ac:dyDescent="0.25">
      <c r="A209" s="1">
        <v>45047</v>
      </c>
      <c r="B209" s="2">
        <v>0.48541666666666666</v>
      </c>
      <c r="C209" t="s">
        <v>420</v>
      </c>
      <c r="D209" t="s">
        <v>426</v>
      </c>
      <c r="E209" t="s">
        <v>25</v>
      </c>
      <c r="F209" t="s">
        <v>64</v>
      </c>
      <c r="G209">
        <v>2</v>
      </c>
      <c r="H209">
        <v>8</v>
      </c>
      <c r="I209">
        <v>2</v>
      </c>
      <c r="J209">
        <v>0</v>
      </c>
      <c r="K209">
        <v>122</v>
      </c>
      <c r="L209">
        <v>99</v>
      </c>
      <c r="M209">
        <v>1</v>
      </c>
      <c r="N209">
        <v>0</v>
      </c>
      <c r="O209">
        <v>0</v>
      </c>
      <c r="P209">
        <v>164</v>
      </c>
      <c r="Q209">
        <v>5</v>
      </c>
      <c r="R209" t="s">
        <v>422</v>
      </c>
      <c r="S209" t="str">
        <f t="shared" si="4"/>
        <v>CC2</v>
      </c>
      <c r="T209">
        <f>VLOOKUP(S209,Mang_Elev!$Q:$R,2,FALSE)</f>
        <v>0.33300000000000002</v>
      </c>
    </row>
    <row r="210" spans="1:20" x14ac:dyDescent="0.25">
      <c r="A210" s="1">
        <v>45047</v>
      </c>
      <c r="B210" s="2">
        <v>0.48541666666666666</v>
      </c>
      <c r="C210" t="s">
        <v>420</v>
      </c>
      <c r="D210" t="s">
        <v>426</v>
      </c>
      <c r="E210" t="s">
        <v>25</v>
      </c>
      <c r="F210" t="s">
        <v>64</v>
      </c>
      <c r="G210">
        <v>2</v>
      </c>
      <c r="H210">
        <v>8</v>
      </c>
      <c r="I210">
        <v>2</v>
      </c>
      <c r="J210">
        <v>0</v>
      </c>
      <c r="K210">
        <v>122</v>
      </c>
      <c r="L210">
        <v>99</v>
      </c>
      <c r="M210">
        <v>1</v>
      </c>
      <c r="N210">
        <v>0</v>
      </c>
      <c r="O210">
        <v>0</v>
      </c>
      <c r="P210">
        <v>192</v>
      </c>
      <c r="Q210">
        <v>8.5</v>
      </c>
      <c r="R210" t="s">
        <v>422</v>
      </c>
      <c r="S210" t="str">
        <f t="shared" si="4"/>
        <v>CC2</v>
      </c>
      <c r="T210">
        <f>VLOOKUP(S210,Mang_Elev!$Q:$R,2,FALSE)</f>
        <v>0.33300000000000002</v>
      </c>
    </row>
    <row r="211" spans="1:20" x14ac:dyDescent="0.25">
      <c r="A211" s="1">
        <v>45047</v>
      </c>
      <c r="B211" s="2">
        <v>0.48541666666666666</v>
      </c>
      <c r="C211" t="s">
        <v>420</v>
      </c>
      <c r="D211" t="s">
        <v>426</v>
      </c>
      <c r="E211" t="s">
        <v>25</v>
      </c>
      <c r="F211" t="s">
        <v>64</v>
      </c>
      <c r="G211">
        <v>2</v>
      </c>
      <c r="H211">
        <v>4</v>
      </c>
      <c r="I211">
        <v>3</v>
      </c>
      <c r="J211">
        <v>0</v>
      </c>
      <c r="K211">
        <v>121</v>
      </c>
      <c r="L211">
        <v>95</v>
      </c>
      <c r="M211">
        <v>5</v>
      </c>
      <c r="N211">
        <v>0</v>
      </c>
      <c r="O211">
        <v>0</v>
      </c>
      <c r="P211">
        <v>155</v>
      </c>
      <c r="Q211">
        <v>6</v>
      </c>
      <c r="S211" t="str">
        <f t="shared" si="4"/>
        <v>CC2</v>
      </c>
      <c r="T211">
        <f>VLOOKUP(S211,Mang_Elev!$Q:$R,2,FALSE)</f>
        <v>0.33300000000000002</v>
      </c>
    </row>
    <row r="212" spans="1:20" x14ac:dyDescent="0.25">
      <c r="A212" s="1">
        <v>45047</v>
      </c>
      <c r="B212" s="2">
        <v>0.48541666666666666</v>
      </c>
      <c r="C212" t="s">
        <v>420</v>
      </c>
      <c r="D212" t="s">
        <v>426</v>
      </c>
      <c r="E212" t="s">
        <v>25</v>
      </c>
      <c r="F212" t="s">
        <v>64</v>
      </c>
      <c r="G212">
        <v>2</v>
      </c>
      <c r="H212">
        <v>4</v>
      </c>
      <c r="I212">
        <v>3</v>
      </c>
      <c r="J212">
        <v>0</v>
      </c>
      <c r="K212">
        <v>121</v>
      </c>
      <c r="L212">
        <v>95</v>
      </c>
      <c r="M212">
        <v>5</v>
      </c>
      <c r="N212">
        <v>0</v>
      </c>
      <c r="O212">
        <v>0</v>
      </c>
      <c r="P212">
        <v>115</v>
      </c>
      <c r="Q212">
        <v>4</v>
      </c>
      <c r="S212" t="str">
        <f t="shared" si="4"/>
        <v>CC2</v>
      </c>
      <c r="T212">
        <f>VLOOKUP(S212,Mang_Elev!$Q:$R,2,FALSE)</f>
        <v>0.33300000000000002</v>
      </c>
    </row>
    <row r="213" spans="1:20" x14ac:dyDescent="0.25">
      <c r="A213" s="1">
        <v>45047</v>
      </c>
      <c r="B213" s="2">
        <v>0.48541666666666666</v>
      </c>
      <c r="C213" t="s">
        <v>420</v>
      </c>
      <c r="D213" t="s">
        <v>426</v>
      </c>
      <c r="E213" t="s">
        <v>25</v>
      </c>
      <c r="F213" t="s">
        <v>64</v>
      </c>
      <c r="G213">
        <v>2</v>
      </c>
      <c r="H213">
        <v>4</v>
      </c>
      <c r="I213">
        <v>3</v>
      </c>
      <c r="J213">
        <v>0</v>
      </c>
      <c r="K213">
        <v>121</v>
      </c>
      <c r="L213">
        <v>95</v>
      </c>
      <c r="M213">
        <v>5</v>
      </c>
      <c r="N213">
        <v>0</v>
      </c>
      <c r="O213">
        <v>0</v>
      </c>
      <c r="P213">
        <v>240</v>
      </c>
      <c r="Q213">
        <v>6</v>
      </c>
      <c r="S213" t="str">
        <f t="shared" si="4"/>
        <v>CC2</v>
      </c>
      <c r="T213">
        <f>VLOOKUP(S213,Mang_Elev!$Q:$R,2,FALSE)</f>
        <v>0.33300000000000002</v>
      </c>
    </row>
    <row r="214" spans="1:20" x14ac:dyDescent="0.25">
      <c r="A214" s="1">
        <v>45047</v>
      </c>
      <c r="B214" s="2">
        <v>0.48541666666666666</v>
      </c>
      <c r="C214" t="s">
        <v>420</v>
      </c>
      <c r="D214" t="s">
        <v>426</v>
      </c>
      <c r="E214" t="s">
        <v>25</v>
      </c>
      <c r="F214" t="s">
        <v>64</v>
      </c>
      <c r="G214">
        <v>2</v>
      </c>
      <c r="H214">
        <v>4</v>
      </c>
      <c r="I214">
        <v>3</v>
      </c>
      <c r="J214">
        <v>0</v>
      </c>
      <c r="K214">
        <v>121</v>
      </c>
      <c r="L214">
        <v>95</v>
      </c>
      <c r="M214">
        <v>5</v>
      </c>
      <c r="N214">
        <v>0</v>
      </c>
      <c r="O214">
        <v>0</v>
      </c>
      <c r="P214">
        <v>200</v>
      </c>
      <c r="Q214">
        <v>6</v>
      </c>
      <c r="S214" t="str">
        <f t="shared" si="4"/>
        <v>CC2</v>
      </c>
      <c r="T214">
        <f>VLOOKUP(S214,Mang_Elev!$Q:$R,2,FALSE)</f>
        <v>0.33300000000000002</v>
      </c>
    </row>
    <row r="215" spans="1:20" x14ac:dyDescent="0.25">
      <c r="A215" s="1">
        <v>45047</v>
      </c>
      <c r="B215" s="2">
        <v>0.48541666666666666</v>
      </c>
      <c r="C215" t="s">
        <v>420</v>
      </c>
      <c r="D215" t="s">
        <v>426</v>
      </c>
      <c r="E215" t="s">
        <v>25</v>
      </c>
      <c r="F215" t="s">
        <v>64</v>
      </c>
      <c r="G215">
        <v>2</v>
      </c>
      <c r="H215">
        <v>4</v>
      </c>
      <c r="I215">
        <v>3</v>
      </c>
      <c r="J215">
        <v>0</v>
      </c>
      <c r="K215">
        <v>121</v>
      </c>
      <c r="L215">
        <v>95</v>
      </c>
      <c r="M215">
        <v>5</v>
      </c>
      <c r="N215">
        <v>0</v>
      </c>
      <c r="O215">
        <v>0</v>
      </c>
      <c r="P215">
        <v>155</v>
      </c>
      <c r="Q215">
        <v>7</v>
      </c>
      <c r="S215" t="str">
        <f t="shared" si="4"/>
        <v>CC2</v>
      </c>
      <c r="T215">
        <f>VLOOKUP(S215,Mang_Elev!$Q:$R,2,FALSE)</f>
        <v>0.33300000000000002</v>
      </c>
    </row>
    <row r="216" spans="1:20" x14ac:dyDescent="0.25">
      <c r="A216" s="1">
        <v>45047</v>
      </c>
      <c r="B216" s="2">
        <v>0.48541666666666666</v>
      </c>
      <c r="C216" t="s">
        <v>420</v>
      </c>
      <c r="D216" t="s">
        <v>426</v>
      </c>
      <c r="E216" t="s">
        <v>25</v>
      </c>
      <c r="F216" t="s">
        <v>64</v>
      </c>
      <c r="G216">
        <v>2</v>
      </c>
      <c r="H216">
        <v>4</v>
      </c>
      <c r="I216">
        <v>3</v>
      </c>
      <c r="J216">
        <v>0</v>
      </c>
      <c r="K216">
        <v>121</v>
      </c>
      <c r="L216">
        <v>95</v>
      </c>
      <c r="M216">
        <v>5</v>
      </c>
      <c r="N216">
        <v>0</v>
      </c>
      <c r="O216">
        <v>0</v>
      </c>
      <c r="P216">
        <v>145</v>
      </c>
      <c r="Q216">
        <v>9</v>
      </c>
      <c r="S216" t="str">
        <f t="shared" si="4"/>
        <v>CC2</v>
      </c>
      <c r="T216">
        <f>VLOOKUP(S216,Mang_Elev!$Q:$R,2,FALSE)</f>
        <v>0.33300000000000002</v>
      </c>
    </row>
    <row r="217" spans="1:20" x14ac:dyDescent="0.25">
      <c r="A217" s="1">
        <v>45047</v>
      </c>
      <c r="B217" s="2">
        <v>0.48541666666666666</v>
      </c>
      <c r="C217" t="s">
        <v>420</v>
      </c>
      <c r="D217" t="s">
        <v>426</v>
      </c>
      <c r="E217" t="s">
        <v>25</v>
      </c>
      <c r="F217" t="s">
        <v>64</v>
      </c>
      <c r="G217">
        <v>2</v>
      </c>
      <c r="H217">
        <v>4</v>
      </c>
      <c r="I217">
        <v>3</v>
      </c>
      <c r="J217">
        <v>0</v>
      </c>
      <c r="K217">
        <v>121</v>
      </c>
      <c r="L217">
        <v>95</v>
      </c>
      <c r="M217">
        <v>5</v>
      </c>
      <c r="N217">
        <v>0</v>
      </c>
      <c r="O217">
        <v>0</v>
      </c>
      <c r="P217">
        <v>115</v>
      </c>
      <c r="Q217">
        <v>6</v>
      </c>
      <c r="S217" t="str">
        <f t="shared" si="4"/>
        <v>CC2</v>
      </c>
      <c r="T217">
        <f>VLOOKUP(S217,Mang_Elev!$Q:$R,2,FALSE)</f>
        <v>0.33300000000000002</v>
      </c>
    </row>
    <row r="218" spans="1:20" x14ac:dyDescent="0.25">
      <c r="A218" s="1">
        <v>45047</v>
      </c>
      <c r="B218" s="2">
        <v>0.48541666666666666</v>
      </c>
      <c r="C218" t="s">
        <v>420</v>
      </c>
      <c r="D218" t="s">
        <v>426</v>
      </c>
      <c r="E218" t="s">
        <v>25</v>
      </c>
      <c r="F218" t="s">
        <v>64</v>
      </c>
      <c r="G218">
        <v>2</v>
      </c>
      <c r="H218">
        <v>4</v>
      </c>
      <c r="I218">
        <v>3</v>
      </c>
      <c r="J218">
        <v>0</v>
      </c>
      <c r="K218">
        <v>121</v>
      </c>
      <c r="L218">
        <v>95</v>
      </c>
      <c r="M218">
        <v>5</v>
      </c>
      <c r="N218">
        <v>0</v>
      </c>
      <c r="O218">
        <v>0</v>
      </c>
      <c r="P218">
        <v>130</v>
      </c>
      <c r="Q218">
        <v>9</v>
      </c>
      <c r="S218" t="str">
        <f t="shared" si="4"/>
        <v>CC2</v>
      </c>
      <c r="T218">
        <f>VLOOKUP(S218,Mang_Elev!$Q:$R,2,FALSE)</f>
        <v>0.33300000000000002</v>
      </c>
    </row>
    <row r="219" spans="1:20" x14ac:dyDescent="0.25">
      <c r="A219" s="1">
        <v>45047</v>
      </c>
      <c r="B219" s="2">
        <v>0.48541666666666666</v>
      </c>
      <c r="C219" t="s">
        <v>420</v>
      </c>
      <c r="D219" t="s">
        <v>426</v>
      </c>
      <c r="E219" t="s">
        <v>25</v>
      </c>
      <c r="F219" t="s">
        <v>64</v>
      </c>
      <c r="G219">
        <v>2</v>
      </c>
      <c r="H219">
        <v>4</v>
      </c>
      <c r="I219">
        <v>3</v>
      </c>
      <c r="J219">
        <v>0</v>
      </c>
      <c r="K219">
        <v>121</v>
      </c>
      <c r="L219">
        <v>95</v>
      </c>
      <c r="M219">
        <v>5</v>
      </c>
      <c r="N219">
        <v>0</v>
      </c>
      <c r="O219">
        <v>0</v>
      </c>
      <c r="P219">
        <v>161</v>
      </c>
      <c r="Q219">
        <v>6.5</v>
      </c>
      <c r="S219" t="str">
        <f t="shared" si="4"/>
        <v>CC2</v>
      </c>
      <c r="T219">
        <f>VLOOKUP(S219,Mang_Elev!$Q:$R,2,FALSE)</f>
        <v>0.33300000000000002</v>
      </c>
    </row>
    <row r="220" spans="1:20" x14ac:dyDescent="0.25">
      <c r="A220" s="1">
        <v>45047</v>
      </c>
      <c r="B220" s="2">
        <v>0.48541666666666666</v>
      </c>
      <c r="C220" t="s">
        <v>420</v>
      </c>
      <c r="D220" t="s">
        <v>426</v>
      </c>
      <c r="E220" t="s">
        <v>25</v>
      </c>
      <c r="F220" t="s">
        <v>64</v>
      </c>
      <c r="G220">
        <v>2</v>
      </c>
      <c r="H220">
        <v>4</v>
      </c>
      <c r="I220">
        <v>3</v>
      </c>
      <c r="J220">
        <v>0</v>
      </c>
      <c r="K220">
        <v>121</v>
      </c>
      <c r="L220">
        <v>95</v>
      </c>
      <c r="M220">
        <v>5</v>
      </c>
      <c r="N220">
        <v>0</v>
      </c>
      <c r="O220">
        <v>0</v>
      </c>
      <c r="P220">
        <v>123</v>
      </c>
      <c r="Q220">
        <v>6.5</v>
      </c>
      <c r="S220" t="str">
        <f t="shared" si="4"/>
        <v>CC2</v>
      </c>
      <c r="T220">
        <f>VLOOKUP(S220,Mang_Elev!$Q:$R,2,FALSE)</f>
        <v>0.33300000000000002</v>
      </c>
    </row>
    <row r="221" spans="1:20" x14ac:dyDescent="0.25">
      <c r="A221" s="1">
        <v>45048</v>
      </c>
      <c r="B221" s="2">
        <v>0.46527777777777773</v>
      </c>
      <c r="C221" t="s">
        <v>420</v>
      </c>
      <c r="D221" t="s">
        <v>431</v>
      </c>
      <c r="E221" t="s">
        <v>25</v>
      </c>
      <c r="F221" t="s">
        <v>43</v>
      </c>
      <c r="G221">
        <v>2</v>
      </c>
      <c r="H221">
        <f>137-43</f>
        <v>94</v>
      </c>
      <c r="I221">
        <v>43</v>
      </c>
      <c r="J221">
        <v>0</v>
      </c>
      <c r="K221">
        <v>113</v>
      </c>
      <c r="L221">
        <v>95</v>
      </c>
      <c r="M221">
        <v>5</v>
      </c>
      <c r="N221">
        <v>0</v>
      </c>
      <c r="O221">
        <v>0</v>
      </c>
      <c r="P221">
        <v>144</v>
      </c>
      <c r="Q221">
        <v>8.1</v>
      </c>
      <c r="S221" t="str">
        <f t="shared" si="4"/>
        <v>AI2</v>
      </c>
      <c r="T221">
        <f>VLOOKUP(S221,Mang_Elev!$Q:$R,2,FALSE)</f>
        <v>0.53</v>
      </c>
    </row>
    <row r="222" spans="1:20" x14ac:dyDescent="0.25">
      <c r="A222" s="1">
        <v>45048</v>
      </c>
      <c r="B222" s="2">
        <v>0.46527777777777773</v>
      </c>
      <c r="C222" t="s">
        <v>420</v>
      </c>
      <c r="D222" t="s">
        <v>431</v>
      </c>
      <c r="E222" t="s">
        <v>25</v>
      </c>
      <c r="F222" t="s">
        <v>43</v>
      </c>
      <c r="G222">
        <v>2</v>
      </c>
      <c r="H222">
        <f t="shared" ref="H222:H230" si="5">137-43</f>
        <v>94</v>
      </c>
      <c r="I222">
        <v>43</v>
      </c>
      <c r="J222">
        <v>0</v>
      </c>
      <c r="K222">
        <v>113</v>
      </c>
      <c r="L222">
        <v>95</v>
      </c>
      <c r="M222">
        <v>5</v>
      </c>
      <c r="N222">
        <v>0</v>
      </c>
      <c r="O222">
        <v>0</v>
      </c>
      <c r="P222">
        <v>120</v>
      </c>
      <c r="Q222">
        <v>6.9</v>
      </c>
      <c r="S222" t="str">
        <f t="shared" si="4"/>
        <v>AI2</v>
      </c>
      <c r="T222">
        <f>VLOOKUP(S222,Mang_Elev!$Q:$R,2,FALSE)</f>
        <v>0.53</v>
      </c>
    </row>
    <row r="223" spans="1:20" x14ac:dyDescent="0.25">
      <c r="A223" s="1">
        <v>45048</v>
      </c>
      <c r="B223" s="2">
        <v>0.46527777777777773</v>
      </c>
      <c r="C223" t="s">
        <v>420</v>
      </c>
      <c r="D223" t="s">
        <v>431</v>
      </c>
      <c r="E223" t="s">
        <v>25</v>
      </c>
      <c r="F223" t="s">
        <v>43</v>
      </c>
      <c r="G223">
        <v>2</v>
      </c>
      <c r="H223">
        <f t="shared" si="5"/>
        <v>94</v>
      </c>
      <c r="I223">
        <v>43</v>
      </c>
      <c r="J223">
        <v>0</v>
      </c>
      <c r="K223">
        <v>113</v>
      </c>
      <c r="L223">
        <v>95</v>
      </c>
      <c r="M223">
        <v>5</v>
      </c>
      <c r="N223">
        <v>0</v>
      </c>
      <c r="O223">
        <v>0</v>
      </c>
      <c r="P223">
        <v>134</v>
      </c>
      <c r="Q223">
        <v>4.9000000000000004</v>
      </c>
      <c r="S223" t="str">
        <f t="shared" si="4"/>
        <v>AI2</v>
      </c>
      <c r="T223">
        <f>VLOOKUP(S223,Mang_Elev!$Q:$R,2,FALSE)</f>
        <v>0.53</v>
      </c>
    </row>
    <row r="224" spans="1:20" x14ac:dyDescent="0.25">
      <c r="A224" s="1">
        <v>45048</v>
      </c>
      <c r="B224" s="2">
        <v>0.46527777777777773</v>
      </c>
      <c r="C224" t="s">
        <v>420</v>
      </c>
      <c r="D224" t="s">
        <v>431</v>
      </c>
      <c r="E224" t="s">
        <v>25</v>
      </c>
      <c r="F224" t="s">
        <v>43</v>
      </c>
      <c r="G224">
        <v>2</v>
      </c>
      <c r="H224">
        <f t="shared" si="5"/>
        <v>94</v>
      </c>
      <c r="I224">
        <v>43</v>
      </c>
      <c r="J224">
        <v>0</v>
      </c>
      <c r="K224">
        <v>113</v>
      </c>
      <c r="L224">
        <v>95</v>
      </c>
      <c r="M224">
        <v>5</v>
      </c>
      <c r="N224">
        <v>0</v>
      </c>
      <c r="O224">
        <v>0</v>
      </c>
      <c r="P224">
        <v>79</v>
      </c>
      <c r="Q224">
        <v>6.7</v>
      </c>
      <c r="S224" t="str">
        <f t="shared" si="4"/>
        <v>AI2</v>
      </c>
      <c r="T224">
        <f>VLOOKUP(S224,Mang_Elev!$Q:$R,2,FALSE)</f>
        <v>0.53</v>
      </c>
    </row>
    <row r="225" spans="1:20" x14ac:dyDescent="0.25">
      <c r="A225" s="1">
        <v>45048</v>
      </c>
      <c r="B225" s="2">
        <v>0.46527777777777773</v>
      </c>
      <c r="C225" t="s">
        <v>420</v>
      </c>
      <c r="D225" t="s">
        <v>431</v>
      </c>
      <c r="E225" t="s">
        <v>25</v>
      </c>
      <c r="F225" t="s">
        <v>43</v>
      </c>
      <c r="G225">
        <v>2</v>
      </c>
      <c r="H225">
        <f t="shared" si="5"/>
        <v>94</v>
      </c>
      <c r="I225">
        <v>43</v>
      </c>
      <c r="J225">
        <v>0</v>
      </c>
      <c r="K225">
        <v>113</v>
      </c>
      <c r="L225">
        <v>95</v>
      </c>
      <c r="M225">
        <v>5</v>
      </c>
      <c r="N225">
        <v>0</v>
      </c>
      <c r="O225">
        <v>0</v>
      </c>
      <c r="P225">
        <v>195</v>
      </c>
      <c r="Q225">
        <v>8.5</v>
      </c>
      <c r="S225" t="str">
        <f t="shared" si="4"/>
        <v>AI2</v>
      </c>
      <c r="T225">
        <f>VLOOKUP(S225,Mang_Elev!$Q:$R,2,FALSE)</f>
        <v>0.53</v>
      </c>
    </row>
    <row r="226" spans="1:20" x14ac:dyDescent="0.25">
      <c r="A226" s="1">
        <v>45048</v>
      </c>
      <c r="B226" s="2">
        <v>0.46527777777777773</v>
      </c>
      <c r="C226" t="s">
        <v>420</v>
      </c>
      <c r="D226" t="s">
        <v>431</v>
      </c>
      <c r="E226" t="s">
        <v>25</v>
      </c>
      <c r="F226" t="s">
        <v>43</v>
      </c>
      <c r="G226">
        <v>2</v>
      </c>
      <c r="H226">
        <f t="shared" si="5"/>
        <v>94</v>
      </c>
      <c r="I226">
        <v>43</v>
      </c>
      <c r="J226">
        <v>0</v>
      </c>
      <c r="K226">
        <v>113</v>
      </c>
      <c r="L226">
        <v>95</v>
      </c>
      <c r="M226">
        <v>5</v>
      </c>
      <c r="N226">
        <v>0</v>
      </c>
      <c r="O226">
        <v>0</v>
      </c>
      <c r="P226">
        <v>94</v>
      </c>
      <c r="Q226">
        <v>6</v>
      </c>
      <c r="S226" t="str">
        <f t="shared" si="4"/>
        <v>AI2</v>
      </c>
      <c r="T226">
        <f>VLOOKUP(S226,Mang_Elev!$Q:$R,2,FALSE)</f>
        <v>0.53</v>
      </c>
    </row>
    <row r="227" spans="1:20" x14ac:dyDescent="0.25">
      <c r="A227" s="1">
        <v>45048</v>
      </c>
      <c r="B227" s="2">
        <v>0.46527777777777773</v>
      </c>
      <c r="C227" t="s">
        <v>420</v>
      </c>
      <c r="D227" t="s">
        <v>431</v>
      </c>
      <c r="E227" t="s">
        <v>25</v>
      </c>
      <c r="F227" t="s">
        <v>43</v>
      </c>
      <c r="G227">
        <v>2</v>
      </c>
      <c r="H227">
        <f t="shared" si="5"/>
        <v>94</v>
      </c>
      <c r="I227">
        <v>43</v>
      </c>
      <c r="J227">
        <v>0</v>
      </c>
      <c r="K227">
        <v>113</v>
      </c>
      <c r="L227">
        <v>95</v>
      </c>
      <c r="M227">
        <v>5</v>
      </c>
      <c r="N227">
        <v>0</v>
      </c>
      <c r="O227">
        <v>0</v>
      </c>
      <c r="P227">
        <v>135</v>
      </c>
      <c r="Q227">
        <v>6</v>
      </c>
      <c r="S227" t="str">
        <f t="shared" si="4"/>
        <v>AI2</v>
      </c>
      <c r="T227">
        <f>VLOOKUP(S227,Mang_Elev!$Q:$R,2,FALSE)</f>
        <v>0.53</v>
      </c>
    </row>
    <row r="228" spans="1:20" x14ac:dyDescent="0.25">
      <c r="A228" s="1">
        <v>45048</v>
      </c>
      <c r="B228" s="2">
        <v>0.46527777777777773</v>
      </c>
      <c r="C228" t="s">
        <v>420</v>
      </c>
      <c r="D228" t="s">
        <v>431</v>
      </c>
      <c r="E228" t="s">
        <v>25</v>
      </c>
      <c r="F228" t="s">
        <v>43</v>
      </c>
      <c r="G228">
        <v>2</v>
      </c>
      <c r="H228">
        <f t="shared" si="5"/>
        <v>94</v>
      </c>
      <c r="I228">
        <v>43</v>
      </c>
      <c r="J228">
        <v>0</v>
      </c>
      <c r="K228">
        <v>113</v>
      </c>
      <c r="L228">
        <v>95</v>
      </c>
      <c r="M228">
        <v>5</v>
      </c>
      <c r="N228">
        <v>0</v>
      </c>
      <c r="O228">
        <v>0</v>
      </c>
      <c r="P228">
        <v>130</v>
      </c>
      <c r="Q228">
        <v>7.4</v>
      </c>
      <c r="S228" t="str">
        <f t="shared" si="4"/>
        <v>AI2</v>
      </c>
      <c r="T228">
        <f>VLOOKUP(S228,Mang_Elev!$Q:$R,2,FALSE)</f>
        <v>0.53</v>
      </c>
    </row>
    <row r="229" spans="1:20" x14ac:dyDescent="0.25">
      <c r="A229" s="1">
        <v>45048</v>
      </c>
      <c r="B229" s="2">
        <v>0.46527777777777773</v>
      </c>
      <c r="C229" t="s">
        <v>420</v>
      </c>
      <c r="D229" t="s">
        <v>431</v>
      </c>
      <c r="E229" t="s">
        <v>25</v>
      </c>
      <c r="F229" t="s">
        <v>43</v>
      </c>
      <c r="G229">
        <v>2</v>
      </c>
      <c r="H229">
        <f t="shared" si="5"/>
        <v>94</v>
      </c>
      <c r="I229">
        <v>43</v>
      </c>
      <c r="J229">
        <v>0</v>
      </c>
      <c r="K229">
        <v>113</v>
      </c>
      <c r="L229">
        <v>95</v>
      </c>
      <c r="M229">
        <v>5</v>
      </c>
      <c r="N229">
        <v>0</v>
      </c>
      <c r="O229">
        <v>0</v>
      </c>
      <c r="P229">
        <v>131</v>
      </c>
      <c r="Q229">
        <v>5.4</v>
      </c>
      <c r="S229" t="str">
        <f t="shared" si="4"/>
        <v>AI2</v>
      </c>
      <c r="T229">
        <f>VLOOKUP(S229,Mang_Elev!$Q:$R,2,FALSE)</f>
        <v>0.53</v>
      </c>
    </row>
    <row r="230" spans="1:20" x14ac:dyDescent="0.25">
      <c r="A230" s="1">
        <v>45048</v>
      </c>
      <c r="B230" s="2">
        <v>0.46527777777777773</v>
      </c>
      <c r="C230" t="s">
        <v>420</v>
      </c>
      <c r="D230" t="s">
        <v>431</v>
      </c>
      <c r="E230" t="s">
        <v>25</v>
      </c>
      <c r="F230" t="s">
        <v>43</v>
      </c>
      <c r="G230">
        <v>2</v>
      </c>
      <c r="H230">
        <f t="shared" si="5"/>
        <v>94</v>
      </c>
      <c r="I230">
        <v>43</v>
      </c>
      <c r="J230">
        <v>0</v>
      </c>
      <c r="K230">
        <v>113</v>
      </c>
      <c r="L230">
        <v>95</v>
      </c>
      <c r="M230">
        <v>5</v>
      </c>
      <c r="N230">
        <v>0</v>
      </c>
      <c r="O230">
        <v>0</v>
      </c>
      <c r="P230">
        <v>282</v>
      </c>
      <c r="Q230">
        <v>8.4</v>
      </c>
      <c r="S230" t="str">
        <f t="shared" si="4"/>
        <v>AI2</v>
      </c>
      <c r="T230">
        <f>VLOOKUP(S230,Mang_Elev!$Q:$R,2,FALSE)</f>
        <v>0.53</v>
      </c>
    </row>
    <row r="231" spans="1:20" x14ac:dyDescent="0.25">
      <c r="A231" s="1">
        <v>45048</v>
      </c>
      <c r="B231" s="2">
        <v>0.46527777777777773</v>
      </c>
      <c r="C231" t="s">
        <v>420</v>
      </c>
      <c r="D231" t="s">
        <v>431</v>
      </c>
      <c r="E231" t="s">
        <v>25</v>
      </c>
      <c r="F231" t="s">
        <v>43</v>
      </c>
      <c r="G231">
        <v>2</v>
      </c>
      <c r="H231">
        <f>123-8</f>
        <v>115</v>
      </c>
      <c r="I231">
        <v>8</v>
      </c>
      <c r="J231">
        <v>0</v>
      </c>
      <c r="K231">
        <v>135</v>
      </c>
      <c r="L231">
        <v>70</v>
      </c>
      <c r="M231">
        <v>30</v>
      </c>
      <c r="N231">
        <v>0</v>
      </c>
      <c r="O231">
        <v>0</v>
      </c>
      <c r="P231">
        <v>189</v>
      </c>
      <c r="Q231">
        <v>6</v>
      </c>
      <c r="S231" t="str">
        <f t="shared" si="4"/>
        <v>AI2</v>
      </c>
      <c r="T231">
        <f>VLOOKUP(S231,Mang_Elev!$Q:$R,2,FALSE)</f>
        <v>0.53</v>
      </c>
    </row>
    <row r="232" spans="1:20" x14ac:dyDescent="0.25">
      <c r="A232" s="1">
        <v>45048</v>
      </c>
      <c r="B232" s="2">
        <v>0.46527777777777773</v>
      </c>
      <c r="C232" t="s">
        <v>420</v>
      </c>
      <c r="D232" t="s">
        <v>431</v>
      </c>
      <c r="E232" t="s">
        <v>25</v>
      </c>
      <c r="F232" t="s">
        <v>43</v>
      </c>
      <c r="G232">
        <v>2</v>
      </c>
      <c r="H232">
        <f t="shared" ref="H232:H240" si="6">123-8</f>
        <v>115</v>
      </c>
      <c r="I232">
        <v>8</v>
      </c>
      <c r="J232">
        <v>0</v>
      </c>
      <c r="K232">
        <v>135</v>
      </c>
      <c r="L232">
        <v>70</v>
      </c>
      <c r="M232">
        <v>30</v>
      </c>
      <c r="N232">
        <v>0</v>
      </c>
      <c r="O232">
        <v>0</v>
      </c>
      <c r="P232">
        <v>73</v>
      </c>
      <c r="Q232">
        <v>3</v>
      </c>
      <c r="S232" t="str">
        <f t="shared" si="4"/>
        <v>AI2</v>
      </c>
      <c r="T232">
        <f>VLOOKUP(S232,Mang_Elev!$Q:$R,2,FALSE)</f>
        <v>0.53</v>
      </c>
    </row>
    <row r="233" spans="1:20" x14ac:dyDescent="0.25">
      <c r="A233" s="1">
        <v>45048</v>
      </c>
      <c r="B233" s="2">
        <v>0.46527777777777773</v>
      </c>
      <c r="C233" t="s">
        <v>420</v>
      </c>
      <c r="D233" t="s">
        <v>431</v>
      </c>
      <c r="E233" t="s">
        <v>25</v>
      </c>
      <c r="F233" t="s">
        <v>43</v>
      </c>
      <c r="G233">
        <v>2</v>
      </c>
      <c r="H233">
        <f t="shared" si="6"/>
        <v>115</v>
      </c>
      <c r="I233">
        <v>8</v>
      </c>
      <c r="J233">
        <v>0</v>
      </c>
      <c r="K233">
        <v>135</v>
      </c>
      <c r="L233">
        <v>70</v>
      </c>
      <c r="M233">
        <v>30</v>
      </c>
      <c r="N233">
        <v>0</v>
      </c>
      <c r="O233">
        <v>0</v>
      </c>
      <c r="P233">
        <v>132</v>
      </c>
      <c r="Q233">
        <v>7.5</v>
      </c>
      <c r="S233" t="str">
        <f t="shared" si="4"/>
        <v>AI2</v>
      </c>
      <c r="T233">
        <f>VLOOKUP(S233,Mang_Elev!$Q:$R,2,FALSE)</f>
        <v>0.53</v>
      </c>
    </row>
    <row r="234" spans="1:20" x14ac:dyDescent="0.25">
      <c r="A234" s="1">
        <v>45048</v>
      </c>
      <c r="B234" s="2">
        <v>0.46527777777777773</v>
      </c>
      <c r="C234" t="s">
        <v>420</v>
      </c>
      <c r="D234" t="s">
        <v>431</v>
      </c>
      <c r="E234" t="s">
        <v>25</v>
      </c>
      <c r="F234" t="s">
        <v>43</v>
      </c>
      <c r="G234">
        <v>2</v>
      </c>
      <c r="H234">
        <f t="shared" si="6"/>
        <v>115</v>
      </c>
      <c r="I234">
        <v>8</v>
      </c>
      <c r="J234">
        <v>0</v>
      </c>
      <c r="K234">
        <v>135</v>
      </c>
      <c r="L234">
        <v>70</v>
      </c>
      <c r="M234">
        <v>30</v>
      </c>
      <c r="N234">
        <v>0</v>
      </c>
      <c r="O234">
        <v>0</v>
      </c>
      <c r="P234">
        <v>117</v>
      </c>
      <c r="Q234">
        <v>5</v>
      </c>
      <c r="S234" t="str">
        <f t="shared" si="4"/>
        <v>AI2</v>
      </c>
      <c r="T234">
        <f>VLOOKUP(S234,Mang_Elev!$Q:$R,2,FALSE)</f>
        <v>0.53</v>
      </c>
    </row>
    <row r="235" spans="1:20" x14ac:dyDescent="0.25">
      <c r="A235" s="1">
        <v>45048</v>
      </c>
      <c r="B235" s="2">
        <v>0.46527777777777773</v>
      </c>
      <c r="C235" t="s">
        <v>420</v>
      </c>
      <c r="D235" t="s">
        <v>431</v>
      </c>
      <c r="E235" t="s">
        <v>25</v>
      </c>
      <c r="F235" t="s">
        <v>43</v>
      </c>
      <c r="G235">
        <v>2</v>
      </c>
      <c r="H235">
        <f t="shared" si="6"/>
        <v>115</v>
      </c>
      <c r="I235">
        <v>8</v>
      </c>
      <c r="J235">
        <v>0</v>
      </c>
      <c r="K235">
        <v>135</v>
      </c>
      <c r="L235">
        <v>70</v>
      </c>
      <c r="M235">
        <v>30</v>
      </c>
      <c r="N235">
        <v>0</v>
      </c>
      <c r="O235">
        <v>0</v>
      </c>
      <c r="P235">
        <v>134</v>
      </c>
      <c r="Q235">
        <v>6</v>
      </c>
      <c r="S235" t="str">
        <f t="shared" si="4"/>
        <v>AI2</v>
      </c>
      <c r="T235">
        <f>VLOOKUP(S235,Mang_Elev!$Q:$R,2,FALSE)</f>
        <v>0.53</v>
      </c>
    </row>
    <row r="236" spans="1:20" x14ac:dyDescent="0.25">
      <c r="A236" s="1">
        <v>45048</v>
      </c>
      <c r="B236" s="2">
        <v>0.46527777777777773</v>
      </c>
      <c r="C236" t="s">
        <v>420</v>
      </c>
      <c r="D236" t="s">
        <v>431</v>
      </c>
      <c r="E236" t="s">
        <v>25</v>
      </c>
      <c r="F236" t="s">
        <v>43</v>
      </c>
      <c r="G236">
        <v>2</v>
      </c>
      <c r="H236">
        <f t="shared" si="6"/>
        <v>115</v>
      </c>
      <c r="I236">
        <v>8</v>
      </c>
      <c r="J236">
        <v>0</v>
      </c>
      <c r="K236">
        <v>135</v>
      </c>
      <c r="L236">
        <v>70</v>
      </c>
      <c r="M236">
        <v>30</v>
      </c>
      <c r="N236">
        <v>0</v>
      </c>
      <c r="O236">
        <v>0</v>
      </c>
      <c r="P236">
        <v>166</v>
      </c>
      <c r="Q236">
        <v>5.5</v>
      </c>
      <c r="S236" t="str">
        <f t="shared" si="4"/>
        <v>AI2</v>
      </c>
      <c r="T236">
        <f>VLOOKUP(S236,Mang_Elev!$Q:$R,2,FALSE)</f>
        <v>0.53</v>
      </c>
    </row>
    <row r="237" spans="1:20" x14ac:dyDescent="0.25">
      <c r="A237" s="1">
        <v>45048</v>
      </c>
      <c r="B237" s="2">
        <v>0.46527777777777773</v>
      </c>
      <c r="C237" t="s">
        <v>420</v>
      </c>
      <c r="D237" t="s">
        <v>431</v>
      </c>
      <c r="E237" t="s">
        <v>25</v>
      </c>
      <c r="F237" t="s">
        <v>43</v>
      </c>
      <c r="G237">
        <v>2</v>
      </c>
      <c r="H237">
        <f t="shared" si="6"/>
        <v>115</v>
      </c>
      <c r="I237">
        <v>8</v>
      </c>
      <c r="J237">
        <v>0</v>
      </c>
      <c r="K237">
        <v>135</v>
      </c>
      <c r="L237">
        <v>70</v>
      </c>
      <c r="M237">
        <v>30</v>
      </c>
      <c r="N237">
        <v>0</v>
      </c>
      <c r="O237">
        <v>0</v>
      </c>
      <c r="P237">
        <v>121</v>
      </c>
      <c r="Q237">
        <v>7</v>
      </c>
      <c r="S237" t="str">
        <f t="shared" si="4"/>
        <v>AI2</v>
      </c>
      <c r="T237">
        <f>VLOOKUP(S237,Mang_Elev!$Q:$R,2,FALSE)</f>
        <v>0.53</v>
      </c>
    </row>
    <row r="238" spans="1:20" x14ac:dyDescent="0.25">
      <c r="A238" s="1">
        <v>45048</v>
      </c>
      <c r="B238" s="2">
        <v>0.46527777777777773</v>
      </c>
      <c r="C238" t="s">
        <v>420</v>
      </c>
      <c r="D238" t="s">
        <v>431</v>
      </c>
      <c r="E238" t="s">
        <v>25</v>
      </c>
      <c r="F238" t="s">
        <v>43</v>
      </c>
      <c r="G238">
        <v>2</v>
      </c>
      <c r="H238">
        <f t="shared" si="6"/>
        <v>115</v>
      </c>
      <c r="I238">
        <v>8</v>
      </c>
      <c r="J238">
        <v>0</v>
      </c>
      <c r="K238">
        <v>135</v>
      </c>
      <c r="L238">
        <v>70</v>
      </c>
      <c r="M238">
        <v>30</v>
      </c>
      <c r="N238">
        <v>0</v>
      </c>
      <c r="O238">
        <v>0</v>
      </c>
      <c r="P238">
        <v>215</v>
      </c>
      <c r="Q238">
        <v>7.5</v>
      </c>
      <c r="S238" t="str">
        <f t="shared" si="4"/>
        <v>AI2</v>
      </c>
      <c r="T238">
        <f>VLOOKUP(S238,Mang_Elev!$Q:$R,2,FALSE)</f>
        <v>0.53</v>
      </c>
    </row>
    <row r="239" spans="1:20" x14ac:dyDescent="0.25">
      <c r="A239" s="1">
        <v>45048</v>
      </c>
      <c r="B239" s="2">
        <v>0.46527777777777773</v>
      </c>
      <c r="C239" t="s">
        <v>420</v>
      </c>
      <c r="D239" t="s">
        <v>431</v>
      </c>
      <c r="E239" t="s">
        <v>25</v>
      </c>
      <c r="F239" t="s">
        <v>43</v>
      </c>
      <c r="G239">
        <v>2</v>
      </c>
      <c r="H239">
        <f t="shared" si="6"/>
        <v>115</v>
      </c>
      <c r="I239">
        <v>8</v>
      </c>
      <c r="J239">
        <v>0</v>
      </c>
      <c r="K239">
        <v>135</v>
      </c>
      <c r="L239">
        <v>70</v>
      </c>
      <c r="M239">
        <v>30</v>
      </c>
      <c r="N239">
        <v>0</v>
      </c>
      <c r="O239">
        <v>0</v>
      </c>
      <c r="P239">
        <v>92</v>
      </c>
      <c r="Q239">
        <v>8.5</v>
      </c>
      <c r="S239" t="str">
        <f t="shared" si="4"/>
        <v>AI2</v>
      </c>
      <c r="T239">
        <f>VLOOKUP(S239,Mang_Elev!$Q:$R,2,FALSE)</f>
        <v>0.53</v>
      </c>
    </row>
    <row r="240" spans="1:20" x14ac:dyDescent="0.25">
      <c r="A240" s="1">
        <v>45048</v>
      </c>
      <c r="B240" s="2">
        <v>0.46527777777777773</v>
      </c>
      <c r="C240" t="s">
        <v>420</v>
      </c>
      <c r="D240" t="s">
        <v>431</v>
      </c>
      <c r="E240" t="s">
        <v>25</v>
      </c>
      <c r="F240" t="s">
        <v>43</v>
      </c>
      <c r="G240">
        <v>2</v>
      </c>
      <c r="H240">
        <f t="shared" si="6"/>
        <v>115</v>
      </c>
      <c r="I240">
        <v>8</v>
      </c>
      <c r="J240">
        <v>0</v>
      </c>
      <c r="K240">
        <v>135</v>
      </c>
      <c r="L240">
        <v>70</v>
      </c>
      <c r="M240">
        <v>30</v>
      </c>
      <c r="N240">
        <v>0</v>
      </c>
      <c r="O240">
        <v>0</v>
      </c>
      <c r="P240">
        <v>180</v>
      </c>
      <c r="Q240">
        <v>10</v>
      </c>
      <c r="S240" t="str">
        <f t="shared" si="4"/>
        <v>AI2</v>
      </c>
      <c r="T240">
        <f>VLOOKUP(S240,Mang_Elev!$Q:$R,2,FALSE)</f>
        <v>0.53</v>
      </c>
    </row>
    <row r="241" spans="1:20" x14ac:dyDescent="0.25">
      <c r="A241" s="1">
        <v>45048</v>
      </c>
      <c r="B241" s="2">
        <v>0.49861111111111112</v>
      </c>
      <c r="C241" t="s">
        <v>420</v>
      </c>
      <c r="D241" t="s">
        <v>426</v>
      </c>
      <c r="E241" t="s">
        <v>25</v>
      </c>
      <c r="F241" t="s">
        <v>43</v>
      </c>
      <c r="G241">
        <v>3</v>
      </c>
      <c r="H241">
        <f>110-27</f>
        <v>83</v>
      </c>
      <c r="I241">
        <v>27</v>
      </c>
      <c r="J241">
        <v>0</v>
      </c>
      <c r="K241">
        <v>154</v>
      </c>
      <c r="L241">
        <v>96</v>
      </c>
      <c r="M241">
        <v>4</v>
      </c>
      <c r="N241">
        <v>0</v>
      </c>
      <c r="O241">
        <v>0</v>
      </c>
      <c r="P241">
        <v>135</v>
      </c>
      <c r="Q241">
        <v>8.9</v>
      </c>
      <c r="S241" t="str">
        <f t="shared" si="4"/>
        <v>AI3</v>
      </c>
      <c r="T241">
        <f>VLOOKUP(S241,Mang_Elev!$Q:$R,2,FALSE)</f>
        <v>0.496</v>
      </c>
    </row>
    <row r="242" spans="1:20" x14ac:dyDescent="0.25">
      <c r="A242" s="1">
        <v>45048</v>
      </c>
      <c r="B242" s="2">
        <v>0.49861111111111112</v>
      </c>
      <c r="C242" t="s">
        <v>420</v>
      </c>
      <c r="D242" t="s">
        <v>426</v>
      </c>
      <c r="E242" t="s">
        <v>25</v>
      </c>
      <c r="F242" t="s">
        <v>43</v>
      </c>
      <c r="G242">
        <v>3</v>
      </c>
      <c r="H242">
        <f t="shared" ref="H242:H250" si="7">110-27</f>
        <v>83</v>
      </c>
      <c r="I242">
        <v>27</v>
      </c>
      <c r="J242">
        <v>0</v>
      </c>
      <c r="K242">
        <v>154</v>
      </c>
      <c r="L242">
        <v>96</v>
      </c>
      <c r="M242">
        <v>4</v>
      </c>
      <c r="N242">
        <v>0</v>
      </c>
      <c r="O242">
        <v>0</v>
      </c>
      <c r="P242">
        <v>206</v>
      </c>
      <c r="Q242">
        <v>6</v>
      </c>
      <c r="S242" t="str">
        <f t="shared" si="4"/>
        <v>AI3</v>
      </c>
      <c r="T242">
        <f>VLOOKUP(S242,Mang_Elev!$Q:$R,2,FALSE)</f>
        <v>0.496</v>
      </c>
    </row>
    <row r="243" spans="1:20" x14ac:dyDescent="0.25">
      <c r="A243" s="1">
        <v>45048</v>
      </c>
      <c r="B243" s="2">
        <v>0.49861111111111112</v>
      </c>
      <c r="C243" t="s">
        <v>420</v>
      </c>
      <c r="D243" t="s">
        <v>426</v>
      </c>
      <c r="E243" t="s">
        <v>25</v>
      </c>
      <c r="F243" t="s">
        <v>43</v>
      </c>
      <c r="G243">
        <v>3</v>
      </c>
      <c r="H243">
        <f t="shared" si="7"/>
        <v>83</v>
      </c>
      <c r="I243">
        <v>27</v>
      </c>
      <c r="J243">
        <v>0</v>
      </c>
      <c r="K243">
        <v>154</v>
      </c>
      <c r="L243">
        <v>96</v>
      </c>
      <c r="M243">
        <v>4</v>
      </c>
      <c r="N243">
        <v>0</v>
      </c>
      <c r="O243">
        <v>0</v>
      </c>
      <c r="P243">
        <v>141</v>
      </c>
      <c r="Q243">
        <v>4</v>
      </c>
      <c r="S243" t="str">
        <f t="shared" si="4"/>
        <v>AI3</v>
      </c>
      <c r="T243">
        <f>VLOOKUP(S243,Mang_Elev!$Q:$R,2,FALSE)</f>
        <v>0.496</v>
      </c>
    </row>
    <row r="244" spans="1:20" x14ac:dyDescent="0.25">
      <c r="A244" s="1">
        <v>45048</v>
      </c>
      <c r="B244" s="2">
        <v>0.49861111111111112</v>
      </c>
      <c r="C244" t="s">
        <v>420</v>
      </c>
      <c r="D244" t="s">
        <v>426</v>
      </c>
      <c r="E244" t="s">
        <v>25</v>
      </c>
      <c r="F244" t="s">
        <v>43</v>
      </c>
      <c r="G244">
        <v>3</v>
      </c>
      <c r="H244">
        <f t="shared" si="7"/>
        <v>83</v>
      </c>
      <c r="I244">
        <v>27</v>
      </c>
      <c r="J244">
        <v>0</v>
      </c>
      <c r="K244">
        <v>154</v>
      </c>
      <c r="L244">
        <v>96</v>
      </c>
      <c r="M244">
        <v>4</v>
      </c>
      <c r="N244">
        <v>0</v>
      </c>
      <c r="O244">
        <v>0</v>
      </c>
      <c r="P244">
        <v>120</v>
      </c>
      <c r="Q244">
        <v>5</v>
      </c>
      <c r="S244" t="str">
        <f t="shared" si="4"/>
        <v>AI3</v>
      </c>
      <c r="T244">
        <f>VLOOKUP(S244,Mang_Elev!$Q:$R,2,FALSE)</f>
        <v>0.496</v>
      </c>
    </row>
    <row r="245" spans="1:20" x14ac:dyDescent="0.25">
      <c r="A245" s="1">
        <v>45048</v>
      </c>
      <c r="B245" s="2">
        <v>0.49861111111111112</v>
      </c>
      <c r="C245" t="s">
        <v>420</v>
      </c>
      <c r="D245" t="s">
        <v>426</v>
      </c>
      <c r="E245" t="s">
        <v>25</v>
      </c>
      <c r="F245" t="s">
        <v>43</v>
      </c>
      <c r="G245">
        <v>3</v>
      </c>
      <c r="H245">
        <f t="shared" si="7"/>
        <v>83</v>
      </c>
      <c r="I245">
        <v>27</v>
      </c>
      <c r="J245">
        <v>0</v>
      </c>
      <c r="K245">
        <v>154</v>
      </c>
      <c r="L245">
        <v>96</v>
      </c>
      <c r="M245">
        <v>4</v>
      </c>
      <c r="N245">
        <v>0</v>
      </c>
      <c r="O245">
        <v>0</v>
      </c>
      <c r="P245">
        <v>331</v>
      </c>
      <c r="Q245">
        <v>6</v>
      </c>
      <c r="S245" t="str">
        <f t="shared" si="4"/>
        <v>AI3</v>
      </c>
      <c r="T245">
        <f>VLOOKUP(S245,Mang_Elev!$Q:$R,2,FALSE)</f>
        <v>0.496</v>
      </c>
    </row>
    <row r="246" spans="1:20" x14ac:dyDescent="0.25">
      <c r="A246" s="1">
        <v>45048</v>
      </c>
      <c r="B246" s="2">
        <v>0.49861111111111112</v>
      </c>
      <c r="C246" t="s">
        <v>420</v>
      </c>
      <c r="D246" t="s">
        <v>426</v>
      </c>
      <c r="E246" t="s">
        <v>25</v>
      </c>
      <c r="F246" t="s">
        <v>43</v>
      </c>
      <c r="G246">
        <v>3</v>
      </c>
      <c r="H246">
        <f t="shared" si="7"/>
        <v>83</v>
      </c>
      <c r="I246">
        <v>27</v>
      </c>
      <c r="J246">
        <v>0</v>
      </c>
      <c r="K246">
        <v>154</v>
      </c>
      <c r="L246">
        <v>96</v>
      </c>
      <c r="M246">
        <v>4</v>
      </c>
      <c r="N246">
        <v>0</v>
      </c>
      <c r="O246">
        <v>0</v>
      </c>
      <c r="P246">
        <v>108</v>
      </c>
      <c r="Q246">
        <v>5.9</v>
      </c>
      <c r="S246" t="str">
        <f t="shared" si="4"/>
        <v>AI3</v>
      </c>
      <c r="T246">
        <f>VLOOKUP(S246,Mang_Elev!$Q:$R,2,FALSE)</f>
        <v>0.496</v>
      </c>
    </row>
    <row r="247" spans="1:20" x14ac:dyDescent="0.25">
      <c r="A247" s="1">
        <v>45048</v>
      </c>
      <c r="B247" s="2">
        <v>0.49861111111111112</v>
      </c>
      <c r="C247" t="s">
        <v>420</v>
      </c>
      <c r="D247" t="s">
        <v>426</v>
      </c>
      <c r="E247" t="s">
        <v>25</v>
      </c>
      <c r="F247" t="s">
        <v>43</v>
      </c>
      <c r="G247">
        <v>3</v>
      </c>
      <c r="H247">
        <f t="shared" si="7"/>
        <v>83</v>
      </c>
      <c r="I247">
        <v>27</v>
      </c>
      <c r="J247">
        <v>0</v>
      </c>
      <c r="K247">
        <v>154</v>
      </c>
      <c r="L247">
        <v>96</v>
      </c>
      <c r="M247">
        <v>4</v>
      </c>
      <c r="N247">
        <v>0</v>
      </c>
      <c r="O247">
        <v>0</v>
      </c>
      <c r="P247">
        <v>149</v>
      </c>
      <c r="Q247">
        <v>4.5</v>
      </c>
      <c r="S247" t="str">
        <f t="shared" si="4"/>
        <v>AI3</v>
      </c>
      <c r="T247">
        <f>VLOOKUP(S247,Mang_Elev!$Q:$R,2,FALSE)</f>
        <v>0.496</v>
      </c>
    </row>
    <row r="248" spans="1:20" x14ac:dyDescent="0.25">
      <c r="A248" s="1">
        <v>45048</v>
      </c>
      <c r="B248" s="2">
        <v>0.49861111111111112</v>
      </c>
      <c r="C248" t="s">
        <v>420</v>
      </c>
      <c r="D248" t="s">
        <v>426</v>
      </c>
      <c r="E248" t="s">
        <v>25</v>
      </c>
      <c r="F248" t="s">
        <v>43</v>
      </c>
      <c r="G248">
        <v>3</v>
      </c>
      <c r="H248">
        <f t="shared" si="7"/>
        <v>83</v>
      </c>
      <c r="I248">
        <v>27</v>
      </c>
      <c r="J248">
        <v>0</v>
      </c>
      <c r="K248">
        <v>154</v>
      </c>
      <c r="L248">
        <v>96</v>
      </c>
      <c r="M248">
        <v>4</v>
      </c>
      <c r="N248">
        <v>0</v>
      </c>
      <c r="O248">
        <v>0</v>
      </c>
      <c r="P248">
        <v>125</v>
      </c>
      <c r="Q248">
        <v>4</v>
      </c>
      <c r="S248" t="str">
        <f t="shared" si="4"/>
        <v>AI3</v>
      </c>
      <c r="T248">
        <f>VLOOKUP(S248,Mang_Elev!$Q:$R,2,FALSE)</f>
        <v>0.496</v>
      </c>
    </row>
    <row r="249" spans="1:20" x14ac:dyDescent="0.25">
      <c r="A249" s="1">
        <v>45048</v>
      </c>
      <c r="B249" s="2">
        <v>0.49861111111111112</v>
      </c>
      <c r="C249" t="s">
        <v>420</v>
      </c>
      <c r="D249" t="s">
        <v>426</v>
      </c>
      <c r="E249" t="s">
        <v>25</v>
      </c>
      <c r="F249" t="s">
        <v>43</v>
      </c>
      <c r="G249">
        <v>3</v>
      </c>
      <c r="H249">
        <f t="shared" si="7"/>
        <v>83</v>
      </c>
      <c r="I249">
        <v>27</v>
      </c>
      <c r="J249">
        <v>0</v>
      </c>
      <c r="K249">
        <v>154</v>
      </c>
      <c r="L249">
        <v>96</v>
      </c>
      <c r="M249">
        <v>4</v>
      </c>
      <c r="N249">
        <v>0</v>
      </c>
      <c r="O249">
        <v>0</v>
      </c>
      <c r="P249">
        <v>120</v>
      </c>
      <c r="Q249">
        <v>6</v>
      </c>
      <c r="S249" t="str">
        <f t="shared" si="4"/>
        <v>AI3</v>
      </c>
      <c r="T249">
        <f>VLOOKUP(S249,Mang_Elev!$Q:$R,2,FALSE)</f>
        <v>0.496</v>
      </c>
    </row>
    <row r="250" spans="1:20" x14ac:dyDescent="0.25">
      <c r="A250" s="1">
        <v>45048</v>
      </c>
      <c r="B250" s="2">
        <v>0.49861111111111112</v>
      </c>
      <c r="C250" t="s">
        <v>420</v>
      </c>
      <c r="D250" t="s">
        <v>426</v>
      </c>
      <c r="E250" t="s">
        <v>25</v>
      </c>
      <c r="F250" t="s">
        <v>43</v>
      </c>
      <c r="G250">
        <v>3</v>
      </c>
      <c r="H250">
        <f t="shared" si="7"/>
        <v>83</v>
      </c>
      <c r="I250">
        <v>27</v>
      </c>
      <c r="J250">
        <v>0</v>
      </c>
      <c r="K250">
        <v>154</v>
      </c>
      <c r="L250">
        <v>96</v>
      </c>
      <c r="M250">
        <v>4</v>
      </c>
      <c r="N250">
        <v>0</v>
      </c>
      <c r="O250">
        <v>0</v>
      </c>
      <c r="P250">
        <v>108</v>
      </c>
      <c r="Q250">
        <v>5.9</v>
      </c>
      <c r="S250" t="str">
        <f t="shared" si="4"/>
        <v>AI3</v>
      </c>
      <c r="T250">
        <f>VLOOKUP(S250,Mang_Elev!$Q:$R,2,FALSE)</f>
        <v>0.496</v>
      </c>
    </row>
    <row r="251" spans="1:20" x14ac:dyDescent="0.25">
      <c r="A251" s="1">
        <v>45048</v>
      </c>
      <c r="B251" s="2">
        <v>0.49861111111111112</v>
      </c>
      <c r="C251" t="s">
        <v>420</v>
      </c>
      <c r="D251" t="s">
        <v>426</v>
      </c>
      <c r="E251" t="s">
        <v>25</v>
      </c>
      <c r="F251" t="s">
        <v>43</v>
      </c>
      <c r="G251">
        <v>3</v>
      </c>
      <c r="H251">
        <f>91-14</f>
        <v>77</v>
      </c>
      <c r="I251">
        <v>14</v>
      </c>
      <c r="J251">
        <v>0</v>
      </c>
      <c r="K251">
        <v>204</v>
      </c>
      <c r="L251">
        <v>98</v>
      </c>
      <c r="M251">
        <v>2</v>
      </c>
      <c r="N251">
        <v>0</v>
      </c>
      <c r="O251">
        <v>0</v>
      </c>
      <c r="P251">
        <v>183</v>
      </c>
      <c r="Q251">
        <v>6</v>
      </c>
      <c r="S251" t="str">
        <f t="shared" si="4"/>
        <v>AI3</v>
      </c>
      <c r="T251">
        <f>VLOOKUP(S251,Mang_Elev!$Q:$R,2,FALSE)</f>
        <v>0.496</v>
      </c>
    </row>
    <row r="252" spans="1:20" x14ac:dyDescent="0.25">
      <c r="A252" s="1">
        <v>45048</v>
      </c>
      <c r="B252" s="2">
        <v>0.49861111111111112</v>
      </c>
      <c r="C252" t="s">
        <v>420</v>
      </c>
      <c r="D252" t="s">
        <v>426</v>
      </c>
      <c r="E252" t="s">
        <v>25</v>
      </c>
      <c r="F252" t="s">
        <v>43</v>
      </c>
      <c r="G252">
        <v>3</v>
      </c>
      <c r="H252">
        <f t="shared" ref="H252:H260" si="8">91-14</f>
        <v>77</v>
      </c>
      <c r="I252">
        <v>14</v>
      </c>
      <c r="J252">
        <v>0</v>
      </c>
      <c r="K252">
        <v>204</v>
      </c>
      <c r="L252">
        <v>98</v>
      </c>
      <c r="M252">
        <v>2</v>
      </c>
      <c r="N252">
        <v>0</v>
      </c>
      <c r="O252">
        <v>0</v>
      </c>
      <c r="P252">
        <v>190</v>
      </c>
      <c r="Q252">
        <v>7</v>
      </c>
      <c r="S252" t="str">
        <f t="shared" si="4"/>
        <v>AI3</v>
      </c>
      <c r="T252">
        <f>VLOOKUP(S252,Mang_Elev!$Q:$R,2,FALSE)</f>
        <v>0.496</v>
      </c>
    </row>
    <row r="253" spans="1:20" x14ac:dyDescent="0.25">
      <c r="A253" s="1">
        <v>45048</v>
      </c>
      <c r="B253" s="2">
        <v>0.49861111111111112</v>
      </c>
      <c r="C253" t="s">
        <v>420</v>
      </c>
      <c r="D253" t="s">
        <v>426</v>
      </c>
      <c r="E253" t="s">
        <v>25</v>
      </c>
      <c r="F253" t="s">
        <v>43</v>
      </c>
      <c r="G253">
        <v>3</v>
      </c>
      <c r="H253">
        <f t="shared" si="8"/>
        <v>77</v>
      </c>
      <c r="I253">
        <v>14</v>
      </c>
      <c r="J253">
        <v>0</v>
      </c>
      <c r="K253">
        <v>204</v>
      </c>
      <c r="L253">
        <v>98</v>
      </c>
      <c r="M253">
        <v>2</v>
      </c>
      <c r="N253">
        <v>0</v>
      </c>
      <c r="O253">
        <v>0</v>
      </c>
      <c r="P253">
        <v>104</v>
      </c>
      <c r="Q253">
        <v>7</v>
      </c>
      <c r="S253" t="str">
        <f t="shared" si="4"/>
        <v>AI3</v>
      </c>
      <c r="T253">
        <f>VLOOKUP(S253,Mang_Elev!$Q:$R,2,FALSE)</f>
        <v>0.496</v>
      </c>
    </row>
    <row r="254" spans="1:20" x14ac:dyDescent="0.25">
      <c r="A254" s="1">
        <v>45048</v>
      </c>
      <c r="B254" s="2">
        <v>0.49861111111111112</v>
      </c>
      <c r="C254" t="s">
        <v>420</v>
      </c>
      <c r="D254" t="s">
        <v>426</v>
      </c>
      <c r="E254" t="s">
        <v>25</v>
      </c>
      <c r="F254" t="s">
        <v>43</v>
      </c>
      <c r="G254">
        <v>3</v>
      </c>
      <c r="H254">
        <f t="shared" si="8"/>
        <v>77</v>
      </c>
      <c r="I254">
        <v>14</v>
      </c>
      <c r="J254">
        <v>0</v>
      </c>
      <c r="K254">
        <v>204</v>
      </c>
      <c r="L254">
        <v>98</v>
      </c>
      <c r="M254">
        <v>2</v>
      </c>
      <c r="N254">
        <v>0</v>
      </c>
      <c r="O254">
        <v>0</v>
      </c>
      <c r="P254">
        <v>109</v>
      </c>
      <c r="Q254">
        <v>4.5</v>
      </c>
      <c r="S254" t="str">
        <f t="shared" si="4"/>
        <v>AI3</v>
      </c>
      <c r="T254">
        <f>VLOOKUP(S254,Mang_Elev!$Q:$R,2,FALSE)</f>
        <v>0.496</v>
      </c>
    </row>
    <row r="255" spans="1:20" x14ac:dyDescent="0.25">
      <c r="A255" s="1">
        <v>45048</v>
      </c>
      <c r="B255" s="2">
        <v>0.49861111111111112</v>
      </c>
      <c r="C255" t="s">
        <v>420</v>
      </c>
      <c r="D255" t="s">
        <v>426</v>
      </c>
      <c r="E255" t="s">
        <v>25</v>
      </c>
      <c r="F255" t="s">
        <v>43</v>
      </c>
      <c r="G255">
        <v>3</v>
      </c>
      <c r="H255">
        <f t="shared" si="8"/>
        <v>77</v>
      </c>
      <c r="I255">
        <v>14</v>
      </c>
      <c r="J255">
        <v>0</v>
      </c>
      <c r="K255">
        <v>204</v>
      </c>
      <c r="L255">
        <v>98</v>
      </c>
      <c r="M255">
        <v>2</v>
      </c>
      <c r="N255">
        <v>0</v>
      </c>
      <c r="O255">
        <v>0</v>
      </c>
      <c r="P255">
        <v>172</v>
      </c>
      <c r="Q255">
        <v>7.5</v>
      </c>
      <c r="S255" t="str">
        <f t="shared" si="4"/>
        <v>AI3</v>
      </c>
      <c r="T255">
        <f>VLOOKUP(S255,Mang_Elev!$Q:$R,2,FALSE)</f>
        <v>0.496</v>
      </c>
    </row>
    <row r="256" spans="1:20" x14ac:dyDescent="0.25">
      <c r="A256" s="1">
        <v>45048</v>
      </c>
      <c r="B256" s="2">
        <v>0.49861111111111112</v>
      </c>
      <c r="C256" t="s">
        <v>420</v>
      </c>
      <c r="D256" t="s">
        <v>426</v>
      </c>
      <c r="E256" t="s">
        <v>25</v>
      </c>
      <c r="F256" t="s">
        <v>43</v>
      </c>
      <c r="G256">
        <v>3</v>
      </c>
      <c r="H256">
        <f t="shared" si="8"/>
        <v>77</v>
      </c>
      <c r="I256">
        <v>14</v>
      </c>
      <c r="J256">
        <v>0</v>
      </c>
      <c r="K256">
        <v>204</v>
      </c>
      <c r="L256">
        <v>98</v>
      </c>
      <c r="M256">
        <v>2</v>
      </c>
      <c r="N256">
        <v>0</v>
      </c>
      <c r="O256">
        <v>0</v>
      </c>
      <c r="P256">
        <v>241</v>
      </c>
      <c r="Q256">
        <v>6</v>
      </c>
      <c r="S256" t="str">
        <f t="shared" si="4"/>
        <v>AI3</v>
      </c>
      <c r="T256">
        <f>VLOOKUP(S256,Mang_Elev!$Q:$R,2,FALSE)</f>
        <v>0.496</v>
      </c>
    </row>
    <row r="257" spans="1:20" x14ac:dyDescent="0.25">
      <c r="A257" s="1">
        <v>45048</v>
      </c>
      <c r="B257" s="2">
        <v>0.49861111111111112</v>
      </c>
      <c r="C257" t="s">
        <v>420</v>
      </c>
      <c r="D257" t="s">
        <v>426</v>
      </c>
      <c r="E257" t="s">
        <v>25</v>
      </c>
      <c r="F257" t="s">
        <v>43</v>
      </c>
      <c r="G257">
        <v>3</v>
      </c>
      <c r="H257">
        <f t="shared" si="8"/>
        <v>77</v>
      </c>
      <c r="I257">
        <v>14</v>
      </c>
      <c r="J257">
        <v>0</v>
      </c>
      <c r="K257">
        <v>204</v>
      </c>
      <c r="L257">
        <v>98</v>
      </c>
      <c r="M257">
        <v>2</v>
      </c>
      <c r="N257">
        <v>0</v>
      </c>
      <c r="O257">
        <v>0</v>
      </c>
      <c r="P257">
        <v>138</v>
      </c>
      <c r="Q257">
        <v>6</v>
      </c>
      <c r="S257" t="str">
        <f t="shared" si="4"/>
        <v>AI3</v>
      </c>
      <c r="T257">
        <f>VLOOKUP(S257,Mang_Elev!$Q:$R,2,FALSE)</f>
        <v>0.496</v>
      </c>
    </row>
    <row r="258" spans="1:20" x14ac:dyDescent="0.25">
      <c r="A258" s="1">
        <v>45048</v>
      </c>
      <c r="B258" s="2">
        <v>0.49861111111111112</v>
      </c>
      <c r="C258" t="s">
        <v>420</v>
      </c>
      <c r="D258" t="s">
        <v>426</v>
      </c>
      <c r="E258" t="s">
        <v>25</v>
      </c>
      <c r="F258" t="s">
        <v>43</v>
      </c>
      <c r="G258">
        <v>3</v>
      </c>
      <c r="H258">
        <f t="shared" si="8"/>
        <v>77</v>
      </c>
      <c r="I258">
        <v>14</v>
      </c>
      <c r="J258">
        <v>0</v>
      </c>
      <c r="K258">
        <v>204</v>
      </c>
      <c r="L258">
        <v>98</v>
      </c>
      <c r="M258">
        <v>2</v>
      </c>
      <c r="N258">
        <v>0</v>
      </c>
      <c r="O258">
        <v>0</v>
      </c>
      <c r="P258">
        <v>127</v>
      </c>
      <c r="Q258">
        <v>5</v>
      </c>
      <c r="S258" t="str">
        <f t="shared" si="4"/>
        <v>AI3</v>
      </c>
      <c r="T258">
        <f>VLOOKUP(S258,Mang_Elev!$Q:$R,2,FALSE)</f>
        <v>0.496</v>
      </c>
    </row>
    <row r="259" spans="1:20" x14ac:dyDescent="0.25">
      <c r="A259" s="1">
        <v>45048</v>
      </c>
      <c r="B259" s="2">
        <v>0.49861111111111112</v>
      </c>
      <c r="C259" t="s">
        <v>420</v>
      </c>
      <c r="D259" t="s">
        <v>426</v>
      </c>
      <c r="E259" t="s">
        <v>25</v>
      </c>
      <c r="F259" t="s">
        <v>43</v>
      </c>
      <c r="G259">
        <v>3</v>
      </c>
      <c r="H259">
        <f t="shared" si="8"/>
        <v>77</v>
      </c>
      <c r="I259">
        <v>14</v>
      </c>
      <c r="J259">
        <v>0</v>
      </c>
      <c r="K259">
        <v>204</v>
      </c>
      <c r="L259">
        <v>98</v>
      </c>
      <c r="M259">
        <v>2</v>
      </c>
      <c r="N259">
        <v>0</v>
      </c>
      <c r="O259">
        <v>0</v>
      </c>
      <c r="P259">
        <v>85</v>
      </c>
      <c r="Q259">
        <v>5.5</v>
      </c>
      <c r="S259" t="str">
        <f t="shared" ref="S259:S322" si="9">_xlfn.CONCAT(F259,G259)</f>
        <v>AI3</v>
      </c>
      <c r="T259">
        <f>VLOOKUP(S259,Mang_Elev!$Q:$R,2,FALSE)</f>
        <v>0.496</v>
      </c>
    </row>
    <row r="260" spans="1:20" x14ac:dyDescent="0.25">
      <c r="A260" s="1">
        <v>45048</v>
      </c>
      <c r="B260" s="2">
        <v>0.49861111111111112</v>
      </c>
      <c r="C260" t="s">
        <v>420</v>
      </c>
      <c r="D260" t="s">
        <v>426</v>
      </c>
      <c r="E260" t="s">
        <v>25</v>
      </c>
      <c r="F260" t="s">
        <v>43</v>
      </c>
      <c r="G260">
        <v>3</v>
      </c>
      <c r="H260">
        <f t="shared" si="8"/>
        <v>77</v>
      </c>
      <c r="I260">
        <v>14</v>
      </c>
      <c r="J260">
        <v>0</v>
      </c>
      <c r="K260">
        <v>204</v>
      </c>
      <c r="L260">
        <v>98</v>
      </c>
      <c r="M260">
        <v>2</v>
      </c>
      <c r="N260">
        <v>0</v>
      </c>
      <c r="O260">
        <v>0</v>
      </c>
      <c r="P260">
        <v>119</v>
      </c>
      <c r="Q260">
        <v>4</v>
      </c>
      <c r="S260" t="str">
        <f t="shared" si="9"/>
        <v>AI3</v>
      </c>
      <c r="T260">
        <f>VLOOKUP(S260,Mang_Elev!$Q:$R,2,FALSE)</f>
        <v>0.496</v>
      </c>
    </row>
    <row r="261" spans="1:20" x14ac:dyDescent="0.25">
      <c r="A261" s="1">
        <v>45047</v>
      </c>
      <c r="B261" s="2">
        <v>0.6972222222222223</v>
      </c>
      <c r="C261" t="s">
        <v>420</v>
      </c>
      <c r="D261" t="s">
        <v>431</v>
      </c>
      <c r="E261" t="s">
        <v>25</v>
      </c>
      <c r="F261" t="s">
        <v>64</v>
      </c>
      <c r="G261">
        <v>5</v>
      </c>
      <c r="H261">
        <v>17</v>
      </c>
      <c r="I261">
        <v>2</v>
      </c>
      <c r="J261">
        <v>0</v>
      </c>
      <c r="K261">
        <v>157</v>
      </c>
      <c r="L261">
        <v>95</v>
      </c>
      <c r="M261">
        <v>5</v>
      </c>
      <c r="N261">
        <v>0</v>
      </c>
      <c r="O261">
        <v>0</v>
      </c>
      <c r="P261">
        <v>111</v>
      </c>
      <c r="Q261">
        <v>5.5</v>
      </c>
      <c r="R261" t="s">
        <v>422</v>
      </c>
      <c r="S261" t="str">
        <f t="shared" si="9"/>
        <v>CC5</v>
      </c>
      <c r="T261">
        <f>VLOOKUP(S261,Mang_Elev!$Q:$R,2,FALSE)</f>
        <v>0.35</v>
      </c>
    </row>
    <row r="262" spans="1:20" x14ac:dyDescent="0.25">
      <c r="A262" s="1">
        <v>45047</v>
      </c>
      <c r="B262" s="2">
        <v>0.6972222222222223</v>
      </c>
      <c r="C262" t="s">
        <v>420</v>
      </c>
      <c r="D262" t="s">
        <v>431</v>
      </c>
      <c r="E262" t="s">
        <v>25</v>
      </c>
      <c r="F262" t="s">
        <v>64</v>
      </c>
      <c r="G262">
        <v>5</v>
      </c>
      <c r="H262">
        <v>17</v>
      </c>
      <c r="I262">
        <v>2</v>
      </c>
      <c r="J262">
        <v>0</v>
      </c>
      <c r="K262">
        <v>157</v>
      </c>
      <c r="L262">
        <v>95</v>
      </c>
      <c r="M262">
        <v>5</v>
      </c>
      <c r="N262">
        <v>0</v>
      </c>
      <c r="O262">
        <v>0</v>
      </c>
      <c r="P262">
        <v>180</v>
      </c>
      <c r="Q262">
        <v>7</v>
      </c>
      <c r="R262" t="s">
        <v>422</v>
      </c>
      <c r="S262" t="str">
        <f t="shared" si="9"/>
        <v>CC5</v>
      </c>
      <c r="T262">
        <f>VLOOKUP(S262,Mang_Elev!$Q:$R,2,FALSE)</f>
        <v>0.35</v>
      </c>
    </row>
    <row r="263" spans="1:20" x14ac:dyDescent="0.25">
      <c r="A263" s="1">
        <v>45047</v>
      </c>
      <c r="B263" s="2">
        <v>0.6972222222222223</v>
      </c>
      <c r="C263" t="s">
        <v>420</v>
      </c>
      <c r="D263" t="s">
        <v>431</v>
      </c>
      <c r="E263" t="s">
        <v>25</v>
      </c>
      <c r="F263" t="s">
        <v>64</v>
      </c>
      <c r="G263">
        <v>5</v>
      </c>
      <c r="H263">
        <v>17</v>
      </c>
      <c r="I263">
        <v>2</v>
      </c>
      <c r="J263">
        <v>0</v>
      </c>
      <c r="K263">
        <v>157</v>
      </c>
      <c r="L263">
        <v>95</v>
      </c>
      <c r="M263">
        <v>5</v>
      </c>
      <c r="N263">
        <v>0</v>
      </c>
      <c r="O263">
        <v>0</v>
      </c>
      <c r="P263">
        <v>95</v>
      </c>
      <c r="Q263">
        <v>8</v>
      </c>
      <c r="R263" t="s">
        <v>422</v>
      </c>
      <c r="S263" t="str">
        <f t="shared" si="9"/>
        <v>CC5</v>
      </c>
      <c r="T263">
        <f>VLOOKUP(S263,Mang_Elev!$Q:$R,2,FALSE)</f>
        <v>0.35</v>
      </c>
    </row>
    <row r="264" spans="1:20" x14ac:dyDescent="0.25">
      <c r="A264" s="1">
        <v>45047</v>
      </c>
      <c r="B264" s="2">
        <v>0.6972222222222223</v>
      </c>
      <c r="C264" t="s">
        <v>420</v>
      </c>
      <c r="D264" t="s">
        <v>431</v>
      </c>
      <c r="E264" t="s">
        <v>25</v>
      </c>
      <c r="F264" t="s">
        <v>64</v>
      </c>
      <c r="G264">
        <v>5</v>
      </c>
      <c r="H264">
        <v>17</v>
      </c>
      <c r="I264">
        <v>2</v>
      </c>
      <c r="J264">
        <v>0</v>
      </c>
      <c r="K264">
        <v>157</v>
      </c>
      <c r="L264">
        <v>95</v>
      </c>
      <c r="M264">
        <v>5</v>
      </c>
      <c r="N264">
        <v>0</v>
      </c>
      <c r="O264">
        <v>0</v>
      </c>
      <c r="P264">
        <v>156</v>
      </c>
      <c r="Q264">
        <v>5.5</v>
      </c>
      <c r="R264" t="s">
        <v>422</v>
      </c>
      <c r="S264" t="str">
        <f t="shared" si="9"/>
        <v>CC5</v>
      </c>
      <c r="T264">
        <f>VLOOKUP(S264,Mang_Elev!$Q:$R,2,FALSE)</f>
        <v>0.35</v>
      </c>
    </row>
    <row r="265" spans="1:20" x14ac:dyDescent="0.25">
      <c r="A265" s="1">
        <v>45047</v>
      </c>
      <c r="B265" s="2">
        <v>0.6972222222222223</v>
      </c>
      <c r="C265" t="s">
        <v>420</v>
      </c>
      <c r="D265" t="s">
        <v>431</v>
      </c>
      <c r="E265" t="s">
        <v>25</v>
      </c>
      <c r="F265" t="s">
        <v>64</v>
      </c>
      <c r="G265">
        <v>5</v>
      </c>
      <c r="H265">
        <v>17</v>
      </c>
      <c r="I265">
        <v>2</v>
      </c>
      <c r="J265">
        <v>0</v>
      </c>
      <c r="K265">
        <v>157</v>
      </c>
      <c r="L265">
        <v>95</v>
      </c>
      <c r="M265">
        <v>5</v>
      </c>
      <c r="N265">
        <v>0</v>
      </c>
      <c r="O265">
        <v>0</v>
      </c>
      <c r="P265">
        <v>113</v>
      </c>
      <c r="Q265">
        <v>9.5</v>
      </c>
      <c r="R265" t="s">
        <v>422</v>
      </c>
      <c r="S265" t="str">
        <f t="shared" si="9"/>
        <v>CC5</v>
      </c>
      <c r="T265">
        <f>VLOOKUP(S265,Mang_Elev!$Q:$R,2,FALSE)</f>
        <v>0.35</v>
      </c>
    </row>
    <row r="266" spans="1:20" x14ac:dyDescent="0.25">
      <c r="A266" s="1">
        <v>45047</v>
      </c>
      <c r="B266" s="2">
        <v>0.6972222222222223</v>
      </c>
      <c r="C266" t="s">
        <v>420</v>
      </c>
      <c r="D266" t="s">
        <v>431</v>
      </c>
      <c r="E266" t="s">
        <v>25</v>
      </c>
      <c r="F266" t="s">
        <v>64</v>
      </c>
      <c r="G266">
        <v>5</v>
      </c>
      <c r="H266">
        <v>17</v>
      </c>
      <c r="I266">
        <v>2</v>
      </c>
      <c r="J266">
        <v>0</v>
      </c>
      <c r="K266">
        <v>157</v>
      </c>
      <c r="L266">
        <v>95</v>
      </c>
      <c r="M266">
        <v>5</v>
      </c>
      <c r="N266">
        <v>0</v>
      </c>
      <c r="O266">
        <v>0</v>
      </c>
      <c r="P266">
        <v>139</v>
      </c>
      <c r="Q266">
        <v>7</v>
      </c>
      <c r="R266" t="s">
        <v>422</v>
      </c>
      <c r="S266" t="str">
        <f t="shared" si="9"/>
        <v>CC5</v>
      </c>
      <c r="T266">
        <f>VLOOKUP(S266,Mang_Elev!$Q:$R,2,FALSE)</f>
        <v>0.35</v>
      </c>
    </row>
    <row r="267" spans="1:20" x14ac:dyDescent="0.25">
      <c r="A267" s="1">
        <v>45047</v>
      </c>
      <c r="B267" s="2">
        <v>0.6972222222222223</v>
      </c>
      <c r="C267" t="s">
        <v>420</v>
      </c>
      <c r="D267" t="s">
        <v>431</v>
      </c>
      <c r="E267" t="s">
        <v>25</v>
      </c>
      <c r="F267" t="s">
        <v>64</v>
      </c>
      <c r="G267">
        <v>5</v>
      </c>
      <c r="H267">
        <v>17</v>
      </c>
      <c r="I267">
        <v>2</v>
      </c>
      <c r="J267">
        <v>0</v>
      </c>
      <c r="K267">
        <v>157</v>
      </c>
      <c r="L267">
        <v>95</v>
      </c>
      <c r="M267">
        <v>5</v>
      </c>
      <c r="N267">
        <v>0</v>
      </c>
      <c r="O267">
        <v>0</v>
      </c>
      <c r="P267">
        <v>204</v>
      </c>
      <c r="Q267">
        <v>9</v>
      </c>
      <c r="R267" t="s">
        <v>422</v>
      </c>
      <c r="S267" t="str">
        <f t="shared" si="9"/>
        <v>CC5</v>
      </c>
      <c r="T267">
        <f>VLOOKUP(S267,Mang_Elev!$Q:$R,2,FALSE)</f>
        <v>0.35</v>
      </c>
    </row>
    <row r="268" spans="1:20" x14ac:dyDescent="0.25">
      <c r="A268" s="1">
        <v>45047</v>
      </c>
      <c r="B268" s="2">
        <v>0.6972222222222223</v>
      </c>
      <c r="C268" t="s">
        <v>420</v>
      </c>
      <c r="D268" t="s">
        <v>431</v>
      </c>
      <c r="E268" t="s">
        <v>25</v>
      </c>
      <c r="F268" t="s">
        <v>64</v>
      </c>
      <c r="G268">
        <v>5</v>
      </c>
      <c r="H268">
        <v>17</v>
      </c>
      <c r="I268">
        <v>2</v>
      </c>
      <c r="J268">
        <v>0</v>
      </c>
      <c r="K268">
        <v>157</v>
      </c>
      <c r="L268">
        <v>95</v>
      </c>
      <c r="M268">
        <v>5</v>
      </c>
      <c r="N268">
        <v>0</v>
      </c>
      <c r="O268">
        <v>0</v>
      </c>
      <c r="P268">
        <v>139</v>
      </c>
      <c r="Q268">
        <v>6</v>
      </c>
      <c r="R268" t="s">
        <v>422</v>
      </c>
      <c r="S268" t="str">
        <f t="shared" si="9"/>
        <v>CC5</v>
      </c>
      <c r="T268">
        <f>VLOOKUP(S268,Mang_Elev!$Q:$R,2,FALSE)</f>
        <v>0.35</v>
      </c>
    </row>
    <row r="269" spans="1:20" x14ac:dyDescent="0.25">
      <c r="A269" s="1">
        <v>45047</v>
      </c>
      <c r="B269" s="2">
        <v>0.6972222222222223</v>
      </c>
      <c r="C269" t="s">
        <v>420</v>
      </c>
      <c r="D269" t="s">
        <v>431</v>
      </c>
      <c r="E269" t="s">
        <v>25</v>
      </c>
      <c r="F269" t="s">
        <v>64</v>
      </c>
      <c r="G269">
        <v>5</v>
      </c>
      <c r="H269">
        <v>17</v>
      </c>
      <c r="I269">
        <v>2</v>
      </c>
      <c r="J269">
        <v>0</v>
      </c>
      <c r="K269">
        <v>157</v>
      </c>
      <c r="L269">
        <v>95</v>
      </c>
      <c r="M269">
        <v>5</v>
      </c>
      <c r="N269">
        <v>0</v>
      </c>
      <c r="O269">
        <v>0</v>
      </c>
      <c r="P269">
        <v>92</v>
      </c>
      <c r="Q269">
        <v>8</v>
      </c>
      <c r="R269" t="s">
        <v>422</v>
      </c>
      <c r="S269" t="str">
        <f t="shared" si="9"/>
        <v>CC5</v>
      </c>
      <c r="T269">
        <f>VLOOKUP(S269,Mang_Elev!$Q:$R,2,FALSE)</f>
        <v>0.35</v>
      </c>
    </row>
    <row r="270" spans="1:20" x14ac:dyDescent="0.25">
      <c r="A270" s="1">
        <v>45047</v>
      </c>
      <c r="B270" s="2">
        <v>0.6972222222222223</v>
      </c>
      <c r="C270" t="s">
        <v>420</v>
      </c>
      <c r="D270" t="s">
        <v>431</v>
      </c>
      <c r="E270" t="s">
        <v>25</v>
      </c>
      <c r="F270" t="s">
        <v>64</v>
      </c>
      <c r="G270">
        <v>5</v>
      </c>
      <c r="H270">
        <v>17</v>
      </c>
      <c r="I270">
        <v>2</v>
      </c>
      <c r="J270">
        <v>0</v>
      </c>
      <c r="K270">
        <v>157</v>
      </c>
      <c r="L270">
        <v>95</v>
      </c>
      <c r="M270">
        <v>5</v>
      </c>
      <c r="N270">
        <v>0</v>
      </c>
      <c r="O270">
        <v>0</v>
      </c>
      <c r="P270">
        <v>143</v>
      </c>
      <c r="Q270">
        <v>8</v>
      </c>
      <c r="R270" t="s">
        <v>422</v>
      </c>
      <c r="S270" t="str">
        <f t="shared" si="9"/>
        <v>CC5</v>
      </c>
      <c r="T270">
        <f>VLOOKUP(S270,Mang_Elev!$Q:$R,2,FALSE)</f>
        <v>0.35</v>
      </c>
    </row>
    <row r="271" spans="1:20" x14ac:dyDescent="0.25">
      <c r="A271" s="1">
        <v>45047</v>
      </c>
      <c r="B271" s="2">
        <v>0.6972222222222223</v>
      </c>
      <c r="C271" t="s">
        <v>420</v>
      </c>
      <c r="D271" t="s">
        <v>431</v>
      </c>
      <c r="E271" t="s">
        <v>25</v>
      </c>
      <c r="F271" t="s">
        <v>64</v>
      </c>
      <c r="G271">
        <v>5</v>
      </c>
      <c r="H271">
        <v>9</v>
      </c>
      <c r="I271">
        <v>0</v>
      </c>
      <c r="J271">
        <v>0</v>
      </c>
      <c r="K271">
        <v>156</v>
      </c>
      <c r="L271">
        <v>97</v>
      </c>
      <c r="M271">
        <v>3</v>
      </c>
      <c r="N271">
        <v>0</v>
      </c>
      <c r="O271">
        <v>0</v>
      </c>
      <c r="P271">
        <v>171</v>
      </c>
      <c r="Q271">
        <v>6</v>
      </c>
      <c r="R271" t="s">
        <v>422</v>
      </c>
      <c r="S271" t="str">
        <f t="shared" si="9"/>
        <v>CC5</v>
      </c>
      <c r="T271">
        <f>VLOOKUP(S271,Mang_Elev!$Q:$R,2,FALSE)</f>
        <v>0.35</v>
      </c>
    </row>
    <row r="272" spans="1:20" x14ac:dyDescent="0.25">
      <c r="A272" s="1">
        <v>45047</v>
      </c>
      <c r="B272" s="2">
        <v>0.6972222222222223</v>
      </c>
      <c r="C272" t="s">
        <v>420</v>
      </c>
      <c r="D272" t="s">
        <v>431</v>
      </c>
      <c r="E272" t="s">
        <v>25</v>
      </c>
      <c r="F272" t="s">
        <v>64</v>
      </c>
      <c r="G272">
        <v>5</v>
      </c>
      <c r="H272">
        <v>9</v>
      </c>
      <c r="I272">
        <v>0</v>
      </c>
      <c r="J272">
        <v>0</v>
      </c>
      <c r="K272">
        <v>156</v>
      </c>
      <c r="L272">
        <v>97</v>
      </c>
      <c r="M272">
        <v>3</v>
      </c>
      <c r="N272">
        <v>0</v>
      </c>
      <c r="O272">
        <v>0</v>
      </c>
      <c r="P272">
        <v>112</v>
      </c>
      <c r="Q272">
        <v>5</v>
      </c>
      <c r="R272" t="s">
        <v>422</v>
      </c>
      <c r="S272" t="str">
        <f t="shared" si="9"/>
        <v>CC5</v>
      </c>
      <c r="T272">
        <f>VLOOKUP(S272,Mang_Elev!$Q:$R,2,FALSE)</f>
        <v>0.35</v>
      </c>
    </row>
    <row r="273" spans="1:20" x14ac:dyDescent="0.25">
      <c r="A273" s="1">
        <v>45047</v>
      </c>
      <c r="B273" s="2">
        <v>0.6972222222222223</v>
      </c>
      <c r="C273" t="s">
        <v>420</v>
      </c>
      <c r="D273" t="s">
        <v>431</v>
      </c>
      <c r="E273" t="s">
        <v>25</v>
      </c>
      <c r="F273" t="s">
        <v>64</v>
      </c>
      <c r="G273">
        <v>5</v>
      </c>
      <c r="H273">
        <v>9</v>
      </c>
      <c r="I273">
        <v>0</v>
      </c>
      <c r="J273">
        <v>0</v>
      </c>
      <c r="K273">
        <v>156</v>
      </c>
      <c r="L273">
        <v>97</v>
      </c>
      <c r="M273">
        <v>3</v>
      </c>
      <c r="N273">
        <v>0</v>
      </c>
      <c r="O273">
        <v>0</v>
      </c>
      <c r="P273">
        <v>135</v>
      </c>
      <c r="Q273">
        <v>6</v>
      </c>
      <c r="R273" t="s">
        <v>422</v>
      </c>
      <c r="S273" t="str">
        <f t="shared" si="9"/>
        <v>CC5</v>
      </c>
      <c r="T273">
        <f>VLOOKUP(S273,Mang_Elev!$Q:$R,2,FALSE)</f>
        <v>0.35</v>
      </c>
    </row>
    <row r="274" spans="1:20" x14ac:dyDescent="0.25">
      <c r="A274" s="1">
        <v>45047</v>
      </c>
      <c r="B274" s="2">
        <v>0.6972222222222223</v>
      </c>
      <c r="C274" t="s">
        <v>420</v>
      </c>
      <c r="D274" t="s">
        <v>431</v>
      </c>
      <c r="E274" t="s">
        <v>25</v>
      </c>
      <c r="F274" t="s">
        <v>64</v>
      </c>
      <c r="G274">
        <v>5</v>
      </c>
      <c r="H274">
        <v>9</v>
      </c>
      <c r="I274">
        <v>0</v>
      </c>
      <c r="J274">
        <v>0</v>
      </c>
      <c r="K274">
        <v>156</v>
      </c>
      <c r="L274">
        <v>97</v>
      </c>
      <c r="M274">
        <v>3</v>
      </c>
      <c r="N274">
        <v>0</v>
      </c>
      <c r="O274">
        <v>0</v>
      </c>
      <c r="P274">
        <v>228</v>
      </c>
      <c r="Q274">
        <v>7</v>
      </c>
      <c r="R274" t="s">
        <v>422</v>
      </c>
      <c r="S274" t="str">
        <f t="shared" si="9"/>
        <v>CC5</v>
      </c>
      <c r="T274">
        <f>VLOOKUP(S274,Mang_Elev!$Q:$R,2,FALSE)</f>
        <v>0.35</v>
      </c>
    </row>
    <row r="275" spans="1:20" x14ac:dyDescent="0.25">
      <c r="A275" s="1">
        <v>45047</v>
      </c>
      <c r="B275" s="2">
        <v>0.6972222222222223</v>
      </c>
      <c r="C275" t="s">
        <v>420</v>
      </c>
      <c r="D275" t="s">
        <v>431</v>
      </c>
      <c r="E275" t="s">
        <v>25</v>
      </c>
      <c r="F275" t="s">
        <v>64</v>
      </c>
      <c r="G275">
        <v>5</v>
      </c>
      <c r="H275">
        <v>9</v>
      </c>
      <c r="I275">
        <v>0</v>
      </c>
      <c r="J275">
        <v>0</v>
      </c>
      <c r="K275">
        <v>156</v>
      </c>
      <c r="L275">
        <v>97</v>
      </c>
      <c r="M275">
        <v>3</v>
      </c>
      <c r="N275">
        <v>0</v>
      </c>
      <c r="O275">
        <v>0</v>
      </c>
      <c r="P275">
        <v>116</v>
      </c>
      <c r="Q275">
        <v>5</v>
      </c>
      <c r="R275" t="s">
        <v>422</v>
      </c>
      <c r="S275" t="str">
        <f t="shared" si="9"/>
        <v>CC5</v>
      </c>
      <c r="T275">
        <f>VLOOKUP(S275,Mang_Elev!$Q:$R,2,FALSE)</f>
        <v>0.35</v>
      </c>
    </row>
    <row r="276" spans="1:20" x14ac:dyDescent="0.25">
      <c r="A276" s="1">
        <v>45047</v>
      </c>
      <c r="B276" s="2">
        <v>0.6972222222222223</v>
      </c>
      <c r="C276" t="s">
        <v>420</v>
      </c>
      <c r="D276" t="s">
        <v>431</v>
      </c>
      <c r="E276" t="s">
        <v>25</v>
      </c>
      <c r="F276" t="s">
        <v>64</v>
      </c>
      <c r="G276">
        <v>5</v>
      </c>
      <c r="H276">
        <v>9</v>
      </c>
      <c r="I276">
        <v>0</v>
      </c>
      <c r="J276">
        <v>0</v>
      </c>
      <c r="K276">
        <v>156</v>
      </c>
      <c r="L276">
        <v>97</v>
      </c>
      <c r="M276">
        <v>3</v>
      </c>
      <c r="N276">
        <v>0</v>
      </c>
      <c r="O276">
        <v>0</v>
      </c>
      <c r="P276">
        <v>113</v>
      </c>
      <c r="Q276">
        <v>5.5</v>
      </c>
      <c r="R276" t="s">
        <v>422</v>
      </c>
      <c r="S276" t="str">
        <f t="shared" si="9"/>
        <v>CC5</v>
      </c>
      <c r="T276">
        <f>VLOOKUP(S276,Mang_Elev!$Q:$R,2,FALSE)</f>
        <v>0.35</v>
      </c>
    </row>
    <row r="277" spans="1:20" x14ac:dyDescent="0.25">
      <c r="A277" s="1">
        <v>45047</v>
      </c>
      <c r="B277" s="2">
        <v>0.6972222222222223</v>
      </c>
      <c r="C277" t="s">
        <v>420</v>
      </c>
      <c r="D277" t="s">
        <v>431</v>
      </c>
      <c r="E277" t="s">
        <v>25</v>
      </c>
      <c r="F277" t="s">
        <v>64</v>
      </c>
      <c r="G277">
        <v>5</v>
      </c>
      <c r="H277">
        <v>9</v>
      </c>
      <c r="I277">
        <v>0</v>
      </c>
      <c r="J277">
        <v>0</v>
      </c>
      <c r="K277">
        <v>156</v>
      </c>
      <c r="L277">
        <v>97</v>
      </c>
      <c r="M277">
        <v>3</v>
      </c>
      <c r="N277">
        <v>0</v>
      </c>
      <c r="O277">
        <v>0</v>
      </c>
      <c r="P277">
        <v>178</v>
      </c>
      <c r="Q277">
        <v>7</v>
      </c>
      <c r="R277" t="s">
        <v>422</v>
      </c>
      <c r="S277" t="str">
        <f t="shared" si="9"/>
        <v>CC5</v>
      </c>
      <c r="T277">
        <f>VLOOKUP(S277,Mang_Elev!$Q:$R,2,FALSE)</f>
        <v>0.35</v>
      </c>
    </row>
    <row r="278" spans="1:20" x14ac:dyDescent="0.25">
      <c r="A278" s="1">
        <v>45047</v>
      </c>
      <c r="B278" s="2">
        <v>0.6972222222222223</v>
      </c>
      <c r="C278" t="s">
        <v>420</v>
      </c>
      <c r="D278" t="s">
        <v>431</v>
      </c>
      <c r="E278" t="s">
        <v>25</v>
      </c>
      <c r="F278" t="s">
        <v>64</v>
      </c>
      <c r="G278">
        <v>5</v>
      </c>
      <c r="H278">
        <v>9</v>
      </c>
      <c r="I278">
        <v>0</v>
      </c>
      <c r="J278">
        <v>0</v>
      </c>
      <c r="K278">
        <v>156</v>
      </c>
      <c r="L278">
        <v>97</v>
      </c>
      <c r="M278">
        <v>3</v>
      </c>
      <c r="N278">
        <v>0</v>
      </c>
      <c r="O278">
        <v>0</v>
      </c>
      <c r="P278">
        <v>90</v>
      </c>
      <c r="Q278">
        <v>5.5</v>
      </c>
      <c r="R278" t="s">
        <v>422</v>
      </c>
      <c r="S278" t="str">
        <f t="shared" si="9"/>
        <v>CC5</v>
      </c>
      <c r="T278">
        <f>VLOOKUP(S278,Mang_Elev!$Q:$R,2,FALSE)</f>
        <v>0.35</v>
      </c>
    </row>
    <row r="279" spans="1:20" x14ac:dyDescent="0.25">
      <c r="A279" s="1">
        <v>45047</v>
      </c>
      <c r="B279" s="2">
        <v>0.6972222222222223</v>
      </c>
      <c r="C279" t="s">
        <v>420</v>
      </c>
      <c r="D279" t="s">
        <v>431</v>
      </c>
      <c r="E279" t="s">
        <v>25</v>
      </c>
      <c r="F279" t="s">
        <v>64</v>
      </c>
      <c r="G279">
        <v>5</v>
      </c>
      <c r="H279">
        <v>9</v>
      </c>
      <c r="I279">
        <v>0</v>
      </c>
      <c r="J279">
        <v>0</v>
      </c>
      <c r="K279">
        <v>156</v>
      </c>
      <c r="L279">
        <v>97</v>
      </c>
      <c r="M279">
        <v>3</v>
      </c>
      <c r="N279">
        <v>0</v>
      </c>
      <c r="O279">
        <v>0</v>
      </c>
      <c r="P279">
        <v>115</v>
      </c>
      <c r="Q279">
        <v>9</v>
      </c>
      <c r="R279" t="s">
        <v>422</v>
      </c>
      <c r="S279" t="str">
        <f t="shared" si="9"/>
        <v>CC5</v>
      </c>
      <c r="T279">
        <f>VLOOKUP(S279,Mang_Elev!$Q:$R,2,FALSE)</f>
        <v>0.35</v>
      </c>
    </row>
    <row r="280" spans="1:20" x14ac:dyDescent="0.25">
      <c r="A280" s="1">
        <v>45047</v>
      </c>
      <c r="B280" s="2">
        <v>0.6972222222222223</v>
      </c>
      <c r="C280" t="s">
        <v>420</v>
      </c>
      <c r="D280" t="s">
        <v>431</v>
      </c>
      <c r="E280" t="s">
        <v>25</v>
      </c>
      <c r="F280" t="s">
        <v>64</v>
      </c>
      <c r="G280">
        <v>5</v>
      </c>
      <c r="H280">
        <v>9</v>
      </c>
      <c r="I280">
        <v>0</v>
      </c>
      <c r="J280">
        <v>0</v>
      </c>
      <c r="K280">
        <v>156</v>
      </c>
      <c r="L280">
        <v>97</v>
      </c>
      <c r="M280">
        <v>3</v>
      </c>
      <c r="N280">
        <v>0</v>
      </c>
      <c r="O280">
        <v>0</v>
      </c>
      <c r="P280">
        <v>205</v>
      </c>
      <c r="Q280">
        <v>7</v>
      </c>
      <c r="R280" t="s">
        <v>422</v>
      </c>
      <c r="S280" t="str">
        <f t="shared" si="9"/>
        <v>CC5</v>
      </c>
      <c r="T280">
        <f>VLOOKUP(S280,Mang_Elev!$Q:$R,2,FALSE)</f>
        <v>0.35</v>
      </c>
    </row>
    <row r="281" spans="1:20" x14ac:dyDescent="0.25">
      <c r="A281" s="1">
        <v>45047</v>
      </c>
      <c r="B281" s="2">
        <v>0.43541666666666662</v>
      </c>
      <c r="C281" t="s">
        <v>433</v>
      </c>
      <c r="D281" t="s">
        <v>426</v>
      </c>
      <c r="E281" t="s">
        <v>25</v>
      </c>
      <c r="F281" t="s">
        <v>43</v>
      </c>
      <c r="G281">
        <v>1</v>
      </c>
      <c r="H281">
        <v>73</v>
      </c>
      <c r="I281">
        <v>8</v>
      </c>
      <c r="J281">
        <v>0</v>
      </c>
      <c r="K281">
        <v>186</v>
      </c>
      <c r="L281" t="s">
        <v>255</v>
      </c>
      <c r="M281" t="s">
        <v>255</v>
      </c>
      <c r="N281" t="s">
        <v>255</v>
      </c>
      <c r="O281" t="s">
        <v>255</v>
      </c>
      <c r="P281">
        <v>104</v>
      </c>
      <c r="Q281">
        <v>5</v>
      </c>
      <c r="R281" t="s">
        <v>434</v>
      </c>
      <c r="S281" t="str">
        <f t="shared" si="9"/>
        <v>AI1</v>
      </c>
      <c r="T281">
        <f>VLOOKUP(S281,Mang_Elev!$Q:$R,2,FALSE)</f>
        <v>0.46</v>
      </c>
    </row>
    <row r="282" spans="1:20" x14ac:dyDescent="0.25">
      <c r="A282" s="1">
        <v>45047</v>
      </c>
      <c r="B282" s="2">
        <v>0.43541666666666662</v>
      </c>
      <c r="C282" t="s">
        <v>433</v>
      </c>
      <c r="D282" t="s">
        <v>426</v>
      </c>
      <c r="E282" t="s">
        <v>25</v>
      </c>
      <c r="F282" t="s">
        <v>43</v>
      </c>
      <c r="G282">
        <v>1</v>
      </c>
      <c r="H282">
        <v>73</v>
      </c>
      <c r="I282">
        <v>8</v>
      </c>
      <c r="J282">
        <v>0</v>
      </c>
      <c r="K282">
        <v>186</v>
      </c>
      <c r="L282" t="s">
        <v>255</v>
      </c>
      <c r="M282" t="s">
        <v>255</v>
      </c>
      <c r="N282" t="s">
        <v>255</v>
      </c>
      <c r="O282" t="s">
        <v>255</v>
      </c>
      <c r="P282">
        <v>185</v>
      </c>
      <c r="Q282">
        <v>6</v>
      </c>
      <c r="R282" t="s">
        <v>434</v>
      </c>
      <c r="S282" t="str">
        <f t="shared" si="9"/>
        <v>AI1</v>
      </c>
      <c r="T282">
        <f>VLOOKUP(S282,Mang_Elev!$Q:$R,2,FALSE)</f>
        <v>0.46</v>
      </c>
    </row>
    <row r="283" spans="1:20" x14ac:dyDescent="0.25">
      <c r="A283" s="1">
        <v>45047</v>
      </c>
      <c r="B283" s="2">
        <v>0.43541666666666662</v>
      </c>
      <c r="C283" t="s">
        <v>433</v>
      </c>
      <c r="D283" t="s">
        <v>426</v>
      </c>
      <c r="E283" t="s">
        <v>25</v>
      </c>
      <c r="F283" t="s">
        <v>43</v>
      </c>
      <c r="G283">
        <v>1</v>
      </c>
      <c r="H283">
        <v>73</v>
      </c>
      <c r="I283">
        <v>8</v>
      </c>
      <c r="J283">
        <v>0</v>
      </c>
      <c r="K283">
        <v>186</v>
      </c>
      <c r="L283" t="s">
        <v>255</v>
      </c>
      <c r="M283" t="s">
        <v>255</v>
      </c>
      <c r="N283" t="s">
        <v>255</v>
      </c>
      <c r="O283" t="s">
        <v>255</v>
      </c>
      <c r="P283">
        <v>158</v>
      </c>
      <c r="Q283">
        <v>6.5</v>
      </c>
      <c r="R283" t="s">
        <v>434</v>
      </c>
      <c r="S283" t="str">
        <f t="shared" si="9"/>
        <v>AI1</v>
      </c>
      <c r="T283">
        <f>VLOOKUP(S283,Mang_Elev!$Q:$R,2,FALSE)</f>
        <v>0.46</v>
      </c>
    </row>
    <row r="284" spans="1:20" x14ac:dyDescent="0.25">
      <c r="A284" s="1">
        <v>45047</v>
      </c>
      <c r="B284" s="2">
        <v>0.43541666666666662</v>
      </c>
      <c r="C284" t="s">
        <v>433</v>
      </c>
      <c r="D284" t="s">
        <v>426</v>
      </c>
      <c r="E284" t="s">
        <v>25</v>
      </c>
      <c r="F284" t="s">
        <v>43</v>
      </c>
      <c r="G284">
        <v>1</v>
      </c>
      <c r="H284">
        <v>73</v>
      </c>
      <c r="I284">
        <v>8</v>
      </c>
      <c r="J284">
        <v>0</v>
      </c>
      <c r="K284">
        <v>186</v>
      </c>
      <c r="L284" t="s">
        <v>255</v>
      </c>
      <c r="M284" t="s">
        <v>255</v>
      </c>
      <c r="N284" t="s">
        <v>255</v>
      </c>
      <c r="O284" t="s">
        <v>255</v>
      </c>
      <c r="P284">
        <v>146</v>
      </c>
      <c r="Q284">
        <v>8</v>
      </c>
      <c r="R284" t="s">
        <v>434</v>
      </c>
      <c r="S284" t="str">
        <f t="shared" si="9"/>
        <v>AI1</v>
      </c>
      <c r="T284">
        <f>VLOOKUP(S284,Mang_Elev!$Q:$R,2,FALSE)</f>
        <v>0.46</v>
      </c>
    </row>
    <row r="285" spans="1:20" x14ac:dyDescent="0.25">
      <c r="A285" s="1">
        <v>45047</v>
      </c>
      <c r="B285" s="2">
        <v>0.43541666666666662</v>
      </c>
      <c r="C285" t="s">
        <v>433</v>
      </c>
      <c r="D285" t="s">
        <v>426</v>
      </c>
      <c r="E285" t="s">
        <v>25</v>
      </c>
      <c r="F285" t="s">
        <v>43</v>
      </c>
      <c r="G285">
        <v>1</v>
      </c>
      <c r="H285">
        <v>73</v>
      </c>
      <c r="I285">
        <v>8</v>
      </c>
      <c r="J285">
        <v>0</v>
      </c>
      <c r="K285">
        <v>186</v>
      </c>
      <c r="L285" t="s">
        <v>255</v>
      </c>
      <c r="M285" t="s">
        <v>255</v>
      </c>
      <c r="N285" t="s">
        <v>255</v>
      </c>
      <c r="O285" t="s">
        <v>255</v>
      </c>
      <c r="P285">
        <v>136</v>
      </c>
      <c r="Q285">
        <v>7</v>
      </c>
      <c r="R285" t="s">
        <v>434</v>
      </c>
      <c r="S285" t="str">
        <f t="shared" si="9"/>
        <v>AI1</v>
      </c>
      <c r="T285">
        <f>VLOOKUP(S285,Mang_Elev!$Q:$R,2,FALSE)</f>
        <v>0.46</v>
      </c>
    </row>
    <row r="286" spans="1:20" x14ac:dyDescent="0.25">
      <c r="A286" s="1">
        <v>45047</v>
      </c>
      <c r="B286" s="2">
        <v>0.43541666666666662</v>
      </c>
      <c r="C286" t="s">
        <v>433</v>
      </c>
      <c r="D286" t="s">
        <v>426</v>
      </c>
      <c r="E286" t="s">
        <v>25</v>
      </c>
      <c r="F286" t="s">
        <v>43</v>
      </c>
      <c r="G286">
        <v>1</v>
      </c>
      <c r="H286">
        <v>73</v>
      </c>
      <c r="I286">
        <v>8</v>
      </c>
      <c r="J286">
        <v>0</v>
      </c>
      <c r="K286">
        <v>186</v>
      </c>
      <c r="L286" t="s">
        <v>255</v>
      </c>
      <c r="M286" t="s">
        <v>255</v>
      </c>
      <c r="N286" t="s">
        <v>255</v>
      </c>
      <c r="O286" t="s">
        <v>255</v>
      </c>
      <c r="P286">
        <v>140</v>
      </c>
      <c r="Q286">
        <v>6.5</v>
      </c>
      <c r="R286" t="s">
        <v>434</v>
      </c>
      <c r="S286" t="str">
        <f t="shared" si="9"/>
        <v>AI1</v>
      </c>
      <c r="T286">
        <f>VLOOKUP(S286,Mang_Elev!$Q:$R,2,FALSE)</f>
        <v>0.46</v>
      </c>
    </row>
    <row r="287" spans="1:20" x14ac:dyDescent="0.25">
      <c r="A287" s="1">
        <v>45047</v>
      </c>
      <c r="B287" s="2">
        <v>0.43541666666666662</v>
      </c>
      <c r="C287" t="s">
        <v>433</v>
      </c>
      <c r="D287" t="s">
        <v>426</v>
      </c>
      <c r="E287" t="s">
        <v>25</v>
      </c>
      <c r="F287" t="s">
        <v>43</v>
      </c>
      <c r="G287">
        <v>1</v>
      </c>
      <c r="H287">
        <v>73</v>
      </c>
      <c r="I287">
        <v>8</v>
      </c>
      <c r="J287">
        <v>0</v>
      </c>
      <c r="K287">
        <v>186</v>
      </c>
      <c r="L287" t="s">
        <v>255</v>
      </c>
      <c r="M287" t="s">
        <v>255</v>
      </c>
      <c r="N287" t="s">
        <v>255</v>
      </c>
      <c r="O287" t="s">
        <v>255</v>
      </c>
      <c r="P287">
        <v>155</v>
      </c>
      <c r="Q287">
        <v>7.5</v>
      </c>
      <c r="R287" t="s">
        <v>434</v>
      </c>
      <c r="S287" t="str">
        <f t="shared" si="9"/>
        <v>AI1</v>
      </c>
      <c r="T287">
        <f>VLOOKUP(S287,Mang_Elev!$Q:$R,2,FALSE)</f>
        <v>0.46</v>
      </c>
    </row>
    <row r="288" spans="1:20" x14ac:dyDescent="0.25">
      <c r="A288" s="1">
        <v>45047</v>
      </c>
      <c r="B288" s="2">
        <v>0.43541666666666662</v>
      </c>
      <c r="C288" t="s">
        <v>433</v>
      </c>
      <c r="D288" t="s">
        <v>426</v>
      </c>
      <c r="E288" t="s">
        <v>25</v>
      </c>
      <c r="F288" t="s">
        <v>43</v>
      </c>
      <c r="G288">
        <v>1</v>
      </c>
      <c r="H288">
        <v>73</v>
      </c>
      <c r="I288">
        <v>8</v>
      </c>
      <c r="J288">
        <v>0</v>
      </c>
      <c r="K288">
        <v>186</v>
      </c>
      <c r="L288" t="s">
        <v>255</v>
      </c>
      <c r="M288" t="s">
        <v>255</v>
      </c>
      <c r="N288" t="s">
        <v>255</v>
      </c>
      <c r="O288" t="s">
        <v>255</v>
      </c>
      <c r="P288">
        <v>136</v>
      </c>
      <c r="Q288">
        <v>6</v>
      </c>
      <c r="R288" t="s">
        <v>434</v>
      </c>
      <c r="S288" t="str">
        <f t="shared" si="9"/>
        <v>AI1</v>
      </c>
      <c r="T288">
        <f>VLOOKUP(S288,Mang_Elev!$Q:$R,2,FALSE)</f>
        <v>0.46</v>
      </c>
    </row>
    <row r="289" spans="1:20" x14ac:dyDescent="0.25">
      <c r="A289" s="1">
        <v>45047</v>
      </c>
      <c r="B289" s="2">
        <v>0.43541666666666662</v>
      </c>
      <c r="C289" t="s">
        <v>433</v>
      </c>
      <c r="D289" t="s">
        <v>426</v>
      </c>
      <c r="E289" t="s">
        <v>25</v>
      </c>
      <c r="F289" t="s">
        <v>43</v>
      </c>
      <c r="G289">
        <v>1</v>
      </c>
      <c r="H289">
        <v>73</v>
      </c>
      <c r="I289">
        <v>8</v>
      </c>
      <c r="J289">
        <v>0</v>
      </c>
      <c r="K289">
        <v>186</v>
      </c>
      <c r="L289" t="s">
        <v>255</v>
      </c>
      <c r="M289" t="s">
        <v>255</v>
      </c>
      <c r="N289" t="s">
        <v>255</v>
      </c>
      <c r="O289" t="s">
        <v>255</v>
      </c>
      <c r="P289">
        <v>188</v>
      </c>
      <c r="Q289">
        <v>6</v>
      </c>
      <c r="R289" t="s">
        <v>434</v>
      </c>
      <c r="S289" t="str">
        <f t="shared" si="9"/>
        <v>AI1</v>
      </c>
      <c r="T289">
        <f>VLOOKUP(S289,Mang_Elev!$Q:$R,2,FALSE)</f>
        <v>0.46</v>
      </c>
    </row>
    <row r="290" spans="1:20" x14ac:dyDescent="0.25">
      <c r="A290" s="1">
        <v>45047</v>
      </c>
      <c r="B290" s="2">
        <v>0.43541666666666662</v>
      </c>
      <c r="C290" t="s">
        <v>433</v>
      </c>
      <c r="D290" t="s">
        <v>426</v>
      </c>
      <c r="E290" t="s">
        <v>25</v>
      </c>
      <c r="F290" t="s">
        <v>43</v>
      </c>
      <c r="G290">
        <v>1</v>
      </c>
      <c r="H290">
        <v>73</v>
      </c>
      <c r="I290">
        <v>8</v>
      </c>
      <c r="J290">
        <v>0</v>
      </c>
      <c r="K290">
        <v>186</v>
      </c>
      <c r="L290" t="s">
        <v>255</v>
      </c>
      <c r="M290" t="s">
        <v>255</v>
      </c>
      <c r="N290" t="s">
        <v>255</v>
      </c>
      <c r="O290" t="s">
        <v>255</v>
      </c>
      <c r="P290">
        <v>99</v>
      </c>
      <c r="Q290">
        <v>9</v>
      </c>
      <c r="R290" t="s">
        <v>434</v>
      </c>
      <c r="S290" t="str">
        <f t="shared" si="9"/>
        <v>AI1</v>
      </c>
      <c r="T290">
        <f>VLOOKUP(S290,Mang_Elev!$Q:$R,2,FALSE)</f>
        <v>0.46</v>
      </c>
    </row>
    <row r="291" spans="1:20" x14ac:dyDescent="0.25">
      <c r="A291" s="1">
        <v>45047</v>
      </c>
      <c r="B291" s="2">
        <v>0.43541666666666662</v>
      </c>
      <c r="C291" t="s">
        <v>433</v>
      </c>
      <c r="D291" t="s">
        <v>426</v>
      </c>
      <c r="E291" t="s">
        <v>25</v>
      </c>
      <c r="F291" t="s">
        <v>43</v>
      </c>
      <c r="G291">
        <v>1</v>
      </c>
      <c r="H291">
        <v>41</v>
      </c>
      <c r="I291">
        <v>4</v>
      </c>
      <c r="J291">
        <v>0</v>
      </c>
      <c r="K291">
        <v>254</v>
      </c>
      <c r="L291">
        <v>92</v>
      </c>
      <c r="M291">
        <v>8</v>
      </c>
      <c r="N291">
        <v>0</v>
      </c>
      <c r="O291">
        <v>0</v>
      </c>
      <c r="P291">
        <v>145</v>
      </c>
      <c r="Q291">
        <v>7</v>
      </c>
      <c r="R291" t="s">
        <v>422</v>
      </c>
      <c r="S291" t="str">
        <f t="shared" si="9"/>
        <v>AI1</v>
      </c>
      <c r="T291">
        <f>VLOOKUP(S291,Mang_Elev!$Q:$R,2,FALSE)</f>
        <v>0.46</v>
      </c>
    </row>
    <row r="292" spans="1:20" x14ac:dyDescent="0.25">
      <c r="A292" s="1">
        <v>45047</v>
      </c>
      <c r="B292" s="2">
        <v>0.43541666666666662</v>
      </c>
      <c r="C292" t="s">
        <v>433</v>
      </c>
      <c r="D292" t="s">
        <v>426</v>
      </c>
      <c r="E292" t="s">
        <v>25</v>
      </c>
      <c r="F292" t="s">
        <v>43</v>
      </c>
      <c r="G292">
        <v>1</v>
      </c>
      <c r="H292">
        <v>41</v>
      </c>
      <c r="I292">
        <v>4</v>
      </c>
      <c r="J292">
        <v>0</v>
      </c>
      <c r="K292">
        <v>254</v>
      </c>
      <c r="L292">
        <v>92</v>
      </c>
      <c r="M292">
        <v>8</v>
      </c>
      <c r="N292">
        <v>0</v>
      </c>
      <c r="O292">
        <v>0</v>
      </c>
      <c r="P292">
        <v>115</v>
      </c>
      <c r="Q292">
        <v>6</v>
      </c>
      <c r="R292" t="s">
        <v>422</v>
      </c>
      <c r="S292" t="str">
        <f t="shared" si="9"/>
        <v>AI1</v>
      </c>
      <c r="T292">
        <f>VLOOKUP(S292,Mang_Elev!$Q:$R,2,FALSE)</f>
        <v>0.46</v>
      </c>
    </row>
    <row r="293" spans="1:20" x14ac:dyDescent="0.25">
      <c r="A293" s="1">
        <v>45047</v>
      </c>
      <c r="B293" s="2">
        <v>0.43541666666666662</v>
      </c>
      <c r="C293" t="s">
        <v>433</v>
      </c>
      <c r="D293" t="s">
        <v>426</v>
      </c>
      <c r="E293" t="s">
        <v>25</v>
      </c>
      <c r="F293" t="s">
        <v>43</v>
      </c>
      <c r="G293">
        <v>1</v>
      </c>
      <c r="H293">
        <v>41</v>
      </c>
      <c r="I293">
        <v>4</v>
      </c>
      <c r="J293">
        <v>0</v>
      </c>
      <c r="K293">
        <v>254</v>
      </c>
      <c r="L293">
        <v>92</v>
      </c>
      <c r="M293">
        <v>8</v>
      </c>
      <c r="N293">
        <v>0</v>
      </c>
      <c r="O293">
        <v>0</v>
      </c>
      <c r="P293">
        <v>151</v>
      </c>
      <c r="Q293">
        <v>6</v>
      </c>
      <c r="R293" t="s">
        <v>422</v>
      </c>
      <c r="S293" t="str">
        <f t="shared" si="9"/>
        <v>AI1</v>
      </c>
      <c r="T293">
        <f>VLOOKUP(S293,Mang_Elev!$Q:$R,2,FALSE)</f>
        <v>0.46</v>
      </c>
    </row>
    <row r="294" spans="1:20" x14ac:dyDescent="0.25">
      <c r="A294" s="1">
        <v>45047</v>
      </c>
      <c r="B294" s="2">
        <v>0.43541666666666662</v>
      </c>
      <c r="C294" t="s">
        <v>433</v>
      </c>
      <c r="D294" t="s">
        <v>426</v>
      </c>
      <c r="E294" t="s">
        <v>25</v>
      </c>
      <c r="F294" t="s">
        <v>43</v>
      </c>
      <c r="G294">
        <v>1</v>
      </c>
      <c r="H294">
        <v>41</v>
      </c>
      <c r="I294">
        <v>4</v>
      </c>
      <c r="J294">
        <v>0</v>
      </c>
      <c r="K294">
        <v>254</v>
      </c>
      <c r="L294">
        <v>92</v>
      </c>
      <c r="M294">
        <v>8</v>
      </c>
      <c r="N294">
        <v>0</v>
      </c>
      <c r="O294">
        <v>0</v>
      </c>
      <c r="P294">
        <v>142</v>
      </c>
      <c r="Q294">
        <v>7</v>
      </c>
      <c r="R294" t="s">
        <v>422</v>
      </c>
      <c r="S294" t="str">
        <f t="shared" si="9"/>
        <v>AI1</v>
      </c>
      <c r="T294">
        <f>VLOOKUP(S294,Mang_Elev!$Q:$R,2,FALSE)</f>
        <v>0.46</v>
      </c>
    </row>
    <row r="295" spans="1:20" x14ac:dyDescent="0.25">
      <c r="A295" s="1">
        <v>45047</v>
      </c>
      <c r="B295" s="2">
        <v>0.43541666666666662</v>
      </c>
      <c r="C295" t="s">
        <v>433</v>
      </c>
      <c r="D295" t="s">
        <v>426</v>
      </c>
      <c r="E295" t="s">
        <v>25</v>
      </c>
      <c r="F295" t="s">
        <v>43</v>
      </c>
      <c r="G295">
        <v>1</v>
      </c>
      <c r="H295">
        <v>41</v>
      </c>
      <c r="I295">
        <v>4</v>
      </c>
      <c r="J295">
        <v>0</v>
      </c>
      <c r="K295">
        <v>254</v>
      </c>
      <c r="L295">
        <v>92</v>
      </c>
      <c r="M295">
        <v>8</v>
      </c>
      <c r="N295">
        <v>0</v>
      </c>
      <c r="O295">
        <v>0</v>
      </c>
      <c r="P295">
        <v>138</v>
      </c>
      <c r="Q295">
        <v>8</v>
      </c>
      <c r="R295" t="s">
        <v>422</v>
      </c>
      <c r="S295" t="str">
        <f t="shared" si="9"/>
        <v>AI1</v>
      </c>
      <c r="T295">
        <f>VLOOKUP(S295,Mang_Elev!$Q:$R,2,FALSE)</f>
        <v>0.46</v>
      </c>
    </row>
    <row r="296" spans="1:20" x14ac:dyDescent="0.25">
      <c r="A296" s="1">
        <v>45047</v>
      </c>
      <c r="B296" s="2">
        <v>0.43541666666666662</v>
      </c>
      <c r="C296" t="s">
        <v>433</v>
      </c>
      <c r="D296" t="s">
        <v>426</v>
      </c>
      <c r="E296" t="s">
        <v>25</v>
      </c>
      <c r="F296" t="s">
        <v>43</v>
      </c>
      <c r="G296">
        <v>1</v>
      </c>
      <c r="H296">
        <v>41</v>
      </c>
      <c r="I296">
        <v>4</v>
      </c>
      <c r="J296">
        <v>0</v>
      </c>
      <c r="K296">
        <v>254</v>
      </c>
      <c r="L296">
        <v>92</v>
      </c>
      <c r="M296">
        <v>8</v>
      </c>
      <c r="N296">
        <v>0</v>
      </c>
      <c r="O296">
        <v>0</v>
      </c>
      <c r="P296">
        <v>82</v>
      </c>
      <c r="Q296">
        <v>6</v>
      </c>
      <c r="R296" t="s">
        <v>422</v>
      </c>
      <c r="S296" t="str">
        <f t="shared" si="9"/>
        <v>AI1</v>
      </c>
      <c r="T296">
        <f>VLOOKUP(S296,Mang_Elev!$Q:$R,2,FALSE)</f>
        <v>0.46</v>
      </c>
    </row>
    <row r="297" spans="1:20" x14ac:dyDescent="0.25">
      <c r="A297" s="1">
        <v>45047</v>
      </c>
      <c r="B297" s="2">
        <v>0.43541666666666662</v>
      </c>
      <c r="C297" t="s">
        <v>433</v>
      </c>
      <c r="D297" t="s">
        <v>426</v>
      </c>
      <c r="E297" t="s">
        <v>25</v>
      </c>
      <c r="F297" t="s">
        <v>43</v>
      </c>
      <c r="G297">
        <v>1</v>
      </c>
      <c r="H297">
        <v>41</v>
      </c>
      <c r="I297">
        <v>4</v>
      </c>
      <c r="J297">
        <v>0</v>
      </c>
      <c r="K297">
        <v>254</v>
      </c>
      <c r="L297">
        <v>92</v>
      </c>
      <c r="M297">
        <v>8</v>
      </c>
      <c r="N297">
        <v>0</v>
      </c>
      <c r="O297">
        <v>0</v>
      </c>
      <c r="P297">
        <v>113</v>
      </c>
      <c r="Q297">
        <v>6.5</v>
      </c>
      <c r="R297" t="s">
        <v>422</v>
      </c>
      <c r="S297" t="str">
        <f t="shared" si="9"/>
        <v>AI1</v>
      </c>
      <c r="T297">
        <f>VLOOKUP(S297,Mang_Elev!$Q:$R,2,FALSE)</f>
        <v>0.46</v>
      </c>
    </row>
    <row r="298" spans="1:20" x14ac:dyDescent="0.25">
      <c r="A298" s="1">
        <v>45047</v>
      </c>
      <c r="B298" s="2">
        <v>0.43541666666666662</v>
      </c>
      <c r="C298" t="s">
        <v>433</v>
      </c>
      <c r="D298" t="s">
        <v>426</v>
      </c>
      <c r="E298" t="s">
        <v>25</v>
      </c>
      <c r="F298" t="s">
        <v>43</v>
      </c>
      <c r="G298">
        <v>1</v>
      </c>
      <c r="H298">
        <v>41</v>
      </c>
      <c r="I298">
        <v>4</v>
      </c>
      <c r="J298">
        <v>0</v>
      </c>
      <c r="K298">
        <v>254</v>
      </c>
      <c r="L298">
        <v>92</v>
      </c>
      <c r="M298">
        <v>8</v>
      </c>
      <c r="N298">
        <v>0</v>
      </c>
      <c r="O298">
        <v>0</v>
      </c>
      <c r="P298">
        <v>131</v>
      </c>
      <c r="Q298">
        <v>7</v>
      </c>
      <c r="R298" t="s">
        <v>422</v>
      </c>
      <c r="S298" t="str">
        <f t="shared" si="9"/>
        <v>AI1</v>
      </c>
      <c r="T298">
        <f>VLOOKUP(S298,Mang_Elev!$Q:$R,2,FALSE)</f>
        <v>0.46</v>
      </c>
    </row>
    <row r="299" spans="1:20" x14ac:dyDescent="0.25">
      <c r="A299" s="1">
        <v>45047</v>
      </c>
      <c r="B299" s="2">
        <v>0.43541666666666662</v>
      </c>
      <c r="C299" t="s">
        <v>433</v>
      </c>
      <c r="D299" t="s">
        <v>426</v>
      </c>
      <c r="E299" t="s">
        <v>25</v>
      </c>
      <c r="F299" t="s">
        <v>43</v>
      </c>
      <c r="G299">
        <v>1</v>
      </c>
      <c r="H299">
        <v>41</v>
      </c>
      <c r="I299">
        <v>4</v>
      </c>
      <c r="J299">
        <v>0</v>
      </c>
      <c r="K299">
        <v>254</v>
      </c>
      <c r="L299">
        <v>92</v>
      </c>
      <c r="M299">
        <v>8</v>
      </c>
      <c r="N299">
        <v>0</v>
      </c>
      <c r="O299">
        <v>0</v>
      </c>
      <c r="P299">
        <v>164</v>
      </c>
      <c r="Q299">
        <v>6.9</v>
      </c>
      <c r="R299" t="s">
        <v>422</v>
      </c>
      <c r="S299" t="str">
        <f t="shared" si="9"/>
        <v>AI1</v>
      </c>
      <c r="T299">
        <f>VLOOKUP(S299,Mang_Elev!$Q:$R,2,FALSE)</f>
        <v>0.46</v>
      </c>
    </row>
    <row r="300" spans="1:20" x14ac:dyDescent="0.25">
      <c r="A300" s="1">
        <v>45047</v>
      </c>
      <c r="B300" s="2">
        <v>0.43541666666666662</v>
      </c>
      <c r="C300" t="s">
        <v>433</v>
      </c>
      <c r="D300" t="s">
        <v>426</v>
      </c>
      <c r="E300" t="s">
        <v>25</v>
      </c>
      <c r="F300" t="s">
        <v>43</v>
      </c>
      <c r="G300">
        <v>1</v>
      </c>
      <c r="H300">
        <v>41</v>
      </c>
      <c r="I300">
        <v>4</v>
      </c>
      <c r="J300">
        <v>0</v>
      </c>
      <c r="K300">
        <v>254</v>
      </c>
      <c r="L300">
        <v>92</v>
      </c>
      <c r="M300">
        <v>8</v>
      </c>
      <c r="N300">
        <v>0</v>
      </c>
      <c r="O300">
        <v>0</v>
      </c>
      <c r="P300">
        <v>65</v>
      </c>
      <c r="Q300">
        <v>3.9</v>
      </c>
      <c r="R300" t="s">
        <v>422</v>
      </c>
      <c r="S300" t="str">
        <f t="shared" si="9"/>
        <v>AI1</v>
      </c>
      <c r="T300">
        <f>VLOOKUP(S300,Mang_Elev!$Q:$R,2,FALSE)</f>
        <v>0.46</v>
      </c>
    </row>
    <row r="301" spans="1:20" x14ac:dyDescent="0.25">
      <c r="A301" t="s">
        <v>435</v>
      </c>
      <c r="B301" s="2">
        <v>0.61527777777777781</v>
      </c>
      <c r="C301" t="s">
        <v>99</v>
      </c>
      <c r="D301" t="s">
        <v>436</v>
      </c>
      <c r="E301" t="s">
        <v>25</v>
      </c>
      <c r="F301" t="s">
        <v>98</v>
      </c>
      <c r="G301">
        <v>4</v>
      </c>
      <c r="H301">
        <v>9</v>
      </c>
      <c r="I301">
        <v>15</v>
      </c>
      <c r="J301">
        <v>0</v>
      </c>
      <c r="K301">
        <v>112</v>
      </c>
      <c r="L301">
        <v>99</v>
      </c>
      <c r="M301">
        <v>1</v>
      </c>
      <c r="N301">
        <v>0</v>
      </c>
      <c r="O301">
        <v>0</v>
      </c>
      <c r="P301">
        <v>80</v>
      </c>
      <c r="Q301">
        <v>4.5</v>
      </c>
      <c r="R301" t="s">
        <v>422</v>
      </c>
      <c r="S301" t="str">
        <f t="shared" si="9"/>
        <v>HS4</v>
      </c>
      <c r="T301">
        <f>VLOOKUP(S301,Mang_Elev!$Q:$R,2,FALSE)</f>
        <v>0.218</v>
      </c>
    </row>
    <row r="302" spans="1:20" x14ac:dyDescent="0.25">
      <c r="A302" t="s">
        <v>435</v>
      </c>
      <c r="B302" s="2">
        <v>0.61527777777777781</v>
      </c>
      <c r="C302" t="s">
        <v>99</v>
      </c>
      <c r="D302" t="s">
        <v>436</v>
      </c>
      <c r="E302" t="s">
        <v>25</v>
      </c>
      <c r="F302" t="s">
        <v>98</v>
      </c>
      <c r="G302">
        <v>4</v>
      </c>
      <c r="H302">
        <v>9</v>
      </c>
      <c r="I302">
        <v>15</v>
      </c>
      <c r="J302">
        <v>0</v>
      </c>
      <c r="K302">
        <v>112</v>
      </c>
      <c r="L302">
        <v>99</v>
      </c>
      <c r="M302">
        <v>1</v>
      </c>
      <c r="N302">
        <v>0</v>
      </c>
      <c r="O302">
        <v>0</v>
      </c>
      <c r="P302">
        <v>81</v>
      </c>
      <c r="Q302">
        <v>4.0999999999999996</v>
      </c>
      <c r="R302" t="s">
        <v>422</v>
      </c>
      <c r="S302" t="str">
        <f t="shared" si="9"/>
        <v>HS4</v>
      </c>
      <c r="T302">
        <f>VLOOKUP(S302,Mang_Elev!$Q:$R,2,FALSE)</f>
        <v>0.218</v>
      </c>
    </row>
    <row r="303" spans="1:20" x14ac:dyDescent="0.25">
      <c r="A303" t="s">
        <v>435</v>
      </c>
      <c r="B303" s="2">
        <v>0.61527777777777781</v>
      </c>
      <c r="C303" t="s">
        <v>99</v>
      </c>
      <c r="D303" t="s">
        <v>436</v>
      </c>
      <c r="E303" t="s">
        <v>25</v>
      </c>
      <c r="F303" t="s">
        <v>98</v>
      </c>
      <c r="G303">
        <v>4</v>
      </c>
      <c r="H303">
        <v>9</v>
      </c>
      <c r="I303">
        <v>15</v>
      </c>
      <c r="J303">
        <v>0</v>
      </c>
      <c r="K303">
        <v>112</v>
      </c>
      <c r="L303">
        <v>99</v>
      </c>
      <c r="M303">
        <v>1</v>
      </c>
      <c r="N303">
        <v>0</v>
      </c>
      <c r="O303">
        <v>0</v>
      </c>
      <c r="P303">
        <v>49</v>
      </c>
      <c r="Q303">
        <v>5</v>
      </c>
      <c r="R303" t="s">
        <v>422</v>
      </c>
      <c r="S303" t="str">
        <f t="shared" si="9"/>
        <v>HS4</v>
      </c>
      <c r="T303">
        <f>VLOOKUP(S303,Mang_Elev!$Q:$R,2,FALSE)</f>
        <v>0.218</v>
      </c>
    </row>
    <row r="304" spans="1:20" x14ac:dyDescent="0.25">
      <c r="A304" t="s">
        <v>435</v>
      </c>
      <c r="B304" s="2">
        <v>0.61527777777777781</v>
      </c>
      <c r="C304" t="s">
        <v>99</v>
      </c>
      <c r="D304" t="s">
        <v>436</v>
      </c>
      <c r="E304" t="s">
        <v>25</v>
      </c>
      <c r="F304" t="s">
        <v>98</v>
      </c>
      <c r="G304">
        <v>4</v>
      </c>
      <c r="H304">
        <v>9</v>
      </c>
      <c r="I304">
        <v>15</v>
      </c>
      <c r="J304">
        <v>0</v>
      </c>
      <c r="K304">
        <v>112</v>
      </c>
      <c r="L304">
        <v>99</v>
      </c>
      <c r="M304">
        <v>1</v>
      </c>
      <c r="N304">
        <v>0</v>
      </c>
      <c r="O304">
        <v>0</v>
      </c>
      <c r="P304">
        <v>145</v>
      </c>
      <c r="Q304">
        <v>6</v>
      </c>
      <c r="R304" t="s">
        <v>422</v>
      </c>
      <c r="S304" t="str">
        <f t="shared" si="9"/>
        <v>HS4</v>
      </c>
      <c r="T304">
        <f>VLOOKUP(S304,Mang_Elev!$Q:$R,2,FALSE)</f>
        <v>0.218</v>
      </c>
    </row>
    <row r="305" spans="1:20" x14ac:dyDescent="0.25">
      <c r="A305" t="s">
        <v>435</v>
      </c>
      <c r="B305" s="2">
        <v>0.61527777777777781</v>
      </c>
      <c r="C305" t="s">
        <v>99</v>
      </c>
      <c r="D305" t="s">
        <v>436</v>
      </c>
      <c r="E305" t="s">
        <v>25</v>
      </c>
      <c r="F305" t="s">
        <v>98</v>
      </c>
      <c r="G305">
        <v>4</v>
      </c>
      <c r="H305">
        <v>9</v>
      </c>
      <c r="I305">
        <v>15</v>
      </c>
      <c r="J305">
        <v>0</v>
      </c>
      <c r="K305">
        <v>112</v>
      </c>
      <c r="L305">
        <v>99</v>
      </c>
      <c r="M305">
        <v>1</v>
      </c>
      <c r="N305">
        <v>0</v>
      </c>
      <c r="O305">
        <v>0</v>
      </c>
      <c r="P305">
        <v>95</v>
      </c>
      <c r="Q305">
        <v>3</v>
      </c>
      <c r="R305" t="s">
        <v>422</v>
      </c>
      <c r="S305" t="str">
        <f t="shared" si="9"/>
        <v>HS4</v>
      </c>
      <c r="T305">
        <f>VLOOKUP(S305,Mang_Elev!$Q:$R,2,FALSE)</f>
        <v>0.218</v>
      </c>
    </row>
    <row r="306" spans="1:20" x14ac:dyDescent="0.25">
      <c r="A306" t="s">
        <v>435</v>
      </c>
      <c r="B306" s="2">
        <v>0.61527777777777781</v>
      </c>
      <c r="C306" t="s">
        <v>99</v>
      </c>
      <c r="D306" t="s">
        <v>436</v>
      </c>
      <c r="E306" t="s">
        <v>25</v>
      </c>
      <c r="F306" t="s">
        <v>98</v>
      </c>
      <c r="G306">
        <v>4</v>
      </c>
      <c r="H306">
        <v>9</v>
      </c>
      <c r="I306">
        <v>15</v>
      </c>
      <c r="J306">
        <v>0</v>
      </c>
      <c r="K306">
        <v>112</v>
      </c>
      <c r="L306">
        <v>99</v>
      </c>
      <c r="M306">
        <v>1</v>
      </c>
      <c r="N306">
        <v>0</v>
      </c>
      <c r="O306">
        <v>0</v>
      </c>
      <c r="P306">
        <v>140</v>
      </c>
      <c r="Q306">
        <v>3.5</v>
      </c>
      <c r="R306" t="s">
        <v>422</v>
      </c>
      <c r="S306" t="str">
        <f t="shared" si="9"/>
        <v>HS4</v>
      </c>
      <c r="T306">
        <f>VLOOKUP(S306,Mang_Elev!$Q:$R,2,FALSE)</f>
        <v>0.218</v>
      </c>
    </row>
    <row r="307" spans="1:20" x14ac:dyDescent="0.25">
      <c r="A307" t="s">
        <v>435</v>
      </c>
      <c r="B307" s="2">
        <v>0.61527777777777781</v>
      </c>
      <c r="C307" t="s">
        <v>99</v>
      </c>
      <c r="D307" t="s">
        <v>436</v>
      </c>
      <c r="E307" t="s">
        <v>25</v>
      </c>
      <c r="F307" t="s">
        <v>98</v>
      </c>
      <c r="G307">
        <v>4</v>
      </c>
      <c r="H307">
        <v>9</v>
      </c>
      <c r="I307">
        <v>15</v>
      </c>
      <c r="J307">
        <v>0</v>
      </c>
      <c r="K307">
        <v>112</v>
      </c>
      <c r="L307">
        <v>99</v>
      </c>
      <c r="M307">
        <v>1</v>
      </c>
      <c r="N307">
        <v>0</v>
      </c>
      <c r="O307">
        <v>0</v>
      </c>
      <c r="P307">
        <v>127</v>
      </c>
      <c r="Q307">
        <v>6</v>
      </c>
      <c r="R307" t="s">
        <v>422</v>
      </c>
      <c r="S307" t="str">
        <f t="shared" si="9"/>
        <v>HS4</v>
      </c>
      <c r="T307">
        <f>VLOOKUP(S307,Mang_Elev!$Q:$R,2,FALSE)</f>
        <v>0.218</v>
      </c>
    </row>
    <row r="308" spans="1:20" x14ac:dyDescent="0.25">
      <c r="A308" t="s">
        <v>435</v>
      </c>
      <c r="B308" s="2">
        <v>0.61527777777777781</v>
      </c>
      <c r="C308" t="s">
        <v>99</v>
      </c>
      <c r="D308" t="s">
        <v>436</v>
      </c>
      <c r="E308" t="s">
        <v>25</v>
      </c>
      <c r="F308" t="s">
        <v>98</v>
      </c>
      <c r="G308">
        <v>4</v>
      </c>
      <c r="H308">
        <v>9</v>
      </c>
      <c r="I308">
        <v>15</v>
      </c>
      <c r="J308">
        <v>0</v>
      </c>
      <c r="K308">
        <v>112</v>
      </c>
      <c r="L308">
        <v>99</v>
      </c>
      <c r="M308">
        <v>1</v>
      </c>
      <c r="N308">
        <v>0</v>
      </c>
      <c r="O308">
        <v>0</v>
      </c>
      <c r="P308">
        <v>157</v>
      </c>
      <c r="Q308">
        <v>5</v>
      </c>
      <c r="R308" t="s">
        <v>422</v>
      </c>
      <c r="S308" t="str">
        <f t="shared" si="9"/>
        <v>HS4</v>
      </c>
      <c r="T308">
        <f>VLOOKUP(S308,Mang_Elev!$Q:$R,2,FALSE)</f>
        <v>0.218</v>
      </c>
    </row>
    <row r="309" spans="1:20" x14ac:dyDescent="0.25">
      <c r="A309" t="s">
        <v>435</v>
      </c>
      <c r="B309" s="2">
        <v>0.61527777777777781</v>
      </c>
      <c r="C309" t="s">
        <v>99</v>
      </c>
      <c r="D309" t="s">
        <v>436</v>
      </c>
      <c r="E309" t="s">
        <v>25</v>
      </c>
      <c r="F309" t="s">
        <v>98</v>
      </c>
      <c r="G309">
        <v>4</v>
      </c>
      <c r="H309">
        <v>9</v>
      </c>
      <c r="I309">
        <v>15</v>
      </c>
      <c r="J309">
        <v>0</v>
      </c>
      <c r="K309">
        <v>112</v>
      </c>
      <c r="L309">
        <v>99</v>
      </c>
      <c r="M309">
        <v>1</v>
      </c>
      <c r="N309">
        <v>0</v>
      </c>
      <c r="O309">
        <v>0</v>
      </c>
      <c r="P309">
        <v>40</v>
      </c>
      <c r="Q309">
        <v>6</v>
      </c>
      <c r="R309" t="s">
        <v>422</v>
      </c>
      <c r="S309" t="str">
        <f t="shared" si="9"/>
        <v>HS4</v>
      </c>
      <c r="T309">
        <f>VLOOKUP(S309,Mang_Elev!$Q:$R,2,FALSE)</f>
        <v>0.218</v>
      </c>
    </row>
    <row r="310" spans="1:20" x14ac:dyDescent="0.25">
      <c r="A310" t="s">
        <v>435</v>
      </c>
      <c r="B310" s="2">
        <v>0.61527777777777781</v>
      </c>
      <c r="C310" t="s">
        <v>99</v>
      </c>
      <c r="D310" t="s">
        <v>436</v>
      </c>
      <c r="E310" t="s">
        <v>25</v>
      </c>
      <c r="F310" t="s">
        <v>98</v>
      </c>
      <c r="G310">
        <v>4</v>
      </c>
      <c r="H310">
        <v>9</v>
      </c>
      <c r="I310">
        <v>15</v>
      </c>
      <c r="J310">
        <v>0</v>
      </c>
      <c r="K310">
        <v>112</v>
      </c>
      <c r="L310">
        <v>99</v>
      </c>
      <c r="M310">
        <v>1</v>
      </c>
      <c r="N310">
        <v>0</v>
      </c>
      <c r="O310">
        <v>0</v>
      </c>
      <c r="P310">
        <v>59</v>
      </c>
      <c r="Q310">
        <v>6</v>
      </c>
      <c r="R310" t="s">
        <v>422</v>
      </c>
      <c r="S310" t="str">
        <f t="shared" si="9"/>
        <v>HS4</v>
      </c>
      <c r="T310">
        <f>VLOOKUP(S310,Mang_Elev!$Q:$R,2,FALSE)</f>
        <v>0.218</v>
      </c>
    </row>
    <row r="311" spans="1:20" x14ac:dyDescent="0.25">
      <c r="A311" t="s">
        <v>435</v>
      </c>
      <c r="B311" s="2">
        <v>0.61527777777777781</v>
      </c>
      <c r="C311" t="s">
        <v>99</v>
      </c>
      <c r="D311" t="s">
        <v>436</v>
      </c>
      <c r="E311" t="s">
        <v>25</v>
      </c>
      <c r="F311" t="s">
        <v>98</v>
      </c>
      <c r="G311">
        <v>4</v>
      </c>
      <c r="H311">
        <v>20</v>
      </c>
      <c r="I311">
        <v>1</v>
      </c>
      <c r="J311">
        <v>0</v>
      </c>
      <c r="K311">
        <v>78</v>
      </c>
      <c r="L311">
        <v>90</v>
      </c>
      <c r="M311">
        <v>10</v>
      </c>
      <c r="N311">
        <v>0</v>
      </c>
      <c r="O311">
        <v>0</v>
      </c>
      <c r="P311">
        <v>160</v>
      </c>
      <c r="Q311">
        <v>4.5</v>
      </c>
      <c r="S311" t="str">
        <f t="shared" si="9"/>
        <v>HS4</v>
      </c>
      <c r="T311">
        <f>VLOOKUP(S311,Mang_Elev!$Q:$R,2,FALSE)</f>
        <v>0.218</v>
      </c>
    </row>
    <row r="312" spans="1:20" x14ac:dyDescent="0.25">
      <c r="A312" t="s">
        <v>435</v>
      </c>
      <c r="B312" s="2">
        <v>0.61527777777777781</v>
      </c>
      <c r="C312" t="s">
        <v>99</v>
      </c>
      <c r="D312" t="s">
        <v>436</v>
      </c>
      <c r="E312" t="s">
        <v>25</v>
      </c>
      <c r="F312" t="s">
        <v>98</v>
      </c>
      <c r="G312">
        <v>4</v>
      </c>
      <c r="H312">
        <v>20</v>
      </c>
      <c r="I312">
        <v>1</v>
      </c>
      <c r="J312">
        <v>0</v>
      </c>
      <c r="K312">
        <v>78</v>
      </c>
      <c r="L312">
        <v>90</v>
      </c>
      <c r="M312">
        <v>10</v>
      </c>
      <c r="N312">
        <v>0</v>
      </c>
      <c r="O312">
        <v>0</v>
      </c>
      <c r="P312">
        <v>90</v>
      </c>
      <c r="Q312">
        <v>6.5</v>
      </c>
      <c r="S312" t="str">
        <f t="shared" si="9"/>
        <v>HS4</v>
      </c>
      <c r="T312">
        <f>VLOOKUP(S312,Mang_Elev!$Q:$R,2,FALSE)</f>
        <v>0.218</v>
      </c>
    </row>
    <row r="313" spans="1:20" x14ac:dyDescent="0.25">
      <c r="A313" t="s">
        <v>435</v>
      </c>
      <c r="B313" s="2">
        <v>0.61527777777777781</v>
      </c>
      <c r="C313" t="s">
        <v>99</v>
      </c>
      <c r="D313" t="s">
        <v>436</v>
      </c>
      <c r="E313" t="s">
        <v>25</v>
      </c>
      <c r="F313" t="s">
        <v>98</v>
      </c>
      <c r="G313">
        <v>4</v>
      </c>
      <c r="H313">
        <v>20</v>
      </c>
      <c r="I313">
        <v>1</v>
      </c>
      <c r="J313">
        <v>0</v>
      </c>
      <c r="K313">
        <v>78</v>
      </c>
      <c r="L313">
        <v>90</v>
      </c>
      <c r="M313">
        <v>10</v>
      </c>
      <c r="N313">
        <v>0</v>
      </c>
      <c r="O313">
        <v>0</v>
      </c>
      <c r="P313">
        <v>130</v>
      </c>
      <c r="Q313">
        <v>6.5</v>
      </c>
      <c r="S313" t="str">
        <f t="shared" si="9"/>
        <v>HS4</v>
      </c>
      <c r="T313">
        <f>VLOOKUP(S313,Mang_Elev!$Q:$R,2,FALSE)</f>
        <v>0.218</v>
      </c>
    </row>
    <row r="314" spans="1:20" x14ac:dyDescent="0.25">
      <c r="A314" t="s">
        <v>435</v>
      </c>
      <c r="B314" s="2">
        <v>0.61527777777777781</v>
      </c>
      <c r="C314" t="s">
        <v>99</v>
      </c>
      <c r="D314" t="s">
        <v>436</v>
      </c>
      <c r="E314" t="s">
        <v>25</v>
      </c>
      <c r="F314" t="s">
        <v>98</v>
      </c>
      <c r="G314">
        <v>4</v>
      </c>
      <c r="H314">
        <v>20</v>
      </c>
      <c r="I314">
        <v>1</v>
      </c>
      <c r="J314">
        <v>0</v>
      </c>
      <c r="K314">
        <v>78</v>
      </c>
      <c r="L314">
        <v>90</v>
      </c>
      <c r="M314">
        <v>10</v>
      </c>
      <c r="N314">
        <v>0</v>
      </c>
      <c r="O314">
        <v>0</v>
      </c>
      <c r="P314">
        <v>75</v>
      </c>
      <c r="Q314">
        <v>7.5</v>
      </c>
      <c r="S314" t="str">
        <f t="shared" si="9"/>
        <v>HS4</v>
      </c>
      <c r="T314">
        <f>VLOOKUP(S314,Mang_Elev!$Q:$R,2,FALSE)</f>
        <v>0.218</v>
      </c>
    </row>
    <row r="315" spans="1:20" x14ac:dyDescent="0.25">
      <c r="A315" t="s">
        <v>435</v>
      </c>
      <c r="B315" s="2">
        <v>0.61527777777777781</v>
      </c>
      <c r="C315" t="s">
        <v>99</v>
      </c>
      <c r="D315" t="s">
        <v>436</v>
      </c>
      <c r="E315" t="s">
        <v>25</v>
      </c>
      <c r="F315" t="s">
        <v>98</v>
      </c>
      <c r="G315">
        <v>4</v>
      </c>
      <c r="H315">
        <v>20</v>
      </c>
      <c r="I315">
        <v>1</v>
      </c>
      <c r="J315">
        <v>0</v>
      </c>
      <c r="K315">
        <v>78</v>
      </c>
      <c r="L315">
        <v>90</v>
      </c>
      <c r="M315">
        <v>10</v>
      </c>
      <c r="N315">
        <v>0</v>
      </c>
      <c r="O315">
        <v>0</v>
      </c>
      <c r="P315">
        <v>74</v>
      </c>
      <c r="Q315">
        <v>5.9</v>
      </c>
      <c r="S315" t="str">
        <f t="shared" si="9"/>
        <v>HS4</v>
      </c>
      <c r="T315">
        <f>VLOOKUP(S315,Mang_Elev!$Q:$R,2,FALSE)</f>
        <v>0.218</v>
      </c>
    </row>
    <row r="316" spans="1:20" x14ac:dyDescent="0.25">
      <c r="A316" t="s">
        <v>435</v>
      </c>
      <c r="B316" s="2">
        <v>0.61527777777777781</v>
      </c>
      <c r="C316" t="s">
        <v>99</v>
      </c>
      <c r="D316" t="s">
        <v>436</v>
      </c>
      <c r="E316" t="s">
        <v>25</v>
      </c>
      <c r="F316" t="s">
        <v>98</v>
      </c>
      <c r="G316">
        <v>4</v>
      </c>
      <c r="H316">
        <v>20</v>
      </c>
      <c r="I316">
        <v>1</v>
      </c>
      <c r="J316">
        <v>0</v>
      </c>
      <c r="K316">
        <v>78</v>
      </c>
      <c r="L316">
        <v>90</v>
      </c>
      <c r="M316">
        <v>10</v>
      </c>
      <c r="N316">
        <v>0</v>
      </c>
      <c r="O316">
        <v>0</v>
      </c>
      <c r="P316">
        <v>100</v>
      </c>
      <c r="Q316">
        <v>6.1</v>
      </c>
      <c r="S316" t="str">
        <f t="shared" si="9"/>
        <v>HS4</v>
      </c>
      <c r="T316">
        <f>VLOOKUP(S316,Mang_Elev!$Q:$R,2,FALSE)</f>
        <v>0.218</v>
      </c>
    </row>
    <row r="317" spans="1:20" x14ac:dyDescent="0.25">
      <c r="A317" t="s">
        <v>435</v>
      </c>
      <c r="B317" s="2">
        <v>0.61527777777777781</v>
      </c>
      <c r="C317" t="s">
        <v>99</v>
      </c>
      <c r="D317" t="s">
        <v>436</v>
      </c>
      <c r="E317" t="s">
        <v>25</v>
      </c>
      <c r="F317" t="s">
        <v>98</v>
      </c>
      <c r="G317">
        <v>4</v>
      </c>
      <c r="H317">
        <v>20</v>
      </c>
      <c r="I317">
        <v>1</v>
      </c>
      <c r="J317">
        <v>0</v>
      </c>
      <c r="K317">
        <v>78</v>
      </c>
      <c r="L317">
        <v>90</v>
      </c>
      <c r="M317">
        <v>10</v>
      </c>
      <c r="N317">
        <v>0</v>
      </c>
      <c r="O317">
        <v>0</v>
      </c>
      <c r="P317">
        <v>74</v>
      </c>
      <c r="Q317">
        <v>4.9000000000000004</v>
      </c>
      <c r="S317" t="str">
        <f t="shared" si="9"/>
        <v>HS4</v>
      </c>
      <c r="T317">
        <f>VLOOKUP(S317,Mang_Elev!$Q:$R,2,FALSE)</f>
        <v>0.218</v>
      </c>
    </row>
    <row r="318" spans="1:20" x14ac:dyDescent="0.25">
      <c r="A318" t="s">
        <v>435</v>
      </c>
      <c r="B318" s="2">
        <v>0.61527777777777781</v>
      </c>
      <c r="C318" t="s">
        <v>99</v>
      </c>
      <c r="D318" t="s">
        <v>436</v>
      </c>
      <c r="E318" t="s">
        <v>25</v>
      </c>
      <c r="F318" t="s">
        <v>98</v>
      </c>
      <c r="G318">
        <v>4</v>
      </c>
      <c r="H318">
        <v>20</v>
      </c>
      <c r="I318">
        <v>1</v>
      </c>
      <c r="J318">
        <v>0</v>
      </c>
      <c r="K318">
        <v>78</v>
      </c>
      <c r="L318">
        <v>90</v>
      </c>
      <c r="M318">
        <v>10</v>
      </c>
      <c r="N318">
        <v>0</v>
      </c>
      <c r="O318">
        <v>0</v>
      </c>
      <c r="P318">
        <v>64</v>
      </c>
      <c r="Q318">
        <v>3.9</v>
      </c>
      <c r="S318" t="str">
        <f t="shared" si="9"/>
        <v>HS4</v>
      </c>
      <c r="T318">
        <f>VLOOKUP(S318,Mang_Elev!$Q:$R,2,FALSE)</f>
        <v>0.218</v>
      </c>
    </row>
    <row r="319" spans="1:20" x14ac:dyDescent="0.25">
      <c r="A319" t="s">
        <v>435</v>
      </c>
      <c r="B319" s="2">
        <v>0.61527777777777781</v>
      </c>
      <c r="C319" t="s">
        <v>99</v>
      </c>
      <c r="D319" t="s">
        <v>436</v>
      </c>
      <c r="E319" t="s">
        <v>25</v>
      </c>
      <c r="F319" t="s">
        <v>98</v>
      </c>
      <c r="G319">
        <v>4</v>
      </c>
      <c r="H319">
        <v>20</v>
      </c>
      <c r="I319">
        <v>1</v>
      </c>
      <c r="J319">
        <v>0</v>
      </c>
      <c r="K319">
        <v>78</v>
      </c>
      <c r="L319">
        <v>90</v>
      </c>
      <c r="M319">
        <v>10</v>
      </c>
      <c r="N319">
        <v>0</v>
      </c>
      <c r="O319">
        <v>0</v>
      </c>
      <c r="P319">
        <v>92</v>
      </c>
      <c r="Q319">
        <v>5.9</v>
      </c>
      <c r="S319" t="str">
        <f t="shared" si="9"/>
        <v>HS4</v>
      </c>
      <c r="T319">
        <f>VLOOKUP(S319,Mang_Elev!$Q:$R,2,FALSE)</f>
        <v>0.218</v>
      </c>
    </row>
    <row r="320" spans="1:20" x14ac:dyDescent="0.25">
      <c r="A320" t="s">
        <v>435</v>
      </c>
      <c r="B320" s="2">
        <v>0.61527777777777781</v>
      </c>
      <c r="C320" t="s">
        <v>99</v>
      </c>
      <c r="D320" t="s">
        <v>436</v>
      </c>
      <c r="E320" t="s">
        <v>25</v>
      </c>
      <c r="F320" t="s">
        <v>98</v>
      </c>
      <c r="G320">
        <v>4</v>
      </c>
      <c r="H320">
        <v>20</v>
      </c>
      <c r="I320">
        <v>1</v>
      </c>
      <c r="J320">
        <v>0</v>
      </c>
      <c r="K320">
        <v>78</v>
      </c>
      <c r="L320">
        <v>90</v>
      </c>
      <c r="M320">
        <v>10</v>
      </c>
      <c r="N320">
        <v>0</v>
      </c>
      <c r="O320">
        <v>0</v>
      </c>
      <c r="P320">
        <v>202</v>
      </c>
      <c r="Q320">
        <v>6</v>
      </c>
      <c r="S320" t="str">
        <f t="shared" si="9"/>
        <v>HS4</v>
      </c>
      <c r="T320">
        <f>VLOOKUP(S320,Mang_Elev!$Q:$R,2,FALSE)</f>
        <v>0.218</v>
      </c>
    </row>
    <row r="321" spans="1:20" x14ac:dyDescent="0.25">
      <c r="A321" t="s">
        <v>435</v>
      </c>
      <c r="B321" s="2">
        <v>0.65138888888888891</v>
      </c>
      <c r="C321" t="s">
        <v>420</v>
      </c>
      <c r="D321" t="s">
        <v>437</v>
      </c>
      <c r="E321" t="s">
        <v>25</v>
      </c>
      <c r="F321" t="s">
        <v>98</v>
      </c>
      <c r="G321">
        <v>5</v>
      </c>
      <c r="H321">
        <v>2</v>
      </c>
      <c r="I321">
        <v>10</v>
      </c>
      <c r="J321">
        <v>0</v>
      </c>
      <c r="K321">
        <v>112</v>
      </c>
      <c r="L321">
        <v>95</v>
      </c>
      <c r="M321">
        <v>5</v>
      </c>
      <c r="N321">
        <v>0</v>
      </c>
      <c r="O321">
        <v>0</v>
      </c>
      <c r="P321">
        <v>230</v>
      </c>
      <c r="Q321">
        <v>6</v>
      </c>
      <c r="R321" t="s">
        <v>438</v>
      </c>
      <c r="S321" t="str">
        <f t="shared" si="9"/>
        <v>HS5</v>
      </c>
      <c r="T321">
        <f>VLOOKUP(S321,Mang_Elev!$Q:$R,2,FALSE)</f>
        <v>0.17499999999999999</v>
      </c>
    </row>
    <row r="322" spans="1:20" x14ac:dyDescent="0.25">
      <c r="A322" t="s">
        <v>435</v>
      </c>
      <c r="B322" s="2">
        <v>0.65138888888888891</v>
      </c>
      <c r="C322" t="s">
        <v>420</v>
      </c>
      <c r="D322" t="s">
        <v>437</v>
      </c>
      <c r="E322" t="s">
        <v>25</v>
      </c>
      <c r="F322" t="s">
        <v>98</v>
      </c>
      <c r="G322">
        <v>5</v>
      </c>
      <c r="H322">
        <v>2</v>
      </c>
      <c r="I322">
        <v>10</v>
      </c>
      <c r="J322">
        <v>0</v>
      </c>
      <c r="K322">
        <v>112</v>
      </c>
      <c r="L322">
        <v>95</v>
      </c>
      <c r="M322">
        <v>5</v>
      </c>
      <c r="N322">
        <v>0</v>
      </c>
      <c r="O322">
        <v>0</v>
      </c>
      <c r="P322">
        <v>240</v>
      </c>
      <c r="Q322">
        <v>7</v>
      </c>
      <c r="R322" t="s">
        <v>438</v>
      </c>
      <c r="S322" t="str">
        <f t="shared" si="9"/>
        <v>HS5</v>
      </c>
      <c r="T322">
        <f>VLOOKUP(S322,Mang_Elev!$Q:$R,2,FALSE)</f>
        <v>0.17499999999999999</v>
      </c>
    </row>
    <row r="323" spans="1:20" x14ac:dyDescent="0.25">
      <c r="A323" t="s">
        <v>435</v>
      </c>
      <c r="B323" s="2">
        <v>0.65138888888888891</v>
      </c>
      <c r="C323" t="s">
        <v>420</v>
      </c>
      <c r="D323" t="s">
        <v>437</v>
      </c>
      <c r="E323" t="s">
        <v>25</v>
      </c>
      <c r="F323" t="s">
        <v>98</v>
      </c>
      <c r="G323">
        <v>5</v>
      </c>
      <c r="H323">
        <v>2</v>
      </c>
      <c r="I323">
        <v>10</v>
      </c>
      <c r="J323">
        <v>0</v>
      </c>
      <c r="K323">
        <v>112</v>
      </c>
      <c r="L323">
        <v>95</v>
      </c>
      <c r="M323">
        <v>5</v>
      </c>
      <c r="N323">
        <v>0</v>
      </c>
      <c r="O323">
        <v>0</v>
      </c>
      <c r="P323">
        <v>145</v>
      </c>
      <c r="Q323">
        <v>5.0999999999999996</v>
      </c>
      <c r="R323" t="s">
        <v>438</v>
      </c>
      <c r="S323" t="str">
        <f t="shared" ref="S323:S386" si="10">_xlfn.CONCAT(F323,G323)</f>
        <v>HS5</v>
      </c>
      <c r="T323">
        <f>VLOOKUP(S323,Mang_Elev!$Q:$R,2,FALSE)</f>
        <v>0.17499999999999999</v>
      </c>
    </row>
    <row r="324" spans="1:20" x14ac:dyDescent="0.25">
      <c r="A324" t="s">
        <v>435</v>
      </c>
      <c r="B324" s="2">
        <v>0.65138888888888891</v>
      </c>
      <c r="C324" t="s">
        <v>420</v>
      </c>
      <c r="D324" t="s">
        <v>437</v>
      </c>
      <c r="E324" t="s">
        <v>25</v>
      </c>
      <c r="F324" t="s">
        <v>98</v>
      </c>
      <c r="G324">
        <v>5</v>
      </c>
      <c r="H324">
        <v>2</v>
      </c>
      <c r="I324">
        <v>10</v>
      </c>
      <c r="J324">
        <v>0</v>
      </c>
      <c r="K324">
        <v>112</v>
      </c>
      <c r="L324">
        <v>95</v>
      </c>
      <c r="M324">
        <v>5</v>
      </c>
      <c r="N324">
        <v>0</v>
      </c>
      <c r="O324">
        <v>0</v>
      </c>
      <c r="P324">
        <v>229</v>
      </c>
      <c r="Q324">
        <v>4</v>
      </c>
      <c r="R324" t="s">
        <v>438</v>
      </c>
      <c r="S324" t="str">
        <f t="shared" si="10"/>
        <v>HS5</v>
      </c>
      <c r="T324">
        <f>VLOOKUP(S324,Mang_Elev!$Q:$R,2,FALSE)</f>
        <v>0.17499999999999999</v>
      </c>
    </row>
    <row r="325" spans="1:20" x14ac:dyDescent="0.25">
      <c r="A325" t="s">
        <v>435</v>
      </c>
      <c r="B325" s="2">
        <v>0.65138888888888891</v>
      </c>
      <c r="C325" t="s">
        <v>420</v>
      </c>
      <c r="D325" t="s">
        <v>437</v>
      </c>
      <c r="E325" t="s">
        <v>25</v>
      </c>
      <c r="F325" t="s">
        <v>98</v>
      </c>
      <c r="G325">
        <v>5</v>
      </c>
      <c r="H325">
        <v>2</v>
      </c>
      <c r="I325">
        <v>10</v>
      </c>
      <c r="J325">
        <v>0</v>
      </c>
      <c r="K325">
        <v>112</v>
      </c>
      <c r="L325">
        <v>95</v>
      </c>
      <c r="M325">
        <v>5</v>
      </c>
      <c r="N325">
        <v>0</v>
      </c>
      <c r="O325">
        <v>0</v>
      </c>
      <c r="P325">
        <v>304</v>
      </c>
      <c r="Q325">
        <v>5.8</v>
      </c>
      <c r="R325" t="s">
        <v>438</v>
      </c>
      <c r="S325" t="str">
        <f t="shared" si="10"/>
        <v>HS5</v>
      </c>
      <c r="T325">
        <f>VLOOKUP(S325,Mang_Elev!$Q:$R,2,FALSE)</f>
        <v>0.17499999999999999</v>
      </c>
    </row>
    <row r="326" spans="1:20" x14ac:dyDescent="0.25">
      <c r="A326" t="s">
        <v>435</v>
      </c>
      <c r="B326" s="2">
        <v>0.65138888888888891</v>
      </c>
      <c r="C326" t="s">
        <v>420</v>
      </c>
      <c r="D326" t="s">
        <v>437</v>
      </c>
      <c r="E326" t="s">
        <v>25</v>
      </c>
      <c r="F326" t="s">
        <v>98</v>
      </c>
      <c r="G326">
        <v>5</v>
      </c>
      <c r="H326">
        <v>2</v>
      </c>
      <c r="I326">
        <v>10</v>
      </c>
      <c r="J326">
        <v>0</v>
      </c>
      <c r="K326">
        <v>112</v>
      </c>
      <c r="L326">
        <v>95</v>
      </c>
      <c r="M326">
        <v>5</v>
      </c>
      <c r="N326">
        <v>0</v>
      </c>
      <c r="O326">
        <v>0</v>
      </c>
      <c r="P326">
        <v>243</v>
      </c>
      <c r="Q326">
        <v>8.5</v>
      </c>
      <c r="R326" t="s">
        <v>438</v>
      </c>
      <c r="S326" t="str">
        <f t="shared" si="10"/>
        <v>HS5</v>
      </c>
      <c r="T326">
        <f>VLOOKUP(S326,Mang_Elev!$Q:$R,2,FALSE)</f>
        <v>0.17499999999999999</v>
      </c>
    </row>
    <row r="327" spans="1:20" x14ac:dyDescent="0.25">
      <c r="A327" t="s">
        <v>435</v>
      </c>
      <c r="B327" s="2">
        <v>0.65138888888888891</v>
      </c>
      <c r="C327" t="s">
        <v>420</v>
      </c>
      <c r="D327" t="s">
        <v>437</v>
      </c>
      <c r="E327" t="s">
        <v>25</v>
      </c>
      <c r="F327" t="s">
        <v>98</v>
      </c>
      <c r="G327">
        <v>5</v>
      </c>
      <c r="H327">
        <v>2</v>
      </c>
      <c r="I327">
        <v>10</v>
      </c>
      <c r="J327">
        <v>0</v>
      </c>
      <c r="K327">
        <v>112</v>
      </c>
      <c r="L327">
        <v>95</v>
      </c>
      <c r="M327">
        <v>5</v>
      </c>
      <c r="N327">
        <v>0</v>
      </c>
      <c r="O327">
        <v>0</v>
      </c>
      <c r="P327">
        <v>202</v>
      </c>
      <c r="Q327">
        <v>6</v>
      </c>
      <c r="R327" t="s">
        <v>438</v>
      </c>
      <c r="S327" t="str">
        <f t="shared" si="10"/>
        <v>HS5</v>
      </c>
      <c r="T327">
        <f>VLOOKUP(S327,Mang_Elev!$Q:$R,2,FALSE)</f>
        <v>0.17499999999999999</v>
      </c>
    </row>
    <row r="328" spans="1:20" x14ac:dyDescent="0.25">
      <c r="A328" t="s">
        <v>435</v>
      </c>
      <c r="B328" s="2">
        <v>0.65138888888888891</v>
      </c>
      <c r="C328" t="s">
        <v>420</v>
      </c>
      <c r="D328" t="s">
        <v>437</v>
      </c>
      <c r="E328" t="s">
        <v>25</v>
      </c>
      <c r="F328" t="s">
        <v>98</v>
      </c>
      <c r="G328">
        <v>5</v>
      </c>
      <c r="H328">
        <v>2</v>
      </c>
      <c r="I328">
        <v>10</v>
      </c>
      <c r="J328">
        <v>0</v>
      </c>
      <c r="K328">
        <v>112</v>
      </c>
      <c r="L328">
        <v>95</v>
      </c>
      <c r="M328">
        <v>5</v>
      </c>
      <c r="N328">
        <v>0</v>
      </c>
      <c r="O328">
        <v>0</v>
      </c>
      <c r="P328">
        <v>280</v>
      </c>
      <c r="Q328">
        <v>7.9</v>
      </c>
      <c r="R328" t="s">
        <v>438</v>
      </c>
      <c r="S328" t="str">
        <f t="shared" si="10"/>
        <v>HS5</v>
      </c>
      <c r="T328">
        <f>VLOOKUP(S328,Mang_Elev!$Q:$R,2,FALSE)</f>
        <v>0.17499999999999999</v>
      </c>
    </row>
    <row r="329" spans="1:20" x14ac:dyDescent="0.25">
      <c r="A329" t="s">
        <v>435</v>
      </c>
      <c r="B329" s="2">
        <v>0.65138888888888891</v>
      </c>
      <c r="C329" t="s">
        <v>420</v>
      </c>
      <c r="D329" t="s">
        <v>437</v>
      </c>
      <c r="E329" t="s">
        <v>25</v>
      </c>
      <c r="F329" t="s">
        <v>98</v>
      </c>
      <c r="G329">
        <v>5</v>
      </c>
      <c r="H329">
        <v>2</v>
      </c>
      <c r="I329">
        <v>10</v>
      </c>
      <c r="J329">
        <v>0</v>
      </c>
      <c r="K329">
        <v>112</v>
      </c>
      <c r="L329">
        <v>95</v>
      </c>
      <c r="M329">
        <v>5</v>
      </c>
      <c r="N329">
        <v>0</v>
      </c>
      <c r="O329">
        <v>0</v>
      </c>
      <c r="P329">
        <v>211</v>
      </c>
      <c r="Q329">
        <v>6</v>
      </c>
      <c r="R329" t="s">
        <v>438</v>
      </c>
      <c r="S329" t="str">
        <f t="shared" si="10"/>
        <v>HS5</v>
      </c>
      <c r="T329">
        <f>VLOOKUP(S329,Mang_Elev!$Q:$R,2,FALSE)</f>
        <v>0.17499999999999999</v>
      </c>
    </row>
    <row r="330" spans="1:20" x14ac:dyDescent="0.25">
      <c r="A330" t="s">
        <v>435</v>
      </c>
      <c r="B330" s="2">
        <v>0.65138888888888891</v>
      </c>
      <c r="C330" t="s">
        <v>420</v>
      </c>
      <c r="D330" t="s">
        <v>437</v>
      </c>
      <c r="E330" t="s">
        <v>25</v>
      </c>
      <c r="F330" t="s">
        <v>98</v>
      </c>
      <c r="G330">
        <v>5</v>
      </c>
      <c r="H330">
        <v>2</v>
      </c>
      <c r="I330">
        <v>10</v>
      </c>
      <c r="J330">
        <v>0</v>
      </c>
      <c r="K330">
        <v>112</v>
      </c>
      <c r="L330">
        <v>95</v>
      </c>
      <c r="M330">
        <v>5</v>
      </c>
      <c r="N330">
        <v>0</v>
      </c>
      <c r="O330">
        <v>0</v>
      </c>
      <c r="P330">
        <v>217</v>
      </c>
      <c r="Q330">
        <v>7.5</v>
      </c>
      <c r="R330" t="s">
        <v>438</v>
      </c>
      <c r="S330" t="str">
        <f t="shared" si="10"/>
        <v>HS5</v>
      </c>
      <c r="T330">
        <f>VLOOKUP(S330,Mang_Elev!$Q:$R,2,FALSE)</f>
        <v>0.17499999999999999</v>
      </c>
    </row>
    <row r="331" spans="1:20" x14ac:dyDescent="0.25">
      <c r="A331" t="s">
        <v>435</v>
      </c>
      <c r="B331" s="2">
        <v>0.65138888888888891</v>
      </c>
      <c r="C331" t="s">
        <v>420</v>
      </c>
      <c r="D331" t="s">
        <v>437</v>
      </c>
      <c r="E331" t="s">
        <v>25</v>
      </c>
      <c r="F331" t="s">
        <v>98</v>
      </c>
      <c r="G331">
        <v>5</v>
      </c>
      <c r="H331">
        <v>2</v>
      </c>
      <c r="I331">
        <v>11</v>
      </c>
      <c r="J331">
        <v>0</v>
      </c>
      <c r="K331">
        <v>128</v>
      </c>
      <c r="L331">
        <v>99</v>
      </c>
      <c r="M331">
        <v>1</v>
      </c>
      <c r="N331">
        <v>0</v>
      </c>
      <c r="O331">
        <v>0</v>
      </c>
      <c r="P331">
        <v>235</v>
      </c>
      <c r="Q331">
        <v>6.5</v>
      </c>
      <c r="R331" t="s">
        <v>438</v>
      </c>
      <c r="S331" t="str">
        <f t="shared" si="10"/>
        <v>HS5</v>
      </c>
      <c r="T331">
        <f>VLOOKUP(S331,Mang_Elev!$Q:$R,2,FALSE)</f>
        <v>0.17499999999999999</v>
      </c>
    </row>
    <row r="332" spans="1:20" x14ac:dyDescent="0.25">
      <c r="A332" t="s">
        <v>435</v>
      </c>
      <c r="B332" s="2">
        <v>0.65138888888888891</v>
      </c>
      <c r="C332" t="s">
        <v>420</v>
      </c>
      <c r="D332" t="s">
        <v>437</v>
      </c>
      <c r="E332" t="s">
        <v>25</v>
      </c>
      <c r="F332" t="s">
        <v>98</v>
      </c>
      <c r="G332">
        <v>5</v>
      </c>
      <c r="H332">
        <v>2</v>
      </c>
      <c r="I332">
        <v>11</v>
      </c>
      <c r="J332">
        <v>0</v>
      </c>
      <c r="K332">
        <v>128</v>
      </c>
      <c r="L332">
        <v>99</v>
      </c>
      <c r="M332">
        <v>1</v>
      </c>
      <c r="N332">
        <v>0</v>
      </c>
      <c r="O332">
        <v>0</v>
      </c>
      <c r="P332">
        <v>165</v>
      </c>
      <c r="Q332">
        <v>7</v>
      </c>
      <c r="R332" t="s">
        <v>438</v>
      </c>
      <c r="S332" t="str">
        <f t="shared" si="10"/>
        <v>HS5</v>
      </c>
      <c r="T332">
        <f>VLOOKUP(S332,Mang_Elev!$Q:$R,2,FALSE)</f>
        <v>0.17499999999999999</v>
      </c>
    </row>
    <row r="333" spans="1:20" x14ac:dyDescent="0.25">
      <c r="A333" t="s">
        <v>435</v>
      </c>
      <c r="B333" s="2">
        <v>0.65138888888888891</v>
      </c>
      <c r="C333" t="s">
        <v>420</v>
      </c>
      <c r="D333" t="s">
        <v>437</v>
      </c>
      <c r="E333" t="s">
        <v>25</v>
      </c>
      <c r="F333" t="s">
        <v>98</v>
      </c>
      <c r="G333">
        <v>5</v>
      </c>
      <c r="H333">
        <v>2</v>
      </c>
      <c r="I333">
        <v>11</v>
      </c>
      <c r="J333">
        <v>0</v>
      </c>
      <c r="K333">
        <v>128</v>
      </c>
      <c r="L333">
        <v>99</v>
      </c>
      <c r="M333">
        <v>1</v>
      </c>
      <c r="N333">
        <v>0</v>
      </c>
      <c r="O333">
        <v>0</v>
      </c>
      <c r="P333">
        <v>255</v>
      </c>
      <c r="Q333">
        <v>7.5</v>
      </c>
      <c r="R333" t="s">
        <v>438</v>
      </c>
      <c r="S333" t="str">
        <f t="shared" si="10"/>
        <v>HS5</v>
      </c>
      <c r="T333">
        <f>VLOOKUP(S333,Mang_Elev!$Q:$R,2,FALSE)</f>
        <v>0.17499999999999999</v>
      </c>
    </row>
    <row r="334" spans="1:20" x14ac:dyDescent="0.25">
      <c r="A334" t="s">
        <v>435</v>
      </c>
      <c r="B334" s="2">
        <v>0.65138888888888891</v>
      </c>
      <c r="C334" t="s">
        <v>420</v>
      </c>
      <c r="D334" t="s">
        <v>437</v>
      </c>
      <c r="E334" t="s">
        <v>25</v>
      </c>
      <c r="F334" t="s">
        <v>98</v>
      </c>
      <c r="G334">
        <v>5</v>
      </c>
      <c r="H334">
        <v>2</v>
      </c>
      <c r="I334">
        <v>11</v>
      </c>
      <c r="J334">
        <v>0</v>
      </c>
      <c r="K334">
        <v>128</v>
      </c>
      <c r="L334">
        <v>99</v>
      </c>
      <c r="M334">
        <v>1</v>
      </c>
      <c r="N334">
        <v>0</v>
      </c>
      <c r="O334">
        <v>0</v>
      </c>
      <c r="P334">
        <v>277</v>
      </c>
      <c r="Q334">
        <v>7.5</v>
      </c>
      <c r="R334" t="s">
        <v>438</v>
      </c>
      <c r="S334" t="str">
        <f t="shared" si="10"/>
        <v>HS5</v>
      </c>
      <c r="T334">
        <f>VLOOKUP(S334,Mang_Elev!$Q:$R,2,FALSE)</f>
        <v>0.17499999999999999</v>
      </c>
    </row>
    <row r="335" spans="1:20" x14ac:dyDescent="0.25">
      <c r="A335" t="s">
        <v>435</v>
      </c>
      <c r="B335" s="2">
        <v>0.65138888888888891</v>
      </c>
      <c r="C335" t="s">
        <v>420</v>
      </c>
      <c r="D335" t="s">
        <v>437</v>
      </c>
      <c r="E335" t="s">
        <v>25</v>
      </c>
      <c r="F335" t="s">
        <v>98</v>
      </c>
      <c r="G335">
        <v>5</v>
      </c>
      <c r="H335">
        <v>2</v>
      </c>
      <c r="I335">
        <v>11</v>
      </c>
      <c r="J335">
        <v>0</v>
      </c>
      <c r="K335">
        <v>128</v>
      </c>
      <c r="L335">
        <v>99</v>
      </c>
      <c r="M335">
        <v>1</v>
      </c>
      <c r="N335">
        <v>0</v>
      </c>
      <c r="O335">
        <v>0</v>
      </c>
      <c r="P335">
        <v>205</v>
      </c>
      <c r="Q335">
        <v>5.5</v>
      </c>
      <c r="R335" t="s">
        <v>438</v>
      </c>
      <c r="S335" t="str">
        <f t="shared" si="10"/>
        <v>HS5</v>
      </c>
      <c r="T335">
        <f>VLOOKUP(S335,Mang_Elev!$Q:$R,2,FALSE)</f>
        <v>0.17499999999999999</v>
      </c>
    </row>
    <row r="336" spans="1:20" x14ac:dyDescent="0.25">
      <c r="A336" t="s">
        <v>435</v>
      </c>
      <c r="B336" s="2">
        <v>0.65138888888888891</v>
      </c>
      <c r="C336" t="s">
        <v>420</v>
      </c>
      <c r="D336" t="s">
        <v>437</v>
      </c>
      <c r="E336" t="s">
        <v>25</v>
      </c>
      <c r="F336" t="s">
        <v>98</v>
      </c>
      <c r="G336">
        <v>5</v>
      </c>
      <c r="H336">
        <v>2</v>
      </c>
      <c r="I336">
        <v>11</v>
      </c>
      <c r="J336">
        <v>0</v>
      </c>
      <c r="K336">
        <v>128</v>
      </c>
      <c r="L336">
        <v>99</v>
      </c>
      <c r="M336">
        <v>1</v>
      </c>
      <c r="N336">
        <v>0</v>
      </c>
      <c r="O336">
        <v>0</v>
      </c>
      <c r="P336">
        <v>220</v>
      </c>
      <c r="Q336">
        <v>6</v>
      </c>
      <c r="R336" t="s">
        <v>438</v>
      </c>
      <c r="S336" t="str">
        <f t="shared" si="10"/>
        <v>HS5</v>
      </c>
      <c r="T336">
        <f>VLOOKUP(S336,Mang_Elev!$Q:$R,2,FALSE)</f>
        <v>0.17499999999999999</v>
      </c>
    </row>
    <row r="337" spans="1:20" x14ac:dyDescent="0.25">
      <c r="A337" t="s">
        <v>435</v>
      </c>
      <c r="B337" s="2">
        <v>0.65138888888888891</v>
      </c>
      <c r="C337" t="s">
        <v>420</v>
      </c>
      <c r="D337" t="s">
        <v>437</v>
      </c>
      <c r="E337" t="s">
        <v>25</v>
      </c>
      <c r="F337" t="s">
        <v>98</v>
      </c>
      <c r="G337">
        <v>5</v>
      </c>
      <c r="H337">
        <v>2</v>
      </c>
      <c r="I337">
        <v>11</v>
      </c>
      <c r="J337">
        <v>0</v>
      </c>
      <c r="K337">
        <v>128</v>
      </c>
      <c r="L337">
        <v>99</v>
      </c>
      <c r="M337">
        <v>1</v>
      </c>
      <c r="N337">
        <v>0</v>
      </c>
      <c r="O337">
        <v>0</v>
      </c>
      <c r="P337">
        <v>65</v>
      </c>
      <c r="Q337">
        <v>4.5</v>
      </c>
      <c r="R337" t="s">
        <v>438</v>
      </c>
      <c r="S337" t="str">
        <f t="shared" si="10"/>
        <v>HS5</v>
      </c>
      <c r="T337">
        <f>VLOOKUP(S337,Mang_Elev!$Q:$R,2,FALSE)</f>
        <v>0.17499999999999999</v>
      </c>
    </row>
    <row r="338" spans="1:20" x14ac:dyDescent="0.25">
      <c r="A338" t="s">
        <v>435</v>
      </c>
      <c r="B338" s="2">
        <v>0.65138888888888891</v>
      </c>
      <c r="C338" t="s">
        <v>420</v>
      </c>
      <c r="D338" t="s">
        <v>437</v>
      </c>
      <c r="E338" t="s">
        <v>25</v>
      </c>
      <c r="F338" t="s">
        <v>98</v>
      </c>
      <c r="G338">
        <v>5</v>
      </c>
      <c r="H338">
        <v>2</v>
      </c>
      <c r="I338">
        <v>11</v>
      </c>
      <c r="J338">
        <v>0</v>
      </c>
      <c r="K338">
        <v>128</v>
      </c>
      <c r="L338">
        <v>99</v>
      </c>
      <c r="M338">
        <v>1</v>
      </c>
      <c r="N338">
        <v>0</v>
      </c>
      <c r="O338">
        <v>0</v>
      </c>
      <c r="P338">
        <v>193</v>
      </c>
      <c r="Q338">
        <v>4</v>
      </c>
      <c r="R338" t="s">
        <v>438</v>
      </c>
      <c r="S338" t="str">
        <f t="shared" si="10"/>
        <v>HS5</v>
      </c>
      <c r="T338">
        <f>VLOOKUP(S338,Mang_Elev!$Q:$R,2,FALSE)</f>
        <v>0.17499999999999999</v>
      </c>
    </row>
    <row r="339" spans="1:20" x14ac:dyDescent="0.25">
      <c r="A339" t="s">
        <v>435</v>
      </c>
      <c r="B339" s="2">
        <v>0.65138888888888891</v>
      </c>
      <c r="C339" t="s">
        <v>420</v>
      </c>
      <c r="D339" t="s">
        <v>437</v>
      </c>
      <c r="E339" t="s">
        <v>25</v>
      </c>
      <c r="F339" t="s">
        <v>98</v>
      </c>
      <c r="G339">
        <v>5</v>
      </c>
      <c r="H339">
        <v>2</v>
      </c>
      <c r="I339">
        <v>11</v>
      </c>
      <c r="J339">
        <v>0</v>
      </c>
      <c r="K339">
        <v>128</v>
      </c>
      <c r="L339">
        <v>99</v>
      </c>
      <c r="M339">
        <v>1</v>
      </c>
      <c r="N339">
        <v>0</v>
      </c>
      <c r="O339">
        <v>0</v>
      </c>
      <c r="P339">
        <v>155</v>
      </c>
      <c r="Q339">
        <v>5</v>
      </c>
      <c r="R339" t="s">
        <v>438</v>
      </c>
      <c r="S339" t="str">
        <f t="shared" si="10"/>
        <v>HS5</v>
      </c>
      <c r="T339">
        <f>VLOOKUP(S339,Mang_Elev!$Q:$R,2,FALSE)</f>
        <v>0.17499999999999999</v>
      </c>
    </row>
    <row r="340" spans="1:20" x14ac:dyDescent="0.25">
      <c r="A340" t="s">
        <v>435</v>
      </c>
      <c r="B340" s="2">
        <v>0.65138888888888891</v>
      </c>
      <c r="C340" t="s">
        <v>420</v>
      </c>
      <c r="D340" t="s">
        <v>437</v>
      </c>
      <c r="E340" t="s">
        <v>25</v>
      </c>
      <c r="F340" t="s">
        <v>98</v>
      </c>
      <c r="G340">
        <v>5</v>
      </c>
      <c r="H340">
        <v>2</v>
      </c>
      <c r="I340">
        <v>11</v>
      </c>
      <c r="J340">
        <v>0</v>
      </c>
      <c r="K340">
        <v>128</v>
      </c>
      <c r="L340">
        <v>99</v>
      </c>
      <c r="M340">
        <v>1</v>
      </c>
      <c r="N340">
        <v>0</v>
      </c>
      <c r="O340">
        <v>0</v>
      </c>
      <c r="P340">
        <v>264</v>
      </c>
      <c r="Q340">
        <v>6</v>
      </c>
      <c r="R340" t="s">
        <v>438</v>
      </c>
      <c r="S340" t="str">
        <f t="shared" si="10"/>
        <v>HS5</v>
      </c>
      <c r="T340">
        <f>VLOOKUP(S340,Mang_Elev!$Q:$R,2,FALSE)</f>
        <v>0.17499999999999999</v>
      </c>
    </row>
    <row r="341" spans="1:20" x14ac:dyDescent="0.25">
      <c r="A341" t="s">
        <v>439</v>
      </c>
      <c r="B341" s="2">
        <v>0.62986111111111109</v>
      </c>
      <c r="C341" t="s">
        <v>103</v>
      </c>
      <c r="D341" t="s">
        <v>440</v>
      </c>
      <c r="E341" t="s">
        <v>25</v>
      </c>
      <c r="F341" t="s">
        <v>181</v>
      </c>
      <c r="G341">
        <v>1</v>
      </c>
      <c r="H341">
        <v>1</v>
      </c>
      <c r="I341">
        <v>2</v>
      </c>
      <c r="J341">
        <v>0</v>
      </c>
      <c r="K341">
        <f>135+93</f>
        <v>228</v>
      </c>
      <c r="L341" t="s">
        <v>255</v>
      </c>
      <c r="M341" t="s">
        <v>255</v>
      </c>
      <c r="N341" t="s">
        <v>255</v>
      </c>
      <c r="O341" t="s">
        <v>255</v>
      </c>
      <c r="P341">
        <v>220</v>
      </c>
      <c r="Q341">
        <v>6.5</v>
      </c>
      <c r="R341" t="s">
        <v>441</v>
      </c>
      <c r="S341" t="str">
        <f t="shared" si="10"/>
        <v>CF1</v>
      </c>
      <c r="T341">
        <f>VLOOKUP(S341,Mang_Elev!$Q:$R,2,FALSE)</f>
        <v>0.39500000000000002</v>
      </c>
    </row>
    <row r="342" spans="1:20" x14ac:dyDescent="0.25">
      <c r="A342" t="s">
        <v>439</v>
      </c>
      <c r="B342" s="2">
        <v>0.62986111111111109</v>
      </c>
      <c r="C342" t="s">
        <v>103</v>
      </c>
      <c r="D342" t="s">
        <v>440</v>
      </c>
      <c r="E342" t="s">
        <v>25</v>
      </c>
      <c r="F342" t="s">
        <v>181</v>
      </c>
      <c r="G342">
        <v>1</v>
      </c>
      <c r="H342">
        <v>1</v>
      </c>
      <c r="I342">
        <v>2</v>
      </c>
      <c r="J342">
        <v>0</v>
      </c>
      <c r="K342">
        <f t="shared" ref="K342:K345" si="11">135+93</f>
        <v>228</v>
      </c>
      <c r="L342" t="s">
        <v>255</v>
      </c>
      <c r="M342" t="s">
        <v>255</v>
      </c>
      <c r="N342" t="s">
        <v>255</v>
      </c>
      <c r="O342" t="s">
        <v>255</v>
      </c>
      <c r="P342">
        <v>170</v>
      </c>
      <c r="Q342">
        <v>7.1</v>
      </c>
      <c r="R342" t="s">
        <v>441</v>
      </c>
      <c r="S342" t="str">
        <f t="shared" si="10"/>
        <v>CF1</v>
      </c>
      <c r="T342">
        <f>VLOOKUP(S342,Mang_Elev!$Q:$R,2,FALSE)</f>
        <v>0.39500000000000002</v>
      </c>
    </row>
    <row r="343" spans="1:20" x14ac:dyDescent="0.25">
      <c r="A343" t="s">
        <v>439</v>
      </c>
      <c r="B343" s="2">
        <v>0.62986111111111109</v>
      </c>
      <c r="C343" t="s">
        <v>103</v>
      </c>
      <c r="D343" t="s">
        <v>440</v>
      </c>
      <c r="E343" t="s">
        <v>25</v>
      </c>
      <c r="F343" t="s">
        <v>181</v>
      </c>
      <c r="G343">
        <v>1</v>
      </c>
      <c r="H343">
        <v>1</v>
      </c>
      <c r="I343">
        <v>2</v>
      </c>
      <c r="J343">
        <v>0</v>
      </c>
      <c r="K343">
        <f t="shared" si="11"/>
        <v>228</v>
      </c>
      <c r="L343" t="s">
        <v>255</v>
      </c>
      <c r="M343" t="s">
        <v>255</v>
      </c>
      <c r="N343" t="s">
        <v>255</v>
      </c>
      <c r="O343" t="s">
        <v>255</v>
      </c>
      <c r="P343">
        <v>220</v>
      </c>
      <c r="Q343">
        <v>6</v>
      </c>
      <c r="R343" t="s">
        <v>441</v>
      </c>
      <c r="S343" t="str">
        <f t="shared" si="10"/>
        <v>CF1</v>
      </c>
      <c r="T343">
        <f>VLOOKUP(S343,Mang_Elev!$Q:$R,2,FALSE)</f>
        <v>0.39500000000000002</v>
      </c>
    </row>
    <row r="344" spans="1:20" x14ac:dyDescent="0.25">
      <c r="A344" t="s">
        <v>439</v>
      </c>
      <c r="B344" s="2">
        <v>0.62986111111111109</v>
      </c>
      <c r="C344" t="s">
        <v>103</v>
      </c>
      <c r="D344" t="s">
        <v>440</v>
      </c>
      <c r="E344" t="s">
        <v>25</v>
      </c>
      <c r="F344" t="s">
        <v>181</v>
      </c>
      <c r="G344">
        <v>1</v>
      </c>
      <c r="H344">
        <v>1</v>
      </c>
      <c r="I344">
        <v>2</v>
      </c>
      <c r="J344">
        <v>0</v>
      </c>
      <c r="K344">
        <f t="shared" si="11"/>
        <v>228</v>
      </c>
      <c r="L344" t="s">
        <v>255</v>
      </c>
      <c r="M344" t="s">
        <v>255</v>
      </c>
      <c r="N344" t="s">
        <v>255</v>
      </c>
      <c r="O344" t="s">
        <v>255</v>
      </c>
      <c r="P344">
        <v>90</v>
      </c>
      <c r="Q344">
        <v>5.0999999999999996</v>
      </c>
      <c r="R344" t="s">
        <v>441</v>
      </c>
      <c r="S344" t="str">
        <f t="shared" si="10"/>
        <v>CF1</v>
      </c>
      <c r="T344">
        <f>VLOOKUP(S344,Mang_Elev!$Q:$R,2,FALSE)</f>
        <v>0.39500000000000002</v>
      </c>
    </row>
    <row r="345" spans="1:20" x14ac:dyDescent="0.25">
      <c r="A345" t="s">
        <v>439</v>
      </c>
      <c r="B345" s="2">
        <v>0.62986111111111109</v>
      </c>
      <c r="C345" t="s">
        <v>103</v>
      </c>
      <c r="D345" t="s">
        <v>440</v>
      </c>
      <c r="E345" t="s">
        <v>25</v>
      </c>
      <c r="F345" t="s">
        <v>181</v>
      </c>
      <c r="G345">
        <v>1</v>
      </c>
      <c r="H345">
        <v>1</v>
      </c>
      <c r="I345">
        <v>2</v>
      </c>
      <c r="J345">
        <v>0</v>
      </c>
      <c r="K345">
        <f t="shared" si="11"/>
        <v>228</v>
      </c>
      <c r="L345" t="s">
        <v>255</v>
      </c>
      <c r="M345" t="s">
        <v>255</v>
      </c>
      <c r="N345" t="s">
        <v>255</v>
      </c>
      <c r="O345" t="s">
        <v>255</v>
      </c>
      <c r="P345">
        <v>200</v>
      </c>
      <c r="Q345">
        <v>8</v>
      </c>
      <c r="R345" t="s">
        <v>441</v>
      </c>
      <c r="S345" t="str">
        <f t="shared" si="10"/>
        <v>CF1</v>
      </c>
      <c r="T345">
        <f>VLOOKUP(S345,Mang_Elev!$Q:$R,2,FALSE)</f>
        <v>0.39500000000000002</v>
      </c>
    </row>
    <row r="346" spans="1:20" x14ac:dyDescent="0.25">
      <c r="A346" t="s">
        <v>439</v>
      </c>
      <c r="B346" s="2">
        <v>0.62986111111111109</v>
      </c>
      <c r="C346" t="s">
        <v>103</v>
      </c>
      <c r="D346" t="s">
        <v>440</v>
      </c>
      <c r="E346" t="s">
        <v>25</v>
      </c>
      <c r="F346" t="s">
        <v>181</v>
      </c>
      <c r="G346">
        <v>1</v>
      </c>
      <c r="H346">
        <v>0</v>
      </c>
      <c r="I346">
        <v>1</v>
      </c>
      <c r="J346">
        <v>0</v>
      </c>
      <c r="K346">
        <f>91+85</f>
        <v>176</v>
      </c>
      <c r="L346" t="s">
        <v>255</v>
      </c>
      <c r="M346" t="s">
        <v>255</v>
      </c>
      <c r="N346" t="s">
        <v>255</v>
      </c>
      <c r="O346" t="s">
        <v>255</v>
      </c>
      <c r="P346">
        <v>290</v>
      </c>
      <c r="Q346">
        <v>11</v>
      </c>
      <c r="R346" t="s">
        <v>442</v>
      </c>
      <c r="S346" t="str">
        <f t="shared" si="10"/>
        <v>CF1</v>
      </c>
      <c r="T346">
        <f>VLOOKUP(S346,Mang_Elev!$Q:$R,2,FALSE)</f>
        <v>0.39500000000000002</v>
      </c>
    </row>
    <row r="347" spans="1:20" x14ac:dyDescent="0.25">
      <c r="A347" t="s">
        <v>439</v>
      </c>
      <c r="B347" s="2">
        <v>0.62986111111111109</v>
      </c>
      <c r="C347" t="s">
        <v>103</v>
      </c>
      <c r="D347" t="s">
        <v>440</v>
      </c>
      <c r="E347" t="s">
        <v>25</v>
      </c>
      <c r="F347" t="s">
        <v>181</v>
      </c>
      <c r="G347">
        <v>1</v>
      </c>
      <c r="H347">
        <v>0</v>
      </c>
      <c r="I347">
        <v>1</v>
      </c>
      <c r="J347">
        <v>0</v>
      </c>
      <c r="K347">
        <f t="shared" ref="K347:K350" si="12">91+85</f>
        <v>176</v>
      </c>
      <c r="L347" t="s">
        <v>255</v>
      </c>
      <c r="M347" t="s">
        <v>255</v>
      </c>
      <c r="N347" t="s">
        <v>255</v>
      </c>
      <c r="O347" t="s">
        <v>255</v>
      </c>
      <c r="P347">
        <v>265</v>
      </c>
      <c r="Q347">
        <v>9</v>
      </c>
      <c r="R347" t="s">
        <v>442</v>
      </c>
      <c r="S347" t="str">
        <f t="shared" si="10"/>
        <v>CF1</v>
      </c>
      <c r="T347">
        <f>VLOOKUP(S347,Mang_Elev!$Q:$R,2,FALSE)</f>
        <v>0.39500000000000002</v>
      </c>
    </row>
    <row r="348" spans="1:20" x14ac:dyDescent="0.25">
      <c r="A348" t="s">
        <v>439</v>
      </c>
      <c r="B348" s="2">
        <v>0.62986111111111109</v>
      </c>
      <c r="C348" t="s">
        <v>103</v>
      </c>
      <c r="D348" t="s">
        <v>440</v>
      </c>
      <c r="E348" t="s">
        <v>25</v>
      </c>
      <c r="F348" t="s">
        <v>181</v>
      </c>
      <c r="G348">
        <v>1</v>
      </c>
      <c r="H348">
        <v>0</v>
      </c>
      <c r="I348">
        <v>1</v>
      </c>
      <c r="J348">
        <v>0</v>
      </c>
      <c r="K348">
        <f t="shared" si="12"/>
        <v>176</v>
      </c>
      <c r="L348" t="s">
        <v>255</v>
      </c>
      <c r="M348" t="s">
        <v>255</v>
      </c>
      <c r="N348" t="s">
        <v>255</v>
      </c>
      <c r="O348" t="s">
        <v>255</v>
      </c>
      <c r="P348">
        <v>265</v>
      </c>
      <c r="Q348">
        <v>9.5</v>
      </c>
      <c r="R348" t="s">
        <v>442</v>
      </c>
      <c r="S348" t="str">
        <f t="shared" si="10"/>
        <v>CF1</v>
      </c>
      <c r="T348">
        <f>VLOOKUP(S348,Mang_Elev!$Q:$R,2,FALSE)</f>
        <v>0.39500000000000002</v>
      </c>
    </row>
    <row r="349" spans="1:20" x14ac:dyDescent="0.25">
      <c r="A349" t="s">
        <v>439</v>
      </c>
      <c r="B349" s="2">
        <v>0.62986111111111109</v>
      </c>
      <c r="C349" t="s">
        <v>103</v>
      </c>
      <c r="D349" t="s">
        <v>440</v>
      </c>
      <c r="E349" t="s">
        <v>25</v>
      </c>
      <c r="F349" t="s">
        <v>181</v>
      </c>
      <c r="G349">
        <v>1</v>
      </c>
      <c r="H349">
        <v>0</v>
      </c>
      <c r="I349">
        <v>1</v>
      </c>
      <c r="J349">
        <v>0</v>
      </c>
      <c r="K349">
        <f t="shared" si="12"/>
        <v>176</v>
      </c>
      <c r="L349" t="s">
        <v>255</v>
      </c>
      <c r="M349" t="s">
        <v>255</v>
      </c>
      <c r="N349" t="s">
        <v>255</v>
      </c>
      <c r="O349" t="s">
        <v>255</v>
      </c>
      <c r="P349">
        <v>190</v>
      </c>
      <c r="Q349">
        <v>4.8</v>
      </c>
      <c r="R349" t="s">
        <v>442</v>
      </c>
      <c r="S349" t="str">
        <f t="shared" si="10"/>
        <v>CF1</v>
      </c>
      <c r="T349">
        <f>VLOOKUP(S349,Mang_Elev!$Q:$R,2,FALSE)</f>
        <v>0.39500000000000002</v>
      </c>
    </row>
    <row r="350" spans="1:20" x14ac:dyDescent="0.25">
      <c r="A350" t="s">
        <v>439</v>
      </c>
      <c r="B350" s="2">
        <v>0.62986111111111109</v>
      </c>
      <c r="C350" t="s">
        <v>103</v>
      </c>
      <c r="D350" t="s">
        <v>440</v>
      </c>
      <c r="E350" t="s">
        <v>25</v>
      </c>
      <c r="F350" t="s">
        <v>181</v>
      </c>
      <c r="G350">
        <v>1</v>
      </c>
      <c r="H350">
        <v>0</v>
      </c>
      <c r="I350">
        <v>1</v>
      </c>
      <c r="J350">
        <v>0</v>
      </c>
      <c r="K350">
        <f t="shared" si="12"/>
        <v>176</v>
      </c>
      <c r="L350" t="s">
        <v>255</v>
      </c>
      <c r="M350" t="s">
        <v>255</v>
      </c>
      <c r="N350" t="s">
        <v>255</v>
      </c>
      <c r="O350" t="s">
        <v>255</v>
      </c>
      <c r="P350">
        <v>195</v>
      </c>
      <c r="Q350">
        <v>9.1999999999999993</v>
      </c>
      <c r="R350" t="s">
        <v>442</v>
      </c>
      <c r="S350" t="str">
        <f t="shared" si="10"/>
        <v>CF1</v>
      </c>
      <c r="T350">
        <f>VLOOKUP(S350,Mang_Elev!$Q:$R,2,FALSE)</f>
        <v>0.39500000000000002</v>
      </c>
    </row>
    <row r="351" spans="1:20" x14ac:dyDescent="0.25">
      <c r="A351" t="s">
        <v>435</v>
      </c>
      <c r="B351" s="2">
        <v>0.52777777777777779</v>
      </c>
      <c r="C351" t="s">
        <v>420</v>
      </c>
      <c r="D351" t="s">
        <v>437</v>
      </c>
      <c r="E351" t="s">
        <v>25</v>
      </c>
      <c r="F351" t="s">
        <v>98</v>
      </c>
      <c r="G351">
        <v>1</v>
      </c>
      <c r="H351">
        <v>0</v>
      </c>
      <c r="I351">
        <v>7</v>
      </c>
      <c r="J351">
        <v>0</v>
      </c>
      <c r="K351">
        <v>224</v>
      </c>
      <c r="L351">
        <v>90</v>
      </c>
      <c r="M351">
        <v>10</v>
      </c>
      <c r="N351">
        <v>0</v>
      </c>
      <c r="O351">
        <v>0</v>
      </c>
      <c r="P351">
        <v>132</v>
      </c>
      <c r="Q351">
        <v>17.5</v>
      </c>
      <c r="R351" t="s">
        <v>443</v>
      </c>
      <c r="S351" t="str">
        <f t="shared" si="10"/>
        <v>HS1</v>
      </c>
      <c r="T351">
        <f>VLOOKUP(S351,Mang_Elev!$Q:$R,2,FALSE)</f>
        <v>0.439</v>
      </c>
    </row>
    <row r="352" spans="1:20" x14ac:dyDescent="0.25">
      <c r="A352" t="s">
        <v>435</v>
      </c>
      <c r="B352" s="2">
        <v>0.52777777777777779</v>
      </c>
      <c r="C352" t="s">
        <v>420</v>
      </c>
      <c r="D352" t="s">
        <v>437</v>
      </c>
      <c r="E352" t="s">
        <v>25</v>
      </c>
      <c r="F352" t="s">
        <v>98</v>
      </c>
      <c r="G352">
        <v>1</v>
      </c>
      <c r="H352">
        <v>0</v>
      </c>
      <c r="I352">
        <v>7</v>
      </c>
      <c r="J352">
        <v>0</v>
      </c>
      <c r="K352">
        <v>224</v>
      </c>
      <c r="L352">
        <v>90</v>
      </c>
      <c r="M352">
        <v>10</v>
      </c>
      <c r="N352">
        <v>0</v>
      </c>
      <c r="O352">
        <v>0</v>
      </c>
      <c r="P352">
        <v>208</v>
      </c>
      <c r="Q352">
        <v>7</v>
      </c>
      <c r="R352" t="s">
        <v>443</v>
      </c>
      <c r="S352" t="str">
        <f t="shared" si="10"/>
        <v>HS1</v>
      </c>
      <c r="T352">
        <f>VLOOKUP(S352,Mang_Elev!$Q:$R,2,FALSE)</f>
        <v>0.439</v>
      </c>
    </row>
    <row r="353" spans="1:20" x14ac:dyDescent="0.25">
      <c r="A353" t="s">
        <v>435</v>
      </c>
      <c r="B353" s="2">
        <v>0.52777777777777779</v>
      </c>
      <c r="C353" t="s">
        <v>420</v>
      </c>
      <c r="D353" t="s">
        <v>437</v>
      </c>
      <c r="E353" t="s">
        <v>25</v>
      </c>
      <c r="F353" t="s">
        <v>98</v>
      </c>
      <c r="G353">
        <v>1</v>
      </c>
      <c r="H353">
        <v>0</v>
      </c>
      <c r="I353">
        <v>7</v>
      </c>
      <c r="J353">
        <v>0</v>
      </c>
      <c r="K353">
        <v>224</v>
      </c>
      <c r="L353">
        <v>90</v>
      </c>
      <c r="M353">
        <v>10</v>
      </c>
      <c r="N353">
        <v>0</v>
      </c>
      <c r="O353">
        <v>0</v>
      </c>
      <c r="P353">
        <v>145</v>
      </c>
      <c r="Q353">
        <v>6.5</v>
      </c>
      <c r="R353" t="s">
        <v>443</v>
      </c>
      <c r="S353" t="str">
        <f t="shared" si="10"/>
        <v>HS1</v>
      </c>
      <c r="T353">
        <f>VLOOKUP(S353,Mang_Elev!$Q:$R,2,FALSE)</f>
        <v>0.439</v>
      </c>
    </row>
    <row r="354" spans="1:20" x14ac:dyDescent="0.25">
      <c r="A354" t="s">
        <v>435</v>
      </c>
      <c r="B354" s="2">
        <v>0.52777777777777779</v>
      </c>
      <c r="C354" t="s">
        <v>420</v>
      </c>
      <c r="D354" t="s">
        <v>437</v>
      </c>
      <c r="E354" t="s">
        <v>25</v>
      </c>
      <c r="F354" t="s">
        <v>98</v>
      </c>
      <c r="G354">
        <v>1</v>
      </c>
      <c r="H354">
        <v>0</v>
      </c>
      <c r="I354">
        <v>7</v>
      </c>
      <c r="J354">
        <v>0</v>
      </c>
      <c r="K354">
        <v>224</v>
      </c>
      <c r="L354">
        <v>90</v>
      </c>
      <c r="M354">
        <v>10</v>
      </c>
      <c r="N354">
        <v>0</v>
      </c>
      <c r="O354">
        <v>0</v>
      </c>
      <c r="P354">
        <v>112</v>
      </c>
      <c r="Q354">
        <v>7.5</v>
      </c>
      <c r="R354" t="s">
        <v>443</v>
      </c>
      <c r="S354" t="str">
        <f t="shared" si="10"/>
        <v>HS1</v>
      </c>
      <c r="T354">
        <f>VLOOKUP(S354,Mang_Elev!$Q:$R,2,FALSE)</f>
        <v>0.439</v>
      </c>
    </row>
    <row r="355" spans="1:20" x14ac:dyDescent="0.25">
      <c r="A355" t="s">
        <v>435</v>
      </c>
      <c r="B355" s="2">
        <v>0.52777777777777779</v>
      </c>
      <c r="C355" t="s">
        <v>420</v>
      </c>
      <c r="D355" t="s">
        <v>437</v>
      </c>
      <c r="E355" t="s">
        <v>25</v>
      </c>
      <c r="F355" t="s">
        <v>98</v>
      </c>
      <c r="G355">
        <v>1</v>
      </c>
      <c r="H355">
        <v>0</v>
      </c>
      <c r="I355">
        <v>7</v>
      </c>
      <c r="J355">
        <v>0</v>
      </c>
      <c r="K355">
        <v>224</v>
      </c>
      <c r="L355">
        <v>90</v>
      </c>
      <c r="M355">
        <v>10</v>
      </c>
      <c r="N355">
        <v>0</v>
      </c>
      <c r="O355">
        <v>0</v>
      </c>
      <c r="P355">
        <v>107</v>
      </c>
      <c r="Q355">
        <v>6.4</v>
      </c>
      <c r="R355" t="s">
        <v>443</v>
      </c>
      <c r="S355" t="str">
        <f t="shared" si="10"/>
        <v>HS1</v>
      </c>
      <c r="T355">
        <f>VLOOKUP(S355,Mang_Elev!$Q:$R,2,FALSE)</f>
        <v>0.439</v>
      </c>
    </row>
    <row r="356" spans="1:20" x14ac:dyDescent="0.25">
      <c r="A356" t="s">
        <v>435</v>
      </c>
      <c r="B356" s="2">
        <v>0.52777777777777779</v>
      </c>
      <c r="C356" t="s">
        <v>420</v>
      </c>
      <c r="D356" t="s">
        <v>437</v>
      </c>
      <c r="E356" t="s">
        <v>25</v>
      </c>
      <c r="F356" t="s">
        <v>98</v>
      </c>
      <c r="G356">
        <v>1</v>
      </c>
      <c r="H356">
        <v>0</v>
      </c>
      <c r="I356">
        <v>7</v>
      </c>
      <c r="J356">
        <v>0</v>
      </c>
      <c r="K356">
        <v>224</v>
      </c>
      <c r="L356">
        <v>90</v>
      </c>
      <c r="M356">
        <v>10</v>
      </c>
      <c r="N356">
        <v>0</v>
      </c>
      <c r="O356">
        <v>0</v>
      </c>
      <c r="P356">
        <v>108</v>
      </c>
      <c r="Q356">
        <v>7.9</v>
      </c>
      <c r="R356" t="s">
        <v>443</v>
      </c>
      <c r="S356" t="str">
        <f t="shared" si="10"/>
        <v>HS1</v>
      </c>
      <c r="T356">
        <f>VLOOKUP(S356,Mang_Elev!$Q:$R,2,FALSE)</f>
        <v>0.439</v>
      </c>
    </row>
    <row r="357" spans="1:20" x14ac:dyDescent="0.25">
      <c r="A357" t="s">
        <v>435</v>
      </c>
      <c r="B357" s="2">
        <v>0.52777777777777779</v>
      </c>
      <c r="C357" t="s">
        <v>420</v>
      </c>
      <c r="D357" t="s">
        <v>437</v>
      </c>
      <c r="E357" t="s">
        <v>25</v>
      </c>
      <c r="F357" t="s">
        <v>98</v>
      </c>
      <c r="G357">
        <v>1</v>
      </c>
      <c r="H357">
        <v>0</v>
      </c>
      <c r="I357">
        <v>7</v>
      </c>
      <c r="J357">
        <v>0</v>
      </c>
      <c r="K357">
        <v>224</v>
      </c>
      <c r="L357">
        <v>90</v>
      </c>
      <c r="M357">
        <v>10</v>
      </c>
      <c r="N357">
        <v>0</v>
      </c>
      <c r="O357">
        <v>0</v>
      </c>
      <c r="P357">
        <v>92</v>
      </c>
      <c r="Q357">
        <v>5</v>
      </c>
      <c r="R357" t="s">
        <v>443</v>
      </c>
      <c r="S357" t="str">
        <f t="shared" si="10"/>
        <v>HS1</v>
      </c>
      <c r="T357">
        <f>VLOOKUP(S357,Mang_Elev!$Q:$R,2,FALSE)</f>
        <v>0.439</v>
      </c>
    </row>
    <row r="358" spans="1:20" x14ac:dyDescent="0.25">
      <c r="A358" t="s">
        <v>435</v>
      </c>
      <c r="B358" s="2">
        <v>0.52777777777777779</v>
      </c>
      <c r="C358" t="s">
        <v>420</v>
      </c>
      <c r="D358" t="s">
        <v>437</v>
      </c>
      <c r="E358" t="s">
        <v>25</v>
      </c>
      <c r="F358" t="s">
        <v>98</v>
      </c>
      <c r="G358">
        <v>1</v>
      </c>
      <c r="H358">
        <v>0</v>
      </c>
      <c r="I358">
        <v>7</v>
      </c>
      <c r="J358">
        <v>0</v>
      </c>
      <c r="K358">
        <v>224</v>
      </c>
      <c r="L358">
        <v>90</v>
      </c>
      <c r="M358">
        <v>10</v>
      </c>
      <c r="N358">
        <v>0</v>
      </c>
      <c r="O358">
        <v>0</v>
      </c>
      <c r="P358">
        <v>128</v>
      </c>
      <c r="Q358">
        <v>7.9</v>
      </c>
      <c r="R358" t="s">
        <v>443</v>
      </c>
      <c r="S358" t="str">
        <f t="shared" si="10"/>
        <v>HS1</v>
      </c>
      <c r="T358">
        <f>VLOOKUP(S358,Mang_Elev!$Q:$R,2,FALSE)</f>
        <v>0.439</v>
      </c>
    </row>
    <row r="359" spans="1:20" x14ac:dyDescent="0.25">
      <c r="A359" t="s">
        <v>435</v>
      </c>
      <c r="B359" s="2">
        <v>0.52777777777777779</v>
      </c>
      <c r="C359" t="s">
        <v>420</v>
      </c>
      <c r="D359" t="s">
        <v>437</v>
      </c>
      <c r="E359" t="s">
        <v>25</v>
      </c>
      <c r="F359" t="s">
        <v>98</v>
      </c>
      <c r="G359">
        <v>1</v>
      </c>
      <c r="H359">
        <v>0</v>
      </c>
      <c r="I359">
        <v>7</v>
      </c>
      <c r="J359">
        <v>0</v>
      </c>
      <c r="K359">
        <v>224</v>
      </c>
      <c r="L359">
        <v>90</v>
      </c>
      <c r="M359">
        <v>10</v>
      </c>
      <c r="N359">
        <v>0</v>
      </c>
      <c r="O359">
        <v>0</v>
      </c>
      <c r="P359">
        <v>104</v>
      </c>
      <c r="Q359">
        <v>8</v>
      </c>
      <c r="R359" t="s">
        <v>443</v>
      </c>
      <c r="S359" t="str">
        <f t="shared" si="10"/>
        <v>HS1</v>
      </c>
      <c r="T359">
        <f>VLOOKUP(S359,Mang_Elev!$Q:$R,2,FALSE)</f>
        <v>0.439</v>
      </c>
    </row>
    <row r="360" spans="1:20" x14ac:dyDescent="0.25">
      <c r="A360" t="s">
        <v>435</v>
      </c>
      <c r="B360" s="2">
        <v>0.52777777777777779</v>
      </c>
      <c r="C360" t="s">
        <v>420</v>
      </c>
      <c r="D360" t="s">
        <v>437</v>
      </c>
      <c r="E360" t="s">
        <v>25</v>
      </c>
      <c r="F360" t="s">
        <v>98</v>
      </c>
      <c r="G360">
        <v>1</v>
      </c>
      <c r="H360">
        <v>0</v>
      </c>
      <c r="I360">
        <v>7</v>
      </c>
      <c r="J360">
        <v>0</v>
      </c>
      <c r="K360">
        <v>224</v>
      </c>
      <c r="L360">
        <v>90</v>
      </c>
      <c r="M360">
        <v>10</v>
      </c>
      <c r="N360">
        <v>0</v>
      </c>
      <c r="O360">
        <v>0</v>
      </c>
      <c r="P360">
        <v>115</v>
      </c>
      <c r="Q360">
        <v>5.5</v>
      </c>
      <c r="R360" t="s">
        <v>443</v>
      </c>
      <c r="S360" t="str">
        <f t="shared" si="10"/>
        <v>HS1</v>
      </c>
      <c r="T360">
        <f>VLOOKUP(S360,Mang_Elev!$Q:$R,2,FALSE)</f>
        <v>0.439</v>
      </c>
    </row>
    <row r="361" spans="1:20" x14ac:dyDescent="0.25">
      <c r="A361" t="s">
        <v>435</v>
      </c>
      <c r="B361" s="2">
        <v>0.52777777777777779</v>
      </c>
      <c r="C361" t="s">
        <v>420</v>
      </c>
      <c r="D361" t="s">
        <v>437</v>
      </c>
      <c r="E361" t="s">
        <v>25</v>
      </c>
      <c r="F361" t="s">
        <v>98</v>
      </c>
      <c r="G361">
        <v>1</v>
      </c>
      <c r="H361">
        <v>2</v>
      </c>
      <c r="I361">
        <v>1</v>
      </c>
      <c r="J361">
        <v>0</v>
      </c>
      <c r="K361">
        <v>134</v>
      </c>
      <c r="L361">
        <v>90</v>
      </c>
      <c r="M361">
        <v>10</v>
      </c>
      <c r="N361">
        <v>0</v>
      </c>
      <c r="O361">
        <v>0</v>
      </c>
      <c r="P361">
        <v>127</v>
      </c>
      <c r="Q361">
        <v>7</v>
      </c>
      <c r="R361" t="s">
        <v>443</v>
      </c>
      <c r="S361" t="str">
        <f t="shared" si="10"/>
        <v>HS1</v>
      </c>
      <c r="T361">
        <f>VLOOKUP(S361,Mang_Elev!$Q:$R,2,FALSE)</f>
        <v>0.439</v>
      </c>
    </row>
    <row r="362" spans="1:20" x14ac:dyDescent="0.25">
      <c r="A362" t="s">
        <v>435</v>
      </c>
      <c r="B362" s="2">
        <v>0.52777777777777779</v>
      </c>
      <c r="C362" t="s">
        <v>420</v>
      </c>
      <c r="D362" t="s">
        <v>437</v>
      </c>
      <c r="E362" t="s">
        <v>25</v>
      </c>
      <c r="F362" t="s">
        <v>98</v>
      </c>
      <c r="G362">
        <v>1</v>
      </c>
      <c r="H362">
        <v>2</v>
      </c>
      <c r="I362">
        <v>1</v>
      </c>
      <c r="J362">
        <v>0</v>
      </c>
      <c r="K362">
        <v>134</v>
      </c>
      <c r="L362">
        <v>90</v>
      </c>
      <c r="M362">
        <v>10</v>
      </c>
      <c r="N362">
        <v>0</v>
      </c>
      <c r="O362">
        <v>0</v>
      </c>
      <c r="P362">
        <v>135</v>
      </c>
      <c r="Q362">
        <v>9</v>
      </c>
      <c r="R362" t="s">
        <v>443</v>
      </c>
      <c r="S362" t="str">
        <f t="shared" si="10"/>
        <v>HS1</v>
      </c>
      <c r="T362">
        <f>VLOOKUP(S362,Mang_Elev!$Q:$R,2,FALSE)</f>
        <v>0.439</v>
      </c>
    </row>
    <row r="363" spans="1:20" x14ac:dyDescent="0.25">
      <c r="A363" t="s">
        <v>435</v>
      </c>
      <c r="B363" s="2">
        <v>0.52777777777777779</v>
      </c>
      <c r="C363" t="s">
        <v>420</v>
      </c>
      <c r="D363" t="s">
        <v>437</v>
      </c>
      <c r="E363" t="s">
        <v>25</v>
      </c>
      <c r="F363" t="s">
        <v>98</v>
      </c>
      <c r="G363">
        <v>1</v>
      </c>
      <c r="H363">
        <v>2</v>
      </c>
      <c r="I363">
        <v>1</v>
      </c>
      <c r="J363">
        <v>0</v>
      </c>
      <c r="K363">
        <v>134</v>
      </c>
      <c r="L363">
        <v>90</v>
      </c>
      <c r="M363">
        <v>10</v>
      </c>
      <c r="N363">
        <v>0</v>
      </c>
      <c r="O363">
        <v>0</v>
      </c>
      <c r="P363">
        <v>192</v>
      </c>
      <c r="Q363">
        <v>6</v>
      </c>
      <c r="R363" t="s">
        <v>443</v>
      </c>
      <c r="S363" t="str">
        <f t="shared" si="10"/>
        <v>HS1</v>
      </c>
      <c r="T363">
        <f>VLOOKUP(S363,Mang_Elev!$Q:$R,2,FALSE)</f>
        <v>0.439</v>
      </c>
    </row>
    <row r="364" spans="1:20" x14ac:dyDescent="0.25">
      <c r="A364" t="s">
        <v>435</v>
      </c>
      <c r="B364" s="2">
        <v>0.52777777777777779</v>
      </c>
      <c r="C364" t="s">
        <v>420</v>
      </c>
      <c r="D364" t="s">
        <v>437</v>
      </c>
      <c r="E364" t="s">
        <v>25</v>
      </c>
      <c r="F364" t="s">
        <v>98</v>
      </c>
      <c r="G364">
        <v>1</v>
      </c>
      <c r="H364">
        <v>2</v>
      </c>
      <c r="I364">
        <v>1</v>
      </c>
      <c r="J364">
        <v>0</v>
      </c>
      <c r="K364">
        <v>134</v>
      </c>
      <c r="L364">
        <v>90</v>
      </c>
      <c r="M364">
        <v>10</v>
      </c>
      <c r="N364">
        <v>0</v>
      </c>
      <c r="O364">
        <v>0</v>
      </c>
      <c r="P364">
        <v>180</v>
      </c>
      <c r="Q364">
        <v>6</v>
      </c>
      <c r="R364" t="s">
        <v>443</v>
      </c>
      <c r="S364" t="str">
        <f t="shared" si="10"/>
        <v>HS1</v>
      </c>
      <c r="T364">
        <f>VLOOKUP(S364,Mang_Elev!$Q:$R,2,FALSE)</f>
        <v>0.439</v>
      </c>
    </row>
    <row r="365" spans="1:20" x14ac:dyDescent="0.25">
      <c r="A365" t="s">
        <v>435</v>
      </c>
      <c r="B365" s="2">
        <v>0.52777777777777779</v>
      </c>
      <c r="C365" t="s">
        <v>420</v>
      </c>
      <c r="D365" t="s">
        <v>437</v>
      </c>
      <c r="E365" t="s">
        <v>25</v>
      </c>
      <c r="F365" t="s">
        <v>98</v>
      </c>
      <c r="G365">
        <v>1</v>
      </c>
      <c r="H365">
        <v>2</v>
      </c>
      <c r="I365">
        <v>1</v>
      </c>
      <c r="J365">
        <v>0</v>
      </c>
      <c r="K365">
        <v>134</v>
      </c>
      <c r="L365">
        <v>90</v>
      </c>
      <c r="M365">
        <v>10</v>
      </c>
      <c r="N365">
        <v>0</v>
      </c>
      <c r="O365">
        <v>0</v>
      </c>
      <c r="P365">
        <v>92</v>
      </c>
      <c r="Q365">
        <v>6</v>
      </c>
      <c r="R365" t="s">
        <v>443</v>
      </c>
      <c r="S365" t="str">
        <f t="shared" si="10"/>
        <v>HS1</v>
      </c>
      <c r="T365">
        <f>VLOOKUP(S365,Mang_Elev!$Q:$R,2,FALSE)</f>
        <v>0.439</v>
      </c>
    </row>
    <row r="366" spans="1:20" x14ac:dyDescent="0.25">
      <c r="A366" t="s">
        <v>435</v>
      </c>
      <c r="B366" s="2">
        <v>0.52777777777777779</v>
      </c>
      <c r="C366" t="s">
        <v>420</v>
      </c>
      <c r="D366" t="s">
        <v>437</v>
      </c>
      <c r="E366" t="s">
        <v>25</v>
      </c>
      <c r="F366" t="s">
        <v>98</v>
      </c>
      <c r="G366">
        <v>1</v>
      </c>
      <c r="H366">
        <v>2</v>
      </c>
      <c r="I366">
        <v>1</v>
      </c>
      <c r="J366">
        <v>0</v>
      </c>
      <c r="K366">
        <v>134</v>
      </c>
      <c r="L366">
        <v>90</v>
      </c>
      <c r="M366">
        <v>10</v>
      </c>
      <c r="N366">
        <v>0</v>
      </c>
      <c r="O366">
        <v>0</v>
      </c>
      <c r="P366">
        <v>203</v>
      </c>
      <c r="Q366">
        <v>5</v>
      </c>
      <c r="R366" t="s">
        <v>443</v>
      </c>
      <c r="S366" t="str">
        <f t="shared" si="10"/>
        <v>HS1</v>
      </c>
      <c r="T366">
        <f>VLOOKUP(S366,Mang_Elev!$Q:$R,2,FALSE)</f>
        <v>0.439</v>
      </c>
    </row>
    <row r="367" spans="1:20" x14ac:dyDescent="0.25">
      <c r="A367" t="s">
        <v>435</v>
      </c>
      <c r="B367" s="2">
        <v>0.52777777777777779</v>
      </c>
      <c r="C367" t="s">
        <v>420</v>
      </c>
      <c r="D367" t="s">
        <v>437</v>
      </c>
      <c r="E367" t="s">
        <v>25</v>
      </c>
      <c r="F367" t="s">
        <v>98</v>
      </c>
      <c r="G367">
        <v>1</v>
      </c>
      <c r="H367">
        <v>2</v>
      </c>
      <c r="I367">
        <v>1</v>
      </c>
      <c r="J367">
        <v>0</v>
      </c>
      <c r="K367">
        <v>134</v>
      </c>
      <c r="L367">
        <v>90</v>
      </c>
      <c r="M367">
        <v>10</v>
      </c>
      <c r="N367">
        <v>0</v>
      </c>
      <c r="O367">
        <v>0</v>
      </c>
      <c r="P367">
        <v>142</v>
      </c>
      <c r="Q367">
        <v>5</v>
      </c>
      <c r="R367" t="s">
        <v>443</v>
      </c>
      <c r="S367" t="str">
        <f t="shared" si="10"/>
        <v>HS1</v>
      </c>
      <c r="T367">
        <f>VLOOKUP(S367,Mang_Elev!$Q:$R,2,FALSE)</f>
        <v>0.439</v>
      </c>
    </row>
    <row r="368" spans="1:20" x14ac:dyDescent="0.25">
      <c r="A368" t="s">
        <v>435</v>
      </c>
      <c r="B368" s="2">
        <v>0.52777777777777779</v>
      </c>
      <c r="C368" t="s">
        <v>420</v>
      </c>
      <c r="D368" t="s">
        <v>437</v>
      </c>
      <c r="E368" t="s">
        <v>25</v>
      </c>
      <c r="F368" t="s">
        <v>98</v>
      </c>
      <c r="G368">
        <v>1</v>
      </c>
      <c r="H368">
        <v>2</v>
      </c>
      <c r="I368">
        <v>1</v>
      </c>
      <c r="J368">
        <v>0</v>
      </c>
      <c r="K368">
        <v>134</v>
      </c>
      <c r="L368">
        <v>90</v>
      </c>
      <c r="M368">
        <v>10</v>
      </c>
      <c r="N368">
        <v>0</v>
      </c>
      <c r="O368">
        <v>0</v>
      </c>
      <c r="P368">
        <v>103</v>
      </c>
      <c r="Q368">
        <v>3</v>
      </c>
      <c r="R368" t="s">
        <v>443</v>
      </c>
      <c r="S368" t="str">
        <f t="shared" si="10"/>
        <v>HS1</v>
      </c>
      <c r="T368">
        <f>VLOOKUP(S368,Mang_Elev!$Q:$R,2,FALSE)</f>
        <v>0.439</v>
      </c>
    </row>
    <row r="369" spans="1:20" x14ac:dyDescent="0.25">
      <c r="A369" t="s">
        <v>435</v>
      </c>
      <c r="B369" s="2">
        <v>0.52777777777777779</v>
      </c>
      <c r="C369" t="s">
        <v>420</v>
      </c>
      <c r="D369" t="s">
        <v>437</v>
      </c>
      <c r="E369" t="s">
        <v>25</v>
      </c>
      <c r="F369" t="s">
        <v>98</v>
      </c>
      <c r="G369">
        <v>1</v>
      </c>
      <c r="H369">
        <v>2</v>
      </c>
      <c r="I369">
        <v>1</v>
      </c>
      <c r="J369">
        <v>0</v>
      </c>
      <c r="K369">
        <v>134</v>
      </c>
      <c r="L369">
        <v>90</v>
      </c>
      <c r="M369">
        <v>10</v>
      </c>
      <c r="N369">
        <v>0</v>
      </c>
      <c r="O369">
        <v>0</v>
      </c>
      <c r="P369">
        <v>170</v>
      </c>
      <c r="Q369">
        <v>9</v>
      </c>
      <c r="R369" t="s">
        <v>443</v>
      </c>
      <c r="S369" t="str">
        <f t="shared" si="10"/>
        <v>HS1</v>
      </c>
      <c r="T369">
        <f>VLOOKUP(S369,Mang_Elev!$Q:$R,2,FALSE)</f>
        <v>0.439</v>
      </c>
    </row>
    <row r="370" spans="1:20" x14ac:dyDescent="0.25">
      <c r="A370" t="s">
        <v>435</v>
      </c>
      <c r="B370" s="2">
        <v>0.52777777777777779</v>
      </c>
      <c r="C370" t="s">
        <v>420</v>
      </c>
      <c r="D370" t="s">
        <v>437</v>
      </c>
      <c r="E370" t="s">
        <v>25</v>
      </c>
      <c r="F370" t="s">
        <v>98</v>
      </c>
      <c r="G370">
        <v>1</v>
      </c>
      <c r="H370">
        <v>2</v>
      </c>
      <c r="I370">
        <v>1</v>
      </c>
      <c r="J370">
        <v>0</v>
      </c>
      <c r="K370">
        <v>134</v>
      </c>
      <c r="L370">
        <v>90</v>
      </c>
      <c r="M370">
        <v>10</v>
      </c>
      <c r="N370">
        <v>0</v>
      </c>
      <c r="O370">
        <v>0</v>
      </c>
      <c r="P370">
        <v>208</v>
      </c>
      <c r="Q370">
        <v>9.8000000000000007</v>
      </c>
      <c r="R370" t="s">
        <v>443</v>
      </c>
      <c r="S370" t="str">
        <f t="shared" si="10"/>
        <v>HS1</v>
      </c>
      <c r="T370">
        <f>VLOOKUP(S370,Mang_Elev!$Q:$R,2,FALSE)</f>
        <v>0.439</v>
      </c>
    </row>
    <row r="371" spans="1:20" x14ac:dyDescent="0.25">
      <c r="A371" t="s">
        <v>435</v>
      </c>
      <c r="B371" s="2">
        <v>0.55763888888888891</v>
      </c>
      <c r="C371" t="s">
        <v>420</v>
      </c>
      <c r="D371" t="s">
        <v>437</v>
      </c>
      <c r="E371" t="s">
        <v>25</v>
      </c>
      <c r="F371" t="s">
        <v>98</v>
      </c>
      <c r="G371">
        <v>2</v>
      </c>
      <c r="H371">
        <v>4</v>
      </c>
      <c r="I371">
        <v>9</v>
      </c>
      <c r="J371">
        <v>0</v>
      </c>
      <c r="K371">
        <v>126</v>
      </c>
      <c r="L371">
        <v>100</v>
      </c>
      <c r="M371">
        <v>0</v>
      </c>
      <c r="N371">
        <v>0</v>
      </c>
      <c r="O371">
        <v>0</v>
      </c>
      <c r="P371">
        <v>35</v>
      </c>
      <c r="Q371">
        <v>7</v>
      </c>
      <c r="S371" t="str">
        <f t="shared" si="10"/>
        <v>HS2</v>
      </c>
      <c r="T371">
        <f>VLOOKUP(S371,Mang_Elev!$Q:$R,2,FALSE)</f>
        <v>0.245</v>
      </c>
    </row>
    <row r="372" spans="1:20" x14ac:dyDescent="0.25">
      <c r="A372" t="s">
        <v>435</v>
      </c>
      <c r="B372" s="2">
        <v>0.55763888888888891</v>
      </c>
      <c r="C372" t="s">
        <v>420</v>
      </c>
      <c r="D372" t="s">
        <v>437</v>
      </c>
      <c r="E372" t="s">
        <v>25</v>
      </c>
      <c r="F372" t="s">
        <v>98</v>
      </c>
      <c r="G372">
        <v>2</v>
      </c>
      <c r="H372">
        <v>4</v>
      </c>
      <c r="I372">
        <v>9</v>
      </c>
      <c r="J372">
        <v>0</v>
      </c>
      <c r="K372">
        <v>126</v>
      </c>
      <c r="L372">
        <v>100</v>
      </c>
      <c r="M372">
        <v>0</v>
      </c>
      <c r="N372">
        <v>0</v>
      </c>
      <c r="O372">
        <v>0</v>
      </c>
      <c r="P372">
        <v>67</v>
      </c>
      <c r="Q372">
        <v>4</v>
      </c>
      <c r="S372" t="str">
        <f t="shared" si="10"/>
        <v>HS2</v>
      </c>
      <c r="T372">
        <f>VLOOKUP(S372,Mang_Elev!$Q:$R,2,FALSE)</f>
        <v>0.245</v>
      </c>
    </row>
    <row r="373" spans="1:20" x14ac:dyDescent="0.25">
      <c r="A373" t="s">
        <v>435</v>
      </c>
      <c r="B373" s="2">
        <v>0.55763888888888891</v>
      </c>
      <c r="C373" t="s">
        <v>420</v>
      </c>
      <c r="D373" t="s">
        <v>437</v>
      </c>
      <c r="E373" t="s">
        <v>25</v>
      </c>
      <c r="F373" t="s">
        <v>98</v>
      </c>
      <c r="G373">
        <v>2</v>
      </c>
      <c r="H373">
        <v>4</v>
      </c>
      <c r="I373">
        <v>9</v>
      </c>
      <c r="J373">
        <v>0</v>
      </c>
      <c r="K373">
        <v>126</v>
      </c>
      <c r="L373">
        <v>100</v>
      </c>
      <c r="M373">
        <v>0</v>
      </c>
      <c r="N373">
        <v>0</v>
      </c>
      <c r="O373">
        <v>0</v>
      </c>
      <c r="P373">
        <v>132</v>
      </c>
      <c r="Q373">
        <v>7.2</v>
      </c>
      <c r="S373" t="str">
        <f t="shared" si="10"/>
        <v>HS2</v>
      </c>
      <c r="T373">
        <f>VLOOKUP(S373,Mang_Elev!$Q:$R,2,FALSE)</f>
        <v>0.245</v>
      </c>
    </row>
    <row r="374" spans="1:20" x14ac:dyDescent="0.25">
      <c r="A374" t="s">
        <v>435</v>
      </c>
      <c r="B374" s="2">
        <v>0.55763888888888891</v>
      </c>
      <c r="C374" t="s">
        <v>420</v>
      </c>
      <c r="D374" t="s">
        <v>437</v>
      </c>
      <c r="E374" t="s">
        <v>25</v>
      </c>
      <c r="F374" t="s">
        <v>98</v>
      </c>
      <c r="G374">
        <v>2</v>
      </c>
      <c r="H374">
        <v>4</v>
      </c>
      <c r="I374">
        <v>9</v>
      </c>
      <c r="J374">
        <v>0</v>
      </c>
      <c r="K374">
        <v>126</v>
      </c>
      <c r="L374">
        <v>100</v>
      </c>
      <c r="M374">
        <v>0</v>
      </c>
      <c r="N374">
        <v>0</v>
      </c>
      <c r="O374">
        <v>0</v>
      </c>
      <c r="P374">
        <v>118</v>
      </c>
      <c r="Q374">
        <v>7</v>
      </c>
      <c r="S374" t="str">
        <f t="shared" si="10"/>
        <v>HS2</v>
      </c>
      <c r="T374">
        <f>VLOOKUP(S374,Mang_Elev!$Q:$R,2,FALSE)</f>
        <v>0.245</v>
      </c>
    </row>
    <row r="375" spans="1:20" x14ac:dyDescent="0.25">
      <c r="A375" t="s">
        <v>435</v>
      </c>
      <c r="B375" s="2">
        <v>0.55763888888888891</v>
      </c>
      <c r="C375" t="s">
        <v>420</v>
      </c>
      <c r="D375" t="s">
        <v>437</v>
      </c>
      <c r="E375" t="s">
        <v>25</v>
      </c>
      <c r="F375" t="s">
        <v>98</v>
      </c>
      <c r="G375">
        <v>2</v>
      </c>
      <c r="H375">
        <v>4</v>
      </c>
      <c r="I375">
        <v>9</v>
      </c>
      <c r="J375">
        <v>0</v>
      </c>
      <c r="K375">
        <v>126</v>
      </c>
      <c r="L375">
        <v>100</v>
      </c>
      <c r="M375">
        <v>0</v>
      </c>
      <c r="N375">
        <v>0</v>
      </c>
      <c r="O375">
        <v>0</v>
      </c>
      <c r="P375">
        <v>30</v>
      </c>
      <c r="Q375">
        <v>8</v>
      </c>
      <c r="S375" t="str">
        <f t="shared" si="10"/>
        <v>HS2</v>
      </c>
      <c r="T375">
        <f>VLOOKUP(S375,Mang_Elev!$Q:$R,2,FALSE)</f>
        <v>0.245</v>
      </c>
    </row>
    <row r="376" spans="1:20" x14ac:dyDescent="0.25">
      <c r="A376" t="s">
        <v>435</v>
      </c>
      <c r="B376" s="2">
        <v>0.55763888888888891</v>
      </c>
      <c r="C376" t="s">
        <v>420</v>
      </c>
      <c r="D376" t="s">
        <v>437</v>
      </c>
      <c r="E376" t="s">
        <v>25</v>
      </c>
      <c r="F376" t="s">
        <v>98</v>
      </c>
      <c r="G376">
        <v>2</v>
      </c>
      <c r="H376">
        <v>4</v>
      </c>
      <c r="I376">
        <v>9</v>
      </c>
      <c r="J376">
        <v>0</v>
      </c>
      <c r="K376">
        <v>126</v>
      </c>
      <c r="L376">
        <v>100</v>
      </c>
      <c r="M376">
        <v>0</v>
      </c>
      <c r="N376">
        <v>0</v>
      </c>
      <c r="O376">
        <v>0</v>
      </c>
      <c r="P376">
        <v>36</v>
      </c>
      <c r="Q376">
        <v>7</v>
      </c>
      <c r="S376" t="str">
        <f t="shared" si="10"/>
        <v>HS2</v>
      </c>
      <c r="T376">
        <f>VLOOKUP(S376,Mang_Elev!$Q:$R,2,FALSE)</f>
        <v>0.245</v>
      </c>
    </row>
    <row r="377" spans="1:20" x14ac:dyDescent="0.25">
      <c r="A377" t="s">
        <v>435</v>
      </c>
      <c r="B377" s="2">
        <v>0.55763888888888891</v>
      </c>
      <c r="C377" t="s">
        <v>420</v>
      </c>
      <c r="D377" t="s">
        <v>437</v>
      </c>
      <c r="E377" t="s">
        <v>25</v>
      </c>
      <c r="F377" t="s">
        <v>98</v>
      </c>
      <c r="G377">
        <v>2</v>
      </c>
      <c r="H377">
        <v>4</v>
      </c>
      <c r="I377">
        <v>9</v>
      </c>
      <c r="J377">
        <v>0</v>
      </c>
      <c r="K377">
        <v>126</v>
      </c>
      <c r="L377">
        <v>100</v>
      </c>
      <c r="M377">
        <v>0</v>
      </c>
      <c r="N377">
        <v>0</v>
      </c>
      <c r="O377">
        <v>0</v>
      </c>
      <c r="P377">
        <v>20</v>
      </c>
      <c r="Q377">
        <v>6.5</v>
      </c>
      <c r="S377" t="str">
        <f t="shared" si="10"/>
        <v>HS2</v>
      </c>
      <c r="T377">
        <f>VLOOKUP(S377,Mang_Elev!$Q:$R,2,FALSE)</f>
        <v>0.245</v>
      </c>
    </row>
    <row r="378" spans="1:20" x14ac:dyDescent="0.25">
      <c r="A378" t="s">
        <v>435</v>
      </c>
      <c r="B378" s="2">
        <v>0.55763888888888891</v>
      </c>
      <c r="C378" t="s">
        <v>420</v>
      </c>
      <c r="D378" t="s">
        <v>437</v>
      </c>
      <c r="E378" t="s">
        <v>25</v>
      </c>
      <c r="F378" t="s">
        <v>98</v>
      </c>
      <c r="G378">
        <v>2</v>
      </c>
      <c r="H378">
        <v>4</v>
      </c>
      <c r="I378">
        <v>9</v>
      </c>
      <c r="J378">
        <v>0</v>
      </c>
      <c r="K378">
        <v>126</v>
      </c>
      <c r="L378">
        <v>100</v>
      </c>
      <c r="M378">
        <v>0</v>
      </c>
      <c r="N378">
        <v>0</v>
      </c>
      <c r="O378">
        <v>0</v>
      </c>
      <c r="P378">
        <v>85</v>
      </c>
      <c r="Q378">
        <v>6</v>
      </c>
      <c r="S378" t="str">
        <f t="shared" si="10"/>
        <v>HS2</v>
      </c>
      <c r="T378">
        <f>VLOOKUP(S378,Mang_Elev!$Q:$R,2,FALSE)</f>
        <v>0.245</v>
      </c>
    </row>
    <row r="379" spans="1:20" x14ac:dyDescent="0.25">
      <c r="A379" t="s">
        <v>435</v>
      </c>
      <c r="B379" s="2">
        <v>0.55763888888888891</v>
      </c>
      <c r="C379" t="s">
        <v>420</v>
      </c>
      <c r="D379" t="s">
        <v>437</v>
      </c>
      <c r="E379" t="s">
        <v>25</v>
      </c>
      <c r="F379" t="s">
        <v>98</v>
      </c>
      <c r="G379">
        <v>2</v>
      </c>
      <c r="H379">
        <v>4</v>
      </c>
      <c r="I379">
        <v>9</v>
      </c>
      <c r="J379">
        <v>0</v>
      </c>
      <c r="K379">
        <v>126</v>
      </c>
      <c r="L379">
        <v>100</v>
      </c>
      <c r="M379">
        <v>0</v>
      </c>
      <c r="N379">
        <v>0</v>
      </c>
      <c r="O379">
        <v>0</v>
      </c>
      <c r="P379">
        <v>117</v>
      </c>
      <c r="Q379">
        <v>7</v>
      </c>
      <c r="S379" t="str">
        <f t="shared" si="10"/>
        <v>HS2</v>
      </c>
      <c r="T379">
        <f>VLOOKUP(S379,Mang_Elev!$Q:$R,2,FALSE)</f>
        <v>0.245</v>
      </c>
    </row>
    <row r="380" spans="1:20" x14ac:dyDescent="0.25">
      <c r="A380" t="s">
        <v>435</v>
      </c>
      <c r="B380" s="2">
        <v>0.55763888888888891</v>
      </c>
      <c r="C380" t="s">
        <v>420</v>
      </c>
      <c r="D380" t="s">
        <v>437</v>
      </c>
      <c r="E380" t="s">
        <v>25</v>
      </c>
      <c r="F380" t="s">
        <v>98</v>
      </c>
      <c r="G380">
        <v>2</v>
      </c>
      <c r="H380">
        <v>4</v>
      </c>
      <c r="I380">
        <v>9</v>
      </c>
      <c r="J380">
        <v>0</v>
      </c>
      <c r="K380">
        <v>126</v>
      </c>
      <c r="L380">
        <v>100</v>
      </c>
      <c r="M380">
        <v>0</v>
      </c>
      <c r="N380">
        <v>0</v>
      </c>
      <c r="O380">
        <v>0</v>
      </c>
      <c r="P380">
        <v>160</v>
      </c>
      <c r="Q380">
        <v>6</v>
      </c>
      <c r="S380" t="str">
        <f t="shared" si="10"/>
        <v>HS2</v>
      </c>
      <c r="T380">
        <f>VLOOKUP(S380,Mang_Elev!$Q:$R,2,FALSE)</f>
        <v>0.245</v>
      </c>
    </row>
    <row r="381" spans="1:20" x14ac:dyDescent="0.25">
      <c r="A381" t="s">
        <v>435</v>
      </c>
      <c r="B381" s="2">
        <v>0.55763888888888891</v>
      </c>
      <c r="C381" t="s">
        <v>420</v>
      </c>
      <c r="D381" t="s">
        <v>437</v>
      </c>
      <c r="E381" t="s">
        <v>25</v>
      </c>
      <c r="F381" t="s">
        <v>98</v>
      </c>
      <c r="G381">
        <v>2</v>
      </c>
      <c r="H381">
        <v>0</v>
      </c>
      <c r="I381">
        <v>3</v>
      </c>
      <c r="J381">
        <v>0</v>
      </c>
      <c r="K381">
        <v>172</v>
      </c>
      <c r="L381">
        <v>100</v>
      </c>
      <c r="M381">
        <v>0</v>
      </c>
      <c r="N381">
        <v>0</v>
      </c>
      <c r="O381">
        <v>0</v>
      </c>
      <c r="P381">
        <v>145</v>
      </c>
      <c r="Q381">
        <v>5</v>
      </c>
      <c r="S381" t="str">
        <f t="shared" si="10"/>
        <v>HS2</v>
      </c>
      <c r="T381">
        <f>VLOOKUP(S381,Mang_Elev!$Q:$R,2,FALSE)</f>
        <v>0.245</v>
      </c>
    </row>
    <row r="382" spans="1:20" x14ac:dyDescent="0.25">
      <c r="A382" t="s">
        <v>435</v>
      </c>
      <c r="B382" s="2">
        <v>0.55763888888888891</v>
      </c>
      <c r="C382" t="s">
        <v>420</v>
      </c>
      <c r="D382" t="s">
        <v>437</v>
      </c>
      <c r="E382" t="s">
        <v>25</v>
      </c>
      <c r="F382" t="s">
        <v>98</v>
      </c>
      <c r="G382">
        <v>2</v>
      </c>
      <c r="H382">
        <v>0</v>
      </c>
      <c r="I382">
        <v>3</v>
      </c>
      <c r="J382">
        <v>0</v>
      </c>
      <c r="K382">
        <v>172</v>
      </c>
      <c r="L382">
        <v>100</v>
      </c>
      <c r="M382">
        <v>0</v>
      </c>
      <c r="N382">
        <v>0</v>
      </c>
      <c r="O382">
        <v>0</v>
      </c>
      <c r="P382">
        <v>192</v>
      </c>
      <c r="Q382">
        <v>6</v>
      </c>
      <c r="S382" t="str">
        <f t="shared" si="10"/>
        <v>HS2</v>
      </c>
      <c r="T382">
        <f>VLOOKUP(S382,Mang_Elev!$Q:$R,2,FALSE)</f>
        <v>0.245</v>
      </c>
    </row>
    <row r="383" spans="1:20" x14ac:dyDescent="0.25">
      <c r="A383" t="s">
        <v>435</v>
      </c>
      <c r="B383" s="2">
        <v>0.55763888888888891</v>
      </c>
      <c r="C383" t="s">
        <v>420</v>
      </c>
      <c r="D383" t="s">
        <v>437</v>
      </c>
      <c r="E383" t="s">
        <v>25</v>
      </c>
      <c r="F383" t="s">
        <v>98</v>
      </c>
      <c r="G383">
        <v>2</v>
      </c>
      <c r="H383">
        <v>0</v>
      </c>
      <c r="I383">
        <v>3</v>
      </c>
      <c r="J383">
        <v>0</v>
      </c>
      <c r="K383">
        <v>172</v>
      </c>
      <c r="L383">
        <v>100</v>
      </c>
      <c r="M383">
        <v>0</v>
      </c>
      <c r="N383">
        <v>0</v>
      </c>
      <c r="O383">
        <v>0</v>
      </c>
      <c r="P383">
        <v>175</v>
      </c>
      <c r="Q383">
        <v>5</v>
      </c>
      <c r="S383" t="str">
        <f t="shared" si="10"/>
        <v>HS2</v>
      </c>
      <c r="T383">
        <f>VLOOKUP(S383,Mang_Elev!$Q:$R,2,FALSE)</f>
        <v>0.245</v>
      </c>
    </row>
    <row r="384" spans="1:20" x14ac:dyDescent="0.25">
      <c r="A384" t="s">
        <v>435</v>
      </c>
      <c r="B384" s="2">
        <v>0.55763888888888891</v>
      </c>
      <c r="C384" t="s">
        <v>420</v>
      </c>
      <c r="D384" t="s">
        <v>437</v>
      </c>
      <c r="E384" t="s">
        <v>25</v>
      </c>
      <c r="F384" t="s">
        <v>98</v>
      </c>
      <c r="G384">
        <v>2</v>
      </c>
      <c r="H384">
        <v>0</v>
      </c>
      <c r="I384">
        <v>3</v>
      </c>
      <c r="J384">
        <v>0</v>
      </c>
      <c r="K384">
        <v>172</v>
      </c>
      <c r="L384">
        <v>100</v>
      </c>
      <c r="M384">
        <v>0</v>
      </c>
      <c r="N384">
        <v>0</v>
      </c>
      <c r="O384">
        <v>0</v>
      </c>
      <c r="P384">
        <v>178</v>
      </c>
      <c r="Q384">
        <v>5.5</v>
      </c>
      <c r="S384" t="str">
        <f t="shared" si="10"/>
        <v>HS2</v>
      </c>
      <c r="T384">
        <f>VLOOKUP(S384,Mang_Elev!$Q:$R,2,FALSE)</f>
        <v>0.245</v>
      </c>
    </row>
    <row r="385" spans="1:20" x14ac:dyDescent="0.25">
      <c r="A385" t="s">
        <v>435</v>
      </c>
      <c r="B385" s="2">
        <v>0.55763888888888891</v>
      </c>
      <c r="C385" t="s">
        <v>420</v>
      </c>
      <c r="D385" t="s">
        <v>437</v>
      </c>
      <c r="E385" t="s">
        <v>25</v>
      </c>
      <c r="F385" t="s">
        <v>98</v>
      </c>
      <c r="G385">
        <v>2</v>
      </c>
      <c r="H385">
        <v>0</v>
      </c>
      <c r="I385">
        <v>3</v>
      </c>
      <c r="J385">
        <v>0</v>
      </c>
      <c r="K385">
        <v>172</v>
      </c>
      <c r="L385">
        <v>100</v>
      </c>
      <c r="M385">
        <v>0</v>
      </c>
      <c r="N385">
        <v>0</v>
      </c>
      <c r="O385">
        <v>0</v>
      </c>
      <c r="P385">
        <v>154</v>
      </c>
      <c r="Q385">
        <v>6</v>
      </c>
      <c r="S385" t="str">
        <f t="shared" si="10"/>
        <v>HS2</v>
      </c>
      <c r="T385">
        <f>VLOOKUP(S385,Mang_Elev!$Q:$R,2,FALSE)</f>
        <v>0.245</v>
      </c>
    </row>
    <row r="386" spans="1:20" x14ac:dyDescent="0.25">
      <c r="A386" t="s">
        <v>435</v>
      </c>
      <c r="B386" s="2">
        <v>0.55763888888888891</v>
      </c>
      <c r="C386" t="s">
        <v>420</v>
      </c>
      <c r="D386" t="s">
        <v>437</v>
      </c>
      <c r="E386" t="s">
        <v>25</v>
      </c>
      <c r="F386" t="s">
        <v>98</v>
      </c>
      <c r="G386">
        <v>2</v>
      </c>
      <c r="H386">
        <v>0</v>
      </c>
      <c r="I386">
        <v>3</v>
      </c>
      <c r="J386">
        <v>0</v>
      </c>
      <c r="K386">
        <v>172</v>
      </c>
      <c r="L386">
        <v>100</v>
      </c>
      <c r="M386">
        <v>0</v>
      </c>
      <c r="N386">
        <v>0</v>
      </c>
      <c r="O386">
        <v>0</v>
      </c>
      <c r="P386">
        <v>123</v>
      </c>
      <c r="Q386">
        <v>5.2</v>
      </c>
      <c r="S386" t="str">
        <f t="shared" si="10"/>
        <v>HS2</v>
      </c>
      <c r="T386">
        <f>VLOOKUP(S386,Mang_Elev!$Q:$R,2,FALSE)</f>
        <v>0.245</v>
      </c>
    </row>
    <row r="387" spans="1:20" x14ac:dyDescent="0.25">
      <c r="A387" t="s">
        <v>435</v>
      </c>
      <c r="B387" s="2">
        <v>0.55763888888888891</v>
      </c>
      <c r="C387" t="s">
        <v>420</v>
      </c>
      <c r="D387" t="s">
        <v>437</v>
      </c>
      <c r="E387" t="s">
        <v>25</v>
      </c>
      <c r="F387" t="s">
        <v>98</v>
      </c>
      <c r="G387">
        <v>2</v>
      </c>
      <c r="H387">
        <v>0</v>
      </c>
      <c r="I387">
        <v>3</v>
      </c>
      <c r="J387">
        <v>0</v>
      </c>
      <c r="K387">
        <v>172</v>
      </c>
      <c r="L387">
        <v>100</v>
      </c>
      <c r="M387">
        <v>0</v>
      </c>
      <c r="N387">
        <v>0</v>
      </c>
      <c r="O387">
        <v>0</v>
      </c>
      <c r="P387">
        <v>130</v>
      </c>
      <c r="Q387">
        <v>7</v>
      </c>
      <c r="S387" t="str">
        <f t="shared" ref="S387:S450" si="13">_xlfn.CONCAT(F387,G387)</f>
        <v>HS2</v>
      </c>
      <c r="T387">
        <f>VLOOKUP(S387,Mang_Elev!$Q:$R,2,FALSE)</f>
        <v>0.245</v>
      </c>
    </row>
    <row r="388" spans="1:20" x14ac:dyDescent="0.25">
      <c r="A388" t="s">
        <v>435</v>
      </c>
      <c r="B388" s="2">
        <v>0.55763888888888891</v>
      </c>
      <c r="C388" t="s">
        <v>420</v>
      </c>
      <c r="D388" t="s">
        <v>437</v>
      </c>
      <c r="E388" t="s">
        <v>25</v>
      </c>
      <c r="F388" t="s">
        <v>98</v>
      </c>
      <c r="G388">
        <v>2</v>
      </c>
      <c r="H388">
        <v>0</v>
      </c>
      <c r="I388">
        <v>3</v>
      </c>
      <c r="J388">
        <v>0</v>
      </c>
      <c r="K388">
        <v>172</v>
      </c>
      <c r="L388">
        <v>100</v>
      </c>
      <c r="M388">
        <v>0</v>
      </c>
      <c r="N388">
        <v>0</v>
      </c>
      <c r="O388">
        <v>0</v>
      </c>
      <c r="P388">
        <v>83</v>
      </c>
      <c r="Q388">
        <v>6</v>
      </c>
      <c r="S388" t="str">
        <f t="shared" si="13"/>
        <v>HS2</v>
      </c>
      <c r="T388">
        <f>VLOOKUP(S388,Mang_Elev!$Q:$R,2,FALSE)</f>
        <v>0.245</v>
      </c>
    </row>
    <row r="389" spans="1:20" x14ac:dyDescent="0.25">
      <c r="A389" t="s">
        <v>435</v>
      </c>
      <c r="B389" s="2">
        <v>0.55763888888888891</v>
      </c>
      <c r="C389" t="s">
        <v>420</v>
      </c>
      <c r="D389" t="s">
        <v>437</v>
      </c>
      <c r="E389" t="s">
        <v>25</v>
      </c>
      <c r="F389" t="s">
        <v>98</v>
      </c>
      <c r="G389">
        <v>2</v>
      </c>
      <c r="H389">
        <v>0</v>
      </c>
      <c r="I389">
        <v>3</v>
      </c>
      <c r="J389">
        <v>0</v>
      </c>
      <c r="K389">
        <v>172</v>
      </c>
      <c r="L389">
        <v>100</v>
      </c>
      <c r="M389">
        <v>0</v>
      </c>
      <c r="N389">
        <v>0</v>
      </c>
      <c r="O389">
        <v>0</v>
      </c>
      <c r="P389">
        <v>140</v>
      </c>
      <c r="Q389">
        <v>3.9</v>
      </c>
      <c r="S389" t="str">
        <f t="shared" si="13"/>
        <v>HS2</v>
      </c>
      <c r="T389">
        <f>VLOOKUP(S389,Mang_Elev!$Q:$R,2,FALSE)</f>
        <v>0.245</v>
      </c>
    </row>
    <row r="390" spans="1:20" x14ac:dyDescent="0.25">
      <c r="A390" t="s">
        <v>435</v>
      </c>
      <c r="B390" s="2">
        <v>0.55763888888888891</v>
      </c>
      <c r="C390" t="s">
        <v>420</v>
      </c>
      <c r="D390" t="s">
        <v>437</v>
      </c>
      <c r="E390" t="s">
        <v>25</v>
      </c>
      <c r="F390" t="s">
        <v>98</v>
      </c>
      <c r="G390">
        <v>2</v>
      </c>
      <c r="H390">
        <v>0</v>
      </c>
      <c r="I390">
        <v>3</v>
      </c>
      <c r="J390">
        <v>0</v>
      </c>
      <c r="K390">
        <v>172</v>
      </c>
      <c r="L390">
        <v>100</v>
      </c>
      <c r="M390">
        <v>0</v>
      </c>
      <c r="N390">
        <v>0</v>
      </c>
      <c r="O390">
        <v>0</v>
      </c>
      <c r="P390">
        <v>78</v>
      </c>
      <c r="Q390">
        <v>3.8</v>
      </c>
      <c r="S390" t="str">
        <f t="shared" si="13"/>
        <v>HS2</v>
      </c>
      <c r="T390">
        <f>VLOOKUP(S390,Mang_Elev!$Q:$R,2,FALSE)</f>
        <v>0.245</v>
      </c>
    </row>
    <row r="391" spans="1:20" x14ac:dyDescent="0.25">
      <c r="A391" t="s">
        <v>435</v>
      </c>
      <c r="B391" s="2">
        <v>0.58472222222222225</v>
      </c>
      <c r="C391" t="s">
        <v>444</v>
      </c>
      <c r="D391" t="s">
        <v>445</v>
      </c>
      <c r="E391" t="s">
        <v>25</v>
      </c>
      <c r="F391" t="s">
        <v>98</v>
      </c>
      <c r="G391">
        <v>3</v>
      </c>
      <c r="H391">
        <v>0</v>
      </c>
      <c r="I391">
        <v>3</v>
      </c>
      <c r="J391">
        <v>0</v>
      </c>
      <c r="K391">
        <v>130</v>
      </c>
      <c r="L391">
        <v>74</v>
      </c>
      <c r="M391">
        <v>1</v>
      </c>
      <c r="N391">
        <v>25</v>
      </c>
      <c r="O391">
        <v>0</v>
      </c>
      <c r="P391">
        <v>252</v>
      </c>
      <c r="Q391">
        <v>5.5</v>
      </c>
      <c r="S391" t="str">
        <f t="shared" si="13"/>
        <v>HS3</v>
      </c>
      <c r="T391">
        <f>VLOOKUP(S391,Mang_Elev!$Q:$R,2,FALSE)</f>
        <v>9.8000000000000004E-2</v>
      </c>
    </row>
    <row r="392" spans="1:20" x14ac:dyDescent="0.25">
      <c r="A392" t="s">
        <v>435</v>
      </c>
      <c r="B392" s="2">
        <v>0.58472222222222225</v>
      </c>
      <c r="C392" t="s">
        <v>444</v>
      </c>
      <c r="D392" t="s">
        <v>445</v>
      </c>
      <c r="E392" t="s">
        <v>25</v>
      </c>
      <c r="F392" t="s">
        <v>98</v>
      </c>
      <c r="G392">
        <v>3</v>
      </c>
      <c r="H392">
        <v>0</v>
      </c>
      <c r="I392">
        <v>3</v>
      </c>
      <c r="J392">
        <v>0</v>
      </c>
      <c r="K392">
        <v>130</v>
      </c>
      <c r="L392">
        <v>74</v>
      </c>
      <c r="M392">
        <v>1</v>
      </c>
      <c r="N392">
        <v>25</v>
      </c>
      <c r="O392">
        <v>0</v>
      </c>
      <c r="P392">
        <v>260</v>
      </c>
      <c r="Q392">
        <v>6</v>
      </c>
      <c r="S392" t="str">
        <f t="shared" si="13"/>
        <v>HS3</v>
      </c>
      <c r="T392">
        <f>VLOOKUP(S392,Mang_Elev!$Q:$R,2,FALSE)</f>
        <v>9.8000000000000004E-2</v>
      </c>
    </row>
    <row r="393" spans="1:20" x14ac:dyDescent="0.25">
      <c r="A393" t="s">
        <v>435</v>
      </c>
      <c r="B393" s="2">
        <v>0.58472222222222225</v>
      </c>
      <c r="C393" t="s">
        <v>444</v>
      </c>
      <c r="D393" t="s">
        <v>445</v>
      </c>
      <c r="E393" t="s">
        <v>25</v>
      </c>
      <c r="F393" t="s">
        <v>98</v>
      </c>
      <c r="G393">
        <v>3</v>
      </c>
      <c r="H393">
        <v>0</v>
      </c>
      <c r="I393">
        <v>3</v>
      </c>
      <c r="J393">
        <v>0</v>
      </c>
      <c r="K393">
        <v>130</v>
      </c>
      <c r="L393">
        <v>74</v>
      </c>
      <c r="M393">
        <v>1</v>
      </c>
      <c r="N393">
        <v>25</v>
      </c>
      <c r="O393">
        <v>0</v>
      </c>
      <c r="P393">
        <v>285</v>
      </c>
      <c r="Q393">
        <v>6</v>
      </c>
      <c r="S393" t="str">
        <f t="shared" si="13"/>
        <v>HS3</v>
      </c>
      <c r="T393">
        <f>VLOOKUP(S393,Mang_Elev!$Q:$R,2,FALSE)</f>
        <v>9.8000000000000004E-2</v>
      </c>
    </row>
    <row r="394" spans="1:20" x14ac:dyDescent="0.25">
      <c r="A394" t="s">
        <v>435</v>
      </c>
      <c r="B394" s="2">
        <v>0.58472222222222225</v>
      </c>
      <c r="C394" t="s">
        <v>444</v>
      </c>
      <c r="D394" t="s">
        <v>445</v>
      </c>
      <c r="E394" t="s">
        <v>25</v>
      </c>
      <c r="F394" t="s">
        <v>98</v>
      </c>
      <c r="G394">
        <v>3</v>
      </c>
      <c r="H394">
        <v>0</v>
      </c>
      <c r="I394">
        <v>3</v>
      </c>
      <c r="J394">
        <v>0</v>
      </c>
      <c r="K394">
        <v>130</v>
      </c>
      <c r="L394">
        <v>74</v>
      </c>
      <c r="M394">
        <v>1</v>
      </c>
      <c r="N394">
        <v>25</v>
      </c>
      <c r="O394">
        <v>0</v>
      </c>
      <c r="P394">
        <v>290</v>
      </c>
      <c r="Q394">
        <v>6</v>
      </c>
      <c r="S394" t="str">
        <f t="shared" si="13"/>
        <v>HS3</v>
      </c>
      <c r="T394">
        <f>VLOOKUP(S394,Mang_Elev!$Q:$R,2,FALSE)</f>
        <v>9.8000000000000004E-2</v>
      </c>
    </row>
    <row r="395" spans="1:20" x14ac:dyDescent="0.25">
      <c r="A395" t="s">
        <v>435</v>
      </c>
      <c r="B395" s="2">
        <v>0.58472222222222225</v>
      </c>
      <c r="C395" t="s">
        <v>444</v>
      </c>
      <c r="D395" t="s">
        <v>445</v>
      </c>
      <c r="E395" t="s">
        <v>25</v>
      </c>
      <c r="F395" t="s">
        <v>98</v>
      </c>
      <c r="G395">
        <v>3</v>
      </c>
      <c r="H395">
        <v>0</v>
      </c>
      <c r="I395">
        <v>3</v>
      </c>
      <c r="J395">
        <v>0</v>
      </c>
      <c r="K395">
        <v>130</v>
      </c>
      <c r="L395">
        <v>74</v>
      </c>
      <c r="M395">
        <v>1</v>
      </c>
      <c r="N395">
        <v>25</v>
      </c>
      <c r="O395">
        <v>0</v>
      </c>
      <c r="P395">
        <v>193</v>
      </c>
      <c r="Q395">
        <v>5</v>
      </c>
      <c r="S395" t="str">
        <f t="shared" si="13"/>
        <v>HS3</v>
      </c>
      <c r="T395">
        <f>VLOOKUP(S395,Mang_Elev!$Q:$R,2,FALSE)</f>
        <v>9.8000000000000004E-2</v>
      </c>
    </row>
    <row r="396" spans="1:20" x14ac:dyDescent="0.25">
      <c r="A396" t="s">
        <v>435</v>
      </c>
      <c r="B396" s="2">
        <v>0.58472222222222225</v>
      </c>
      <c r="C396" t="s">
        <v>444</v>
      </c>
      <c r="D396" t="s">
        <v>445</v>
      </c>
      <c r="E396" t="s">
        <v>25</v>
      </c>
      <c r="F396" t="s">
        <v>98</v>
      </c>
      <c r="G396">
        <v>3</v>
      </c>
      <c r="H396">
        <v>0</v>
      </c>
      <c r="I396">
        <v>3</v>
      </c>
      <c r="J396">
        <v>0</v>
      </c>
      <c r="K396">
        <v>130</v>
      </c>
      <c r="L396">
        <v>74</v>
      </c>
      <c r="M396">
        <v>1</v>
      </c>
      <c r="N396">
        <v>25</v>
      </c>
      <c r="O396">
        <v>0</v>
      </c>
      <c r="P396">
        <v>166</v>
      </c>
      <c r="Q396">
        <v>4.9000000000000004</v>
      </c>
      <c r="S396" t="str">
        <f t="shared" si="13"/>
        <v>HS3</v>
      </c>
      <c r="T396">
        <f>VLOOKUP(S396,Mang_Elev!$Q:$R,2,FALSE)</f>
        <v>9.8000000000000004E-2</v>
      </c>
    </row>
    <row r="397" spans="1:20" x14ac:dyDescent="0.25">
      <c r="A397" t="s">
        <v>435</v>
      </c>
      <c r="B397" s="2">
        <v>0.58472222222222225</v>
      </c>
      <c r="C397" t="s">
        <v>444</v>
      </c>
      <c r="D397" t="s">
        <v>445</v>
      </c>
      <c r="E397" t="s">
        <v>25</v>
      </c>
      <c r="F397" t="s">
        <v>98</v>
      </c>
      <c r="G397">
        <v>3</v>
      </c>
      <c r="H397">
        <v>0</v>
      </c>
      <c r="I397">
        <v>3</v>
      </c>
      <c r="J397">
        <v>0</v>
      </c>
      <c r="K397">
        <v>130</v>
      </c>
      <c r="L397">
        <v>74</v>
      </c>
      <c r="M397">
        <v>1</v>
      </c>
      <c r="N397">
        <v>25</v>
      </c>
      <c r="O397">
        <v>0</v>
      </c>
      <c r="P397">
        <v>230</v>
      </c>
      <c r="Q397">
        <v>4.8</v>
      </c>
      <c r="S397" t="str">
        <f t="shared" si="13"/>
        <v>HS3</v>
      </c>
      <c r="T397">
        <f>VLOOKUP(S397,Mang_Elev!$Q:$R,2,FALSE)</f>
        <v>9.8000000000000004E-2</v>
      </c>
    </row>
    <row r="398" spans="1:20" x14ac:dyDescent="0.25">
      <c r="A398" t="s">
        <v>435</v>
      </c>
      <c r="B398" s="2">
        <v>0.58472222222222225</v>
      </c>
      <c r="C398" t="s">
        <v>444</v>
      </c>
      <c r="D398" t="s">
        <v>445</v>
      </c>
      <c r="E398" t="s">
        <v>25</v>
      </c>
      <c r="F398" t="s">
        <v>98</v>
      </c>
      <c r="G398">
        <v>3</v>
      </c>
      <c r="H398">
        <v>0</v>
      </c>
      <c r="I398">
        <v>3</v>
      </c>
      <c r="J398">
        <v>0</v>
      </c>
      <c r="K398">
        <v>130</v>
      </c>
      <c r="L398">
        <v>74</v>
      </c>
      <c r="M398">
        <v>1</v>
      </c>
      <c r="N398">
        <v>25</v>
      </c>
      <c r="O398">
        <v>0</v>
      </c>
      <c r="P398">
        <v>186</v>
      </c>
      <c r="Q398">
        <v>5.2</v>
      </c>
      <c r="S398" t="str">
        <f t="shared" si="13"/>
        <v>HS3</v>
      </c>
      <c r="T398">
        <f>VLOOKUP(S398,Mang_Elev!$Q:$R,2,FALSE)</f>
        <v>9.8000000000000004E-2</v>
      </c>
    </row>
    <row r="399" spans="1:20" x14ac:dyDescent="0.25">
      <c r="A399" t="s">
        <v>435</v>
      </c>
      <c r="B399" s="2">
        <v>0.58472222222222225</v>
      </c>
      <c r="C399" t="s">
        <v>444</v>
      </c>
      <c r="D399" t="s">
        <v>445</v>
      </c>
      <c r="E399" t="s">
        <v>25</v>
      </c>
      <c r="F399" t="s">
        <v>98</v>
      </c>
      <c r="G399">
        <v>3</v>
      </c>
      <c r="H399">
        <v>0</v>
      </c>
      <c r="I399">
        <v>3</v>
      </c>
      <c r="J399">
        <v>0</v>
      </c>
      <c r="K399">
        <v>130</v>
      </c>
      <c r="L399">
        <v>74</v>
      </c>
      <c r="M399">
        <v>1</v>
      </c>
      <c r="N399">
        <v>25</v>
      </c>
      <c r="O399">
        <v>0</v>
      </c>
      <c r="P399">
        <v>233</v>
      </c>
      <c r="Q399">
        <v>6.5</v>
      </c>
      <c r="S399" t="str">
        <f t="shared" si="13"/>
        <v>HS3</v>
      </c>
      <c r="T399">
        <f>VLOOKUP(S399,Mang_Elev!$Q:$R,2,FALSE)</f>
        <v>9.8000000000000004E-2</v>
      </c>
    </row>
    <row r="400" spans="1:20" x14ac:dyDescent="0.25">
      <c r="A400" t="s">
        <v>435</v>
      </c>
      <c r="B400" s="2">
        <v>0.58472222222222225</v>
      </c>
      <c r="C400" t="s">
        <v>444</v>
      </c>
      <c r="D400" t="s">
        <v>445</v>
      </c>
      <c r="E400" t="s">
        <v>25</v>
      </c>
      <c r="F400" t="s">
        <v>98</v>
      </c>
      <c r="G400">
        <v>3</v>
      </c>
      <c r="H400">
        <v>0</v>
      </c>
      <c r="I400">
        <v>3</v>
      </c>
      <c r="J400">
        <v>0</v>
      </c>
      <c r="K400">
        <v>130</v>
      </c>
      <c r="L400">
        <v>74</v>
      </c>
      <c r="M400">
        <v>1</v>
      </c>
      <c r="N400">
        <v>25</v>
      </c>
      <c r="O400">
        <v>0</v>
      </c>
      <c r="P400">
        <v>292</v>
      </c>
      <c r="Q400">
        <v>5.5</v>
      </c>
      <c r="S400" t="str">
        <f t="shared" si="13"/>
        <v>HS3</v>
      </c>
      <c r="T400">
        <f>VLOOKUP(S400,Mang_Elev!$Q:$R,2,FALSE)</f>
        <v>9.8000000000000004E-2</v>
      </c>
    </row>
    <row r="401" spans="1:20" x14ac:dyDescent="0.25">
      <c r="A401" t="s">
        <v>435</v>
      </c>
      <c r="B401" s="2">
        <v>0.58472222222222225</v>
      </c>
      <c r="C401" t="s">
        <v>444</v>
      </c>
      <c r="D401" t="s">
        <v>444</v>
      </c>
      <c r="E401" t="s">
        <v>25</v>
      </c>
      <c r="F401" t="s">
        <v>98</v>
      </c>
      <c r="G401">
        <v>3</v>
      </c>
      <c r="H401">
        <v>0</v>
      </c>
      <c r="I401">
        <v>0</v>
      </c>
      <c r="J401">
        <v>0</v>
      </c>
      <c r="K401">
        <v>105</v>
      </c>
      <c r="L401">
        <v>100</v>
      </c>
      <c r="M401">
        <v>0</v>
      </c>
      <c r="N401">
        <v>0</v>
      </c>
      <c r="O401">
        <v>0</v>
      </c>
      <c r="P401">
        <v>250</v>
      </c>
      <c r="Q401">
        <v>6</v>
      </c>
      <c r="S401" t="str">
        <f t="shared" si="13"/>
        <v>HS3</v>
      </c>
      <c r="T401">
        <f>VLOOKUP(S401,Mang_Elev!$Q:$R,2,FALSE)</f>
        <v>9.8000000000000004E-2</v>
      </c>
    </row>
    <row r="402" spans="1:20" x14ac:dyDescent="0.25">
      <c r="A402" t="s">
        <v>435</v>
      </c>
      <c r="B402" s="2">
        <v>0.58472222222222225</v>
      </c>
      <c r="C402" t="s">
        <v>444</v>
      </c>
      <c r="D402" t="s">
        <v>444</v>
      </c>
      <c r="E402" t="s">
        <v>25</v>
      </c>
      <c r="F402" t="s">
        <v>98</v>
      </c>
      <c r="G402">
        <v>3</v>
      </c>
      <c r="H402">
        <v>0</v>
      </c>
      <c r="I402">
        <v>0</v>
      </c>
      <c r="J402">
        <v>0</v>
      </c>
      <c r="K402">
        <v>105</v>
      </c>
      <c r="L402">
        <v>100</v>
      </c>
      <c r="M402">
        <v>0</v>
      </c>
      <c r="N402">
        <v>0</v>
      </c>
      <c r="O402">
        <v>0</v>
      </c>
      <c r="P402">
        <v>87</v>
      </c>
      <c r="Q402">
        <v>3.5</v>
      </c>
      <c r="S402" t="str">
        <f t="shared" si="13"/>
        <v>HS3</v>
      </c>
      <c r="T402">
        <f>VLOOKUP(S402,Mang_Elev!$Q:$R,2,FALSE)</f>
        <v>9.8000000000000004E-2</v>
      </c>
    </row>
    <row r="403" spans="1:20" x14ac:dyDescent="0.25">
      <c r="A403" t="s">
        <v>435</v>
      </c>
      <c r="B403" s="2">
        <v>0.58472222222222225</v>
      </c>
      <c r="C403" t="s">
        <v>444</v>
      </c>
      <c r="D403" t="s">
        <v>444</v>
      </c>
      <c r="E403" t="s">
        <v>25</v>
      </c>
      <c r="F403" t="s">
        <v>98</v>
      </c>
      <c r="G403">
        <v>3</v>
      </c>
      <c r="H403">
        <v>0</v>
      </c>
      <c r="I403">
        <v>0</v>
      </c>
      <c r="J403">
        <v>0</v>
      </c>
      <c r="K403">
        <v>105</v>
      </c>
      <c r="L403">
        <v>100</v>
      </c>
      <c r="M403">
        <v>0</v>
      </c>
      <c r="N403">
        <v>0</v>
      </c>
      <c r="O403">
        <v>0</v>
      </c>
      <c r="P403">
        <v>199</v>
      </c>
      <c r="Q403">
        <v>6.4</v>
      </c>
      <c r="S403" t="str">
        <f t="shared" si="13"/>
        <v>HS3</v>
      </c>
      <c r="T403">
        <f>VLOOKUP(S403,Mang_Elev!$Q:$R,2,FALSE)</f>
        <v>9.8000000000000004E-2</v>
      </c>
    </row>
    <row r="404" spans="1:20" x14ac:dyDescent="0.25">
      <c r="A404" t="s">
        <v>435</v>
      </c>
      <c r="B404" s="2">
        <v>0.58472222222222225</v>
      </c>
      <c r="C404" t="s">
        <v>444</v>
      </c>
      <c r="D404" t="s">
        <v>444</v>
      </c>
      <c r="E404" t="s">
        <v>25</v>
      </c>
      <c r="F404" t="s">
        <v>98</v>
      </c>
      <c r="G404">
        <v>3</v>
      </c>
      <c r="H404">
        <v>0</v>
      </c>
      <c r="I404">
        <v>0</v>
      </c>
      <c r="J404">
        <v>0</v>
      </c>
      <c r="K404">
        <v>105</v>
      </c>
      <c r="L404">
        <v>100</v>
      </c>
      <c r="M404">
        <v>0</v>
      </c>
      <c r="N404">
        <v>0</v>
      </c>
      <c r="O404">
        <v>0</v>
      </c>
      <c r="P404">
        <v>170</v>
      </c>
      <c r="Q404">
        <v>6</v>
      </c>
      <c r="S404" t="str">
        <f t="shared" si="13"/>
        <v>HS3</v>
      </c>
      <c r="T404">
        <f>VLOOKUP(S404,Mang_Elev!$Q:$R,2,FALSE)</f>
        <v>9.8000000000000004E-2</v>
      </c>
    </row>
    <row r="405" spans="1:20" x14ac:dyDescent="0.25">
      <c r="A405" t="s">
        <v>435</v>
      </c>
      <c r="B405" s="2">
        <v>0.58472222222222225</v>
      </c>
      <c r="C405" t="s">
        <v>444</v>
      </c>
      <c r="D405" t="s">
        <v>444</v>
      </c>
      <c r="E405" t="s">
        <v>25</v>
      </c>
      <c r="F405" t="s">
        <v>98</v>
      </c>
      <c r="G405">
        <v>3</v>
      </c>
      <c r="H405">
        <v>0</v>
      </c>
      <c r="I405">
        <v>0</v>
      </c>
      <c r="J405">
        <v>0</v>
      </c>
      <c r="K405">
        <v>105</v>
      </c>
      <c r="L405">
        <v>100</v>
      </c>
      <c r="M405">
        <v>0</v>
      </c>
      <c r="N405">
        <v>0</v>
      </c>
      <c r="O405">
        <v>0</v>
      </c>
      <c r="P405">
        <v>230</v>
      </c>
      <c r="Q405">
        <v>6</v>
      </c>
      <c r="S405" t="str">
        <f t="shared" si="13"/>
        <v>HS3</v>
      </c>
      <c r="T405">
        <f>VLOOKUP(S405,Mang_Elev!$Q:$R,2,FALSE)</f>
        <v>9.8000000000000004E-2</v>
      </c>
    </row>
    <row r="406" spans="1:20" x14ac:dyDescent="0.25">
      <c r="A406" t="s">
        <v>435</v>
      </c>
      <c r="B406" s="2">
        <v>0.58472222222222225</v>
      </c>
      <c r="C406" t="s">
        <v>444</v>
      </c>
      <c r="D406" t="s">
        <v>444</v>
      </c>
      <c r="E406" t="s">
        <v>25</v>
      </c>
      <c r="F406" t="s">
        <v>98</v>
      </c>
      <c r="G406">
        <v>3</v>
      </c>
      <c r="H406">
        <v>0</v>
      </c>
      <c r="I406">
        <v>0</v>
      </c>
      <c r="J406">
        <v>0</v>
      </c>
      <c r="K406">
        <v>105</v>
      </c>
      <c r="L406">
        <v>100</v>
      </c>
      <c r="M406">
        <v>0</v>
      </c>
      <c r="N406">
        <v>0</v>
      </c>
      <c r="O406">
        <v>0</v>
      </c>
      <c r="P406">
        <v>115</v>
      </c>
      <c r="Q406">
        <v>4</v>
      </c>
      <c r="S406" t="str">
        <f t="shared" si="13"/>
        <v>HS3</v>
      </c>
      <c r="T406">
        <f>VLOOKUP(S406,Mang_Elev!$Q:$R,2,FALSE)</f>
        <v>9.8000000000000004E-2</v>
      </c>
    </row>
    <row r="407" spans="1:20" x14ac:dyDescent="0.25">
      <c r="A407" t="s">
        <v>435</v>
      </c>
      <c r="B407" s="2">
        <v>0.58472222222222225</v>
      </c>
      <c r="C407" t="s">
        <v>444</v>
      </c>
      <c r="D407" t="s">
        <v>444</v>
      </c>
      <c r="E407" t="s">
        <v>25</v>
      </c>
      <c r="F407" t="s">
        <v>98</v>
      </c>
      <c r="G407">
        <v>3</v>
      </c>
      <c r="H407">
        <v>0</v>
      </c>
      <c r="I407">
        <v>0</v>
      </c>
      <c r="J407">
        <v>0</v>
      </c>
      <c r="K407">
        <v>105</v>
      </c>
      <c r="L407">
        <v>100</v>
      </c>
      <c r="M407">
        <v>0</v>
      </c>
      <c r="N407">
        <v>0</v>
      </c>
      <c r="O407">
        <v>0</v>
      </c>
      <c r="P407">
        <v>207</v>
      </c>
      <c r="Q407">
        <v>4.5</v>
      </c>
      <c r="S407" t="str">
        <f t="shared" si="13"/>
        <v>HS3</v>
      </c>
      <c r="T407">
        <f>VLOOKUP(S407,Mang_Elev!$Q:$R,2,FALSE)</f>
        <v>9.8000000000000004E-2</v>
      </c>
    </row>
    <row r="408" spans="1:20" x14ac:dyDescent="0.25">
      <c r="A408" t="s">
        <v>435</v>
      </c>
      <c r="B408" s="2">
        <v>0.58472222222222225</v>
      </c>
      <c r="C408" t="s">
        <v>444</v>
      </c>
      <c r="D408" t="s">
        <v>444</v>
      </c>
      <c r="E408" t="s">
        <v>25</v>
      </c>
      <c r="F408" t="s">
        <v>98</v>
      </c>
      <c r="G408">
        <v>3</v>
      </c>
      <c r="H408">
        <v>0</v>
      </c>
      <c r="I408">
        <v>0</v>
      </c>
      <c r="J408">
        <v>0</v>
      </c>
      <c r="K408">
        <v>105</v>
      </c>
      <c r="L408">
        <v>100</v>
      </c>
      <c r="M408">
        <v>0</v>
      </c>
      <c r="N408">
        <v>0</v>
      </c>
      <c r="O408">
        <v>0</v>
      </c>
      <c r="P408">
        <v>75</v>
      </c>
      <c r="Q408">
        <v>5</v>
      </c>
      <c r="S408" t="str">
        <f t="shared" si="13"/>
        <v>HS3</v>
      </c>
      <c r="T408">
        <f>VLOOKUP(S408,Mang_Elev!$Q:$R,2,FALSE)</f>
        <v>9.8000000000000004E-2</v>
      </c>
    </row>
    <row r="409" spans="1:20" x14ac:dyDescent="0.25">
      <c r="A409" t="s">
        <v>435</v>
      </c>
      <c r="B409" s="2">
        <v>0.58472222222222225</v>
      </c>
      <c r="C409" t="s">
        <v>444</v>
      </c>
      <c r="D409" t="s">
        <v>444</v>
      </c>
      <c r="E409" t="s">
        <v>25</v>
      </c>
      <c r="F409" t="s">
        <v>98</v>
      </c>
      <c r="G409">
        <v>3</v>
      </c>
      <c r="H409">
        <v>0</v>
      </c>
      <c r="I409">
        <v>0</v>
      </c>
      <c r="J409">
        <v>0</v>
      </c>
      <c r="K409">
        <v>105</v>
      </c>
      <c r="L409">
        <v>100</v>
      </c>
      <c r="M409">
        <v>0</v>
      </c>
      <c r="N409">
        <v>0</v>
      </c>
      <c r="O409">
        <v>0</v>
      </c>
      <c r="P409">
        <v>254</v>
      </c>
      <c r="Q409">
        <v>6</v>
      </c>
      <c r="S409" t="str">
        <f t="shared" si="13"/>
        <v>HS3</v>
      </c>
      <c r="T409">
        <f>VLOOKUP(S409,Mang_Elev!$Q:$R,2,FALSE)</f>
        <v>9.8000000000000004E-2</v>
      </c>
    </row>
    <row r="410" spans="1:20" x14ac:dyDescent="0.25">
      <c r="A410" t="s">
        <v>435</v>
      </c>
      <c r="B410" s="2">
        <v>0.58472222222222225</v>
      </c>
      <c r="C410" t="s">
        <v>444</v>
      </c>
      <c r="D410" t="s">
        <v>444</v>
      </c>
      <c r="E410" t="s">
        <v>25</v>
      </c>
      <c r="F410" t="s">
        <v>98</v>
      </c>
      <c r="G410">
        <v>3</v>
      </c>
      <c r="H410">
        <v>0</v>
      </c>
      <c r="I410">
        <v>0</v>
      </c>
      <c r="J410">
        <v>0</v>
      </c>
      <c r="K410">
        <v>105</v>
      </c>
      <c r="L410">
        <v>100</v>
      </c>
      <c r="M410">
        <v>0</v>
      </c>
      <c r="N410">
        <v>0</v>
      </c>
      <c r="O410">
        <v>0</v>
      </c>
      <c r="P410">
        <v>275</v>
      </c>
      <c r="Q410">
        <v>7.5</v>
      </c>
      <c r="S410" t="str">
        <f t="shared" si="13"/>
        <v>HS3</v>
      </c>
      <c r="T410">
        <f>VLOOKUP(S410,Mang_Elev!$Q:$R,2,FALSE)</f>
        <v>9.8000000000000004E-2</v>
      </c>
    </row>
    <row r="411" spans="1:20" x14ac:dyDescent="0.25">
      <c r="A411" t="s">
        <v>446</v>
      </c>
      <c r="B411" s="2">
        <v>0.66666666666666663</v>
      </c>
      <c r="C411" t="s">
        <v>420</v>
      </c>
      <c r="D411" t="s">
        <v>447</v>
      </c>
      <c r="E411" t="s">
        <v>25</v>
      </c>
      <c r="F411" t="s">
        <v>181</v>
      </c>
      <c r="G411">
        <v>4</v>
      </c>
      <c r="H411">
        <v>2</v>
      </c>
      <c r="I411">
        <v>5</v>
      </c>
      <c r="J411">
        <v>0</v>
      </c>
      <c r="K411">
        <v>182</v>
      </c>
      <c r="L411" t="s">
        <v>255</v>
      </c>
      <c r="M411" t="s">
        <v>255</v>
      </c>
      <c r="N411" t="s">
        <v>255</v>
      </c>
      <c r="O411" t="s">
        <v>255</v>
      </c>
      <c r="P411">
        <v>258</v>
      </c>
      <c r="Q411">
        <v>5.2</v>
      </c>
      <c r="R411" s="9" t="s">
        <v>448</v>
      </c>
      <c r="S411" t="str">
        <f t="shared" si="13"/>
        <v>CF4</v>
      </c>
      <c r="T411">
        <f>VLOOKUP(S411,Mang_Elev!$Q:$R,2,FALSE)</f>
        <v>0.39900000000000002</v>
      </c>
    </row>
    <row r="412" spans="1:20" x14ac:dyDescent="0.25">
      <c r="A412" t="s">
        <v>446</v>
      </c>
      <c r="B412" s="2">
        <v>0.66666666666666663</v>
      </c>
      <c r="C412" t="s">
        <v>420</v>
      </c>
      <c r="D412" t="s">
        <v>447</v>
      </c>
      <c r="E412" t="s">
        <v>25</v>
      </c>
      <c r="F412" t="s">
        <v>181</v>
      </c>
      <c r="G412">
        <v>4</v>
      </c>
      <c r="H412">
        <v>2</v>
      </c>
      <c r="I412">
        <v>5</v>
      </c>
      <c r="J412">
        <v>0</v>
      </c>
      <c r="K412">
        <v>182</v>
      </c>
      <c r="L412" t="s">
        <v>255</v>
      </c>
      <c r="M412" t="s">
        <v>255</v>
      </c>
      <c r="N412" t="s">
        <v>255</v>
      </c>
      <c r="O412" t="s">
        <v>255</v>
      </c>
      <c r="P412">
        <v>253</v>
      </c>
      <c r="Q412">
        <v>5.5</v>
      </c>
      <c r="R412" s="9" t="s">
        <v>448</v>
      </c>
      <c r="S412" t="str">
        <f t="shared" si="13"/>
        <v>CF4</v>
      </c>
      <c r="T412">
        <f>VLOOKUP(S412,Mang_Elev!$Q:$R,2,FALSE)</f>
        <v>0.39900000000000002</v>
      </c>
    </row>
    <row r="413" spans="1:20" x14ac:dyDescent="0.25">
      <c r="A413" t="s">
        <v>446</v>
      </c>
      <c r="B413" s="2">
        <v>0.66666666666666663</v>
      </c>
      <c r="C413" t="s">
        <v>420</v>
      </c>
      <c r="D413" t="s">
        <v>447</v>
      </c>
      <c r="E413" t="s">
        <v>25</v>
      </c>
      <c r="F413" t="s">
        <v>181</v>
      </c>
      <c r="G413">
        <v>4</v>
      </c>
      <c r="H413">
        <v>2</v>
      </c>
      <c r="I413">
        <v>5</v>
      </c>
      <c r="J413">
        <v>0</v>
      </c>
      <c r="K413">
        <v>182</v>
      </c>
      <c r="L413" t="s">
        <v>255</v>
      </c>
      <c r="M413" t="s">
        <v>255</v>
      </c>
      <c r="N413" t="s">
        <v>255</v>
      </c>
      <c r="O413" t="s">
        <v>255</v>
      </c>
      <c r="P413">
        <v>195</v>
      </c>
      <c r="Q413">
        <v>7.1</v>
      </c>
      <c r="R413" s="9" t="s">
        <v>448</v>
      </c>
      <c r="S413" t="str">
        <f t="shared" si="13"/>
        <v>CF4</v>
      </c>
      <c r="T413">
        <f>VLOOKUP(S413,Mang_Elev!$Q:$R,2,FALSE)</f>
        <v>0.39900000000000002</v>
      </c>
    </row>
    <row r="414" spans="1:20" x14ac:dyDescent="0.25">
      <c r="A414" t="s">
        <v>446</v>
      </c>
      <c r="B414" s="2">
        <v>0.66666666666666663</v>
      </c>
      <c r="C414" t="s">
        <v>420</v>
      </c>
      <c r="D414" t="s">
        <v>447</v>
      </c>
      <c r="E414" t="s">
        <v>25</v>
      </c>
      <c r="F414" t="s">
        <v>181</v>
      </c>
      <c r="G414">
        <v>4</v>
      </c>
      <c r="H414">
        <v>2</v>
      </c>
      <c r="I414">
        <v>5</v>
      </c>
      <c r="J414">
        <v>0</v>
      </c>
      <c r="K414">
        <v>182</v>
      </c>
      <c r="L414" t="s">
        <v>255</v>
      </c>
      <c r="M414" t="s">
        <v>255</v>
      </c>
      <c r="N414" t="s">
        <v>255</v>
      </c>
      <c r="O414" t="s">
        <v>255</v>
      </c>
      <c r="P414">
        <v>142</v>
      </c>
      <c r="Q414">
        <v>5.9</v>
      </c>
      <c r="R414" s="9" t="s">
        <v>448</v>
      </c>
      <c r="S414" t="str">
        <f t="shared" si="13"/>
        <v>CF4</v>
      </c>
      <c r="T414">
        <f>VLOOKUP(S414,Mang_Elev!$Q:$R,2,FALSE)</f>
        <v>0.39900000000000002</v>
      </c>
    </row>
    <row r="415" spans="1:20" x14ac:dyDescent="0.25">
      <c r="A415" t="s">
        <v>446</v>
      </c>
      <c r="B415" s="2">
        <v>0.66666666666666663</v>
      </c>
      <c r="C415" t="s">
        <v>420</v>
      </c>
      <c r="D415" t="s">
        <v>447</v>
      </c>
      <c r="E415" t="s">
        <v>25</v>
      </c>
      <c r="F415" t="s">
        <v>181</v>
      </c>
      <c r="G415">
        <v>4</v>
      </c>
      <c r="H415">
        <v>2</v>
      </c>
      <c r="I415">
        <v>5</v>
      </c>
      <c r="J415">
        <v>0</v>
      </c>
      <c r="K415">
        <v>182</v>
      </c>
      <c r="L415" t="s">
        <v>255</v>
      </c>
      <c r="M415" t="s">
        <v>255</v>
      </c>
      <c r="N415" t="s">
        <v>255</v>
      </c>
      <c r="O415" t="s">
        <v>255</v>
      </c>
      <c r="P415">
        <v>157</v>
      </c>
      <c r="Q415">
        <v>10</v>
      </c>
      <c r="R415" s="9" t="s">
        <v>448</v>
      </c>
      <c r="S415" t="str">
        <f t="shared" si="13"/>
        <v>CF4</v>
      </c>
      <c r="T415">
        <f>VLOOKUP(S415,Mang_Elev!$Q:$R,2,FALSE)</f>
        <v>0.39900000000000002</v>
      </c>
    </row>
    <row r="416" spans="1:20" x14ac:dyDescent="0.25">
      <c r="A416" t="s">
        <v>446</v>
      </c>
      <c r="B416" s="2">
        <v>0.66666666666666663</v>
      </c>
      <c r="C416" t="s">
        <v>420</v>
      </c>
      <c r="D416" t="s">
        <v>447</v>
      </c>
      <c r="E416" t="s">
        <v>25</v>
      </c>
      <c r="F416" t="s">
        <v>181</v>
      </c>
      <c r="G416">
        <v>4</v>
      </c>
      <c r="H416">
        <v>2</v>
      </c>
      <c r="I416">
        <v>5</v>
      </c>
      <c r="J416">
        <v>0</v>
      </c>
      <c r="K416">
        <v>182</v>
      </c>
      <c r="L416" t="s">
        <v>255</v>
      </c>
      <c r="M416" t="s">
        <v>255</v>
      </c>
      <c r="N416" t="s">
        <v>255</v>
      </c>
      <c r="O416" t="s">
        <v>255</v>
      </c>
      <c r="P416">
        <v>185</v>
      </c>
      <c r="Q416">
        <v>7</v>
      </c>
      <c r="R416" s="9" t="s">
        <v>448</v>
      </c>
      <c r="S416" t="str">
        <f t="shared" si="13"/>
        <v>CF4</v>
      </c>
      <c r="T416">
        <f>VLOOKUP(S416,Mang_Elev!$Q:$R,2,FALSE)</f>
        <v>0.39900000000000002</v>
      </c>
    </row>
    <row r="417" spans="1:20" x14ac:dyDescent="0.25">
      <c r="A417" t="s">
        <v>446</v>
      </c>
      <c r="B417" s="2">
        <v>0.66666666666666663</v>
      </c>
      <c r="C417" t="s">
        <v>420</v>
      </c>
      <c r="D417" t="s">
        <v>447</v>
      </c>
      <c r="E417" t="s">
        <v>25</v>
      </c>
      <c r="F417" t="s">
        <v>181</v>
      </c>
      <c r="G417">
        <v>4</v>
      </c>
      <c r="H417">
        <v>2</v>
      </c>
      <c r="I417">
        <v>5</v>
      </c>
      <c r="J417">
        <v>0</v>
      </c>
      <c r="K417">
        <v>182</v>
      </c>
      <c r="L417" t="s">
        <v>255</v>
      </c>
      <c r="M417" t="s">
        <v>255</v>
      </c>
      <c r="N417" t="s">
        <v>255</v>
      </c>
      <c r="O417" t="s">
        <v>255</v>
      </c>
      <c r="P417">
        <v>261</v>
      </c>
      <c r="Q417">
        <v>6</v>
      </c>
      <c r="R417" s="9" t="s">
        <v>448</v>
      </c>
      <c r="S417" t="str">
        <f t="shared" si="13"/>
        <v>CF4</v>
      </c>
      <c r="T417">
        <f>VLOOKUP(S417,Mang_Elev!$Q:$R,2,FALSE)</f>
        <v>0.39900000000000002</v>
      </c>
    </row>
    <row r="418" spans="1:20" x14ac:dyDescent="0.25">
      <c r="A418" t="s">
        <v>446</v>
      </c>
      <c r="B418" s="2">
        <v>0.66666666666666663</v>
      </c>
      <c r="C418" t="s">
        <v>420</v>
      </c>
      <c r="D418" t="s">
        <v>447</v>
      </c>
      <c r="E418" t="s">
        <v>25</v>
      </c>
      <c r="F418" t="s">
        <v>181</v>
      </c>
      <c r="G418">
        <v>4</v>
      </c>
      <c r="H418">
        <v>2</v>
      </c>
      <c r="I418">
        <v>5</v>
      </c>
      <c r="J418">
        <v>0</v>
      </c>
      <c r="K418">
        <v>182</v>
      </c>
      <c r="L418" t="s">
        <v>255</v>
      </c>
      <c r="M418" t="s">
        <v>255</v>
      </c>
      <c r="N418" t="s">
        <v>255</v>
      </c>
      <c r="O418" t="s">
        <v>255</v>
      </c>
      <c r="P418">
        <v>314</v>
      </c>
      <c r="Q418">
        <v>8</v>
      </c>
      <c r="R418" s="9" t="s">
        <v>448</v>
      </c>
      <c r="S418" t="str">
        <f t="shared" si="13"/>
        <v>CF4</v>
      </c>
      <c r="T418">
        <f>VLOOKUP(S418,Mang_Elev!$Q:$R,2,FALSE)</f>
        <v>0.39900000000000002</v>
      </c>
    </row>
    <row r="419" spans="1:20" x14ac:dyDescent="0.25">
      <c r="A419" t="s">
        <v>446</v>
      </c>
      <c r="B419" s="2">
        <v>0.66666666666666663</v>
      </c>
      <c r="C419" t="s">
        <v>420</v>
      </c>
      <c r="D419" t="s">
        <v>447</v>
      </c>
      <c r="E419" t="s">
        <v>25</v>
      </c>
      <c r="F419" t="s">
        <v>181</v>
      </c>
      <c r="G419">
        <v>4</v>
      </c>
      <c r="H419">
        <v>2</v>
      </c>
      <c r="I419">
        <v>5</v>
      </c>
      <c r="J419">
        <v>0</v>
      </c>
      <c r="K419">
        <v>182</v>
      </c>
      <c r="L419" t="s">
        <v>255</v>
      </c>
      <c r="M419" t="s">
        <v>255</v>
      </c>
      <c r="N419" t="s">
        <v>255</v>
      </c>
      <c r="O419" t="s">
        <v>255</v>
      </c>
      <c r="P419">
        <v>200</v>
      </c>
      <c r="Q419">
        <v>7</v>
      </c>
      <c r="R419" s="9" t="s">
        <v>448</v>
      </c>
      <c r="S419" t="str">
        <f t="shared" si="13"/>
        <v>CF4</v>
      </c>
      <c r="T419">
        <f>VLOOKUP(S419,Mang_Elev!$Q:$R,2,FALSE)</f>
        <v>0.39900000000000002</v>
      </c>
    </row>
    <row r="420" spans="1:20" x14ac:dyDescent="0.25">
      <c r="A420" t="s">
        <v>446</v>
      </c>
      <c r="B420" s="2">
        <v>0.66666666666666663</v>
      </c>
      <c r="C420" t="s">
        <v>420</v>
      </c>
      <c r="D420" t="s">
        <v>447</v>
      </c>
      <c r="E420" t="s">
        <v>25</v>
      </c>
      <c r="F420" t="s">
        <v>181</v>
      </c>
      <c r="G420">
        <v>4</v>
      </c>
      <c r="H420">
        <v>2</v>
      </c>
      <c r="I420">
        <v>5</v>
      </c>
      <c r="J420">
        <v>0</v>
      </c>
      <c r="K420">
        <v>182</v>
      </c>
      <c r="L420" t="s">
        <v>255</v>
      </c>
      <c r="M420" t="s">
        <v>255</v>
      </c>
      <c r="N420" t="s">
        <v>255</v>
      </c>
      <c r="O420" t="s">
        <v>255</v>
      </c>
      <c r="P420">
        <v>222</v>
      </c>
      <c r="Q420">
        <v>9.5</v>
      </c>
      <c r="R420" s="9" t="s">
        <v>448</v>
      </c>
      <c r="S420" t="str">
        <f t="shared" si="13"/>
        <v>CF4</v>
      </c>
      <c r="T420">
        <f>VLOOKUP(S420,Mang_Elev!$Q:$R,2,FALSE)</f>
        <v>0.39900000000000002</v>
      </c>
    </row>
    <row r="421" spans="1:20" x14ac:dyDescent="0.25">
      <c r="A421" t="s">
        <v>446</v>
      </c>
      <c r="B421" s="2">
        <v>0.66666666666666663</v>
      </c>
      <c r="C421" t="s">
        <v>420</v>
      </c>
      <c r="D421" t="s">
        <v>447</v>
      </c>
      <c r="E421" t="s">
        <v>25</v>
      </c>
      <c r="F421" t="s">
        <v>181</v>
      </c>
      <c r="G421">
        <v>4</v>
      </c>
      <c r="H421">
        <v>0</v>
      </c>
      <c r="I421">
        <v>4</v>
      </c>
      <c r="J421">
        <v>0</v>
      </c>
      <c r="K421">
        <v>56</v>
      </c>
      <c r="L421" t="s">
        <v>255</v>
      </c>
      <c r="M421" t="s">
        <v>255</v>
      </c>
      <c r="N421" t="s">
        <v>255</v>
      </c>
      <c r="O421" t="s">
        <v>255</v>
      </c>
      <c r="P421">
        <v>427</v>
      </c>
      <c r="Q421">
        <v>8.9</v>
      </c>
      <c r="R421" s="9" t="s">
        <v>448</v>
      </c>
      <c r="S421" t="str">
        <f t="shared" si="13"/>
        <v>CF4</v>
      </c>
      <c r="T421">
        <f>VLOOKUP(S421,Mang_Elev!$Q:$R,2,FALSE)</f>
        <v>0.39900000000000002</v>
      </c>
    </row>
    <row r="422" spans="1:20" x14ac:dyDescent="0.25">
      <c r="A422" t="s">
        <v>446</v>
      </c>
      <c r="B422" s="2">
        <v>0.66666666666666663</v>
      </c>
      <c r="C422" t="s">
        <v>420</v>
      </c>
      <c r="D422" t="s">
        <v>447</v>
      </c>
      <c r="E422" t="s">
        <v>25</v>
      </c>
      <c r="F422" t="s">
        <v>181</v>
      </c>
      <c r="G422">
        <v>4</v>
      </c>
      <c r="H422">
        <v>0</v>
      </c>
      <c r="I422">
        <v>4</v>
      </c>
      <c r="J422">
        <v>0</v>
      </c>
      <c r="K422">
        <v>56</v>
      </c>
      <c r="L422" t="s">
        <v>255</v>
      </c>
      <c r="M422" t="s">
        <v>255</v>
      </c>
      <c r="N422" t="s">
        <v>255</v>
      </c>
      <c r="O422" t="s">
        <v>255</v>
      </c>
      <c r="P422">
        <v>215</v>
      </c>
      <c r="Q422">
        <v>4</v>
      </c>
      <c r="R422" s="9" t="s">
        <v>448</v>
      </c>
      <c r="S422" t="str">
        <f t="shared" si="13"/>
        <v>CF4</v>
      </c>
      <c r="T422">
        <f>VLOOKUP(S422,Mang_Elev!$Q:$R,2,FALSE)</f>
        <v>0.39900000000000002</v>
      </c>
    </row>
    <row r="423" spans="1:20" x14ac:dyDescent="0.25">
      <c r="A423" t="s">
        <v>446</v>
      </c>
      <c r="B423" s="2">
        <v>0.66666666666666663</v>
      </c>
      <c r="C423" t="s">
        <v>420</v>
      </c>
      <c r="D423" t="s">
        <v>447</v>
      </c>
      <c r="E423" t="s">
        <v>25</v>
      </c>
      <c r="F423" t="s">
        <v>181</v>
      </c>
      <c r="G423">
        <v>4</v>
      </c>
      <c r="H423">
        <v>0</v>
      </c>
      <c r="I423">
        <v>4</v>
      </c>
      <c r="J423">
        <v>0</v>
      </c>
      <c r="K423">
        <v>56</v>
      </c>
      <c r="L423" t="s">
        <v>255</v>
      </c>
      <c r="M423" t="s">
        <v>255</v>
      </c>
      <c r="N423" t="s">
        <v>255</v>
      </c>
      <c r="O423" t="s">
        <v>255</v>
      </c>
      <c r="P423">
        <v>223</v>
      </c>
      <c r="Q423">
        <v>6.5</v>
      </c>
      <c r="R423" s="9" t="s">
        <v>448</v>
      </c>
      <c r="S423" t="str">
        <f t="shared" si="13"/>
        <v>CF4</v>
      </c>
      <c r="T423">
        <f>VLOOKUP(S423,Mang_Elev!$Q:$R,2,FALSE)</f>
        <v>0.39900000000000002</v>
      </c>
    </row>
    <row r="424" spans="1:20" x14ac:dyDescent="0.25">
      <c r="A424" t="s">
        <v>446</v>
      </c>
      <c r="B424" s="2">
        <v>0.66666666666666663</v>
      </c>
      <c r="C424" t="s">
        <v>420</v>
      </c>
      <c r="D424" t="s">
        <v>447</v>
      </c>
      <c r="E424" t="s">
        <v>25</v>
      </c>
      <c r="F424" t="s">
        <v>181</v>
      </c>
      <c r="G424">
        <v>4</v>
      </c>
      <c r="H424">
        <v>0</v>
      </c>
      <c r="I424">
        <v>4</v>
      </c>
      <c r="J424">
        <v>0</v>
      </c>
      <c r="K424">
        <v>56</v>
      </c>
      <c r="L424" t="s">
        <v>255</v>
      </c>
      <c r="M424" t="s">
        <v>255</v>
      </c>
      <c r="N424" t="s">
        <v>255</v>
      </c>
      <c r="O424" t="s">
        <v>255</v>
      </c>
      <c r="P424">
        <v>310</v>
      </c>
      <c r="Q424">
        <v>10.9</v>
      </c>
      <c r="R424" s="9" t="s">
        <v>448</v>
      </c>
      <c r="S424" t="str">
        <f t="shared" si="13"/>
        <v>CF4</v>
      </c>
      <c r="T424">
        <f>VLOOKUP(S424,Mang_Elev!$Q:$R,2,FALSE)</f>
        <v>0.39900000000000002</v>
      </c>
    </row>
    <row r="425" spans="1:20" x14ac:dyDescent="0.25">
      <c r="A425" t="s">
        <v>446</v>
      </c>
      <c r="B425" s="2">
        <v>0.66666666666666663</v>
      </c>
      <c r="C425" t="s">
        <v>420</v>
      </c>
      <c r="D425" t="s">
        <v>447</v>
      </c>
      <c r="E425" t="s">
        <v>25</v>
      </c>
      <c r="F425" t="s">
        <v>181</v>
      </c>
      <c r="G425">
        <v>4</v>
      </c>
      <c r="H425">
        <v>0</v>
      </c>
      <c r="I425">
        <v>4</v>
      </c>
      <c r="J425">
        <v>0</v>
      </c>
      <c r="K425">
        <v>56</v>
      </c>
      <c r="L425" t="s">
        <v>255</v>
      </c>
      <c r="M425" t="s">
        <v>255</v>
      </c>
      <c r="N425" t="s">
        <v>255</v>
      </c>
      <c r="O425" t="s">
        <v>255</v>
      </c>
      <c r="P425">
        <v>260</v>
      </c>
      <c r="Q425">
        <v>7.5</v>
      </c>
      <c r="R425" s="9" t="s">
        <v>448</v>
      </c>
      <c r="S425" t="str">
        <f t="shared" si="13"/>
        <v>CF4</v>
      </c>
      <c r="T425">
        <f>VLOOKUP(S425,Mang_Elev!$Q:$R,2,FALSE)</f>
        <v>0.39900000000000002</v>
      </c>
    </row>
    <row r="426" spans="1:20" x14ac:dyDescent="0.25">
      <c r="A426" t="s">
        <v>446</v>
      </c>
      <c r="B426" s="2">
        <v>0.66666666666666663</v>
      </c>
      <c r="C426" t="s">
        <v>420</v>
      </c>
      <c r="D426" t="s">
        <v>447</v>
      </c>
      <c r="E426" t="s">
        <v>25</v>
      </c>
      <c r="F426" t="s">
        <v>181</v>
      </c>
      <c r="G426">
        <v>4</v>
      </c>
      <c r="H426">
        <v>0</v>
      </c>
      <c r="I426">
        <v>4</v>
      </c>
      <c r="J426">
        <v>0</v>
      </c>
      <c r="K426">
        <v>56</v>
      </c>
      <c r="L426" t="s">
        <v>255</v>
      </c>
      <c r="M426" t="s">
        <v>255</v>
      </c>
      <c r="N426" t="s">
        <v>255</v>
      </c>
      <c r="O426" t="s">
        <v>255</v>
      </c>
      <c r="P426">
        <v>265</v>
      </c>
      <c r="Q426">
        <v>10</v>
      </c>
      <c r="R426" s="9" t="s">
        <v>448</v>
      </c>
      <c r="S426" t="str">
        <f t="shared" si="13"/>
        <v>CF4</v>
      </c>
      <c r="T426">
        <f>VLOOKUP(S426,Mang_Elev!$Q:$R,2,FALSE)</f>
        <v>0.39900000000000002</v>
      </c>
    </row>
    <row r="427" spans="1:20" x14ac:dyDescent="0.25">
      <c r="A427" t="s">
        <v>446</v>
      </c>
      <c r="B427" s="2">
        <v>0.66666666666666663</v>
      </c>
      <c r="C427" t="s">
        <v>420</v>
      </c>
      <c r="D427" t="s">
        <v>447</v>
      </c>
      <c r="E427" t="s">
        <v>25</v>
      </c>
      <c r="F427" t="s">
        <v>181</v>
      </c>
      <c r="G427">
        <v>4</v>
      </c>
      <c r="H427">
        <v>0</v>
      </c>
      <c r="I427">
        <v>4</v>
      </c>
      <c r="J427">
        <v>0</v>
      </c>
      <c r="K427">
        <v>56</v>
      </c>
      <c r="L427" t="s">
        <v>255</v>
      </c>
      <c r="M427" t="s">
        <v>255</v>
      </c>
      <c r="N427" t="s">
        <v>255</v>
      </c>
      <c r="O427" t="s">
        <v>255</v>
      </c>
      <c r="P427">
        <v>250</v>
      </c>
      <c r="Q427">
        <v>7</v>
      </c>
      <c r="R427" s="9" t="s">
        <v>448</v>
      </c>
      <c r="S427" t="str">
        <f t="shared" si="13"/>
        <v>CF4</v>
      </c>
      <c r="T427">
        <f>VLOOKUP(S427,Mang_Elev!$Q:$R,2,FALSE)</f>
        <v>0.39900000000000002</v>
      </c>
    </row>
    <row r="428" spans="1:20" x14ac:dyDescent="0.25">
      <c r="A428" t="s">
        <v>446</v>
      </c>
      <c r="B428" s="2">
        <v>0.66666666666666663</v>
      </c>
      <c r="C428" t="s">
        <v>420</v>
      </c>
      <c r="D428" t="s">
        <v>447</v>
      </c>
      <c r="E428" t="s">
        <v>25</v>
      </c>
      <c r="F428" t="s">
        <v>181</v>
      </c>
      <c r="G428">
        <v>4</v>
      </c>
      <c r="H428">
        <v>0</v>
      </c>
      <c r="I428">
        <v>4</v>
      </c>
      <c r="J428">
        <v>0</v>
      </c>
      <c r="K428">
        <v>56</v>
      </c>
      <c r="L428" t="s">
        <v>255</v>
      </c>
      <c r="M428" t="s">
        <v>255</v>
      </c>
      <c r="N428" t="s">
        <v>255</v>
      </c>
      <c r="O428" t="s">
        <v>255</v>
      </c>
      <c r="P428">
        <v>300</v>
      </c>
      <c r="Q428">
        <v>6.5</v>
      </c>
      <c r="R428" s="9" t="s">
        <v>448</v>
      </c>
      <c r="S428" t="str">
        <f t="shared" si="13"/>
        <v>CF4</v>
      </c>
      <c r="T428">
        <f>VLOOKUP(S428,Mang_Elev!$Q:$R,2,FALSE)</f>
        <v>0.39900000000000002</v>
      </c>
    </row>
    <row r="429" spans="1:20" x14ac:dyDescent="0.25">
      <c r="A429" t="s">
        <v>446</v>
      </c>
      <c r="B429" s="2">
        <v>0.66666666666666663</v>
      </c>
      <c r="C429" t="s">
        <v>420</v>
      </c>
      <c r="D429" t="s">
        <v>447</v>
      </c>
      <c r="E429" t="s">
        <v>25</v>
      </c>
      <c r="F429" t="s">
        <v>181</v>
      </c>
      <c r="G429">
        <v>4</v>
      </c>
      <c r="H429">
        <v>0</v>
      </c>
      <c r="I429">
        <v>4</v>
      </c>
      <c r="J429">
        <v>0</v>
      </c>
      <c r="K429">
        <v>56</v>
      </c>
      <c r="L429" t="s">
        <v>255</v>
      </c>
      <c r="M429" t="s">
        <v>255</v>
      </c>
      <c r="N429" t="s">
        <v>255</v>
      </c>
      <c r="O429" t="s">
        <v>255</v>
      </c>
      <c r="P429">
        <v>250</v>
      </c>
      <c r="Q429">
        <v>7.9</v>
      </c>
      <c r="R429" s="9" t="s">
        <v>448</v>
      </c>
      <c r="S429" t="str">
        <f t="shared" si="13"/>
        <v>CF4</v>
      </c>
      <c r="T429">
        <f>VLOOKUP(S429,Mang_Elev!$Q:$R,2,FALSE)</f>
        <v>0.39900000000000002</v>
      </c>
    </row>
    <row r="430" spans="1:20" x14ac:dyDescent="0.25">
      <c r="A430" t="s">
        <v>446</v>
      </c>
      <c r="B430" s="2">
        <v>0.66666666666666663</v>
      </c>
      <c r="C430" t="s">
        <v>420</v>
      </c>
      <c r="D430" t="s">
        <v>447</v>
      </c>
      <c r="E430" t="s">
        <v>25</v>
      </c>
      <c r="F430" t="s">
        <v>181</v>
      </c>
      <c r="G430">
        <v>4</v>
      </c>
      <c r="H430">
        <v>0</v>
      </c>
      <c r="I430">
        <v>4</v>
      </c>
      <c r="J430">
        <v>0</v>
      </c>
      <c r="K430">
        <v>56</v>
      </c>
      <c r="L430" t="s">
        <v>255</v>
      </c>
      <c r="M430" t="s">
        <v>255</v>
      </c>
      <c r="N430" t="s">
        <v>255</v>
      </c>
      <c r="O430" t="s">
        <v>255</v>
      </c>
      <c r="P430">
        <v>285</v>
      </c>
      <c r="Q430">
        <v>6.3</v>
      </c>
      <c r="R430" s="9" t="s">
        <v>448</v>
      </c>
      <c r="S430" t="str">
        <f t="shared" si="13"/>
        <v>CF4</v>
      </c>
      <c r="T430">
        <f>VLOOKUP(S430,Mang_Elev!$Q:$R,2,FALSE)</f>
        <v>0.39900000000000002</v>
      </c>
    </row>
    <row r="431" spans="1:20" x14ac:dyDescent="0.25">
      <c r="A431" t="s">
        <v>446</v>
      </c>
      <c r="B431" s="2">
        <v>0.71250000000000002</v>
      </c>
      <c r="C431" t="s">
        <v>420</v>
      </c>
      <c r="D431" t="s">
        <v>103</v>
      </c>
      <c r="E431" t="s">
        <v>25</v>
      </c>
      <c r="F431" t="s">
        <v>181</v>
      </c>
      <c r="G431">
        <v>5</v>
      </c>
      <c r="H431">
        <v>0</v>
      </c>
      <c r="I431">
        <v>0</v>
      </c>
      <c r="J431">
        <v>0</v>
      </c>
      <c r="K431">
        <v>205</v>
      </c>
      <c r="L431" t="s">
        <v>255</v>
      </c>
      <c r="M431" t="s">
        <v>255</v>
      </c>
      <c r="N431" t="s">
        <v>255</v>
      </c>
      <c r="O431" t="s">
        <v>255</v>
      </c>
      <c r="P431">
        <v>235</v>
      </c>
      <c r="Q431">
        <v>5</v>
      </c>
      <c r="R431" t="s">
        <v>449</v>
      </c>
      <c r="S431" t="str">
        <f t="shared" si="13"/>
        <v>CF5</v>
      </c>
      <c r="T431">
        <f>VLOOKUP(S431,Mang_Elev!$Q:$R,2,FALSE)</f>
        <v>0.46800000000000003</v>
      </c>
    </row>
    <row r="432" spans="1:20" x14ac:dyDescent="0.25">
      <c r="A432" t="s">
        <v>446</v>
      </c>
      <c r="B432" s="2">
        <v>0.71250000000000002</v>
      </c>
      <c r="C432" t="s">
        <v>420</v>
      </c>
      <c r="D432" t="s">
        <v>103</v>
      </c>
      <c r="E432" t="s">
        <v>25</v>
      </c>
      <c r="F432" t="s">
        <v>181</v>
      </c>
      <c r="G432">
        <v>5</v>
      </c>
      <c r="H432">
        <v>0</v>
      </c>
      <c r="I432">
        <v>0</v>
      </c>
      <c r="J432">
        <v>0</v>
      </c>
      <c r="K432">
        <v>205</v>
      </c>
      <c r="L432" t="s">
        <v>255</v>
      </c>
      <c r="M432" t="s">
        <v>255</v>
      </c>
      <c r="N432" t="s">
        <v>255</v>
      </c>
      <c r="O432" t="s">
        <v>255</v>
      </c>
      <c r="P432">
        <v>200</v>
      </c>
      <c r="Q432">
        <v>4</v>
      </c>
      <c r="R432" t="s">
        <v>449</v>
      </c>
      <c r="S432" t="str">
        <f t="shared" si="13"/>
        <v>CF5</v>
      </c>
      <c r="T432">
        <f>VLOOKUP(S432,Mang_Elev!$Q:$R,2,FALSE)</f>
        <v>0.46800000000000003</v>
      </c>
    </row>
    <row r="433" spans="1:20" x14ac:dyDescent="0.25">
      <c r="A433" t="s">
        <v>446</v>
      </c>
      <c r="B433" s="2">
        <v>0.71250000000000002</v>
      </c>
      <c r="C433" t="s">
        <v>420</v>
      </c>
      <c r="D433" t="s">
        <v>103</v>
      </c>
      <c r="E433" t="s">
        <v>25</v>
      </c>
      <c r="F433" t="s">
        <v>181</v>
      </c>
      <c r="G433">
        <v>5</v>
      </c>
      <c r="H433">
        <v>0</v>
      </c>
      <c r="I433">
        <v>0</v>
      </c>
      <c r="J433">
        <v>0</v>
      </c>
      <c r="K433">
        <v>205</v>
      </c>
      <c r="L433" t="s">
        <v>255</v>
      </c>
      <c r="M433" t="s">
        <v>255</v>
      </c>
      <c r="N433" t="s">
        <v>255</v>
      </c>
      <c r="O433" t="s">
        <v>255</v>
      </c>
      <c r="P433">
        <v>150</v>
      </c>
      <c r="Q433">
        <v>5</v>
      </c>
      <c r="R433" t="s">
        <v>449</v>
      </c>
      <c r="S433" t="str">
        <f t="shared" si="13"/>
        <v>CF5</v>
      </c>
      <c r="T433">
        <f>VLOOKUP(S433,Mang_Elev!$Q:$R,2,FALSE)</f>
        <v>0.46800000000000003</v>
      </c>
    </row>
    <row r="434" spans="1:20" x14ac:dyDescent="0.25">
      <c r="A434" t="s">
        <v>446</v>
      </c>
      <c r="B434" s="2">
        <v>0.71250000000000002</v>
      </c>
      <c r="C434" t="s">
        <v>420</v>
      </c>
      <c r="D434" t="s">
        <v>103</v>
      </c>
      <c r="E434" t="s">
        <v>25</v>
      </c>
      <c r="F434" t="s">
        <v>181</v>
      </c>
      <c r="G434">
        <v>5</v>
      </c>
      <c r="H434">
        <v>0</v>
      </c>
      <c r="I434">
        <v>0</v>
      </c>
      <c r="J434">
        <v>0</v>
      </c>
      <c r="K434">
        <v>205</v>
      </c>
      <c r="L434" t="s">
        <v>255</v>
      </c>
      <c r="M434" t="s">
        <v>255</v>
      </c>
      <c r="N434" t="s">
        <v>255</v>
      </c>
      <c r="O434" t="s">
        <v>255</v>
      </c>
      <c r="P434">
        <v>260</v>
      </c>
      <c r="Q434">
        <v>5.0999999999999996</v>
      </c>
      <c r="R434" t="s">
        <v>449</v>
      </c>
      <c r="S434" t="str">
        <f t="shared" si="13"/>
        <v>CF5</v>
      </c>
      <c r="T434">
        <f>VLOOKUP(S434,Mang_Elev!$Q:$R,2,FALSE)</f>
        <v>0.46800000000000003</v>
      </c>
    </row>
    <row r="435" spans="1:20" x14ac:dyDescent="0.25">
      <c r="A435" t="s">
        <v>446</v>
      </c>
      <c r="B435" s="2">
        <v>0.71250000000000002</v>
      </c>
      <c r="C435" t="s">
        <v>420</v>
      </c>
      <c r="D435" t="s">
        <v>103</v>
      </c>
      <c r="E435" t="s">
        <v>25</v>
      </c>
      <c r="F435" t="s">
        <v>181</v>
      </c>
      <c r="G435">
        <v>5</v>
      </c>
      <c r="H435">
        <v>0</v>
      </c>
      <c r="I435">
        <v>0</v>
      </c>
      <c r="J435">
        <v>0</v>
      </c>
      <c r="K435">
        <v>205</v>
      </c>
      <c r="L435" t="s">
        <v>255</v>
      </c>
      <c r="M435" t="s">
        <v>255</v>
      </c>
      <c r="N435" t="s">
        <v>255</v>
      </c>
      <c r="O435" t="s">
        <v>255</v>
      </c>
      <c r="P435">
        <v>239</v>
      </c>
      <c r="Q435">
        <v>4</v>
      </c>
      <c r="R435" t="s">
        <v>449</v>
      </c>
      <c r="S435" t="str">
        <f t="shared" si="13"/>
        <v>CF5</v>
      </c>
      <c r="T435">
        <f>VLOOKUP(S435,Mang_Elev!$Q:$R,2,FALSE)</f>
        <v>0.46800000000000003</v>
      </c>
    </row>
    <row r="436" spans="1:20" x14ac:dyDescent="0.25">
      <c r="A436" t="s">
        <v>446</v>
      </c>
      <c r="B436" s="2">
        <v>0.71250000000000002</v>
      </c>
      <c r="C436" t="s">
        <v>420</v>
      </c>
      <c r="D436" t="s">
        <v>103</v>
      </c>
      <c r="E436" t="s">
        <v>25</v>
      </c>
      <c r="F436" t="s">
        <v>181</v>
      </c>
      <c r="G436">
        <v>5</v>
      </c>
      <c r="H436">
        <v>0</v>
      </c>
      <c r="I436">
        <v>0</v>
      </c>
      <c r="J436">
        <v>0</v>
      </c>
      <c r="K436">
        <v>205</v>
      </c>
      <c r="L436" t="s">
        <v>255</v>
      </c>
      <c r="M436" t="s">
        <v>255</v>
      </c>
      <c r="N436" t="s">
        <v>255</v>
      </c>
      <c r="O436" t="s">
        <v>255</v>
      </c>
      <c r="P436">
        <v>250</v>
      </c>
      <c r="Q436">
        <v>7.1</v>
      </c>
      <c r="R436" t="s">
        <v>449</v>
      </c>
      <c r="S436" t="str">
        <f t="shared" si="13"/>
        <v>CF5</v>
      </c>
      <c r="T436">
        <f>VLOOKUP(S436,Mang_Elev!$Q:$R,2,FALSE)</f>
        <v>0.46800000000000003</v>
      </c>
    </row>
    <row r="437" spans="1:20" x14ac:dyDescent="0.25">
      <c r="A437" t="s">
        <v>446</v>
      </c>
      <c r="B437" s="2">
        <v>0.71250000000000002</v>
      </c>
      <c r="C437" t="s">
        <v>420</v>
      </c>
      <c r="D437" t="s">
        <v>103</v>
      </c>
      <c r="E437" t="s">
        <v>25</v>
      </c>
      <c r="F437" t="s">
        <v>181</v>
      </c>
      <c r="G437">
        <v>5</v>
      </c>
      <c r="H437">
        <v>0</v>
      </c>
      <c r="I437">
        <v>0</v>
      </c>
      <c r="J437">
        <v>0</v>
      </c>
      <c r="K437">
        <v>205</v>
      </c>
      <c r="L437" t="s">
        <v>255</v>
      </c>
      <c r="M437" t="s">
        <v>255</v>
      </c>
      <c r="N437" t="s">
        <v>255</v>
      </c>
      <c r="O437" t="s">
        <v>255</v>
      </c>
      <c r="P437">
        <v>173</v>
      </c>
      <c r="Q437">
        <v>4.5</v>
      </c>
      <c r="R437" t="s">
        <v>449</v>
      </c>
      <c r="S437" t="str">
        <f t="shared" si="13"/>
        <v>CF5</v>
      </c>
      <c r="T437">
        <f>VLOOKUP(S437,Mang_Elev!$Q:$R,2,FALSE)</f>
        <v>0.46800000000000003</v>
      </c>
    </row>
    <row r="438" spans="1:20" x14ac:dyDescent="0.25">
      <c r="A438" t="s">
        <v>446</v>
      </c>
      <c r="B438" s="2">
        <v>0.71250000000000002</v>
      </c>
      <c r="C438" t="s">
        <v>420</v>
      </c>
      <c r="D438" t="s">
        <v>103</v>
      </c>
      <c r="E438" t="s">
        <v>25</v>
      </c>
      <c r="F438" t="s">
        <v>181</v>
      </c>
      <c r="G438">
        <v>5</v>
      </c>
      <c r="H438">
        <v>0</v>
      </c>
      <c r="I438">
        <v>0</v>
      </c>
      <c r="J438">
        <v>0</v>
      </c>
      <c r="K438">
        <v>205</v>
      </c>
      <c r="L438" t="s">
        <v>255</v>
      </c>
      <c r="M438" t="s">
        <v>255</v>
      </c>
      <c r="N438" t="s">
        <v>255</v>
      </c>
      <c r="O438" t="s">
        <v>255</v>
      </c>
      <c r="P438">
        <v>151</v>
      </c>
      <c r="Q438">
        <v>4.8</v>
      </c>
      <c r="R438" t="s">
        <v>449</v>
      </c>
      <c r="S438" t="str">
        <f t="shared" si="13"/>
        <v>CF5</v>
      </c>
      <c r="T438">
        <f>VLOOKUP(S438,Mang_Elev!$Q:$R,2,FALSE)</f>
        <v>0.46800000000000003</v>
      </c>
    </row>
    <row r="439" spans="1:20" x14ac:dyDescent="0.25">
      <c r="A439" t="s">
        <v>446</v>
      </c>
      <c r="B439" s="2">
        <v>0.71250000000000002</v>
      </c>
      <c r="C439" t="s">
        <v>420</v>
      </c>
      <c r="D439" t="s">
        <v>103</v>
      </c>
      <c r="E439" t="s">
        <v>25</v>
      </c>
      <c r="F439" t="s">
        <v>181</v>
      </c>
      <c r="G439">
        <v>5</v>
      </c>
      <c r="H439">
        <v>0</v>
      </c>
      <c r="I439">
        <v>0</v>
      </c>
      <c r="J439">
        <v>0</v>
      </c>
      <c r="K439">
        <v>205</v>
      </c>
      <c r="L439" t="s">
        <v>255</v>
      </c>
      <c r="M439" t="s">
        <v>255</v>
      </c>
      <c r="N439" t="s">
        <v>255</v>
      </c>
      <c r="O439" t="s">
        <v>255</v>
      </c>
      <c r="P439">
        <v>164</v>
      </c>
      <c r="Q439">
        <v>5</v>
      </c>
      <c r="R439" t="s">
        <v>449</v>
      </c>
      <c r="S439" t="str">
        <f t="shared" si="13"/>
        <v>CF5</v>
      </c>
      <c r="T439">
        <f>VLOOKUP(S439,Mang_Elev!$Q:$R,2,FALSE)</f>
        <v>0.46800000000000003</v>
      </c>
    </row>
    <row r="440" spans="1:20" x14ac:dyDescent="0.25">
      <c r="A440" t="s">
        <v>446</v>
      </c>
      <c r="B440" s="2">
        <v>0.71250000000000002</v>
      </c>
      <c r="C440" t="s">
        <v>420</v>
      </c>
      <c r="D440" t="s">
        <v>103</v>
      </c>
      <c r="E440" t="s">
        <v>25</v>
      </c>
      <c r="F440" t="s">
        <v>181</v>
      </c>
      <c r="G440">
        <v>5</v>
      </c>
      <c r="H440">
        <v>0</v>
      </c>
      <c r="I440">
        <v>0</v>
      </c>
      <c r="J440">
        <v>0</v>
      </c>
      <c r="K440">
        <v>205</v>
      </c>
      <c r="L440" t="s">
        <v>255</v>
      </c>
      <c r="M440" t="s">
        <v>255</v>
      </c>
      <c r="N440" t="s">
        <v>255</v>
      </c>
      <c r="O440" t="s">
        <v>255</v>
      </c>
      <c r="P440">
        <v>112</v>
      </c>
      <c r="Q440">
        <v>5.6</v>
      </c>
      <c r="R440" t="s">
        <v>449</v>
      </c>
      <c r="S440" t="str">
        <f t="shared" si="13"/>
        <v>CF5</v>
      </c>
      <c r="T440">
        <f>VLOOKUP(S440,Mang_Elev!$Q:$R,2,FALSE)</f>
        <v>0.46800000000000003</v>
      </c>
    </row>
    <row r="441" spans="1:20" x14ac:dyDescent="0.25">
      <c r="A441" t="s">
        <v>446</v>
      </c>
      <c r="B441" s="2">
        <v>0.71250000000000002</v>
      </c>
      <c r="C441" t="s">
        <v>420</v>
      </c>
      <c r="D441" t="s">
        <v>103</v>
      </c>
      <c r="E441" t="s">
        <v>25</v>
      </c>
      <c r="F441" t="s">
        <v>181</v>
      </c>
      <c r="G441">
        <v>5</v>
      </c>
      <c r="H441">
        <v>0</v>
      </c>
      <c r="I441">
        <v>1</v>
      </c>
      <c r="J441">
        <v>0</v>
      </c>
      <c r="K441">
        <v>155</v>
      </c>
      <c r="L441" t="s">
        <v>255</v>
      </c>
      <c r="M441" t="s">
        <v>255</v>
      </c>
      <c r="N441" t="s">
        <v>255</v>
      </c>
      <c r="O441" t="s">
        <v>255</v>
      </c>
      <c r="P441">
        <v>324</v>
      </c>
      <c r="Q441">
        <v>5.8</v>
      </c>
      <c r="R441" t="s">
        <v>449</v>
      </c>
      <c r="S441" t="str">
        <f t="shared" si="13"/>
        <v>CF5</v>
      </c>
      <c r="T441">
        <f>VLOOKUP(S441,Mang_Elev!$Q:$R,2,FALSE)</f>
        <v>0.46800000000000003</v>
      </c>
    </row>
    <row r="442" spans="1:20" x14ac:dyDescent="0.25">
      <c r="A442" t="s">
        <v>446</v>
      </c>
      <c r="B442" s="2">
        <v>0.71250000000000002</v>
      </c>
      <c r="C442" t="s">
        <v>420</v>
      </c>
      <c r="D442" t="s">
        <v>103</v>
      </c>
      <c r="E442" t="s">
        <v>25</v>
      </c>
      <c r="F442" t="s">
        <v>181</v>
      </c>
      <c r="G442">
        <v>5</v>
      </c>
      <c r="H442">
        <v>0</v>
      </c>
      <c r="I442">
        <v>1</v>
      </c>
      <c r="J442">
        <v>0</v>
      </c>
      <c r="K442">
        <v>155</v>
      </c>
      <c r="L442" t="s">
        <v>255</v>
      </c>
      <c r="M442" t="s">
        <v>255</v>
      </c>
      <c r="N442" t="s">
        <v>255</v>
      </c>
      <c r="O442" t="s">
        <v>255</v>
      </c>
      <c r="P442">
        <v>198</v>
      </c>
      <c r="Q442">
        <v>5.5</v>
      </c>
      <c r="R442" t="s">
        <v>449</v>
      </c>
      <c r="S442" t="str">
        <f t="shared" si="13"/>
        <v>CF5</v>
      </c>
      <c r="T442">
        <f>VLOOKUP(S442,Mang_Elev!$Q:$R,2,FALSE)</f>
        <v>0.46800000000000003</v>
      </c>
    </row>
    <row r="443" spans="1:20" x14ac:dyDescent="0.25">
      <c r="A443" t="s">
        <v>446</v>
      </c>
      <c r="B443" s="2">
        <v>0.71250000000000002</v>
      </c>
      <c r="C443" t="s">
        <v>420</v>
      </c>
      <c r="D443" t="s">
        <v>103</v>
      </c>
      <c r="E443" t="s">
        <v>25</v>
      </c>
      <c r="F443" t="s">
        <v>181</v>
      </c>
      <c r="G443">
        <v>5</v>
      </c>
      <c r="H443">
        <v>0</v>
      </c>
      <c r="I443">
        <v>1</v>
      </c>
      <c r="J443">
        <v>0</v>
      </c>
      <c r="K443">
        <v>155</v>
      </c>
      <c r="L443" t="s">
        <v>255</v>
      </c>
      <c r="M443" t="s">
        <v>255</v>
      </c>
      <c r="N443" t="s">
        <v>255</v>
      </c>
      <c r="O443" t="s">
        <v>255</v>
      </c>
      <c r="P443">
        <v>270</v>
      </c>
      <c r="Q443">
        <v>9</v>
      </c>
      <c r="R443" t="s">
        <v>449</v>
      </c>
      <c r="S443" t="str">
        <f t="shared" si="13"/>
        <v>CF5</v>
      </c>
      <c r="T443">
        <f>VLOOKUP(S443,Mang_Elev!$Q:$R,2,FALSE)</f>
        <v>0.46800000000000003</v>
      </c>
    </row>
    <row r="444" spans="1:20" x14ac:dyDescent="0.25">
      <c r="A444" t="s">
        <v>446</v>
      </c>
      <c r="B444" s="2">
        <v>0.71250000000000002</v>
      </c>
      <c r="C444" t="s">
        <v>420</v>
      </c>
      <c r="D444" t="s">
        <v>103</v>
      </c>
      <c r="E444" t="s">
        <v>25</v>
      </c>
      <c r="F444" t="s">
        <v>181</v>
      </c>
      <c r="G444">
        <v>5</v>
      </c>
      <c r="H444">
        <v>0</v>
      </c>
      <c r="I444">
        <v>1</v>
      </c>
      <c r="J444">
        <v>0</v>
      </c>
      <c r="K444">
        <v>155</v>
      </c>
      <c r="L444" t="s">
        <v>255</v>
      </c>
      <c r="M444" t="s">
        <v>255</v>
      </c>
      <c r="N444" t="s">
        <v>255</v>
      </c>
      <c r="O444" t="s">
        <v>255</v>
      </c>
      <c r="P444">
        <v>234</v>
      </c>
      <c r="Q444">
        <v>5</v>
      </c>
      <c r="R444" t="s">
        <v>449</v>
      </c>
      <c r="S444" t="str">
        <f t="shared" si="13"/>
        <v>CF5</v>
      </c>
      <c r="T444">
        <f>VLOOKUP(S444,Mang_Elev!$Q:$R,2,FALSE)</f>
        <v>0.46800000000000003</v>
      </c>
    </row>
    <row r="445" spans="1:20" x14ac:dyDescent="0.25">
      <c r="A445" t="s">
        <v>446</v>
      </c>
      <c r="B445" s="2">
        <v>0.71250000000000002</v>
      </c>
      <c r="C445" t="s">
        <v>420</v>
      </c>
      <c r="D445" t="s">
        <v>103</v>
      </c>
      <c r="E445" t="s">
        <v>25</v>
      </c>
      <c r="F445" t="s">
        <v>181</v>
      </c>
      <c r="G445">
        <v>5</v>
      </c>
      <c r="H445">
        <v>0</v>
      </c>
      <c r="I445">
        <v>1</v>
      </c>
      <c r="J445">
        <v>0</v>
      </c>
      <c r="K445">
        <v>155</v>
      </c>
      <c r="L445" t="s">
        <v>255</v>
      </c>
      <c r="M445" t="s">
        <v>255</v>
      </c>
      <c r="N445" t="s">
        <v>255</v>
      </c>
      <c r="O445" t="s">
        <v>255</v>
      </c>
      <c r="P445">
        <v>289</v>
      </c>
      <c r="Q445">
        <v>6.1</v>
      </c>
      <c r="R445" t="s">
        <v>449</v>
      </c>
      <c r="S445" t="str">
        <f t="shared" si="13"/>
        <v>CF5</v>
      </c>
      <c r="T445">
        <f>VLOOKUP(S445,Mang_Elev!$Q:$R,2,FALSE)</f>
        <v>0.46800000000000003</v>
      </c>
    </row>
    <row r="446" spans="1:20" x14ac:dyDescent="0.25">
      <c r="A446" t="s">
        <v>446</v>
      </c>
      <c r="B446" s="2">
        <v>0.71250000000000002</v>
      </c>
      <c r="C446" t="s">
        <v>420</v>
      </c>
      <c r="D446" t="s">
        <v>103</v>
      </c>
      <c r="E446" t="s">
        <v>25</v>
      </c>
      <c r="F446" t="s">
        <v>181</v>
      </c>
      <c r="G446">
        <v>5</v>
      </c>
      <c r="H446">
        <v>0</v>
      </c>
      <c r="I446">
        <v>1</v>
      </c>
      <c r="J446">
        <v>0</v>
      </c>
      <c r="K446">
        <v>155</v>
      </c>
      <c r="L446" t="s">
        <v>255</v>
      </c>
      <c r="M446" t="s">
        <v>255</v>
      </c>
      <c r="N446" t="s">
        <v>255</v>
      </c>
      <c r="O446" t="s">
        <v>255</v>
      </c>
      <c r="P446">
        <v>225</v>
      </c>
      <c r="Q446">
        <v>5.5</v>
      </c>
      <c r="R446" t="s">
        <v>449</v>
      </c>
      <c r="S446" t="str">
        <f t="shared" si="13"/>
        <v>CF5</v>
      </c>
      <c r="T446">
        <f>VLOOKUP(S446,Mang_Elev!$Q:$R,2,FALSE)</f>
        <v>0.46800000000000003</v>
      </c>
    </row>
    <row r="447" spans="1:20" x14ac:dyDescent="0.25">
      <c r="A447" t="s">
        <v>446</v>
      </c>
      <c r="B447" s="2">
        <v>0.71250000000000002</v>
      </c>
      <c r="C447" t="s">
        <v>420</v>
      </c>
      <c r="D447" t="s">
        <v>103</v>
      </c>
      <c r="E447" t="s">
        <v>25</v>
      </c>
      <c r="F447" t="s">
        <v>181</v>
      </c>
      <c r="G447">
        <v>5</v>
      </c>
      <c r="H447">
        <v>0</v>
      </c>
      <c r="I447">
        <v>1</v>
      </c>
      <c r="J447">
        <v>0</v>
      </c>
      <c r="K447">
        <v>155</v>
      </c>
      <c r="L447" t="s">
        <v>255</v>
      </c>
      <c r="M447" t="s">
        <v>255</v>
      </c>
      <c r="N447" t="s">
        <v>255</v>
      </c>
      <c r="O447" t="s">
        <v>255</v>
      </c>
      <c r="P447">
        <v>210</v>
      </c>
      <c r="Q447">
        <v>6</v>
      </c>
      <c r="R447" t="s">
        <v>449</v>
      </c>
      <c r="S447" t="str">
        <f t="shared" si="13"/>
        <v>CF5</v>
      </c>
      <c r="T447">
        <f>VLOOKUP(S447,Mang_Elev!$Q:$R,2,FALSE)</f>
        <v>0.46800000000000003</v>
      </c>
    </row>
    <row r="448" spans="1:20" x14ac:dyDescent="0.25">
      <c r="A448" t="s">
        <v>446</v>
      </c>
      <c r="B448" s="2">
        <v>0.71250000000000002</v>
      </c>
      <c r="C448" t="s">
        <v>420</v>
      </c>
      <c r="D448" t="s">
        <v>103</v>
      </c>
      <c r="E448" t="s">
        <v>25</v>
      </c>
      <c r="F448" t="s">
        <v>181</v>
      </c>
      <c r="G448">
        <v>5</v>
      </c>
      <c r="H448">
        <v>0</v>
      </c>
      <c r="I448">
        <v>1</v>
      </c>
      <c r="J448">
        <v>0</v>
      </c>
      <c r="K448">
        <v>155</v>
      </c>
      <c r="L448" t="s">
        <v>255</v>
      </c>
      <c r="M448" t="s">
        <v>255</v>
      </c>
      <c r="N448" t="s">
        <v>255</v>
      </c>
      <c r="O448" t="s">
        <v>255</v>
      </c>
      <c r="P448">
        <v>258</v>
      </c>
      <c r="Q448">
        <v>7.2</v>
      </c>
      <c r="R448" t="s">
        <v>449</v>
      </c>
      <c r="S448" t="str">
        <f t="shared" si="13"/>
        <v>CF5</v>
      </c>
      <c r="T448">
        <f>VLOOKUP(S448,Mang_Elev!$Q:$R,2,FALSE)</f>
        <v>0.46800000000000003</v>
      </c>
    </row>
    <row r="449" spans="1:20" x14ac:dyDescent="0.25">
      <c r="A449" t="s">
        <v>446</v>
      </c>
      <c r="B449" s="2">
        <v>0.71250000000000002</v>
      </c>
      <c r="C449" t="s">
        <v>420</v>
      </c>
      <c r="D449" t="s">
        <v>103</v>
      </c>
      <c r="E449" t="s">
        <v>25</v>
      </c>
      <c r="F449" t="s">
        <v>181</v>
      </c>
      <c r="G449">
        <v>5</v>
      </c>
      <c r="H449">
        <v>0</v>
      </c>
      <c r="I449">
        <v>1</v>
      </c>
      <c r="J449">
        <v>0</v>
      </c>
      <c r="K449">
        <v>155</v>
      </c>
      <c r="L449" t="s">
        <v>255</v>
      </c>
      <c r="M449" t="s">
        <v>255</v>
      </c>
      <c r="N449" t="s">
        <v>255</v>
      </c>
      <c r="O449" t="s">
        <v>255</v>
      </c>
      <c r="P449">
        <v>290</v>
      </c>
      <c r="Q449">
        <v>12</v>
      </c>
      <c r="R449" t="s">
        <v>449</v>
      </c>
      <c r="S449" t="str">
        <f t="shared" si="13"/>
        <v>CF5</v>
      </c>
      <c r="T449">
        <f>VLOOKUP(S449,Mang_Elev!$Q:$R,2,FALSE)</f>
        <v>0.46800000000000003</v>
      </c>
    </row>
    <row r="450" spans="1:20" x14ac:dyDescent="0.25">
      <c r="A450" t="s">
        <v>446</v>
      </c>
      <c r="B450" s="2">
        <v>0.71250000000000002</v>
      </c>
      <c r="C450" t="s">
        <v>420</v>
      </c>
      <c r="D450" t="s">
        <v>103</v>
      </c>
      <c r="E450" t="s">
        <v>25</v>
      </c>
      <c r="F450" t="s">
        <v>181</v>
      </c>
      <c r="G450">
        <v>5</v>
      </c>
      <c r="H450">
        <v>0</v>
      </c>
      <c r="I450">
        <v>1</v>
      </c>
      <c r="J450">
        <v>0</v>
      </c>
      <c r="K450">
        <v>155</v>
      </c>
      <c r="L450" t="s">
        <v>255</v>
      </c>
      <c r="M450" t="s">
        <v>255</v>
      </c>
      <c r="N450" t="s">
        <v>255</v>
      </c>
      <c r="O450" t="s">
        <v>255</v>
      </c>
      <c r="P450">
        <v>278</v>
      </c>
      <c r="Q450">
        <v>7</v>
      </c>
      <c r="R450" t="s">
        <v>449</v>
      </c>
      <c r="S450" t="str">
        <f t="shared" si="13"/>
        <v>CF5</v>
      </c>
      <c r="T450">
        <f>VLOOKUP(S450,Mang_Elev!$Q:$R,2,FALSE)</f>
        <v>0.46800000000000003</v>
      </c>
    </row>
    <row r="451" spans="1:20" x14ac:dyDescent="0.25">
      <c r="A451" t="s">
        <v>450</v>
      </c>
      <c r="B451" s="2">
        <v>0.3888888888888889</v>
      </c>
      <c r="C451" t="s">
        <v>451</v>
      </c>
      <c r="D451" t="s">
        <v>452</v>
      </c>
      <c r="E451" t="s">
        <v>25</v>
      </c>
      <c r="F451" t="s">
        <v>181</v>
      </c>
      <c r="G451">
        <v>2</v>
      </c>
      <c r="H451">
        <v>120</v>
      </c>
      <c r="I451">
        <v>84</v>
      </c>
      <c r="J451">
        <v>0</v>
      </c>
      <c r="K451">
        <v>181</v>
      </c>
      <c r="L451" t="s">
        <v>255</v>
      </c>
      <c r="M451" t="s">
        <v>255</v>
      </c>
      <c r="N451" t="s">
        <v>255</v>
      </c>
      <c r="O451" t="s">
        <v>255</v>
      </c>
      <c r="P451">
        <v>190</v>
      </c>
      <c r="Q451">
        <v>6.5</v>
      </c>
      <c r="R451" t="s">
        <v>453</v>
      </c>
      <c r="S451" t="str">
        <f t="shared" ref="S451:S514" si="14">_xlfn.CONCAT(F451,G451)</f>
        <v>CF2</v>
      </c>
      <c r="T451">
        <f>VLOOKUP(S451,Mang_Elev!$Q:$R,2,FALSE)</f>
        <v>0.496</v>
      </c>
    </row>
    <row r="452" spans="1:20" x14ac:dyDescent="0.25">
      <c r="A452" t="s">
        <v>450</v>
      </c>
      <c r="B452" s="2">
        <v>0.3888888888888889</v>
      </c>
      <c r="C452" t="s">
        <v>451</v>
      </c>
      <c r="D452" t="s">
        <v>452</v>
      </c>
      <c r="E452" t="s">
        <v>25</v>
      </c>
      <c r="F452" t="s">
        <v>181</v>
      </c>
      <c r="G452">
        <v>2</v>
      </c>
      <c r="H452">
        <v>120</v>
      </c>
      <c r="I452">
        <v>84</v>
      </c>
      <c r="J452">
        <v>0</v>
      </c>
      <c r="K452">
        <v>181</v>
      </c>
      <c r="L452" t="s">
        <v>255</v>
      </c>
      <c r="M452" t="s">
        <v>255</v>
      </c>
      <c r="N452" t="s">
        <v>255</v>
      </c>
      <c r="O452" t="s">
        <v>255</v>
      </c>
      <c r="P452">
        <v>172</v>
      </c>
      <c r="Q452">
        <v>6</v>
      </c>
      <c r="R452" t="s">
        <v>453</v>
      </c>
      <c r="S452" t="str">
        <f t="shared" si="14"/>
        <v>CF2</v>
      </c>
      <c r="T452">
        <f>VLOOKUP(S452,Mang_Elev!$Q:$R,2,FALSE)</f>
        <v>0.496</v>
      </c>
    </row>
    <row r="453" spans="1:20" x14ac:dyDescent="0.25">
      <c r="A453" t="s">
        <v>450</v>
      </c>
      <c r="B453" s="2">
        <v>0.3888888888888889</v>
      </c>
      <c r="C453" t="s">
        <v>451</v>
      </c>
      <c r="D453" t="s">
        <v>452</v>
      </c>
      <c r="E453" t="s">
        <v>25</v>
      </c>
      <c r="F453" t="s">
        <v>181</v>
      </c>
      <c r="G453">
        <v>2</v>
      </c>
      <c r="H453">
        <v>120</v>
      </c>
      <c r="I453">
        <v>84</v>
      </c>
      <c r="J453">
        <v>0</v>
      </c>
      <c r="K453">
        <v>181</v>
      </c>
      <c r="L453" t="s">
        <v>255</v>
      </c>
      <c r="M453" t="s">
        <v>255</v>
      </c>
      <c r="N453" t="s">
        <v>255</v>
      </c>
      <c r="O453" t="s">
        <v>255</v>
      </c>
      <c r="P453">
        <v>290</v>
      </c>
      <c r="Q453">
        <v>8</v>
      </c>
      <c r="R453" t="s">
        <v>453</v>
      </c>
      <c r="S453" t="str">
        <f t="shared" si="14"/>
        <v>CF2</v>
      </c>
      <c r="T453">
        <f>VLOOKUP(S453,Mang_Elev!$Q:$R,2,FALSE)</f>
        <v>0.496</v>
      </c>
    </row>
    <row r="454" spans="1:20" x14ac:dyDescent="0.25">
      <c r="A454" t="s">
        <v>450</v>
      </c>
      <c r="B454" s="2">
        <v>0.3888888888888889</v>
      </c>
      <c r="C454" t="s">
        <v>451</v>
      </c>
      <c r="D454" t="s">
        <v>452</v>
      </c>
      <c r="E454" t="s">
        <v>25</v>
      </c>
      <c r="F454" t="s">
        <v>181</v>
      </c>
      <c r="G454">
        <v>2</v>
      </c>
      <c r="H454">
        <v>120</v>
      </c>
      <c r="I454">
        <v>84</v>
      </c>
      <c r="J454">
        <v>0</v>
      </c>
      <c r="K454">
        <v>181</v>
      </c>
      <c r="L454" t="s">
        <v>255</v>
      </c>
      <c r="M454" t="s">
        <v>255</v>
      </c>
      <c r="N454" t="s">
        <v>255</v>
      </c>
      <c r="O454" t="s">
        <v>255</v>
      </c>
      <c r="P454">
        <v>193</v>
      </c>
      <c r="Q454">
        <v>6</v>
      </c>
      <c r="R454" t="s">
        <v>453</v>
      </c>
      <c r="S454" t="str">
        <f t="shared" si="14"/>
        <v>CF2</v>
      </c>
      <c r="T454">
        <f>VLOOKUP(S454,Mang_Elev!$Q:$R,2,FALSE)</f>
        <v>0.496</v>
      </c>
    </row>
    <row r="455" spans="1:20" x14ac:dyDescent="0.25">
      <c r="A455" t="s">
        <v>450</v>
      </c>
      <c r="B455" s="2">
        <v>0.3888888888888889</v>
      </c>
      <c r="C455" t="s">
        <v>451</v>
      </c>
      <c r="D455" t="s">
        <v>452</v>
      </c>
      <c r="E455" t="s">
        <v>25</v>
      </c>
      <c r="F455" t="s">
        <v>181</v>
      </c>
      <c r="G455">
        <v>2</v>
      </c>
      <c r="H455">
        <v>120</v>
      </c>
      <c r="I455">
        <v>84</v>
      </c>
      <c r="J455">
        <v>0</v>
      </c>
      <c r="K455">
        <v>181</v>
      </c>
      <c r="L455" t="s">
        <v>255</v>
      </c>
      <c r="M455" t="s">
        <v>255</v>
      </c>
      <c r="N455" t="s">
        <v>255</v>
      </c>
      <c r="O455" t="s">
        <v>255</v>
      </c>
      <c r="P455">
        <v>100</v>
      </c>
      <c r="Q455">
        <v>5.5</v>
      </c>
      <c r="R455" t="s">
        <v>453</v>
      </c>
      <c r="S455" t="str">
        <f t="shared" si="14"/>
        <v>CF2</v>
      </c>
      <c r="T455">
        <f>VLOOKUP(S455,Mang_Elev!$Q:$R,2,FALSE)</f>
        <v>0.496</v>
      </c>
    </row>
    <row r="456" spans="1:20" x14ac:dyDescent="0.25">
      <c r="A456" t="s">
        <v>450</v>
      </c>
      <c r="B456" s="2">
        <v>0.3888888888888889</v>
      </c>
      <c r="C456" t="s">
        <v>451</v>
      </c>
      <c r="D456" t="s">
        <v>452</v>
      </c>
      <c r="E456" t="s">
        <v>25</v>
      </c>
      <c r="F456" t="s">
        <v>181</v>
      </c>
      <c r="G456">
        <v>2</v>
      </c>
      <c r="H456">
        <v>120</v>
      </c>
      <c r="I456">
        <v>84</v>
      </c>
      <c r="J456">
        <v>0</v>
      </c>
      <c r="K456">
        <v>181</v>
      </c>
      <c r="L456" t="s">
        <v>255</v>
      </c>
      <c r="M456" t="s">
        <v>255</v>
      </c>
      <c r="N456" t="s">
        <v>255</v>
      </c>
      <c r="O456" t="s">
        <v>255</v>
      </c>
      <c r="P456">
        <v>106</v>
      </c>
      <c r="Q456">
        <v>7.5</v>
      </c>
      <c r="R456" t="s">
        <v>453</v>
      </c>
      <c r="S456" t="str">
        <f t="shared" si="14"/>
        <v>CF2</v>
      </c>
      <c r="T456">
        <f>VLOOKUP(S456,Mang_Elev!$Q:$R,2,FALSE)</f>
        <v>0.496</v>
      </c>
    </row>
    <row r="457" spans="1:20" x14ac:dyDescent="0.25">
      <c r="A457" t="s">
        <v>450</v>
      </c>
      <c r="B457" s="2">
        <v>0.3888888888888889</v>
      </c>
      <c r="C457" t="s">
        <v>451</v>
      </c>
      <c r="D457" t="s">
        <v>452</v>
      </c>
      <c r="E457" t="s">
        <v>25</v>
      </c>
      <c r="F457" t="s">
        <v>181</v>
      </c>
      <c r="G457">
        <v>2</v>
      </c>
      <c r="H457">
        <v>120</v>
      </c>
      <c r="I457">
        <v>84</v>
      </c>
      <c r="J457">
        <v>0</v>
      </c>
      <c r="K457">
        <v>181</v>
      </c>
      <c r="L457" t="s">
        <v>255</v>
      </c>
      <c r="M457" t="s">
        <v>255</v>
      </c>
      <c r="N457" t="s">
        <v>255</v>
      </c>
      <c r="O457" t="s">
        <v>255</v>
      </c>
      <c r="P457">
        <v>110</v>
      </c>
      <c r="Q457">
        <v>8.5</v>
      </c>
      <c r="R457" t="s">
        <v>453</v>
      </c>
      <c r="S457" t="str">
        <f t="shared" si="14"/>
        <v>CF2</v>
      </c>
      <c r="T457">
        <f>VLOOKUP(S457,Mang_Elev!$Q:$R,2,FALSE)</f>
        <v>0.496</v>
      </c>
    </row>
    <row r="458" spans="1:20" x14ac:dyDescent="0.25">
      <c r="A458" t="s">
        <v>450</v>
      </c>
      <c r="B458" s="2">
        <v>0.3888888888888889</v>
      </c>
      <c r="C458" t="s">
        <v>451</v>
      </c>
      <c r="D458" t="s">
        <v>452</v>
      </c>
      <c r="E458" t="s">
        <v>25</v>
      </c>
      <c r="F458" t="s">
        <v>181</v>
      </c>
      <c r="G458">
        <v>2</v>
      </c>
      <c r="H458">
        <v>120</v>
      </c>
      <c r="I458">
        <v>84</v>
      </c>
      <c r="J458">
        <v>0</v>
      </c>
      <c r="K458">
        <v>181</v>
      </c>
      <c r="L458" t="s">
        <v>255</v>
      </c>
      <c r="M458" t="s">
        <v>255</v>
      </c>
      <c r="N458" t="s">
        <v>255</v>
      </c>
      <c r="O458" t="s">
        <v>255</v>
      </c>
      <c r="P458">
        <v>91</v>
      </c>
      <c r="Q458">
        <v>4</v>
      </c>
      <c r="R458" t="s">
        <v>453</v>
      </c>
      <c r="S458" t="str">
        <f t="shared" si="14"/>
        <v>CF2</v>
      </c>
      <c r="T458">
        <f>VLOOKUP(S458,Mang_Elev!$Q:$R,2,FALSE)</f>
        <v>0.496</v>
      </c>
    </row>
    <row r="459" spans="1:20" x14ac:dyDescent="0.25">
      <c r="A459" t="s">
        <v>450</v>
      </c>
      <c r="B459" s="2">
        <v>0.3888888888888889</v>
      </c>
      <c r="C459" t="s">
        <v>451</v>
      </c>
      <c r="D459" t="s">
        <v>452</v>
      </c>
      <c r="E459" t="s">
        <v>25</v>
      </c>
      <c r="F459" t="s">
        <v>181</v>
      </c>
      <c r="G459">
        <v>2</v>
      </c>
      <c r="H459">
        <v>120</v>
      </c>
      <c r="I459">
        <v>84</v>
      </c>
      <c r="J459">
        <v>0</v>
      </c>
      <c r="K459">
        <v>181</v>
      </c>
      <c r="L459" t="s">
        <v>255</v>
      </c>
      <c r="M459" t="s">
        <v>255</v>
      </c>
      <c r="N459" t="s">
        <v>255</v>
      </c>
      <c r="O459" t="s">
        <v>255</v>
      </c>
      <c r="P459">
        <v>166</v>
      </c>
      <c r="Q459">
        <v>4.2</v>
      </c>
      <c r="R459" t="s">
        <v>453</v>
      </c>
      <c r="S459" t="str">
        <f t="shared" si="14"/>
        <v>CF2</v>
      </c>
      <c r="T459">
        <f>VLOOKUP(S459,Mang_Elev!$Q:$R,2,FALSE)</f>
        <v>0.496</v>
      </c>
    </row>
    <row r="460" spans="1:20" x14ac:dyDescent="0.25">
      <c r="A460" t="s">
        <v>450</v>
      </c>
      <c r="B460" s="2">
        <v>0.3888888888888889</v>
      </c>
      <c r="C460" t="s">
        <v>451</v>
      </c>
      <c r="D460" t="s">
        <v>452</v>
      </c>
      <c r="E460" t="s">
        <v>25</v>
      </c>
      <c r="F460" t="s">
        <v>181</v>
      </c>
      <c r="G460">
        <v>2</v>
      </c>
      <c r="H460">
        <v>120</v>
      </c>
      <c r="I460">
        <v>84</v>
      </c>
      <c r="J460">
        <v>0</v>
      </c>
      <c r="K460">
        <v>181</v>
      </c>
      <c r="L460" t="s">
        <v>255</v>
      </c>
      <c r="M460" t="s">
        <v>255</v>
      </c>
      <c r="N460" t="s">
        <v>255</v>
      </c>
      <c r="O460" t="s">
        <v>255</v>
      </c>
      <c r="P460">
        <v>169</v>
      </c>
      <c r="Q460">
        <v>5</v>
      </c>
      <c r="R460" t="s">
        <v>453</v>
      </c>
      <c r="S460" t="str">
        <f t="shared" si="14"/>
        <v>CF2</v>
      </c>
      <c r="T460">
        <f>VLOOKUP(S460,Mang_Elev!$Q:$R,2,FALSE)</f>
        <v>0.496</v>
      </c>
    </row>
    <row r="461" spans="1:20" x14ac:dyDescent="0.25">
      <c r="A461" t="s">
        <v>450</v>
      </c>
      <c r="B461" s="2">
        <v>0.3888888888888889</v>
      </c>
      <c r="C461" t="s">
        <v>451</v>
      </c>
      <c r="D461" t="s">
        <v>452</v>
      </c>
      <c r="E461" t="s">
        <v>25</v>
      </c>
      <c r="F461" t="s">
        <v>181</v>
      </c>
      <c r="G461">
        <v>2</v>
      </c>
      <c r="H461">
        <v>37</v>
      </c>
      <c r="I461">
        <v>1</v>
      </c>
      <c r="J461">
        <v>0</v>
      </c>
      <c r="K461">
        <v>193</v>
      </c>
      <c r="L461" t="s">
        <v>255</v>
      </c>
      <c r="M461" t="s">
        <v>255</v>
      </c>
      <c r="N461" t="s">
        <v>255</v>
      </c>
      <c r="O461" t="s">
        <v>255</v>
      </c>
      <c r="P461">
        <v>338</v>
      </c>
      <c r="Q461">
        <v>6.5</v>
      </c>
      <c r="R461" t="s">
        <v>454</v>
      </c>
      <c r="S461" t="str">
        <f t="shared" si="14"/>
        <v>CF2</v>
      </c>
      <c r="T461">
        <f>VLOOKUP(S461,Mang_Elev!$Q:$R,2,FALSE)</f>
        <v>0.496</v>
      </c>
    </row>
    <row r="462" spans="1:20" x14ac:dyDescent="0.25">
      <c r="A462" t="s">
        <v>450</v>
      </c>
      <c r="B462" s="2">
        <v>0.3888888888888889</v>
      </c>
      <c r="C462" t="s">
        <v>451</v>
      </c>
      <c r="D462" t="s">
        <v>452</v>
      </c>
      <c r="E462" t="s">
        <v>25</v>
      </c>
      <c r="F462" t="s">
        <v>181</v>
      </c>
      <c r="G462">
        <v>2</v>
      </c>
      <c r="H462">
        <v>37</v>
      </c>
      <c r="I462">
        <v>1</v>
      </c>
      <c r="J462">
        <v>0</v>
      </c>
      <c r="K462">
        <v>193</v>
      </c>
      <c r="L462" t="s">
        <v>255</v>
      </c>
      <c r="M462" t="s">
        <v>255</v>
      </c>
      <c r="N462" t="s">
        <v>255</v>
      </c>
      <c r="O462" t="s">
        <v>255</v>
      </c>
      <c r="P462">
        <v>180</v>
      </c>
      <c r="Q462">
        <v>5.2</v>
      </c>
      <c r="R462" t="s">
        <v>454</v>
      </c>
      <c r="S462" t="str">
        <f t="shared" si="14"/>
        <v>CF2</v>
      </c>
      <c r="T462">
        <f>VLOOKUP(S462,Mang_Elev!$Q:$R,2,FALSE)</f>
        <v>0.496</v>
      </c>
    </row>
    <row r="463" spans="1:20" x14ac:dyDescent="0.25">
      <c r="A463" t="s">
        <v>450</v>
      </c>
      <c r="B463" s="2">
        <v>0.3888888888888889</v>
      </c>
      <c r="C463" t="s">
        <v>451</v>
      </c>
      <c r="D463" t="s">
        <v>452</v>
      </c>
      <c r="E463" t="s">
        <v>25</v>
      </c>
      <c r="F463" t="s">
        <v>181</v>
      </c>
      <c r="G463">
        <v>2</v>
      </c>
      <c r="H463">
        <v>37</v>
      </c>
      <c r="I463">
        <v>1</v>
      </c>
      <c r="J463">
        <v>0</v>
      </c>
      <c r="K463">
        <v>193</v>
      </c>
      <c r="L463" t="s">
        <v>255</v>
      </c>
      <c r="M463" t="s">
        <v>255</v>
      </c>
      <c r="N463" t="s">
        <v>255</v>
      </c>
      <c r="O463" t="s">
        <v>255</v>
      </c>
      <c r="P463">
        <v>188</v>
      </c>
      <c r="Q463">
        <v>6.5</v>
      </c>
      <c r="R463" t="s">
        <v>454</v>
      </c>
      <c r="S463" t="str">
        <f t="shared" si="14"/>
        <v>CF2</v>
      </c>
      <c r="T463">
        <f>VLOOKUP(S463,Mang_Elev!$Q:$R,2,FALSE)</f>
        <v>0.496</v>
      </c>
    </row>
    <row r="464" spans="1:20" x14ac:dyDescent="0.25">
      <c r="A464" t="s">
        <v>450</v>
      </c>
      <c r="B464" s="2">
        <v>0.3888888888888889</v>
      </c>
      <c r="C464" t="s">
        <v>451</v>
      </c>
      <c r="D464" t="s">
        <v>452</v>
      </c>
      <c r="E464" t="s">
        <v>25</v>
      </c>
      <c r="F464" t="s">
        <v>181</v>
      </c>
      <c r="G464">
        <v>2</v>
      </c>
      <c r="H464">
        <v>37</v>
      </c>
      <c r="I464">
        <v>1</v>
      </c>
      <c r="J464">
        <v>0</v>
      </c>
      <c r="K464">
        <v>193</v>
      </c>
      <c r="L464" t="s">
        <v>255</v>
      </c>
      <c r="M464" t="s">
        <v>255</v>
      </c>
      <c r="N464" t="s">
        <v>255</v>
      </c>
      <c r="O464" t="s">
        <v>255</v>
      </c>
      <c r="P464">
        <v>146</v>
      </c>
      <c r="Q464">
        <v>5</v>
      </c>
      <c r="R464" t="s">
        <v>454</v>
      </c>
      <c r="S464" t="str">
        <f t="shared" si="14"/>
        <v>CF2</v>
      </c>
      <c r="T464">
        <f>VLOOKUP(S464,Mang_Elev!$Q:$R,2,FALSE)</f>
        <v>0.496</v>
      </c>
    </row>
    <row r="465" spans="1:20" x14ac:dyDescent="0.25">
      <c r="A465" t="s">
        <v>450</v>
      </c>
      <c r="B465" s="2">
        <v>0.3888888888888889</v>
      </c>
      <c r="C465" t="s">
        <v>451</v>
      </c>
      <c r="D465" t="s">
        <v>452</v>
      </c>
      <c r="E465" t="s">
        <v>25</v>
      </c>
      <c r="F465" t="s">
        <v>181</v>
      </c>
      <c r="G465">
        <v>2</v>
      </c>
      <c r="H465">
        <v>37</v>
      </c>
      <c r="I465">
        <v>1</v>
      </c>
      <c r="J465">
        <v>0</v>
      </c>
      <c r="K465">
        <v>193</v>
      </c>
      <c r="L465" t="s">
        <v>255</v>
      </c>
      <c r="M465" t="s">
        <v>255</v>
      </c>
      <c r="N465" t="s">
        <v>255</v>
      </c>
      <c r="O465" t="s">
        <v>255</v>
      </c>
      <c r="P465">
        <v>170</v>
      </c>
      <c r="Q465">
        <v>5</v>
      </c>
      <c r="R465" t="s">
        <v>454</v>
      </c>
      <c r="S465" t="str">
        <f t="shared" si="14"/>
        <v>CF2</v>
      </c>
      <c r="T465">
        <f>VLOOKUP(S465,Mang_Elev!$Q:$R,2,FALSE)</f>
        <v>0.496</v>
      </c>
    </row>
    <row r="466" spans="1:20" x14ac:dyDescent="0.25">
      <c r="A466" t="s">
        <v>450</v>
      </c>
      <c r="B466" s="2">
        <v>0.3888888888888889</v>
      </c>
      <c r="C466" t="s">
        <v>451</v>
      </c>
      <c r="D466" t="s">
        <v>452</v>
      </c>
      <c r="E466" t="s">
        <v>25</v>
      </c>
      <c r="F466" t="s">
        <v>181</v>
      </c>
      <c r="G466">
        <v>2</v>
      </c>
      <c r="H466">
        <v>37</v>
      </c>
      <c r="I466">
        <v>1</v>
      </c>
      <c r="J466">
        <v>0</v>
      </c>
      <c r="K466">
        <v>193</v>
      </c>
      <c r="L466" t="s">
        <v>255</v>
      </c>
      <c r="M466" t="s">
        <v>255</v>
      </c>
      <c r="N466" t="s">
        <v>255</v>
      </c>
      <c r="O466" t="s">
        <v>255</v>
      </c>
      <c r="P466">
        <v>115</v>
      </c>
      <c r="Q466">
        <v>4</v>
      </c>
      <c r="R466" t="s">
        <v>454</v>
      </c>
      <c r="S466" t="str">
        <f t="shared" si="14"/>
        <v>CF2</v>
      </c>
      <c r="T466">
        <f>VLOOKUP(S466,Mang_Elev!$Q:$R,2,FALSE)</f>
        <v>0.496</v>
      </c>
    </row>
    <row r="467" spans="1:20" x14ac:dyDescent="0.25">
      <c r="A467" t="s">
        <v>450</v>
      </c>
      <c r="B467" s="2">
        <v>0.3888888888888889</v>
      </c>
      <c r="C467" t="s">
        <v>451</v>
      </c>
      <c r="D467" t="s">
        <v>452</v>
      </c>
      <c r="E467" t="s">
        <v>25</v>
      </c>
      <c r="F467" t="s">
        <v>181</v>
      </c>
      <c r="G467">
        <v>2</v>
      </c>
      <c r="H467">
        <v>37</v>
      </c>
      <c r="I467">
        <v>1</v>
      </c>
      <c r="J467">
        <v>0</v>
      </c>
      <c r="K467">
        <v>193</v>
      </c>
      <c r="L467" t="s">
        <v>255</v>
      </c>
      <c r="M467" t="s">
        <v>255</v>
      </c>
      <c r="N467" t="s">
        <v>255</v>
      </c>
      <c r="O467" t="s">
        <v>255</v>
      </c>
      <c r="P467">
        <v>176</v>
      </c>
      <c r="Q467">
        <v>6</v>
      </c>
      <c r="R467" t="s">
        <v>454</v>
      </c>
      <c r="S467" t="str">
        <f t="shared" si="14"/>
        <v>CF2</v>
      </c>
      <c r="T467">
        <f>VLOOKUP(S467,Mang_Elev!$Q:$R,2,FALSE)</f>
        <v>0.496</v>
      </c>
    </row>
    <row r="468" spans="1:20" x14ac:dyDescent="0.25">
      <c r="A468" t="s">
        <v>450</v>
      </c>
      <c r="B468" s="2">
        <v>0.3888888888888889</v>
      </c>
      <c r="C468" t="s">
        <v>451</v>
      </c>
      <c r="D468" t="s">
        <v>452</v>
      </c>
      <c r="E468" t="s">
        <v>25</v>
      </c>
      <c r="F468" t="s">
        <v>181</v>
      </c>
      <c r="G468">
        <v>2</v>
      </c>
      <c r="H468">
        <v>37</v>
      </c>
      <c r="I468">
        <v>1</v>
      </c>
      <c r="J468">
        <v>0</v>
      </c>
      <c r="K468">
        <v>193</v>
      </c>
      <c r="L468" t="s">
        <v>255</v>
      </c>
      <c r="M468" t="s">
        <v>255</v>
      </c>
      <c r="N468" t="s">
        <v>255</v>
      </c>
      <c r="O468" t="s">
        <v>255</v>
      </c>
      <c r="P468">
        <v>210</v>
      </c>
      <c r="Q468">
        <v>7</v>
      </c>
      <c r="R468" t="s">
        <v>454</v>
      </c>
      <c r="S468" t="str">
        <f t="shared" si="14"/>
        <v>CF2</v>
      </c>
      <c r="T468">
        <f>VLOOKUP(S468,Mang_Elev!$Q:$R,2,FALSE)</f>
        <v>0.496</v>
      </c>
    </row>
    <row r="469" spans="1:20" x14ac:dyDescent="0.25">
      <c r="A469" t="s">
        <v>450</v>
      </c>
      <c r="B469" s="2">
        <v>0.3888888888888889</v>
      </c>
      <c r="C469" t="s">
        <v>451</v>
      </c>
      <c r="D469" t="s">
        <v>452</v>
      </c>
      <c r="E469" t="s">
        <v>25</v>
      </c>
      <c r="F469" t="s">
        <v>181</v>
      </c>
      <c r="G469">
        <v>2</v>
      </c>
      <c r="H469">
        <v>37</v>
      </c>
      <c r="I469">
        <v>1</v>
      </c>
      <c r="J469">
        <v>0</v>
      </c>
      <c r="K469">
        <v>193</v>
      </c>
      <c r="L469" t="s">
        <v>255</v>
      </c>
      <c r="M469" t="s">
        <v>255</v>
      </c>
      <c r="N469" t="s">
        <v>255</v>
      </c>
      <c r="O469" t="s">
        <v>255</v>
      </c>
      <c r="P469">
        <v>195</v>
      </c>
      <c r="Q469">
        <v>7</v>
      </c>
      <c r="R469" t="s">
        <v>454</v>
      </c>
      <c r="S469" t="str">
        <f t="shared" si="14"/>
        <v>CF2</v>
      </c>
      <c r="T469">
        <f>VLOOKUP(S469,Mang_Elev!$Q:$R,2,FALSE)</f>
        <v>0.496</v>
      </c>
    </row>
    <row r="470" spans="1:20" x14ac:dyDescent="0.25">
      <c r="A470" t="s">
        <v>450</v>
      </c>
      <c r="B470" s="2">
        <v>0.3888888888888889</v>
      </c>
      <c r="C470" t="s">
        <v>451</v>
      </c>
      <c r="D470" t="s">
        <v>452</v>
      </c>
      <c r="E470" t="s">
        <v>25</v>
      </c>
      <c r="F470" t="s">
        <v>181</v>
      </c>
      <c r="G470">
        <v>2</v>
      </c>
      <c r="H470">
        <v>37</v>
      </c>
      <c r="I470">
        <v>1</v>
      </c>
      <c r="J470">
        <v>0</v>
      </c>
      <c r="K470">
        <v>193</v>
      </c>
      <c r="L470" t="s">
        <v>255</v>
      </c>
      <c r="M470" t="s">
        <v>255</v>
      </c>
      <c r="N470" t="s">
        <v>255</v>
      </c>
      <c r="O470" t="s">
        <v>255</v>
      </c>
      <c r="P470">
        <v>95</v>
      </c>
      <c r="Q470">
        <v>7</v>
      </c>
      <c r="R470" t="s">
        <v>454</v>
      </c>
      <c r="S470" t="str">
        <f t="shared" si="14"/>
        <v>CF2</v>
      </c>
      <c r="T470">
        <f>VLOOKUP(S470,Mang_Elev!$Q:$R,2,FALSE)</f>
        <v>0.496</v>
      </c>
    </row>
    <row r="471" spans="1:20" x14ac:dyDescent="0.25">
      <c r="A471" t="s">
        <v>450</v>
      </c>
      <c r="B471" s="2">
        <v>0.4201388888888889</v>
      </c>
      <c r="C471" t="s">
        <v>103</v>
      </c>
      <c r="D471" t="s">
        <v>437</v>
      </c>
      <c r="E471" t="s">
        <v>25</v>
      </c>
      <c r="F471" t="s">
        <v>181</v>
      </c>
      <c r="G471">
        <v>3</v>
      </c>
      <c r="H471">
        <v>13</v>
      </c>
      <c r="I471">
        <v>21</v>
      </c>
      <c r="J471">
        <v>0</v>
      </c>
      <c r="K471">
        <v>222</v>
      </c>
      <c r="L471">
        <v>95</v>
      </c>
      <c r="M471">
        <v>5</v>
      </c>
      <c r="N471">
        <v>0</v>
      </c>
      <c r="O471">
        <v>0</v>
      </c>
      <c r="P471">
        <v>195</v>
      </c>
      <c r="Q471">
        <v>7</v>
      </c>
      <c r="S471" t="str">
        <f t="shared" si="14"/>
        <v>CF3</v>
      </c>
      <c r="T471">
        <f>VLOOKUP(S471,Mang_Elev!$Q:$R,2,FALSE)</f>
        <v>1.0960000000000001</v>
      </c>
    </row>
    <row r="472" spans="1:20" x14ac:dyDescent="0.25">
      <c r="A472" t="s">
        <v>450</v>
      </c>
      <c r="B472" s="2">
        <v>0.4201388888888889</v>
      </c>
      <c r="C472" t="s">
        <v>103</v>
      </c>
      <c r="D472" t="s">
        <v>437</v>
      </c>
      <c r="E472" t="s">
        <v>25</v>
      </c>
      <c r="F472" t="s">
        <v>181</v>
      </c>
      <c r="G472">
        <v>3</v>
      </c>
      <c r="H472">
        <v>13</v>
      </c>
      <c r="I472">
        <v>21</v>
      </c>
      <c r="J472">
        <v>0</v>
      </c>
      <c r="K472">
        <v>222</v>
      </c>
      <c r="L472">
        <v>95</v>
      </c>
      <c r="M472">
        <v>5</v>
      </c>
      <c r="N472">
        <v>0</v>
      </c>
      <c r="O472">
        <v>0</v>
      </c>
      <c r="P472">
        <v>197</v>
      </c>
      <c r="Q472">
        <v>5.5</v>
      </c>
      <c r="S472" t="str">
        <f t="shared" si="14"/>
        <v>CF3</v>
      </c>
      <c r="T472">
        <f>VLOOKUP(S472,Mang_Elev!$Q:$R,2,FALSE)</f>
        <v>1.0960000000000001</v>
      </c>
    </row>
    <row r="473" spans="1:20" x14ac:dyDescent="0.25">
      <c r="A473" t="s">
        <v>450</v>
      </c>
      <c r="B473" s="2">
        <v>0.4201388888888889</v>
      </c>
      <c r="C473" t="s">
        <v>103</v>
      </c>
      <c r="D473" t="s">
        <v>437</v>
      </c>
      <c r="E473" t="s">
        <v>25</v>
      </c>
      <c r="F473" t="s">
        <v>181</v>
      </c>
      <c r="G473">
        <v>3</v>
      </c>
      <c r="H473">
        <v>13</v>
      </c>
      <c r="I473">
        <v>21</v>
      </c>
      <c r="J473">
        <v>0</v>
      </c>
      <c r="K473">
        <v>222</v>
      </c>
      <c r="L473">
        <v>95</v>
      </c>
      <c r="M473">
        <v>5</v>
      </c>
      <c r="N473">
        <v>0</v>
      </c>
      <c r="O473">
        <v>0</v>
      </c>
      <c r="P473">
        <v>248</v>
      </c>
      <c r="Q473">
        <v>7</v>
      </c>
      <c r="S473" t="str">
        <f t="shared" si="14"/>
        <v>CF3</v>
      </c>
      <c r="T473">
        <f>VLOOKUP(S473,Mang_Elev!$Q:$R,2,FALSE)</f>
        <v>1.0960000000000001</v>
      </c>
    </row>
    <row r="474" spans="1:20" x14ac:dyDescent="0.25">
      <c r="A474" t="s">
        <v>450</v>
      </c>
      <c r="B474" s="2">
        <v>0.4201388888888889</v>
      </c>
      <c r="C474" t="s">
        <v>103</v>
      </c>
      <c r="D474" t="s">
        <v>437</v>
      </c>
      <c r="E474" t="s">
        <v>25</v>
      </c>
      <c r="F474" t="s">
        <v>181</v>
      </c>
      <c r="G474">
        <v>3</v>
      </c>
      <c r="H474">
        <v>13</v>
      </c>
      <c r="I474">
        <v>21</v>
      </c>
      <c r="J474">
        <v>0</v>
      </c>
      <c r="K474">
        <v>222</v>
      </c>
      <c r="L474">
        <v>95</v>
      </c>
      <c r="M474">
        <v>5</v>
      </c>
      <c r="N474">
        <v>0</v>
      </c>
      <c r="O474">
        <v>0</v>
      </c>
      <c r="P474">
        <v>203</v>
      </c>
      <c r="Q474">
        <v>5</v>
      </c>
      <c r="S474" t="str">
        <f t="shared" si="14"/>
        <v>CF3</v>
      </c>
      <c r="T474">
        <f>VLOOKUP(S474,Mang_Elev!$Q:$R,2,FALSE)</f>
        <v>1.0960000000000001</v>
      </c>
    </row>
    <row r="475" spans="1:20" x14ac:dyDescent="0.25">
      <c r="A475" t="s">
        <v>450</v>
      </c>
      <c r="B475" s="2">
        <v>0.4201388888888889</v>
      </c>
      <c r="C475" t="s">
        <v>103</v>
      </c>
      <c r="D475" t="s">
        <v>437</v>
      </c>
      <c r="E475" t="s">
        <v>25</v>
      </c>
      <c r="F475" t="s">
        <v>181</v>
      </c>
      <c r="G475">
        <v>3</v>
      </c>
      <c r="H475">
        <v>13</v>
      </c>
      <c r="I475">
        <v>21</v>
      </c>
      <c r="J475">
        <v>0</v>
      </c>
      <c r="K475">
        <v>222</v>
      </c>
      <c r="L475">
        <v>95</v>
      </c>
      <c r="M475">
        <v>5</v>
      </c>
      <c r="N475">
        <v>0</v>
      </c>
      <c r="O475">
        <v>0</v>
      </c>
      <c r="P475">
        <v>148</v>
      </c>
      <c r="Q475">
        <v>5.4</v>
      </c>
      <c r="S475" t="str">
        <f t="shared" si="14"/>
        <v>CF3</v>
      </c>
      <c r="T475">
        <f>VLOOKUP(S475,Mang_Elev!$Q:$R,2,FALSE)</f>
        <v>1.0960000000000001</v>
      </c>
    </row>
    <row r="476" spans="1:20" x14ac:dyDescent="0.25">
      <c r="A476" t="s">
        <v>450</v>
      </c>
      <c r="B476" s="2">
        <v>0.4201388888888889</v>
      </c>
      <c r="C476" t="s">
        <v>103</v>
      </c>
      <c r="D476" t="s">
        <v>437</v>
      </c>
      <c r="E476" t="s">
        <v>25</v>
      </c>
      <c r="F476" t="s">
        <v>181</v>
      </c>
      <c r="G476">
        <v>3</v>
      </c>
      <c r="H476">
        <v>13</v>
      </c>
      <c r="I476">
        <v>21</v>
      </c>
      <c r="J476">
        <v>0</v>
      </c>
      <c r="K476">
        <v>222</v>
      </c>
      <c r="L476">
        <v>95</v>
      </c>
      <c r="M476">
        <v>5</v>
      </c>
      <c r="N476">
        <v>0</v>
      </c>
      <c r="O476">
        <v>0</v>
      </c>
      <c r="P476">
        <v>213</v>
      </c>
      <c r="Q476">
        <v>6.5</v>
      </c>
      <c r="S476" t="str">
        <f t="shared" si="14"/>
        <v>CF3</v>
      </c>
      <c r="T476">
        <f>VLOOKUP(S476,Mang_Elev!$Q:$R,2,FALSE)</f>
        <v>1.0960000000000001</v>
      </c>
    </row>
    <row r="477" spans="1:20" x14ac:dyDescent="0.25">
      <c r="A477" t="s">
        <v>450</v>
      </c>
      <c r="B477" s="2">
        <v>0.4201388888888889</v>
      </c>
      <c r="C477" t="s">
        <v>103</v>
      </c>
      <c r="D477" t="s">
        <v>437</v>
      </c>
      <c r="E477" t="s">
        <v>25</v>
      </c>
      <c r="F477" t="s">
        <v>181</v>
      </c>
      <c r="G477">
        <v>3</v>
      </c>
      <c r="H477">
        <v>13</v>
      </c>
      <c r="I477">
        <v>21</v>
      </c>
      <c r="J477">
        <v>0</v>
      </c>
      <c r="K477">
        <v>222</v>
      </c>
      <c r="L477">
        <v>95</v>
      </c>
      <c r="M477">
        <v>5</v>
      </c>
      <c r="N477">
        <v>0</v>
      </c>
      <c r="O477">
        <v>0</v>
      </c>
      <c r="P477">
        <v>160</v>
      </c>
      <c r="Q477">
        <v>8</v>
      </c>
      <c r="S477" t="str">
        <f t="shared" si="14"/>
        <v>CF3</v>
      </c>
      <c r="T477">
        <f>VLOOKUP(S477,Mang_Elev!$Q:$R,2,FALSE)</f>
        <v>1.0960000000000001</v>
      </c>
    </row>
    <row r="478" spans="1:20" x14ac:dyDescent="0.25">
      <c r="A478" t="s">
        <v>450</v>
      </c>
      <c r="B478" s="2">
        <v>0.4201388888888889</v>
      </c>
      <c r="C478" t="s">
        <v>103</v>
      </c>
      <c r="D478" t="s">
        <v>437</v>
      </c>
      <c r="E478" t="s">
        <v>25</v>
      </c>
      <c r="F478" t="s">
        <v>181</v>
      </c>
      <c r="G478">
        <v>3</v>
      </c>
      <c r="H478">
        <v>13</v>
      </c>
      <c r="I478">
        <v>21</v>
      </c>
      <c r="J478">
        <v>0</v>
      </c>
      <c r="K478">
        <v>222</v>
      </c>
      <c r="L478">
        <v>95</v>
      </c>
      <c r="M478">
        <v>5</v>
      </c>
      <c r="N478">
        <v>0</v>
      </c>
      <c r="O478">
        <v>0</v>
      </c>
      <c r="P478">
        <v>174</v>
      </c>
      <c r="Q478">
        <v>7.2</v>
      </c>
      <c r="S478" t="str">
        <f t="shared" si="14"/>
        <v>CF3</v>
      </c>
      <c r="T478">
        <f>VLOOKUP(S478,Mang_Elev!$Q:$R,2,FALSE)</f>
        <v>1.0960000000000001</v>
      </c>
    </row>
    <row r="479" spans="1:20" x14ac:dyDescent="0.25">
      <c r="A479" t="s">
        <v>450</v>
      </c>
      <c r="B479" s="2">
        <v>0.4201388888888889</v>
      </c>
      <c r="C479" t="s">
        <v>103</v>
      </c>
      <c r="D479" t="s">
        <v>437</v>
      </c>
      <c r="E479" t="s">
        <v>25</v>
      </c>
      <c r="F479" t="s">
        <v>181</v>
      </c>
      <c r="G479">
        <v>3</v>
      </c>
      <c r="H479">
        <v>13</v>
      </c>
      <c r="I479">
        <v>21</v>
      </c>
      <c r="J479">
        <v>0</v>
      </c>
      <c r="K479">
        <v>222</v>
      </c>
      <c r="L479">
        <v>95</v>
      </c>
      <c r="M479">
        <v>5</v>
      </c>
      <c r="N479">
        <v>0</v>
      </c>
      <c r="O479">
        <v>0</v>
      </c>
      <c r="P479">
        <v>205</v>
      </c>
      <c r="Q479">
        <v>6.2</v>
      </c>
      <c r="S479" t="str">
        <f t="shared" si="14"/>
        <v>CF3</v>
      </c>
      <c r="T479">
        <f>VLOOKUP(S479,Mang_Elev!$Q:$R,2,FALSE)</f>
        <v>1.0960000000000001</v>
      </c>
    </row>
    <row r="480" spans="1:20" x14ac:dyDescent="0.25">
      <c r="A480" t="s">
        <v>450</v>
      </c>
      <c r="B480" s="2">
        <v>0.4201388888888889</v>
      </c>
      <c r="C480" t="s">
        <v>103</v>
      </c>
      <c r="D480" t="s">
        <v>437</v>
      </c>
      <c r="E480" t="s">
        <v>25</v>
      </c>
      <c r="F480" t="s">
        <v>181</v>
      </c>
      <c r="G480">
        <v>3</v>
      </c>
      <c r="H480">
        <v>13</v>
      </c>
      <c r="I480">
        <v>21</v>
      </c>
      <c r="J480">
        <v>0</v>
      </c>
      <c r="K480">
        <v>222</v>
      </c>
      <c r="L480">
        <v>95</v>
      </c>
      <c r="M480">
        <v>5</v>
      </c>
      <c r="N480">
        <v>0</v>
      </c>
      <c r="O480">
        <v>0</v>
      </c>
      <c r="P480">
        <v>144</v>
      </c>
      <c r="Q480">
        <v>6</v>
      </c>
      <c r="S480" t="str">
        <f t="shared" si="14"/>
        <v>CF3</v>
      </c>
      <c r="T480">
        <f>VLOOKUP(S480,Mang_Elev!$Q:$R,2,FALSE)</f>
        <v>1.0960000000000001</v>
      </c>
    </row>
    <row r="481" spans="1:20" x14ac:dyDescent="0.25">
      <c r="A481" t="s">
        <v>450</v>
      </c>
      <c r="B481" s="2">
        <v>0.4201388888888889</v>
      </c>
      <c r="C481" t="s">
        <v>103</v>
      </c>
      <c r="D481" t="s">
        <v>437</v>
      </c>
      <c r="E481" t="s">
        <v>25</v>
      </c>
      <c r="F481" t="s">
        <v>181</v>
      </c>
      <c r="G481">
        <v>3</v>
      </c>
      <c r="H481">
        <v>36</v>
      </c>
      <c r="I481">
        <v>4</v>
      </c>
      <c r="J481">
        <v>0</v>
      </c>
      <c r="K481">
        <v>186</v>
      </c>
      <c r="L481">
        <v>95</v>
      </c>
      <c r="M481">
        <v>5</v>
      </c>
      <c r="N481">
        <v>0</v>
      </c>
      <c r="O481">
        <v>0</v>
      </c>
      <c r="P481">
        <v>191</v>
      </c>
      <c r="Q481">
        <v>8</v>
      </c>
      <c r="S481" t="str">
        <f t="shared" si="14"/>
        <v>CF3</v>
      </c>
      <c r="T481">
        <f>VLOOKUP(S481,Mang_Elev!$Q:$R,2,FALSE)</f>
        <v>1.0960000000000001</v>
      </c>
    </row>
    <row r="482" spans="1:20" x14ac:dyDescent="0.25">
      <c r="A482" t="s">
        <v>450</v>
      </c>
      <c r="B482" s="2">
        <v>0.4201388888888889</v>
      </c>
      <c r="C482" t="s">
        <v>103</v>
      </c>
      <c r="D482" t="s">
        <v>437</v>
      </c>
      <c r="E482" t="s">
        <v>25</v>
      </c>
      <c r="F482" t="s">
        <v>181</v>
      </c>
      <c r="G482">
        <v>3</v>
      </c>
      <c r="H482">
        <v>36</v>
      </c>
      <c r="I482">
        <v>4</v>
      </c>
      <c r="J482">
        <v>0</v>
      </c>
      <c r="K482">
        <v>186</v>
      </c>
      <c r="L482">
        <v>95</v>
      </c>
      <c r="M482">
        <v>5</v>
      </c>
      <c r="N482">
        <v>0</v>
      </c>
      <c r="O482">
        <v>0</v>
      </c>
      <c r="P482">
        <v>226</v>
      </c>
      <c r="Q482">
        <v>7.5</v>
      </c>
      <c r="S482" t="str">
        <f t="shared" si="14"/>
        <v>CF3</v>
      </c>
      <c r="T482">
        <f>VLOOKUP(S482,Mang_Elev!$Q:$R,2,FALSE)</f>
        <v>1.0960000000000001</v>
      </c>
    </row>
    <row r="483" spans="1:20" x14ac:dyDescent="0.25">
      <c r="A483" t="s">
        <v>450</v>
      </c>
      <c r="B483" s="2">
        <v>0.4201388888888889</v>
      </c>
      <c r="C483" t="s">
        <v>103</v>
      </c>
      <c r="D483" t="s">
        <v>437</v>
      </c>
      <c r="E483" t="s">
        <v>25</v>
      </c>
      <c r="F483" t="s">
        <v>181</v>
      </c>
      <c r="G483">
        <v>3</v>
      </c>
      <c r="H483">
        <v>36</v>
      </c>
      <c r="I483">
        <v>4</v>
      </c>
      <c r="J483">
        <v>0</v>
      </c>
      <c r="K483">
        <v>186</v>
      </c>
      <c r="L483">
        <v>95</v>
      </c>
      <c r="M483">
        <v>5</v>
      </c>
      <c r="N483">
        <v>0</v>
      </c>
      <c r="O483">
        <v>0</v>
      </c>
      <c r="P483">
        <v>135</v>
      </c>
      <c r="Q483">
        <v>6</v>
      </c>
      <c r="S483" t="str">
        <f t="shared" si="14"/>
        <v>CF3</v>
      </c>
      <c r="T483">
        <f>VLOOKUP(S483,Mang_Elev!$Q:$R,2,FALSE)</f>
        <v>1.0960000000000001</v>
      </c>
    </row>
    <row r="484" spans="1:20" x14ac:dyDescent="0.25">
      <c r="A484" t="s">
        <v>450</v>
      </c>
      <c r="B484" s="2">
        <v>0.4201388888888889</v>
      </c>
      <c r="C484" t="s">
        <v>103</v>
      </c>
      <c r="D484" t="s">
        <v>437</v>
      </c>
      <c r="E484" t="s">
        <v>25</v>
      </c>
      <c r="F484" t="s">
        <v>181</v>
      </c>
      <c r="G484">
        <v>3</v>
      </c>
      <c r="H484">
        <v>36</v>
      </c>
      <c r="I484">
        <v>4</v>
      </c>
      <c r="J484">
        <v>0</v>
      </c>
      <c r="K484">
        <v>186</v>
      </c>
      <c r="L484">
        <v>95</v>
      </c>
      <c r="M484">
        <v>5</v>
      </c>
      <c r="N484">
        <v>0</v>
      </c>
      <c r="O484">
        <v>0</v>
      </c>
      <c r="P484">
        <v>163</v>
      </c>
      <c r="Q484">
        <v>7.1</v>
      </c>
      <c r="S484" t="str">
        <f t="shared" si="14"/>
        <v>CF3</v>
      </c>
      <c r="T484">
        <f>VLOOKUP(S484,Mang_Elev!$Q:$R,2,FALSE)</f>
        <v>1.0960000000000001</v>
      </c>
    </row>
    <row r="485" spans="1:20" x14ac:dyDescent="0.25">
      <c r="A485" t="s">
        <v>450</v>
      </c>
      <c r="B485" s="2">
        <v>0.4201388888888889</v>
      </c>
      <c r="C485" t="s">
        <v>103</v>
      </c>
      <c r="D485" t="s">
        <v>437</v>
      </c>
      <c r="E485" t="s">
        <v>25</v>
      </c>
      <c r="F485" t="s">
        <v>181</v>
      </c>
      <c r="G485">
        <v>3</v>
      </c>
      <c r="H485">
        <v>36</v>
      </c>
      <c r="I485">
        <v>4</v>
      </c>
      <c r="J485">
        <v>0</v>
      </c>
      <c r="K485">
        <v>186</v>
      </c>
      <c r="L485">
        <v>95</v>
      </c>
      <c r="M485">
        <v>5</v>
      </c>
      <c r="N485">
        <v>0</v>
      </c>
      <c r="O485">
        <v>0</v>
      </c>
      <c r="P485">
        <v>114</v>
      </c>
      <c r="Q485">
        <v>5.0999999999999996</v>
      </c>
      <c r="S485" t="str">
        <f t="shared" si="14"/>
        <v>CF3</v>
      </c>
      <c r="T485">
        <f>VLOOKUP(S485,Mang_Elev!$Q:$R,2,FALSE)</f>
        <v>1.0960000000000001</v>
      </c>
    </row>
    <row r="486" spans="1:20" x14ac:dyDescent="0.25">
      <c r="A486" t="s">
        <v>450</v>
      </c>
      <c r="B486" s="2">
        <v>0.4201388888888889</v>
      </c>
      <c r="C486" t="s">
        <v>103</v>
      </c>
      <c r="D486" t="s">
        <v>437</v>
      </c>
      <c r="E486" t="s">
        <v>25</v>
      </c>
      <c r="F486" t="s">
        <v>181</v>
      </c>
      <c r="G486">
        <v>3</v>
      </c>
      <c r="H486">
        <v>36</v>
      </c>
      <c r="I486">
        <v>4</v>
      </c>
      <c r="J486">
        <v>0</v>
      </c>
      <c r="K486">
        <v>186</v>
      </c>
      <c r="L486">
        <v>95</v>
      </c>
      <c r="M486">
        <v>5</v>
      </c>
      <c r="N486">
        <v>0</v>
      </c>
      <c r="O486">
        <v>0</v>
      </c>
      <c r="P486">
        <v>112</v>
      </c>
      <c r="Q486">
        <v>7.5</v>
      </c>
      <c r="S486" t="str">
        <f t="shared" si="14"/>
        <v>CF3</v>
      </c>
      <c r="T486">
        <f>VLOOKUP(S486,Mang_Elev!$Q:$R,2,FALSE)</f>
        <v>1.0960000000000001</v>
      </c>
    </row>
    <row r="487" spans="1:20" x14ac:dyDescent="0.25">
      <c r="A487" t="s">
        <v>450</v>
      </c>
      <c r="B487" s="2">
        <v>0.4201388888888889</v>
      </c>
      <c r="C487" t="s">
        <v>103</v>
      </c>
      <c r="D487" t="s">
        <v>437</v>
      </c>
      <c r="E487" t="s">
        <v>25</v>
      </c>
      <c r="F487" t="s">
        <v>181</v>
      </c>
      <c r="G487">
        <v>3</v>
      </c>
      <c r="H487">
        <v>36</v>
      </c>
      <c r="I487">
        <v>4</v>
      </c>
      <c r="J487">
        <v>0</v>
      </c>
      <c r="K487">
        <v>186</v>
      </c>
      <c r="L487">
        <v>95</v>
      </c>
      <c r="M487">
        <v>5</v>
      </c>
      <c r="N487">
        <v>0</v>
      </c>
      <c r="O487">
        <v>0</v>
      </c>
      <c r="P487">
        <v>112</v>
      </c>
      <c r="Q487">
        <v>7</v>
      </c>
      <c r="S487" t="str">
        <f t="shared" si="14"/>
        <v>CF3</v>
      </c>
      <c r="T487">
        <f>VLOOKUP(S487,Mang_Elev!$Q:$R,2,FALSE)</f>
        <v>1.0960000000000001</v>
      </c>
    </row>
    <row r="488" spans="1:20" x14ac:dyDescent="0.25">
      <c r="A488" t="s">
        <v>450</v>
      </c>
      <c r="B488" s="2">
        <v>0.4201388888888889</v>
      </c>
      <c r="C488" t="s">
        <v>103</v>
      </c>
      <c r="D488" t="s">
        <v>437</v>
      </c>
      <c r="E488" t="s">
        <v>25</v>
      </c>
      <c r="F488" t="s">
        <v>181</v>
      </c>
      <c r="G488">
        <v>3</v>
      </c>
      <c r="H488">
        <v>36</v>
      </c>
      <c r="I488">
        <v>4</v>
      </c>
      <c r="J488">
        <v>0</v>
      </c>
      <c r="K488">
        <v>186</v>
      </c>
      <c r="L488">
        <v>95</v>
      </c>
      <c r="M488">
        <v>5</v>
      </c>
      <c r="N488">
        <v>0</v>
      </c>
      <c r="O488">
        <v>0</v>
      </c>
      <c r="P488">
        <v>145</v>
      </c>
      <c r="Q488">
        <v>7</v>
      </c>
      <c r="S488" t="str">
        <f t="shared" si="14"/>
        <v>CF3</v>
      </c>
      <c r="T488">
        <f>VLOOKUP(S488,Mang_Elev!$Q:$R,2,FALSE)</f>
        <v>1.0960000000000001</v>
      </c>
    </row>
    <row r="489" spans="1:20" x14ac:dyDescent="0.25">
      <c r="A489" t="s">
        <v>450</v>
      </c>
      <c r="B489" s="2">
        <v>0.4201388888888889</v>
      </c>
      <c r="C489" t="s">
        <v>103</v>
      </c>
      <c r="D489" t="s">
        <v>437</v>
      </c>
      <c r="E489" t="s">
        <v>25</v>
      </c>
      <c r="F489" t="s">
        <v>181</v>
      </c>
      <c r="G489">
        <v>3</v>
      </c>
      <c r="H489">
        <v>36</v>
      </c>
      <c r="I489">
        <v>4</v>
      </c>
      <c r="J489">
        <v>0</v>
      </c>
      <c r="K489">
        <v>186</v>
      </c>
      <c r="L489">
        <v>95</v>
      </c>
      <c r="M489">
        <v>5</v>
      </c>
      <c r="N489">
        <v>0</v>
      </c>
      <c r="O489">
        <v>0</v>
      </c>
      <c r="P489">
        <v>90</v>
      </c>
      <c r="Q489">
        <v>4.7</v>
      </c>
      <c r="S489" t="str">
        <f t="shared" si="14"/>
        <v>CF3</v>
      </c>
      <c r="T489">
        <f>VLOOKUP(S489,Mang_Elev!$Q:$R,2,FALSE)</f>
        <v>1.0960000000000001</v>
      </c>
    </row>
    <row r="490" spans="1:20" x14ac:dyDescent="0.25">
      <c r="A490" t="s">
        <v>450</v>
      </c>
      <c r="B490" s="2">
        <v>0.4201388888888889</v>
      </c>
      <c r="C490" t="s">
        <v>103</v>
      </c>
      <c r="D490" t="s">
        <v>437</v>
      </c>
      <c r="E490" t="s">
        <v>25</v>
      </c>
      <c r="F490" t="s">
        <v>181</v>
      </c>
      <c r="G490">
        <v>3</v>
      </c>
      <c r="H490">
        <v>36</v>
      </c>
      <c r="I490">
        <v>4</v>
      </c>
      <c r="J490">
        <v>0</v>
      </c>
      <c r="K490">
        <v>186</v>
      </c>
      <c r="L490">
        <v>95</v>
      </c>
      <c r="M490">
        <v>5</v>
      </c>
      <c r="N490">
        <v>0</v>
      </c>
      <c r="O490">
        <v>0</v>
      </c>
      <c r="P490">
        <v>115</v>
      </c>
      <c r="Q490">
        <v>6</v>
      </c>
      <c r="S490" t="str">
        <f t="shared" si="14"/>
        <v>CF3</v>
      </c>
      <c r="T490">
        <f>VLOOKUP(S490,Mang_Elev!$Q:$R,2,FALSE)</f>
        <v>1.0960000000000001</v>
      </c>
    </row>
    <row r="491" spans="1:20" x14ac:dyDescent="0.25">
      <c r="A491" t="s">
        <v>455</v>
      </c>
      <c r="B491" s="2">
        <v>0.47847222222222219</v>
      </c>
      <c r="C491" t="s">
        <v>225</v>
      </c>
      <c r="D491" t="s">
        <v>226</v>
      </c>
      <c r="E491" t="s">
        <v>227</v>
      </c>
      <c r="F491" t="s">
        <v>228</v>
      </c>
      <c r="G491">
        <v>1</v>
      </c>
      <c r="H491">
        <f>106-50</f>
        <v>56</v>
      </c>
      <c r="I491">
        <v>50</v>
      </c>
      <c r="J491">
        <v>0</v>
      </c>
      <c r="K491">
        <v>57</v>
      </c>
      <c r="L491">
        <v>100</v>
      </c>
      <c r="M491">
        <v>0</v>
      </c>
      <c r="N491">
        <v>0</v>
      </c>
      <c r="O491">
        <v>0</v>
      </c>
      <c r="P491">
        <v>362</v>
      </c>
      <c r="Q491">
        <v>7</v>
      </c>
      <c r="S491" t="str">
        <f t="shared" si="14"/>
        <v>DLW1</v>
      </c>
      <c r="T491">
        <f>VLOOKUP(S491,Mang_Elev!$Q:$R,2,FALSE)</f>
        <v>0.35399999999999998</v>
      </c>
    </row>
    <row r="492" spans="1:20" x14ac:dyDescent="0.25">
      <c r="A492" t="s">
        <v>455</v>
      </c>
      <c r="B492" s="2">
        <v>0.47847222222222219</v>
      </c>
      <c r="C492" t="s">
        <v>225</v>
      </c>
      <c r="D492" t="s">
        <v>226</v>
      </c>
      <c r="E492" t="s">
        <v>227</v>
      </c>
      <c r="F492" t="s">
        <v>228</v>
      </c>
      <c r="G492">
        <v>1</v>
      </c>
      <c r="H492">
        <f>106-50</f>
        <v>56</v>
      </c>
      <c r="I492">
        <v>50</v>
      </c>
      <c r="J492">
        <v>0</v>
      </c>
      <c r="K492">
        <v>57</v>
      </c>
      <c r="L492">
        <v>100</v>
      </c>
      <c r="M492">
        <v>0</v>
      </c>
      <c r="N492">
        <v>0</v>
      </c>
      <c r="O492">
        <v>0</v>
      </c>
      <c r="P492">
        <v>382</v>
      </c>
      <c r="Q492">
        <v>8</v>
      </c>
      <c r="S492" t="str">
        <f t="shared" si="14"/>
        <v>DLW1</v>
      </c>
      <c r="T492">
        <f>VLOOKUP(S492,Mang_Elev!$Q:$R,2,FALSE)</f>
        <v>0.35399999999999998</v>
      </c>
    </row>
    <row r="493" spans="1:20" x14ac:dyDescent="0.25">
      <c r="A493" t="s">
        <v>455</v>
      </c>
      <c r="B493" s="2">
        <v>0.47847222222222219</v>
      </c>
      <c r="C493" t="s">
        <v>225</v>
      </c>
      <c r="D493" t="s">
        <v>226</v>
      </c>
      <c r="E493" t="s">
        <v>227</v>
      </c>
      <c r="F493" t="s">
        <v>228</v>
      </c>
      <c r="G493">
        <v>1</v>
      </c>
      <c r="H493">
        <f t="shared" ref="H493:H500" si="15">106-50</f>
        <v>56</v>
      </c>
      <c r="I493">
        <v>50</v>
      </c>
      <c r="J493">
        <v>0</v>
      </c>
      <c r="K493">
        <v>57</v>
      </c>
      <c r="L493">
        <v>100</v>
      </c>
      <c r="M493">
        <v>0</v>
      </c>
      <c r="N493">
        <v>0</v>
      </c>
      <c r="O493">
        <v>0</v>
      </c>
      <c r="P493">
        <v>300</v>
      </c>
      <c r="Q493">
        <v>10</v>
      </c>
      <c r="S493" t="str">
        <f t="shared" si="14"/>
        <v>DLW1</v>
      </c>
      <c r="T493">
        <f>VLOOKUP(S493,Mang_Elev!$Q:$R,2,FALSE)</f>
        <v>0.35399999999999998</v>
      </c>
    </row>
    <row r="494" spans="1:20" x14ac:dyDescent="0.25">
      <c r="A494" t="s">
        <v>455</v>
      </c>
      <c r="B494" s="2">
        <v>0.47847222222222219</v>
      </c>
      <c r="C494" t="s">
        <v>225</v>
      </c>
      <c r="D494" t="s">
        <v>226</v>
      </c>
      <c r="E494" t="s">
        <v>227</v>
      </c>
      <c r="F494" t="s">
        <v>228</v>
      </c>
      <c r="G494">
        <v>1</v>
      </c>
      <c r="H494">
        <f t="shared" si="15"/>
        <v>56</v>
      </c>
      <c r="I494">
        <v>50</v>
      </c>
      <c r="J494">
        <v>0</v>
      </c>
      <c r="K494">
        <v>57</v>
      </c>
      <c r="L494">
        <v>100</v>
      </c>
      <c r="M494">
        <v>0</v>
      </c>
      <c r="N494">
        <v>0</v>
      </c>
      <c r="O494">
        <v>0</v>
      </c>
      <c r="P494">
        <v>197</v>
      </c>
      <c r="Q494">
        <v>5</v>
      </c>
      <c r="S494" t="str">
        <f t="shared" si="14"/>
        <v>DLW1</v>
      </c>
      <c r="T494">
        <f>VLOOKUP(S494,Mang_Elev!$Q:$R,2,FALSE)</f>
        <v>0.35399999999999998</v>
      </c>
    </row>
    <row r="495" spans="1:20" x14ac:dyDescent="0.25">
      <c r="A495" t="s">
        <v>455</v>
      </c>
      <c r="B495" s="2">
        <v>0.47847222222222219</v>
      </c>
      <c r="C495" t="s">
        <v>225</v>
      </c>
      <c r="D495" t="s">
        <v>226</v>
      </c>
      <c r="E495" t="s">
        <v>227</v>
      </c>
      <c r="F495" t="s">
        <v>228</v>
      </c>
      <c r="G495">
        <v>1</v>
      </c>
      <c r="H495">
        <f t="shared" si="15"/>
        <v>56</v>
      </c>
      <c r="I495">
        <v>50</v>
      </c>
      <c r="J495">
        <v>0</v>
      </c>
      <c r="K495">
        <v>57</v>
      </c>
      <c r="L495">
        <v>100</v>
      </c>
      <c r="M495">
        <v>0</v>
      </c>
      <c r="N495">
        <v>0</v>
      </c>
      <c r="O495">
        <v>0</v>
      </c>
      <c r="P495">
        <v>336</v>
      </c>
      <c r="Q495">
        <v>6</v>
      </c>
      <c r="S495" t="str">
        <f t="shared" si="14"/>
        <v>DLW1</v>
      </c>
      <c r="T495">
        <f>VLOOKUP(S495,Mang_Elev!$Q:$R,2,FALSE)</f>
        <v>0.35399999999999998</v>
      </c>
    </row>
    <row r="496" spans="1:20" x14ac:dyDescent="0.25">
      <c r="A496" t="s">
        <v>455</v>
      </c>
      <c r="B496" s="2">
        <v>0.47847222222222219</v>
      </c>
      <c r="C496" t="s">
        <v>225</v>
      </c>
      <c r="D496" t="s">
        <v>226</v>
      </c>
      <c r="E496" t="s">
        <v>227</v>
      </c>
      <c r="F496" t="s">
        <v>228</v>
      </c>
      <c r="G496">
        <v>1</v>
      </c>
      <c r="H496">
        <f t="shared" si="15"/>
        <v>56</v>
      </c>
      <c r="I496">
        <v>50</v>
      </c>
      <c r="J496">
        <v>0</v>
      </c>
      <c r="K496">
        <v>57</v>
      </c>
      <c r="L496">
        <v>100</v>
      </c>
      <c r="M496">
        <v>0</v>
      </c>
      <c r="N496">
        <v>0</v>
      </c>
      <c r="O496">
        <v>0</v>
      </c>
      <c r="P496">
        <v>306</v>
      </c>
      <c r="Q496">
        <v>9</v>
      </c>
      <c r="S496" t="str">
        <f t="shared" si="14"/>
        <v>DLW1</v>
      </c>
      <c r="T496">
        <f>VLOOKUP(S496,Mang_Elev!$Q:$R,2,FALSE)</f>
        <v>0.35399999999999998</v>
      </c>
    </row>
    <row r="497" spans="1:20" x14ac:dyDescent="0.25">
      <c r="A497" t="s">
        <v>455</v>
      </c>
      <c r="B497" s="2">
        <v>0.47847222222222219</v>
      </c>
      <c r="C497" t="s">
        <v>225</v>
      </c>
      <c r="D497" t="s">
        <v>226</v>
      </c>
      <c r="E497" t="s">
        <v>227</v>
      </c>
      <c r="F497" t="s">
        <v>228</v>
      </c>
      <c r="G497">
        <v>1</v>
      </c>
      <c r="H497">
        <f t="shared" si="15"/>
        <v>56</v>
      </c>
      <c r="I497">
        <v>50</v>
      </c>
      <c r="J497">
        <v>0</v>
      </c>
      <c r="K497">
        <v>57</v>
      </c>
      <c r="L497">
        <v>100</v>
      </c>
      <c r="M497">
        <v>0</v>
      </c>
      <c r="N497">
        <v>0</v>
      </c>
      <c r="O497">
        <v>0</v>
      </c>
      <c r="P497">
        <v>222</v>
      </c>
      <c r="Q497">
        <v>6.5</v>
      </c>
      <c r="S497" t="str">
        <f t="shared" si="14"/>
        <v>DLW1</v>
      </c>
      <c r="T497">
        <f>VLOOKUP(S497,Mang_Elev!$Q:$R,2,FALSE)</f>
        <v>0.35399999999999998</v>
      </c>
    </row>
    <row r="498" spans="1:20" x14ac:dyDescent="0.25">
      <c r="A498" t="s">
        <v>455</v>
      </c>
      <c r="B498" s="2">
        <v>0.47847222222222219</v>
      </c>
      <c r="C498" t="s">
        <v>225</v>
      </c>
      <c r="D498" t="s">
        <v>226</v>
      </c>
      <c r="E498" t="s">
        <v>227</v>
      </c>
      <c r="F498" t="s">
        <v>228</v>
      </c>
      <c r="G498">
        <v>1</v>
      </c>
      <c r="H498">
        <f t="shared" si="15"/>
        <v>56</v>
      </c>
      <c r="I498">
        <v>50</v>
      </c>
      <c r="J498">
        <v>0</v>
      </c>
      <c r="K498">
        <v>57</v>
      </c>
      <c r="L498">
        <v>100</v>
      </c>
      <c r="M498">
        <v>0</v>
      </c>
      <c r="N498">
        <v>0</v>
      </c>
      <c r="O498">
        <v>0</v>
      </c>
      <c r="P498">
        <v>385</v>
      </c>
      <c r="Q498">
        <v>7</v>
      </c>
      <c r="S498" t="str">
        <f t="shared" si="14"/>
        <v>DLW1</v>
      </c>
      <c r="T498">
        <f>VLOOKUP(S498,Mang_Elev!$Q:$R,2,FALSE)</f>
        <v>0.35399999999999998</v>
      </c>
    </row>
    <row r="499" spans="1:20" x14ac:dyDescent="0.25">
      <c r="A499" t="s">
        <v>455</v>
      </c>
      <c r="B499" s="2">
        <v>0.47847222222222219</v>
      </c>
      <c r="C499" t="s">
        <v>225</v>
      </c>
      <c r="D499" t="s">
        <v>226</v>
      </c>
      <c r="E499" t="s">
        <v>227</v>
      </c>
      <c r="F499" t="s">
        <v>228</v>
      </c>
      <c r="G499">
        <v>1</v>
      </c>
      <c r="H499">
        <f t="shared" si="15"/>
        <v>56</v>
      </c>
      <c r="I499">
        <v>50</v>
      </c>
      <c r="J499">
        <v>0</v>
      </c>
      <c r="K499">
        <v>57</v>
      </c>
      <c r="L499">
        <v>100</v>
      </c>
      <c r="M499">
        <v>0</v>
      </c>
      <c r="N499">
        <v>0</v>
      </c>
      <c r="O499">
        <v>0</v>
      </c>
      <c r="P499">
        <v>314</v>
      </c>
      <c r="Q499">
        <v>6</v>
      </c>
      <c r="S499" t="str">
        <f t="shared" si="14"/>
        <v>DLW1</v>
      </c>
      <c r="T499">
        <f>VLOOKUP(S499,Mang_Elev!$Q:$R,2,FALSE)</f>
        <v>0.35399999999999998</v>
      </c>
    </row>
    <row r="500" spans="1:20" x14ac:dyDescent="0.25">
      <c r="A500" t="s">
        <v>455</v>
      </c>
      <c r="B500" s="2">
        <v>0.47847222222222219</v>
      </c>
      <c r="C500" t="s">
        <v>225</v>
      </c>
      <c r="D500" t="s">
        <v>226</v>
      </c>
      <c r="E500" t="s">
        <v>227</v>
      </c>
      <c r="F500" t="s">
        <v>228</v>
      </c>
      <c r="G500">
        <v>1</v>
      </c>
      <c r="H500">
        <f t="shared" si="15"/>
        <v>56</v>
      </c>
      <c r="I500">
        <v>50</v>
      </c>
      <c r="J500">
        <v>0</v>
      </c>
      <c r="K500">
        <v>57</v>
      </c>
      <c r="L500">
        <v>100</v>
      </c>
      <c r="M500">
        <v>0</v>
      </c>
      <c r="N500">
        <v>0</v>
      </c>
      <c r="O500">
        <v>0</v>
      </c>
      <c r="P500">
        <v>406</v>
      </c>
      <c r="Q500">
        <v>10</v>
      </c>
      <c r="S500" t="str">
        <f t="shared" si="14"/>
        <v>DLW1</v>
      </c>
      <c r="T500">
        <f>VLOOKUP(S500,Mang_Elev!$Q:$R,2,FALSE)</f>
        <v>0.35399999999999998</v>
      </c>
    </row>
    <row r="501" spans="1:20" x14ac:dyDescent="0.25">
      <c r="A501" t="s">
        <v>455</v>
      </c>
      <c r="B501" s="2">
        <v>0.47847222222222219</v>
      </c>
      <c r="C501" t="s">
        <v>225</v>
      </c>
      <c r="D501" t="s">
        <v>226</v>
      </c>
      <c r="E501" t="s">
        <v>227</v>
      </c>
      <c r="F501" t="s">
        <v>228</v>
      </c>
      <c r="G501">
        <v>1</v>
      </c>
      <c r="H501">
        <v>5</v>
      </c>
      <c r="I501">
        <v>53</v>
      </c>
      <c r="J501">
        <v>0</v>
      </c>
      <c r="K501">
        <v>113</v>
      </c>
      <c r="L501">
        <v>100</v>
      </c>
      <c r="M501">
        <v>0</v>
      </c>
      <c r="N501">
        <v>0</v>
      </c>
      <c r="O501">
        <v>0</v>
      </c>
      <c r="P501">
        <v>380</v>
      </c>
      <c r="Q501">
        <v>7</v>
      </c>
      <c r="S501" t="str">
        <f t="shared" si="14"/>
        <v>DLW1</v>
      </c>
      <c r="T501">
        <f>VLOOKUP(S501,Mang_Elev!$Q:$R,2,FALSE)</f>
        <v>0.35399999999999998</v>
      </c>
    </row>
    <row r="502" spans="1:20" x14ac:dyDescent="0.25">
      <c r="A502" t="s">
        <v>455</v>
      </c>
      <c r="B502" s="2">
        <v>0.47847222222222219</v>
      </c>
      <c r="C502" t="s">
        <v>225</v>
      </c>
      <c r="D502" t="s">
        <v>226</v>
      </c>
      <c r="E502" t="s">
        <v>227</v>
      </c>
      <c r="F502" t="s">
        <v>228</v>
      </c>
      <c r="G502">
        <v>1</v>
      </c>
      <c r="H502">
        <v>5</v>
      </c>
      <c r="I502">
        <v>53</v>
      </c>
      <c r="J502">
        <v>0</v>
      </c>
      <c r="K502">
        <v>113</v>
      </c>
      <c r="L502">
        <v>100</v>
      </c>
      <c r="M502">
        <v>0</v>
      </c>
      <c r="N502">
        <v>0</v>
      </c>
      <c r="O502">
        <v>0</v>
      </c>
      <c r="P502">
        <v>434</v>
      </c>
      <c r="Q502">
        <v>7</v>
      </c>
      <c r="S502" t="str">
        <f t="shared" si="14"/>
        <v>DLW1</v>
      </c>
      <c r="T502">
        <f>VLOOKUP(S502,Mang_Elev!$Q:$R,2,FALSE)</f>
        <v>0.35399999999999998</v>
      </c>
    </row>
    <row r="503" spans="1:20" x14ac:dyDescent="0.25">
      <c r="A503" t="s">
        <v>455</v>
      </c>
      <c r="B503" s="2">
        <v>0.47847222222222219</v>
      </c>
      <c r="C503" t="s">
        <v>225</v>
      </c>
      <c r="D503" t="s">
        <v>226</v>
      </c>
      <c r="E503" t="s">
        <v>227</v>
      </c>
      <c r="F503" t="s">
        <v>228</v>
      </c>
      <c r="G503">
        <v>1</v>
      </c>
      <c r="H503">
        <v>5</v>
      </c>
      <c r="I503">
        <v>53</v>
      </c>
      <c r="J503">
        <v>0</v>
      </c>
      <c r="K503">
        <v>113</v>
      </c>
      <c r="L503">
        <v>100</v>
      </c>
      <c r="M503">
        <v>0</v>
      </c>
      <c r="N503">
        <v>0</v>
      </c>
      <c r="O503">
        <v>0</v>
      </c>
      <c r="P503">
        <v>285</v>
      </c>
      <c r="Q503">
        <v>8</v>
      </c>
      <c r="S503" t="str">
        <f t="shared" si="14"/>
        <v>DLW1</v>
      </c>
      <c r="T503">
        <f>VLOOKUP(S503,Mang_Elev!$Q:$R,2,FALSE)</f>
        <v>0.35399999999999998</v>
      </c>
    </row>
    <row r="504" spans="1:20" x14ac:dyDescent="0.25">
      <c r="A504" t="s">
        <v>455</v>
      </c>
      <c r="B504" s="2">
        <v>0.47847222222222219</v>
      </c>
      <c r="C504" t="s">
        <v>225</v>
      </c>
      <c r="D504" t="s">
        <v>226</v>
      </c>
      <c r="E504" t="s">
        <v>227</v>
      </c>
      <c r="F504" t="s">
        <v>228</v>
      </c>
      <c r="G504">
        <v>1</v>
      </c>
      <c r="H504">
        <v>5</v>
      </c>
      <c r="I504">
        <v>53</v>
      </c>
      <c r="J504">
        <v>0</v>
      </c>
      <c r="K504">
        <v>113</v>
      </c>
      <c r="L504">
        <v>100</v>
      </c>
      <c r="M504">
        <v>0</v>
      </c>
      <c r="N504">
        <v>0</v>
      </c>
      <c r="O504">
        <v>0</v>
      </c>
      <c r="P504">
        <v>456</v>
      </c>
      <c r="Q504">
        <v>7</v>
      </c>
      <c r="S504" t="str">
        <f t="shared" si="14"/>
        <v>DLW1</v>
      </c>
      <c r="T504">
        <f>VLOOKUP(S504,Mang_Elev!$Q:$R,2,FALSE)</f>
        <v>0.35399999999999998</v>
      </c>
    </row>
    <row r="505" spans="1:20" x14ac:dyDescent="0.25">
      <c r="A505" t="s">
        <v>455</v>
      </c>
      <c r="B505" s="2">
        <v>0.47847222222222219</v>
      </c>
      <c r="C505" t="s">
        <v>225</v>
      </c>
      <c r="D505" t="s">
        <v>226</v>
      </c>
      <c r="E505" t="s">
        <v>227</v>
      </c>
      <c r="F505" t="s">
        <v>228</v>
      </c>
      <c r="G505">
        <v>1</v>
      </c>
      <c r="H505">
        <v>5</v>
      </c>
      <c r="I505">
        <v>53</v>
      </c>
      <c r="J505">
        <v>0</v>
      </c>
      <c r="K505">
        <v>113</v>
      </c>
      <c r="L505">
        <v>100</v>
      </c>
      <c r="M505">
        <v>0</v>
      </c>
      <c r="N505">
        <v>0</v>
      </c>
      <c r="O505">
        <v>0</v>
      </c>
      <c r="P505">
        <v>273</v>
      </c>
      <c r="Q505">
        <v>7</v>
      </c>
      <c r="S505" t="str">
        <f t="shared" si="14"/>
        <v>DLW1</v>
      </c>
      <c r="T505">
        <f>VLOOKUP(S505,Mang_Elev!$Q:$R,2,FALSE)</f>
        <v>0.35399999999999998</v>
      </c>
    </row>
    <row r="506" spans="1:20" x14ac:dyDescent="0.25">
      <c r="A506" t="s">
        <v>455</v>
      </c>
      <c r="B506" s="2">
        <v>0.47847222222222219</v>
      </c>
      <c r="C506" t="s">
        <v>225</v>
      </c>
      <c r="D506" t="s">
        <v>226</v>
      </c>
      <c r="E506" t="s">
        <v>227</v>
      </c>
      <c r="F506" t="s">
        <v>228</v>
      </c>
      <c r="G506">
        <v>1</v>
      </c>
      <c r="H506">
        <v>5</v>
      </c>
      <c r="I506">
        <v>53</v>
      </c>
      <c r="J506">
        <v>0</v>
      </c>
      <c r="K506">
        <v>113</v>
      </c>
      <c r="L506">
        <v>100</v>
      </c>
      <c r="M506">
        <v>0</v>
      </c>
      <c r="N506">
        <v>0</v>
      </c>
      <c r="O506">
        <v>0</v>
      </c>
      <c r="P506">
        <v>325</v>
      </c>
      <c r="Q506">
        <v>7</v>
      </c>
      <c r="S506" t="str">
        <f t="shared" si="14"/>
        <v>DLW1</v>
      </c>
      <c r="T506">
        <f>VLOOKUP(S506,Mang_Elev!$Q:$R,2,FALSE)</f>
        <v>0.35399999999999998</v>
      </c>
    </row>
    <row r="507" spans="1:20" x14ac:dyDescent="0.25">
      <c r="A507" t="s">
        <v>455</v>
      </c>
      <c r="B507" s="2">
        <v>0.47847222222222219</v>
      </c>
      <c r="C507" t="s">
        <v>225</v>
      </c>
      <c r="D507" t="s">
        <v>226</v>
      </c>
      <c r="E507" t="s">
        <v>227</v>
      </c>
      <c r="F507" t="s">
        <v>228</v>
      </c>
      <c r="G507">
        <v>1</v>
      </c>
      <c r="H507">
        <v>5</v>
      </c>
      <c r="I507">
        <v>53</v>
      </c>
      <c r="J507">
        <v>0</v>
      </c>
      <c r="K507">
        <v>113</v>
      </c>
      <c r="L507">
        <v>100</v>
      </c>
      <c r="M507">
        <v>0</v>
      </c>
      <c r="N507">
        <v>0</v>
      </c>
      <c r="O507">
        <v>0</v>
      </c>
      <c r="P507">
        <v>248</v>
      </c>
      <c r="Q507">
        <v>9</v>
      </c>
      <c r="S507" t="str">
        <f t="shared" si="14"/>
        <v>DLW1</v>
      </c>
      <c r="T507">
        <f>VLOOKUP(S507,Mang_Elev!$Q:$R,2,FALSE)</f>
        <v>0.35399999999999998</v>
      </c>
    </row>
    <row r="508" spans="1:20" x14ac:dyDescent="0.25">
      <c r="A508" t="s">
        <v>455</v>
      </c>
      <c r="B508" s="2">
        <v>0.47847222222222219</v>
      </c>
      <c r="C508" t="s">
        <v>225</v>
      </c>
      <c r="D508" t="s">
        <v>226</v>
      </c>
      <c r="E508" t="s">
        <v>227</v>
      </c>
      <c r="F508" t="s">
        <v>228</v>
      </c>
      <c r="G508">
        <v>1</v>
      </c>
      <c r="H508">
        <v>5</v>
      </c>
      <c r="I508">
        <v>53</v>
      </c>
      <c r="J508">
        <v>0</v>
      </c>
      <c r="K508">
        <v>113</v>
      </c>
      <c r="L508">
        <v>100</v>
      </c>
      <c r="M508">
        <v>0</v>
      </c>
      <c r="N508">
        <v>0</v>
      </c>
      <c r="O508">
        <v>0</v>
      </c>
      <c r="P508">
        <v>420</v>
      </c>
      <c r="Q508">
        <v>9</v>
      </c>
      <c r="S508" t="str">
        <f t="shared" si="14"/>
        <v>DLW1</v>
      </c>
      <c r="T508">
        <f>VLOOKUP(S508,Mang_Elev!$Q:$R,2,FALSE)</f>
        <v>0.35399999999999998</v>
      </c>
    </row>
    <row r="509" spans="1:20" x14ac:dyDescent="0.25">
      <c r="A509" t="s">
        <v>455</v>
      </c>
      <c r="B509" s="2">
        <v>0.47847222222222219</v>
      </c>
      <c r="C509" t="s">
        <v>225</v>
      </c>
      <c r="D509" t="s">
        <v>226</v>
      </c>
      <c r="E509" t="s">
        <v>227</v>
      </c>
      <c r="F509" t="s">
        <v>228</v>
      </c>
      <c r="G509">
        <v>1</v>
      </c>
      <c r="H509">
        <v>5</v>
      </c>
      <c r="I509">
        <v>53</v>
      </c>
      <c r="J509">
        <v>0</v>
      </c>
      <c r="K509">
        <v>113</v>
      </c>
      <c r="L509">
        <v>100</v>
      </c>
      <c r="M509">
        <v>0</v>
      </c>
      <c r="N509">
        <v>0</v>
      </c>
      <c r="O509">
        <v>0</v>
      </c>
      <c r="P509">
        <v>393</v>
      </c>
      <c r="Q509">
        <v>9</v>
      </c>
      <c r="S509" t="str">
        <f t="shared" si="14"/>
        <v>DLW1</v>
      </c>
      <c r="T509">
        <f>VLOOKUP(S509,Mang_Elev!$Q:$R,2,FALSE)</f>
        <v>0.35399999999999998</v>
      </c>
    </row>
    <row r="510" spans="1:20" x14ac:dyDescent="0.25">
      <c r="A510" t="s">
        <v>455</v>
      </c>
      <c r="B510" s="2">
        <v>0.47847222222222219</v>
      </c>
      <c r="C510" t="s">
        <v>225</v>
      </c>
      <c r="D510" t="s">
        <v>226</v>
      </c>
      <c r="E510" t="s">
        <v>227</v>
      </c>
      <c r="F510" t="s">
        <v>228</v>
      </c>
      <c r="G510">
        <v>1</v>
      </c>
      <c r="H510">
        <v>5</v>
      </c>
      <c r="I510">
        <v>53</v>
      </c>
      <c r="J510">
        <v>0</v>
      </c>
      <c r="K510">
        <v>113</v>
      </c>
      <c r="L510">
        <v>100</v>
      </c>
      <c r="M510">
        <v>0</v>
      </c>
      <c r="N510">
        <v>0</v>
      </c>
      <c r="O510">
        <v>0</v>
      </c>
      <c r="P510">
        <v>450</v>
      </c>
      <c r="Q510">
        <v>6</v>
      </c>
      <c r="S510" t="str">
        <f t="shared" si="14"/>
        <v>DLW1</v>
      </c>
      <c r="T510">
        <f>VLOOKUP(S510,Mang_Elev!$Q:$R,2,FALSE)</f>
        <v>0.35399999999999998</v>
      </c>
    </row>
    <row r="511" spans="1:20" x14ac:dyDescent="0.25">
      <c r="A511" t="s">
        <v>456</v>
      </c>
      <c r="B511" s="2">
        <v>0.4055555555555555</v>
      </c>
      <c r="C511" t="s">
        <v>420</v>
      </c>
      <c r="D511" t="s">
        <v>457</v>
      </c>
      <c r="E511" t="s">
        <v>227</v>
      </c>
      <c r="F511" t="s">
        <v>233</v>
      </c>
      <c r="G511">
        <v>1</v>
      </c>
      <c r="H511">
        <v>3</v>
      </c>
      <c r="I511">
        <v>2</v>
      </c>
      <c r="J511">
        <v>0</v>
      </c>
      <c r="K511">
        <v>121</v>
      </c>
      <c r="L511">
        <v>98</v>
      </c>
      <c r="M511">
        <v>2</v>
      </c>
      <c r="N511">
        <v>0</v>
      </c>
      <c r="O511">
        <v>0</v>
      </c>
      <c r="P511">
        <v>252</v>
      </c>
      <c r="Q511">
        <v>6</v>
      </c>
      <c r="R511" t="s">
        <v>422</v>
      </c>
      <c r="S511" t="str">
        <f t="shared" si="14"/>
        <v>VSR1</v>
      </c>
      <c r="T511">
        <f>VLOOKUP(S511,Mang_Elev!$Q:$R,2,FALSE)</f>
        <v>0.27900000000000003</v>
      </c>
    </row>
    <row r="512" spans="1:20" x14ac:dyDescent="0.25">
      <c r="A512" t="s">
        <v>456</v>
      </c>
      <c r="B512" s="2">
        <v>0.4055555555555555</v>
      </c>
      <c r="C512" t="s">
        <v>420</v>
      </c>
      <c r="D512" t="s">
        <v>457</v>
      </c>
      <c r="E512" t="s">
        <v>227</v>
      </c>
      <c r="F512" t="s">
        <v>233</v>
      </c>
      <c r="G512">
        <v>1</v>
      </c>
      <c r="H512">
        <v>3</v>
      </c>
      <c r="I512">
        <v>2</v>
      </c>
      <c r="J512">
        <v>0</v>
      </c>
      <c r="K512">
        <v>121</v>
      </c>
      <c r="L512">
        <v>98</v>
      </c>
      <c r="M512">
        <v>2</v>
      </c>
      <c r="N512">
        <v>0</v>
      </c>
      <c r="O512">
        <v>0</v>
      </c>
      <c r="P512">
        <v>263</v>
      </c>
      <c r="Q512">
        <v>7</v>
      </c>
      <c r="R512" t="s">
        <v>422</v>
      </c>
      <c r="S512" t="str">
        <f t="shared" si="14"/>
        <v>VSR1</v>
      </c>
      <c r="T512">
        <f>VLOOKUP(S512,Mang_Elev!$Q:$R,2,FALSE)</f>
        <v>0.27900000000000003</v>
      </c>
    </row>
    <row r="513" spans="1:20" x14ac:dyDescent="0.25">
      <c r="A513" t="s">
        <v>456</v>
      </c>
      <c r="B513" s="2">
        <v>0.4055555555555555</v>
      </c>
      <c r="C513" t="s">
        <v>420</v>
      </c>
      <c r="D513" t="s">
        <v>457</v>
      </c>
      <c r="E513" t="s">
        <v>227</v>
      </c>
      <c r="F513" t="s">
        <v>233</v>
      </c>
      <c r="G513">
        <v>1</v>
      </c>
      <c r="H513">
        <v>3</v>
      </c>
      <c r="I513">
        <v>2</v>
      </c>
      <c r="J513">
        <v>0</v>
      </c>
      <c r="K513">
        <v>121</v>
      </c>
      <c r="L513">
        <v>98</v>
      </c>
      <c r="M513">
        <v>2</v>
      </c>
      <c r="N513">
        <v>0</v>
      </c>
      <c r="O513">
        <v>0</v>
      </c>
      <c r="P513">
        <v>167</v>
      </c>
      <c r="Q513">
        <v>7</v>
      </c>
      <c r="R513" t="s">
        <v>422</v>
      </c>
      <c r="S513" t="str">
        <f t="shared" si="14"/>
        <v>VSR1</v>
      </c>
      <c r="T513">
        <f>VLOOKUP(S513,Mang_Elev!$Q:$R,2,FALSE)</f>
        <v>0.27900000000000003</v>
      </c>
    </row>
    <row r="514" spans="1:20" x14ac:dyDescent="0.25">
      <c r="A514" t="s">
        <v>456</v>
      </c>
      <c r="B514" s="2">
        <v>0.4055555555555555</v>
      </c>
      <c r="C514" t="s">
        <v>420</v>
      </c>
      <c r="D514" t="s">
        <v>457</v>
      </c>
      <c r="E514" t="s">
        <v>227</v>
      </c>
      <c r="F514" t="s">
        <v>233</v>
      </c>
      <c r="G514">
        <v>1</v>
      </c>
      <c r="H514">
        <v>3</v>
      </c>
      <c r="I514">
        <v>2</v>
      </c>
      <c r="J514">
        <v>0</v>
      </c>
      <c r="K514">
        <v>121</v>
      </c>
      <c r="L514">
        <v>98</v>
      </c>
      <c r="M514">
        <v>2</v>
      </c>
      <c r="N514">
        <v>0</v>
      </c>
      <c r="O514">
        <v>0</v>
      </c>
      <c r="P514">
        <v>202</v>
      </c>
      <c r="Q514">
        <v>6.1</v>
      </c>
      <c r="R514" t="s">
        <v>422</v>
      </c>
      <c r="S514" t="str">
        <f t="shared" si="14"/>
        <v>VSR1</v>
      </c>
      <c r="T514">
        <f>VLOOKUP(S514,Mang_Elev!$Q:$R,2,FALSE)</f>
        <v>0.27900000000000003</v>
      </c>
    </row>
    <row r="515" spans="1:20" x14ac:dyDescent="0.25">
      <c r="A515" t="s">
        <v>456</v>
      </c>
      <c r="B515" s="2">
        <v>0.4055555555555555</v>
      </c>
      <c r="C515" t="s">
        <v>420</v>
      </c>
      <c r="D515" t="s">
        <v>457</v>
      </c>
      <c r="E515" t="s">
        <v>227</v>
      </c>
      <c r="F515" t="s">
        <v>233</v>
      </c>
      <c r="G515">
        <v>1</v>
      </c>
      <c r="H515">
        <v>3</v>
      </c>
      <c r="I515">
        <v>2</v>
      </c>
      <c r="J515">
        <v>0</v>
      </c>
      <c r="K515">
        <v>121</v>
      </c>
      <c r="L515">
        <v>98</v>
      </c>
      <c r="M515">
        <v>2</v>
      </c>
      <c r="N515">
        <v>0</v>
      </c>
      <c r="O515">
        <v>0</v>
      </c>
      <c r="P515">
        <v>175</v>
      </c>
      <c r="Q515">
        <v>5</v>
      </c>
      <c r="R515" t="s">
        <v>422</v>
      </c>
      <c r="S515" t="str">
        <f t="shared" ref="S515:S578" si="16">_xlfn.CONCAT(F515,G515)</f>
        <v>VSR1</v>
      </c>
      <c r="T515">
        <f>VLOOKUP(S515,Mang_Elev!$Q:$R,2,FALSE)</f>
        <v>0.27900000000000003</v>
      </c>
    </row>
    <row r="516" spans="1:20" x14ac:dyDescent="0.25">
      <c r="A516" t="s">
        <v>456</v>
      </c>
      <c r="B516" s="2">
        <v>0.4055555555555555</v>
      </c>
      <c r="C516" t="s">
        <v>420</v>
      </c>
      <c r="D516" t="s">
        <v>457</v>
      </c>
      <c r="E516" t="s">
        <v>227</v>
      </c>
      <c r="F516" t="s">
        <v>233</v>
      </c>
      <c r="G516">
        <v>1</v>
      </c>
      <c r="H516">
        <v>3</v>
      </c>
      <c r="I516">
        <v>2</v>
      </c>
      <c r="J516">
        <v>0</v>
      </c>
      <c r="K516">
        <v>121</v>
      </c>
      <c r="L516">
        <v>98</v>
      </c>
      <c r="M516">
        <v>2</v>
      </c>
      <c r="N516">
        <v>0</v>
      </c>
      <c r="O516">
        <v>0</v>
      </c>
      <c r="P516">
        <v>195</v>
      </c>
      <c r="Q516">
        <v>5.5</v>
      </c>
      <c r="R516" t="s">
        <v>422</v>
      </c>
      <c r="S516" t="str">
        <f t="shared" si="16"/>
        <v>VSR1</v>
      </c>
      <c r="T516">
        <f>VLOOKUP(S516,Mang_Elev!$Q:$R,2,FALSE)</f>
        <v>0.27900000000000003</v>
      </c>
    </row>
    <row r="517" spans="1:20" x14ac:dyDescent="0.25">
      <c r="A517" t="s">
        <v>456</v>
      </c>
      <c r="B517" s="2">
        <v>0.4055555555555555</v>
      </c>
      <c r="C517" t="s">
        <v>420</v>
      </c>
      <c r="D517" t="s">
        <v>457</v>
      </c>
      <c r="E517" t="s">
        <v>227</v>
      </c>
      <c r="F517" t="s">
        <v>233</v>
      </c>
      <c r="G517">
        <v>1</v>
      </c>
      <c r="H517">
        <v>3</v>
      </c>
      <c r="I517">
        <v>2</v>
      </c>
      <c r="J517">
        <v>0</v>
      </c>
      <c r="K517">
        <v>121</v>
      </c>
      <c r="L517">
        <v>98</v>
      </c>
      <c r="M517">
        <v>2</v>
      </c>
      <c r="N517">
        <v>0</v>
      </c>
      <c r="O517">
        <v>0</v>
      </c>
      <c r="P517">
        <v>318</v>
      </c>
      <c r="Q517">
        <v>6</v>
      </c>
      <c r="R517" t="s">
        <v>422</v>
      </c>
      <c r="S517" t="str">
        <f t="shared" si="16"/>
        <v>VSR1</v>
      </c>
      <c r="T517">
        <f>VLOOKUP(S517,Mang_Elev!$Q:$R,2,FALSE)</f>
        <v>0.27900000000000003</v>
      </c>
    </row>
    <row r="518" spans="1:20" x14ac:dyDescent="0.25">
      <c r="A518" t="s">
        <v>456</v>
      </c>
      <c r="B518" s="2">
        <v>0.4055555555555555</v>
      </c>
      <c r="C518" t="s">
        <v>420</v>
      </c>
      <c r="D518" t="s">
        <v>457</v>
      </c>
      <c r="E518" t="s">
        <v>227</v>
      </c>
      <c r="F518" t="s">
        <v>233</v>
      </c>
      <c r="G518">
        <v>1</v>
      </c>
      <c r="H518">
        <v>3</v>
      </c>
      <c r="I518">
        <v>2</v>
      </c>
      <c r="J518">
        <v>0</v>
      </c>
      <c r="K518">
        <v>121</v>
      </c>
      <c r="L518">
        <v>98</v>
      </c>
      <c r="M518">
        <v>2</v>
      </c>
      <c r="N518">
        <v>0</v>
      </c>
      <c r="O518">
        <v>0</v>
      </c>
      <c r="P518">
        <v>265</v>
      </c>
      <c r="Q518">
        <v>8</v>
      </c>
      <c r="R518" t="s">
        <v>422</v>
      </c>
      <c r="S518" t="str">
        <f t="shared" si="16"/>
        <v>VSR1</v>
      </c>
      <c r="T518">
        <f>VLOOKUP(S518,Mang_Elev!$Q:$R,2,FALSE)</f>
        <v>0.27900000000000003</v>
      </c>
    </row>
    <row r="519" spans="1:20" x14ac:dyDescent="0.25">
      <c r="A519" t="s">
        <v>456</v>
      </c>
      <c r="B519" s="2">
        <v>0.4055555555555555</v>
      </c>
      <c r="C519" t="s">
        <v>420</v>
      </c>
      <c r="D519" t="s">
        <v>457</v>
      </c>
      <c r="E519" t="s">
        <v>227</v>
      </c>
      <c r="F519" t="s">
        <v>233</v>
      </c>
      <c r="G519">
        <v>1</v>
      </c>
      <c r="H519">
        <v>3</v>
      </c>
      <c r="I519">
        <v>2</v>
      </c>
      <c r="J519">
        <v>0</v>
      </c>
      <c r="K519">
        <v>121</v>
      </c>
      <c r="L519">
        <v>98</v>
      </c>
      <c r="M519">
        <v>2</v>
      </c>
      <c r="N519">
        <v>0</v>
      </c>
      <c r="O519">
        <v>0</v>
      </c>
      <c r="P519">
        <v>295</v>
      </c>
      <c r="Q519">
        <v>6.5</v>
      </c>
      <c r="R519" t="s">
        <v>422</v>
      </c>
      <c r="S519" t="str">
        <f t="shared" si="16"/>
        <v>VSR1</v>
      </c>
      <c r="T519">
        <f>VLOOKUP(S519,Mang_Elev!$Q:$R,2,FALSE)</f>
        <v>0.27900000000000003</v>
      </c>
    </row>
    <row r="520" spans="1:20" x14ac:dyDescent="0.25">
      <c r="A520" t="s">
        <v>456</v>
      </c>
      <c r="B520" s="2">
        <v>0.4055555555555555</v>
      </c>
      <c r="C520" t="s">
        <v>420</v>
      </c>
      <c r="D520" t="s">
        <v>457</v>
      </c>
      <c r="E520" t="s">
        <v>227</v>
      </c>
      <c r="F520" t="s">
        <v>233</v>
      </c>
      <c r="G520">
        <v>1</v>
      </c>
      <c r="H520">
        <v>3</v>
      </c>
      <c r="I520">
        <v>2</v>
      </c>
      <c r="J520">
        <v>0</v>
      </c>
      <c r="K520">
        <v>121</v>
      </c>
      <c r="L520">
        <v>98</v>
      </c>
      <c r="M520">
        <v>2</v>
      </c>
      <c r="N520">
        <v>0</v>
      </c>
      <c r="O520">
        <v>0</v>
      </c>
      <c r="P520">
        <v>237</v>
      </c>
      <c r="Q520">
        <v>7</v>
      </c>
      <c r="R520" t="s">
        <v>422</v>
      </c>
      <c r="S520" t="str">
        <f t="shared" si="16"/>
        <v>VSR1</v>
      </c>
      <c r="T520">
        <f>VLOOKUP(S520,Mang_Elev!$Q:$R,2,FALSE)</f>
        <v>0.27900000000000003</v>
      </c>
    </row>
    <row r="521" spans="1:20" x14ac:dyDescent="0.25">
      <c r="A521" t="s">
        <v>456</v>
      </c>
      <c r="B521" s="2">
        <v>0.4055555555555555</v>
      </c>
      <c r="C521" t="s">
        <v>420</v>
      </c>
      <c r="D521" t="s">
        <v>457</v>
      </c>
      <c r="E521" t="s">
        <v>227</v>
      </c>
      <c r="F521" t="s">
        <v>233</v>
      </c>
      <c r="G521">
        <v>1</v>
      </c>
      <c r="H521">
        <v>0</v>
      </c>
      <c r="I521">
        <v>0</v>
      </c>
      <c r="J521">
        <v>0</v>
      </c>
      <c r="K521">
        <v>135</v>
      </c>
      <c r="L521">
        <v>92</v>
      </c>
      <c r="M521">
        <v>8</v>
      </c>
      <c r="N521">
        <v>0</v>
      </c>
      <c r="O521">
        <v>0</v>
      </c>
      <c r="P521">
        <v>351</v>
      </c>
      <c r="Q521">
        <v>5.5</v>
      </c>
      <c r="R521" t="s">
        <v>422</v>
      </c>
      <c r="S521" t="str">
        <f t="shared" si="16"/>
        <v>VSR1</v>
      </c>
      <c r="T521">
        <f>VLOOKUP(S521,Mang_Elev!$Q:$R,2,FALSE)</f>
        <v>0.27900000000000003</v>
      </c>
    </row>
    <row r="522" spans="1:20" x14ac:dyDescent="0.25">
      <c r="A522" t="s">
        <v>456</v>
      </c>
      <c r="B522" s="2">
        <v>0.4055555555555555</v>
      </c>
      <c r="C522" t="s">
        <v>420</v>
      </c>
      <c r="D522" t="s">
        <v>457</v>
      </c>
      <c r="E522" t="s">
        <v>227</v>
      </c>
      <c r="F522" t="s">
        <v>233</v>
      </c>
      <c r="G522">
        <v>1</v>
      </c>
      <c r="H522">
        <v>0</v>
      </c>
      <c r="I522">
        <v>0</v>
      </c>
      <c r="J522">
        <v>0</v>
      </c>
      <c r="K522">
        <v>135</v>
      </c>
      <c r="L522">
        <v>92</v>
      </c>
      <c r="M522">
        <v>8</v>
      </c>
      <c r="N522">
        <v>0</v>
      </c>
      <c r="O522">
        <v>0</v>
      </c>
      <c r="P522">
        <v>188</v>
      </c>
      <c r="Q522">
        <v>6.5</v>
      </c>
      <c r="R522" t="s">
        <v>422</v>
      </c>
      <c r="S522" t="str">
        <f t="shared" si="16"/>
        <v>VSR1</v>
      </c>
      <c r="T522">
        <f>VLOOKUP(S522,Mang_Elev!$Q:$R,2,FALSE)</f>
        <v>0.27900000000000003</v>
      </c>
    </row>
    <row r="523" spans="1:20" x14ac:dyDescent="0.25">
      <c r="A523" t="s">
        <v>456</v>
      </c>
      <c r="B523" s="2">
        <v>0.4055555555555555</v>
      </c>
      <c r="C523" t="s">
        <v>420</v>
      </c>
      <c r="D523" t="s">
        <v>457</v>
      </c>
      <c r="E523" t="s">
        <v>227</v>
      </c>
      <c r="F523" t="s">
        <v>233</v>
      </c>
      <c r="G523">
        <v>1</v>
      </c>
      <c r="H523">
        <v>0</v>
      </c>
      <c r="I523">
        <v>0</v>
      </c>
      <c r="J523">
        <v>0</v>
      </c>
      <c r="K523">
        <v>135</v>
      </c>
      <c r="L523">
        <v>92</v>
      </c>
      <c r="M523">
        <v>8</v>
      </c>
      <c r="N523">
        <v>0</v>
      </c>
      <c r="O523">
        <v>0</v>
      </c>
      <c r="P523">
        <v>163</v>
      </c>
      <c r="Q523">
        <v>4</v>
      </c>
      <c r="R523" t="s">
        <v>422</v>
      </c>
      <c r="S523" t="str">
        <f t="shared" si="16"/>
        <v>VSR1</v>
      </c>
      <c r="T523">
        <f>VLOOKUP(S523,Mang_Elev!$Q:$R,2,FALSE)</f>
        <v>0.27900000000000003</v>
      </c>
    </row>
    <row r="524" spans="1:20" x14ac:dyDescent="0.25">
      <c r="A524" t="s">
        <v>456</v>
      </c>
      <c r="B524" s="2">
        <v>0.4055555555555555</v>
      </c>
      <c r="C524" t="s">
        <v>420</v>
      </c>
      <c r="D524" t="s">
        <v>457</v>
      </c>
      <c r="E524" t="s">
        <v>227</v>
      </c>
      <c r="F524" t="s">
        <v>233</v>
      </c>
      <c r="G524">
        <v>1</v>
      </c>
      <c r="H524">
        <v>0</v>
      </c>
      <c r="I524">
        <v>0</v>
      </c>
      <c r="J524">
        <v>0</v>
      </c>
      <c r="K524">
        <v>135</v>
      </c>
      <c r="L524">
        <v>92</v>
      </c>
      <c r="M524">
        <v>8</v>
      </c>
      <c r="N524">
        <v>0</v>
      </c>
      <c r="O524">
        <v>0</v>
      </c>
      <c r="P524">
        <v>198</v>
      </c>
      <c r="Q524">
        <v>2</v>
      </c>
      <c r="R524" t="s">
        <v>422</v>
      </c>
      <c r="S524" t="str">
        <f t="shared" si="16"/>
        <v>VSR1</v>
      </c>
      <c r="T524">
        <f>VLOOKUP(S524,Mang_Elev!$Q:$R,2,FALSE)</f>
        <v>0.27900000000000003</v>
      </c>
    </row>
    <row r="525" spans="1:20" x14ac:dyDescent="0.25">
      <c r="A525" t="s">
        <v>456</v>
      </c>
      <c r="B525" s="2">
        <v>0.4055555555555555</v>
      </c>
      <c r="C525" t="s">
        <v>420</v>
      </c>
      <c r="D525" t="s">
        <v>457</v>
      </c>
      <c r="E525" t="s">
        <v>227</v>
      </c>
      <c r="F525" t="s">
        <v>233</v>
      </c>
      <c r="G525">
        <v>1</v>
      </c>
      <c r="H525">
        <v>0</v>
      </c>
      <c r="I525">
        <v>0</v>
      </c>
      <c r="J525">
        <v>0</v>
      </c>
      <c r="K525">
        <v>135</v>
      </c>
      <c r="L525">
        <v>92</v>
      </c>
      <c r="M525">
        <v>8</v>
      </c>
      <c r="N525">
        <v>0</v>
      </c>
      <c r="O525">
        <v>0</v>
      </c>
      <c r="P525">
        <v>220</v>
      </c>
      <c r="Q525">
        <v>3</v>
      </c>
      <c r="R525" t="s">
        <v>422</v>
      </c>
      <c r="S525" t="str">
        <f t="shared" si="16"/>
        <v>VSR1</v>
      </c>
      <c r="T525">
        <f>VLOOKUP(S525,Mang_Elev!$Q:$R,2,FALSE)</f>
        <v>0.27900000000000003</v>
      </c>
    </row>
    <row r="526" spans="1:20" x14ac:dyDescent="0.25">
      <c r="A526" t="s">
        <v>456</v>
      </c>
      <c r="B526" s="2">
        <v>0.4055555555555555</v>
      </c>
      <c r="C526" t="s">
        <v>420</v>
      </c>
      <c r="D526" t="s">
        <v>457</v>
      </c>
      <c r="E526" t="s">
        <v>227</v>
      </c>
      <c r="F526" t="s">
        <v>233</v>
      </c>
      <c r="G526">
        <v>1</v>
      </c>
      <c r="H526">
        <v>0</v>
      </c>
      <c r="I526">
        <v>0</v>
      </c>
      <c r="J526">
        <v>0</v>
      </c>
      <c r="K526">
        <v>135</v>
      </c>
      <c r="L526">
        <v>92</v>
      </c>
      <c r="M526">
        <v>8</v>
      </c>
      <c r="N526">
        <v>0</v>
      </c>
      <c r="O526">
        <v>0</v>
      </c>
      <c r="P526">
        <v>197</v>
      </c>
      <c r="Q526">
        <v>4</v>
      </c>
      <c r="R526" t="s">
        <v>422</v>
      </c>
      <c r="S526" t="str">
        <f t="shared" si="16"/>
        <v>VSR1</v>
      </c>
      <c r="T526">
        <f>VLOOKUP(S526,Mang_Elev!$Q:$R,2,FALSE)</f>
        <v>0.27900000000000003</v>
      </c>
    </row>
    <row r="527" spans="1:20" x14ac:dyDescent="0.25">
      <c r="A527" t="s">
        <v>456</v>
      </c>
      <c r="B527" s="2">
        <v>0.4055555555555555</v>
      </c>
      <c r="C527" t="s">
        <v>420</v>
      </c>
      <c r="D527" t="s">
        <v>457</v>
      </c>
      <c r="E527" t="s">
        <v>227</v>
      </c>
      <c r="F527" t="s">
        <v>233</v>
      </c>
      <c r="G527">
        <v>1</v>
      </c>
      <c r="H527">
        <v>0</v>
      </c>
      <c r="I527">
        <v>0</v>
      </c>
      <c r="J527">
        <v>0</v>
      </c>
      <c r="K527">
        <v>135</v>
      </c>
      <c r="L527">
        <v>92</v>
      </c>
      <c r="M527">
        <v>8</v>
      </c>
      <c r="N527">
        <v>0</v>
      </c>
      <c r="O527">
        <v>0</v>
      </c>
      <c r="P527">
        <v>216</v>
      </c>
      <c r="Q527">
        <v>4</v>
      </c>
      <c r="R527" t="s">
        <v>422</v>
      </c>
      <c r="S527" t="str">
        <f t="shared" si="16"/>
        <v>VSR1</v>
      </c>
      <c r="T527">
        <f>VLOOKUP(S527,Mang_Elev!$Q:$R,2,FALSE)</f>
        <v>0.27900000000000003</v>
      </c>
    </row>
    <row r="528" spans="1:20" x14ac:dyDescent="0.25">
      <c r="A528" t="s">
        <v>456</v>
      </c>
      <c r="B528" s="2">
        <v>0.4055555555555555</v>
      </c>
      <c r="C528" t="s">
        <v>420</v>
      </c>
      <c r="D528" t="s">
        <v>457</v>
      </c>
      <c r="E528" t="s">
        <v>227</v>
      </c>
      <c r="F528" t="s">
        <v>233</v>
      </c>
      <c r="G528">
        <v>1</v>
      </c>
      <c r="H528">
        <v>0</v>
      </c>
      <c r="I528">
        <v>0</v>
      </c>
      <c r="J528">
        <v>0</v>
      </c>
      <c r="K528">
        <v>135</v>
      </c>
      <c r="L528">
        <v>92</v>
      </c>
      <c r="M528">
        <v>8</v>
      </c>
      <c r="N528">
        <v>0</v>
      </c>
      <c r="O528">
        <v>0</v>
      </c>
      <c r="P528">
        <v>299</v>
      </c>
      <c r="Q528">
        <v>5</v>
      </c>
      <c r="R528" t="s">
        <v>422</v>
      </c>
      <c r="S528" t="str">
        <f t="shared" si="16"/>
        <v>VSR1</v>
      </c>
      <c r="T528">
        <f>VLOOKUP(S528,Mang_Elev!$Q:$R,2,FALSE)</f>
        <v>0.27900000000000003</v>
      </c>
    </row>
    <row r="529" spans="1:20" x14ac:dyDescent="0.25">
      <c r="A529" t="s">
        <v>456</v>
      </c>
      <c r="B529" s="2">
        <v>0.4055555555555555</v>
      </c>
      <c r="C529" t="s">
        <v>420</v>
      </c>
      <c r="D529" t="s">
        <v>457</v>
      </c>
      <c r="E529" t="s">
        <v>227</v>
      </c>
      <c r="F529" t="s">
        <v>233</v>
      </c>
      <c r="G529">
        <v>1</v>
      </c>
      <c r="H529">
        <v>0</v>
      </c>
      <c r="I529">
        <v>0</v>
      </c>
      <c r="J529">
        <v>0</v>
      </c>
      <c r="K529">
        <v>135</v>
      </c>
      <c r="L529">
        <v>92</v>
      </c>
      <c r="M529">
        <v>8</v>
      </c>
      <c r="N529">
        <v>0</v>
      </c>
      <c r="O529">
        <v>0</v>
      </c>
      <c r="P529">
        <v>227</v>
      </c>
      <c r="Q529">
        <v>5</v>
      </c>
      <c r="R529" t="s">
        <v>422</v>
      </c>
      <c r="S529" t="str">
        <f t="shared" si="16"/>
        <v>VSR1</v>
      </c>
      <c r="T529">
        <f>VLOOKUP(S529,Mang_Elev!$Q:$R,2,FALSE)</f>
        <v>0.27900000000000003</v>
      </c>
    </row>
    <row r="530" spans="1:20" x14ac:dyDescent="0.25">
      <c r="A530" t="s">
        <v>456</v>
      </c>
      <c r="B530" s="2">
        <v>0.4055555555555555</v>
      </c>
      <c r="C530" t="s">
        <v>420</v>
      </c>
      <c r="D530" t="s">
        <v>457</v>
      </c>
      <c r="E530" t="s">
        <v>227</v>
      </c>
      <c r="F530" t="s">
        <v>233</v>
      </c>
      <c r="G530">
        <v>1</v>
      </c>
      <c r="H530">
        <v>0</v>
      </c>
      <c r="I530">
        <v>0</v>
      </c>
      <c r="J530">
        <v>0</v>
      </c>
      <c r="K530">
        <v>135</v>
      </c>
      <c r="L530">
        <v>92</v>
      </c>
      <c r="M530">
        <v>8</v>
      </c>
      <c r="N530">
        <v>0</v>
      </c>
      <c r="O530">
        <v>0</v>
      </c>
      <c r="P530">
        <v>250</v>
      </c>
      <c r="Q530">
        <v>4</v>
      </c>
      <c r="R530" t="s">
        <v>422</v>
      </c>
      <c r="S530" t="str">
        <f t="shared" si="16"/>
        <v>VSR1</v>
      </c>
      <c r="T530">
        <f>VLOOKUP(S530,Mang_Elev!$Q:$R,2,FALSE)</f>
        <v>0.27900000000000003</v>
      </c>
    </row>
    <row r="531" spans="1:20" x14ac:dyDescent="0.25">
      <c r="A531" t="s">
        <v>456</v>
      </c>
      <c r="B531" s="2">
        <v>0.47638888888888892</v>
      </c>
      <c r="C531" t="s">
        <v>420</v>
      </c>
      <c r="D531" t="s">
        <v>458</v>
      </c>
      <c r="E531" t="s">
        <v>227</v>
      </c>
      <c r="F531" t="s">
        <v>233</v>
      </c>
      <c r="G531">
        <v>2</v>
      </c>
      <c r="H531">
        <f>74-11</f>
        <v>63</v>
      </c>
      <c r="I531">
        <v>11</v>
      </c>
      <c r="J531">
        <v>0</v>
      </c>
      <c r="K531">
        <v>104</v>
      </c>
      <c r="L531">
        <v>20</v>
      </c>
      <c r="M531">
        <v>80</v>
      </c>
      <c r="N531">
        <v>0</v>
      </c>
      <c r="O531">
        <v>0</v>
      </c>
      <c r="P531">
        <v>177</v>
      </c>
      <c r="Q531">
        <v>7</v>
      </c>
      <c r="R531" t="s">
        <v>422</v>
      </c>
      <c r="S531" t="str">
        <f t="shared" si="16"/>
        <v>VSR2</v>
      </c>
      <c r="T531">
        <f>VLOOKUP(S531,Mang_Elev!$Q:$R,2,FALSE)</f>
        <v>0.13300000000000001</v>
      </c>
    </row>
    <row r="532" spans="1:20" x14ac:dyDescent="0.25">
      <c r="A532" t="s">
        <v>456</v>
      </c>
      <c r="B532" s="2">
        <v>0.47638888888888892</v>
      </c>
      <c r="C532" t="s">
        <v>420</v>
      </c>
      <c r="D532" t="s">
        <v>458</v>
      </c>
      <c r="E532" t="s">
        <v>227</v>
      </c>
      <c r="F532" t="s">
        <v>233</v>
      </c>
      <c r="G532">
        <v>2</v>
      </c>
      <c r="H532">
        <f t="shared" ref="H532:H540" si="17">74-11</f>
        <v>63</v>
      </c>
      <c r="I532">
        <v>11</v>
      </c>
      <c r="J532">
        <v>0</v>
      </c>
      <c r="K532">
        <v>104</v>
      </c>
      <c r="L532">
        <v>20</v>
      </c>
      <c r="M532">
        <v>80</v>
      </c>
      <c r="N532">
        <v>0</v>
      </c>
      <c r="O532">
        <v>0</v>
      </c>
      <c r="P532">
        <v>202</v>
      </c>
      <c r="Q532">
        <v>9</v>
      </c>
      <c r="R532" t="s">
        <v>422</v>
      </c>
      <c r="S532" t="str">
        <f t="shared" si="16"/>
        <v>VSR2</v>
      </c>
      <c r="T532">
        <f>VLOOKUP(S532,Mang_Elev!$Q:$R,2,FALSE)</f>
        <v>0.13300000000000001</v>
      </c>
    </row>
    <row r="533" spans="1:20" x14ac:dyDescent="0.25">
      <c r="A533" t="s">
        <v>456</v>
      </c>
      <c r="B533" s="2">
        <v>0.47638888888888892</v>
      </c>
      <c r="C533" t="s">
        <v>420</v>
      </c>
      <c r="D533" t="s">
        <v>458</v>
      </c>
      <c r="E533" t="s">
        <v>227</v>
      </c>
      <c r="F533" t="s">
        <v>233</v>
      </c>
      <c r="G533">
        <v>2</v>
      </c>
      <c r="H533">
        <f t="shared" si="17"/>
        <v>63</v>
      </c>
      <c r="I533">
        <v>11</v>
      </c>
      <c r="J533">
        <v>0</v>
      </c>
      <c r="K533">
        <v>104</v>
      </c>
      <c r="L533">
        <v>20</v>
      </c>
      <c r="M533">
        <v>80</v>
      </c>
      <c r="N533">
        <v>0</v>
      </c>
      <c r="O533">
        <v>0</v>
      </c>
      <c r="P533">
        <v>131</v>
      </c>
      <c r="Q533">
        <v>10</v>
      </c>
      <c r="R533" t="s">
        <v>422</v>
      </c>
      <c r="S533" t="str">
        <f t="shared" si="16"/>
        <v>VSR2</v>
      </c>
      <c r="T533">
        <f>VLOOKUP(S533,Mang_Elev!$Q:$R,2,FALSE)</f>
        <v>0.13300000000000001</v>
      </c>
    </row>
    <row r="534" spans="1:20" x14ac:dyDescent="0.25">
      <c r="A534" t="s">
        <v>456</v>
      </c>
      <c r="B534" s="2">
        <v>0.47638888888888892</v>
      </c>
      <c r="C534" t="s">
        <v>420</v>
      </c>
      <c r="D534" t="s">
        <v>458</v>
      </c>
      <c r="E534" t="s">
        <v>227</v>
      </c>
      <c r="F534" t="s">
        <v>233</v>
      </c>
      <c r="G534">
        <v>2</v>
      </c>
      <c r="H534">
        <f t="shared" si="17"/>
        <v>63</v>
      </c>
      <c r="I534">
        <v>11</v>
      </c>
      <c r="J534">
        <v>0</v>
      </c>
      <c r="K534">
        <v>104</v>
      </c>
      <c r="L534">
        <v>20</v>
      </c>
      <c r="M534">
        <v>80</v>
      </c>
      <c r="N534">
        <v>0</v>
      </c>
      <c r="O534">
        <v>0</v>
      </c>
      <c r="P534">
        <v>115</v>
      </c>
      <c r="Q534">
        <v>6.5</v>
      </c>
      <c r="R534" t="s">
        <v>422</v>
      </c>
      <c r="S534" t="str">
        <f t="shared" si="16"/>
        <v>VSR2</v>
      </c>
      <c r="T534">
        <f>VLOOKUP(S534,Mang_Elev!$Q:$R,2,FALSE)</f>
        <v>0.13300000000000001</v>
      </c>
    </row>
    <row r="535" spans="1:20" x14ac:dyDescent="0.25">
      <c r="A535" t="s">
        <v>456</v>
      </c>
      <c r="B535" s="2">
        <v>0.47638888888888892</v>
      </c>
      <c r="C535" t="s">
        <v>420</v>
      </c>
      <c r="D535" t="s">
        <v>458</v>
      </c>
      <c r="E535" t="s">
        <v>227</v>
      </c>
      <c r="F535" t="s">
        <v>233</v>
      </c>
      <c r="G535">
        <v>2</v>
      </c>
      <c r="H535">
        <f t="shared" si="17"/>
        <v>63</v>
      </c>
      <c r="I535">
        <v>11</v>
      </c>
      <c r="J535">
        <v>0</v>
      </c>
      <c r="K535">
        <v>104</v>
      </c>
      <c r="L535">
        <v>20</v>
      </c>
      <c r="M535">
        <v>80</v>
      </c>
      <c r="N535">
        <v>0</v>
      </c>
      <c r="O535">
        <v>0</v>
      </c>
      <c r="P535">
        <v>157</v>
      </c>
      <c r="Q535">
        <v>7.5</v>
      </c>
      <c r="R535" t="s">
        <v>422</v>
      </c>
      <c r="S535" t="str">
        <f t="shared" si="16"/>
        <v>VSR2</v>
      </c>
      <c r="T535">
        <f>VLOOKUP(S535,Mang_Elev!$Q:$R,2,FALSE)</f>
        <v>0.13300000000000001</v>
      </c>
    </row>
    <row r="536" spans="1:20" x14ac:dyDescent="0.25">
      <c r="A536" t="s">
        <v>456</v>
      </c>
      <c r="B536" s="2">
        <v>0.47638888888888892</v>
      </c>
      <c r="C536" t="s">
        <v>420</v>
      </c>
      <c r="D536" t="s">
        <v>458</v>
      </c>
      <c r="E536" t="s">
        <v>227</v>
      </c>
      <c r="F536" t="s">
        <v>233</v>
      </c>
      <c r="G536">
        <v>2</v>
      </c>
      <c r="H536">
        <f t="shared" si="17"/>
        <v>63</v>
      </c>
      <c r="I536">
        <v>11</v>
      </c>
      <c r="J536">
        <v>0</v>
      </c>
      <c r="K536">
        <v>104</v>
      </c>
      <c r="L536">
        <v>20</v>
      </c>
      <c r="M536">
        <v>80</v>
      </c>
      <c r="N536">
        <v>0</v>
      </c>
      <c r="O536">
        <v>0</v>
      </c>
      <c r="P536">
        <v>102</v>
      </c>
      <c r="Q536">
        <v>8</v>
      </c>
      <c r="R536" t="s">
        <v>422</v>
      </c>
      <c r="S536" t="str">
        <f t="shared" si="16"/>
        <v>VSR2</v>
      </c>
      <c r="T536">
        <f>VLOOKUP(S536,Mang_Elev!$Q:$R,2,FALSE)</f>
        <v>0.13300000000000001</v>
      </c>
    </row>
    <row r="537" spans="1:20" x14ac:dyDescent="0.25">
      <c r="A537" t="s">
        <v>456</v>
      </c>
      <c r="B537" s="2">
        <v>0.47638888888888892</v>
      </c>
      <c r="C537" t="s">
        <v>420</v>
      </c>
      <c r="D537" t="s">
        <v>458</v>
      </c>
      <c r="E537" t="s">
        <v>227</v>
      </c>
      <c r="F537" t="s">
        <v>233</v>
      </c>
      <c r="G537">
        <v>2</v>
      </c>
      <c r="H537">
        <f t="shared" si="17"/>
        <v>63</v>
      </c>
      <c r="I537">
        <v>11</v>
      </c>
      <c r="J537">
        <v>0</v>
      </c>
      <c r="K537">
        <v>104</v>
      </c>
      <c r="L537">
        <v>20</v>
      </c>
      <c r="M537">
        <v>80</v>
      </c>
      <c r="N537">
        <v>0</v>
      </c>
      <c r="O537">
        <v>0</v>
      </c>
      <c r="P537">
        <v>96</v>
      </c>
      <c r="Q537">
        <v>6</v>
      </c>
      <c r="R537" t="s">
        <v>422</v>
      </c>
      <c r="S537" t="str">
        <f t="shared" si="16"/>
        <v>VSR2</v>
      </c>
      <c r="T537">
        <f>VLOOKUP(S537,Mang_Elev!$Q:$R,2,FALSE)</f>
        <v>0.13300000000000001</v>
      </c>
    </row>
    <row r="538" spans="1:20" x14ac:dyDescent="0.25">
      <c r="A538" t="s">
        <v>456</v>
      </c>
      <c r="B538" s="2">
        <v>0.47638888888888892</v>
      </c>
      <c r="C538" t="s">
        <v>420</v>
      </c>
      <c r="D538" t="s">
        <v>458</v>
      </c>
      <c r="E538" t="s">
        <v>227</v>
      </c>
      <c r="F538" t="s">
        <v>233</v>
      </c>
      <c r="G538">
        <v>2</v>
      </c>
      <c r="H538">
        <f t="shared" si="17"/>
        <v>63</v>
      </c>
      <c r="I538">
        <v>11</v>
      </c>
      <c r="J538">
        <v>0</v>
      </c>
      <c r="K538">
        <v>104</v>
      </c>
      <c r="L538">
        <v>20</v>
      </c>
      <c r="M538">
        <v>80</v>
      </c>
      <c r="N538">
        <v>0</v>
      </c>
      <c r="O538">
        <v>0</v>
      </c>
      <c r="P538">
        <v>149</v>
      </c>
      <c r="Q538">
        <v>6.5</v>
      </c>
      <c r="R538" t="s">
        <v>422</v>
      </c>
      <c r="S538" t="str">
        <f t="shared" si="16"/>
        <v>VSR2</v>
      </c>
      <c r="T538">
        <f>VLOOKUP(S538,Mang_Elev!$Q:$R,2,FALSE)</f>
        <v>0.13300000000000001</v>
      </c>
    </row>
    <row r="539" spans="1:20" x14ac:dyDescent="0.25">
      <c r="A539" t="s">
        <v>456</v>
      </c>
      <c r="B539" s="2">
        <v>0.47638888888888892</v>
      </c>
      <c r="C539" t="s">
        <v>420</v>
      </c>
      <c r="D539" t="s">
        <v>458</v>
      </c>
      <c r="E539" t="s">
        <v>227</v>
      </c>
      <c r="F539" t="s">
        <v>233</v>
      </c>
      <c r="G539">
        <v>2</v>
      </c>
      <c r="H539">
        <f t="shared" si="17"/>
        <v>63</v>
      </c>
      <c r="I539">
        <v>11</v>
      </c>
      <c r="J539">
        <v>0</v>
      </c>
      <c r="K539">
        <v>104</v>
      </c>
      <c r="L539">
        <v>20</v>
      </c>
      <c r="M539">
        <v>80</v>
      </c>
      <c r="N539">
        <v>0</v>
      </c>
      <c r="O539">
        <v>0</v>
      </c>
      <c r="P539">
        <v>118</v>
      </c>
      <c r="Q539">
        <v>7</v>
      </c>
      <c r="R539" t="s">
        <v>422</v>
      </c>
      <c r="S539" t="str">
        <f t="shared" si="16"/>
        <v>VSR2</v>
      </c>
      <c r="T539">
        <f>VLOOKUP(S539,Mang_Elev!$Q:$R,2,FALSE)</f>
        <v>0.13300000000000001</v>
      </c>
    </row>
    <row r="540" spans="1:20" x14ac:dyDescent="0.25">
      <c r="A540" t="s">
        <v>456</v>
      </c>
      <c r="B540" s="2">
        <v>0.47638888888888892</v>
      </c>
      <c r="C540" t="s">
        <v>420</v>
      </c>
      <c r="D540" t="s">
        <v>458</v>
      </c>
      <c r="E540" t="s">
        <v>227</v>
      </c>
      <c r="F540" t="s">
        <v>233</v>
      </c>
      <c r="G540">
        <v>2</v>
      </c>
      <c r="H540">
        <f t="shared" si="17"/>
        <v>63</v>
      </c>
      <c r="I540">
        <v>11</v>
      </c>
      <c r="J540">
        <v>0</v>
      </c>
      <c r="K540">
        <v>104</v>
      </c>
      <c r="L540">
        <v>20</v>
      </c>
      <c r="M540">
        <v>80</v>
      </c>
      <c r="N540">
        <v>0</v>
      </c>
      <c r="O540">
        <v>0</v>
      </c>
      <c r="P540">
        <v>110</v>
      </c>
      <c r="Q540">
        <v>6</v>
      </c>
      <c r="R540" t="s">
        <v>422</v>
      </c>
      <c r="S540" t="str">
        <f t="shared" si="16"/>
        <v>VSR2</v>
      </c>
      <c r="T540">
        <f>VLOOKUP(S540,Mang_Elev!$Q:$R,2,FALSE)</f>
        <v>0.13300000000000001</v>
      </c>
    </row>
    <row r="541" spans="1:20" x14ac:dyDescent="0.25">
      <c r="A541" t="s">
        <v>456</v>
      </c>
      <c r="B541" s="2">
        <v>0.47638888888888892</v>
      </c>
      <c r="C541" t="s">
        <v>420</v>
      </c>
      <c r="D541" t="s">
        <v>458</v>
      </c>
      <c r="E541" t="s">
        <v>227</v>
      </c>
      <c r="F541" t="s">
        <v>233</v>
      </c>
      <c r="G541">
        <v>2</v>
      </c>
      <c r="H541">
        <v>65</v>
      </c>
      <c r="I541">
        <v>8</v>
      </c>
      <c r="J541">
        <v>0</v>
      </c>
      <c r="K541">
        <v>105</v>
      </c>
      <c r="L541">
        <v>20</v>
      </c>
      <c r="M541">
        <v>80</v>
      </c>
      <c r="N541">
        <v>0</v>
      </c>
      <c r="O541">
        <v>0</v>
      </c>
      <c r="P541">
        <v>95</v>
      </c>
      <c r="Q541">
        <v>6</v>
      </c>
      <c r="R541" t="s">
        <v>422</v>
      </c>
      <c r="S541" t="str">
        <f t="shared" si="16"/>
        <v>VSR2</v>
      </c>
      <c r="T541">
        <f>VLOOKUP(S541,Mang_Elev!$Q:$R,2,FALSE)</f>
        <v>0.13300000000000001</v>
      </c>
    </row>
    <row r="542" spans="1:20" x14ac:dyDescent="0.25">
      <c r="A542" t="s">
        <v>456</v>
      </c>
      <c r="B542" s="2">
        <v>0.47638888888888892</v>
      </c>
      <c r="C542" t="s">
        <v>420</v>
      </c>
      <c r="D542" t="s">
        <v>458</v>
      </c>
      <c r="E542" t="s">
        <v>227</v>
      </c>
      <c r="F542" t="s">
        <v>233</v>
      </c>
      <c r="G542">
        <v>2</v>
      </c>
      <c r="H542">
        <v>65</v>
      </c>
      <c r="I542">
        <v>8</v>
      </c>
      <c r="J542">
        <v>0</v>
      </c>
      <c r="K542">
        <v>105</v>
      </c>
      <c r="L542">
        <v>20</v>
      </c>
      <c r="M542">
        <v>80</v>
      </c>
      <c r="N542">
        <v>0</v>
      </c>
      <c r="O542">
        <v>0</v>
      </c>
      <c r="P542">
        <v>74</v>
      </c>
      <c r="Q542">
        <v>5.5</v>
      </c>
      <c r="R542" t="s">
        <v>422</v>
      </c>
      <c r="S542" t="str">
        <f t="shared" si="16"/>
        <v>VSR2</v>
      </c>
      <c r="T542">
        <f>VLOOKUP(S542,Mang_Elev!$Q:$R,2,FALSE)</f>
        <v>0.13300000000000001</v>
      </c>
    </row>
    <row r="543" spans="1:20" x14ac:dyDescent="0.25">
      <c r="A543" t="s">
        <v>456</v>
      </c>
      <c r="B543" s="2">
        <v>0.47638888888888892</v>
      </c>
      <c r="C543" t="s">
        <v>420</v>
      </c>
      <c r="D543" t="s">
        <v>458</v>
      </c>
      <c r="E543" t="s">
        <v>227</v>
      </c>
      <c r="F543" t="s">
        <v>233</v>
      </c>
      <c r="G543">
        <v>2</v>
      </c>
      <c r="H543">
        <v>65</v>
      </c>
      <c r="I543">
        <v>8</v>
      </c>
      <c r="J543">
        <v>0</v>
      </c>
      <c r="K543">
        <v>105</v>
      </c>
      <c r="L543">
        <v>20</v>
      </c>
      <c r="M543">
        <v>80</v>
      </c>
      <c r="N543">
        <v>0</v>
      </c>
      <c r="O543">
        <v>0</v>
      </c>
      <c r="P543">
        <v>129</v>
      </c>
      <c r="Q543">
        <v>8.5</v>
      </c>
      <c r="R543" t="s">
        <v>422</v>
      </c>
      <c r="S543" t="str">
        <f t="shared" si="16"/>
        <v>VSR2</v>
      </c>
      <c r="T543">
        <f>VLOOKUP(S543,Mang_Elev!$Q:$R,2,FALSE)</f>
        <v>0.13300000000000001</v>
      </c>
    </row>
    <row r="544" spans="1:20" x14ac:dyDescent="0.25">
      <c r="A544" t="s">
        <v>456</v>
      </c>
      <c r="B544" s="2">
        <v>0.47638888888888892</v>
      </c>
      <c r="C544" t="s">
        <v>420</v>
      </c>
      <c r="D544" t="s">
        <v>458</v>
      </c>
      <c r="E544" t="s">
        <v>227</v>
      </c>
      <c r="F544" t="s">
        <v>233</v>
      </c>
      <c r="G544">
        <v>2</v>
      </c>
      <c r="H544">
        <v>65</v>
      </c>
      <c r="I544">
        <v>8</v>
      </c>
      <c r="J544">
        <v>0</v>
      </c>
      <c r="K544">
        <v>105</v>
      </c>
      <c r="L544">
        <v>20</v>
      </c>
      <c r="M544">
        <v>80</v>
      </c>
      <c r="N544">
        <v>0</v>
      </c>
      <c r="O544">
        <v>0</v>
      </c>
      <c r="P544">
        <v>136</v>
      </c>
      <c r="Q544">
        <v>8.5</v>
      </c>
      <c r="R544" t="s">
        <v>422</v>
      </c>
      <c r="S544" t="str">
        <f t="shared" si="16"/>
        <v>VSR2</v>
      </c>
      <c r="T544">
        <f>VLOOKUP(S544,Mang_Elev!$Q:$R,2,FALSE)</f>
        <v>0.13300000000000001</v>
      </c>
    </row>
    <row r="545" spans="1:20" x14ac:dyDescent="0.25">
      <c r="A545" t="s">
        <v>456</v>
      </c>
      <c r="B545" s="2">
        <v>0.47638888888888892</v>
      </c>
      <c r="C545" t="s">
        <v>420</v>
      </c>
      <c r="D545" t="s">
        <v>458</v>
      </c>
      <c r="E545" t="s">
        <v>227</v>
      </c>
      <c r="F545" t="s">
        <v>233</v>
      </c>
      <c r="G545">
        <v>2</v>
      </c>
      <c r="H545">
        <v>65</v>
      </c>
      <c r="I545">
        <v>8</v>
      </c>
      <c r="J545">
        <v>0</v>
      </c>
      <c r="K545">
        <v>105</v>
      </c>
      <c r="L545">
        <v>20</v>
      </c>
      <c r="M545">
        <v>80</v>
      </c>
      <c r="N545">
        <v>0</v>
      </c>
      <c r="O545">
        <v>0</v>
      </c>
      <c r="P545">
        <v>104</v>
      </c>
      <c r="Q545">
        <v>5.5</v>
      </c>
      <c r="R545" t="s">
        <v>422</v>
      </c>
      <c r="S545" t="str">
        <f t="shared" si="16"/>
        <v>VSR2</v>
      </c>
      <c r="T545">
        <f>VLOOKUP(S545,Mang_Elev!$Q:$R,2,FALSE)</f>
        <v>0.13300000000000001</v>
      </c>
    </row>
    <row r="546" spans="1:20" x14ac:dyDescent="0.25">
      <c r="A546" t="s">
        <v>456</v>
      </c>
      <c r="B546" s="2">
        <v>0.47638888888888892</v>
      </c>
      <c r="C546" t="s">
        <v>420</v>
      </c>
      <c r="D546" t="s">
        <v>458</v>
      </c>
      <c r="E546" t="s">
        <v>227</v>
      </c>
      <c r="F546" t="s">
        <v>233</v>
      </c>
      <c r="G546">
        <v>2</v>
      </c>
      <c r="H546">
        <v>65</v>
      </c>
      <c r="I546">
        <v>8</v>
      </c>
      <c r="J546">
        <v>0</v>
      </c>
      <c r="K546">
        <v>105</v>
      </c>
      <c r="L546">
        <v>20</v>
      </c>
      <c r="M546">
        <v>80</v>
      </c>
      <c r="N546">
        <v>0</v>
      </c>
      <c r="O546">
        <v>0</v>
      </c>
      <c r="P546">
        <v>132</v>
      </c>
      <c r="Q546">
        <v>5.5</v>
      </c>
      <c r="R546" t="s">
        <v>422</v>
      </c>
      <c r="S546" t="str">
        <f t="shared" si="16"/>
        <v>VSR2</v>
      </c>
      <c r="T546">
        <f>VLOOKUP(S546,Mang_Elev!$Q:$R,2,FALSE)</f>
        <v>0.13300000000000001</v>
      </c>
    </row>
    <row r="547" spans="1:20" x14ac:dyDescent="0.25">
      <c r="A547" t="s">
        <v>456</v>
      </c>
      <c r="B547" s="2">
        <v>0.47638888888888892</v>
      </c>
      <c r="C547" t="s">
        <v>420</v>
      </c>
      <c r="D547" t="s">
        <v>458</v>
      </c>
      <c r="E547" t="s">
        <v>227</v>
      </c>
      <c r="F547" t="s">
        <v>233</v>
      </c>
      <c r="G547">
        <v>2</v>
      </c>
      <c r="H547">
        <v>65</v>
      </c>
      <c r="I547">
        <v>8</v>
      </c>
      <c r="J547">
        <v>0</v>
      </c>
      <c r="K547">
        <v>105</v>
      </c>
      <c r="L547">
        <v>20</v>
      </c>
      <c r="M547">
        <v>80</v>
      </c>
      <c r="N547">
        <v>0</v>
      </c>
      <c r="O547">
        <v>0</v>
      </c>
      <c r="P547">
        <v>167</v>
      </c>
      <c r="Q547">
        <v>8</v>
      </c>
      <c r="R547" t="s">
        <v>422</v>
      </c>
      <c r="S547" t="str">
        <f t="shared" si="16"/>
        <v>VSR2</v>
      </c>
      <c r="T547">
        <f>VLOOKUP(S547,Mang_Elev!$Q:$R,2,FALSE)</f>
        <v>0.13300000000000001</v>
      </c>
    </row>
    <row r="548" spans="1:20" x14ac:dyDescent="0.25">
      <c r="A548" t="s">
        <v>456</v>
      </c>
      <c r="B548" s="2">
        <v>0.47638888888888892</v>
      </c>
      <c r="C548" t="s">
        <v>420</v>
      </c>
      <c r="D548" t="s">
        <v>458</v>
      </c>
      <c r="E548" t="s">
        <v>227</v>
      </c>
      <c r="F548" t="s">
        <v>233</v>
      </c>
      <c r="G548">
        <v>2</v>
      </c>
      <c r="H548">
        <v>65</v>
      </c>
      <c r="I548">
        <v>8</v>
      </c>
      <c r="J548">
        <v>0</v>
      </c>
      <c r="K548">
        <v>105</v>
      </c>
      <c r="L548">
        <v>20</v>
      </c>
      <c r="M548">
        <v>80</v>
      </c>
      <c r="N548">
        <v>0</v>
      </c>
      <c r="O548">
        <v>0</v>
      </c>
      <c r="P548">
        <v>105</v>
      </c>
      <c r="Q548">
        <v>6.5</v>
      </c>
      <c r="R548" t="s">
        <v>422</v>
      </c>
      <c r="S548" t="str">
        <f t="shared" si="16"/>
        <v>VSR2</v>
      </c>
      <c r="T548">
        <f>VLOOKUP(S548,Mang_Elev!$Q:$R,2,FALSE)</f>
        <v>0.13300000000000001</v>
      </c>
    </row>
    <row r="549" spans="1:20" x14ac:dyDescent="0.25">
      <c r="A549" t="s">
        <v>456</v>
      </c>
      <c r="B549" s="2">
        <v>0.47638888888888892</v>
      </c>
      <c r="C549" t="s">
        <v>420</v>
      </c>
      <c r="D549" t="s">
        <v>458</v>
      </c>
      <c r="E549" t="s">
        <v>227</v>
      </c>
      <c r="F549" t="s">
        <v>233</v>
      </c>
      <c r="G549">
        <v>2</v>
      </c>
      <c r="H549">
        <v>65</v>
      </c>
      <c r="I549">
        <v>8</v>
      </c>
      <c r="J549">
        <v>0</v>
      </c>
      <c r="K549">
        <v>105</v>
      </c>
      <c r="L549">
        <v>20</v>
      </c>
      <c r="M549">
        <v>80</v>
      </c>
      <c r="N549">
        <v>0</v>
      </c>
      <c r="O549">
        <v>0</v>
      </c>
      <c r="P549">
        <v>192</v>
      </c>
      <c r="Q549">
        <v>10</v>
      </c>
      <c r="R549" t="s">
        <v>422</v>
      </c>
      <c r="S549" t="str">
        <f t="shared" si="16"/>
        <v>VSR2</v>
      </c>
      <c r="T549">
        <f>VLOOKUP(S549,Mang_Elev!$Q:$R,2,FALSE)</f>
        <v>0.13300000000000001</v>
      </c>
    </row>
    <row r="550" spans="1:20" x14ac:dyDescent="0.25">
      <c r="A550" t="s">
        <v>456</v>
      </c>
      <c r="B550" s="2">
        <v>0.47638888888888892</v>
      </c>
      <c r="C550" t="s">
        <v>420</v>
      </c>
      <c r="D550" t="s">
        <v>458</v>
      </c>
      <c r="E550" t="s">
        <v>227</v>
      </c>
      <c r="F550" t="s">
        <v>233</v>
      </c>
      <c r="G550">
        <v>2</v>
      </c>
      <c r="H550">
        <v>65</v>
      </c>
      <c r="I550">
        <v>8</v>
      </c>
      <c r="J550">
        <v>0</v>
      </c>
      <c r="K550">
        <v>105</v>
      </c>
      <c r="L550">
        <v>20</v>
      </c>
      <c r="M550">
        <v>80</v>
      </c>
      <c r="N550">
        <v>0</v>
      </c>
      <c r="O550">
        <v>0</v>
      </c>
      <c r="P550">
        <v>98</v>
      </c>
      <c r="Q550">
        <v>8</v>
      </c>
      <c r="R550" t="s">
        <v>422</v>
      </c>
      <c r="S550" t="str">
        <f t="shared" si="16"/>
        <v>VSR2</v>
      </c>
      <c r="T550">
        <f>VLOOKUP(S550,Mang_Elev!$Q:$R,2,FALSE)</f>
        <v>0.13300000000000001</v>
      </c>
    </row>
    <row r="551" spans="1:20" x14ac:dyDescent="0.25">
      <c r="A551" t="s">
        <v>459</v>
      </c>
      <c r="B551" s="2">
        <v>0.39999999999999997</v>
      </c>
      <c r="C551" t="s">
        <v>420</v>
      </c>
      <c r="D551" t="s">
        <v>460</v>
      </c>
      <c r="E551" t="s">
        <v>227</v>
      </c>
      <c r="F551" t="s">
        <v>240</v>
      </c>
      <c r="G551">
        <v>1</v>
      </c>
      <c r="H551">
        <v>0</v>
      </c>
      <c r="I551">
        <v>0</v>
      </c>
      <c r="J551">
        <v>0</v>
      </c>
      <c r="K551">
        <v>27</v>
      </c>
      <c r="L551">
        <v>99</v>
      </c>
      <c r="M551">
        <v>1</v>
      </c>
      <c r="N551">
        <v>0</v>
      </c>
      <c r="O551">
        <v>0</v>
      </c>
      <c r="P551">
        <v>84</v>
      </c>
      <c r="Q551">
        <v>6</v>
      </c>
      <c r="S551" t="str">
        <f t="shared" si="16"/>
        <v>MWS1</v>
      </c>
      <c r="T551">
        <f>VLOOKUP(S551,Mang_Elev!$Q:$R,2,FALSE)</f>
        <v>0.52142852544784501</v>
      </c>
    </row>
    <row r="552" spans="1:20" x14ac:dyDescent="0.25">
      <c r="A552" t="s">
        <v>459</v>
      </c>
      <c r="B552" s="2">
        <v>0.39999999999999997</v>
      </c>
      <c r="C552" t="s">
        <v>420</v>
      </c>
      <c r="D552" t="s">
        <v>460</v>
      </c>
      <c r="E552" t="s">
        <v>227</v>
      </c>
      <c r="F552" t="s">
        <v>240</v>
      </c>
      <c r="G552">
        <v>1</v>
      </c>
      <c r="H552">
        <v>0</v>
      </c>
      <c r="I552">
        <v>0</v>
      </c>
      <c r="J552">
        <v>0</v>
      </c>
      <c r="K552">
        <v>27</v>
      </c>
      <c r="L552">
        <v>99</v>
      </c>
      <c r="M552">
        <v>1</v>
      </c>
      <c r="N552">
        <v>0</v>
      </c>
      <c r="O552">
        <v>0</v>
      </c>
      <c r="P552">
        <v>131</v>
      </c>
      <c r="Q552">
        <v>6</v>
      </c>
      <c r="S552" t="str">
        <f t="shared" si="16"/>
        <v>MWS1</v>
      </c>
      <c r="T552">
        <f>VLOOKUP(S552,Mang_Elev!$Q:$R,2,FALSE)</f>
        <v>0.52142852544784501</v>
      </c>
    </row>
    <row r="553" spans="1:20" x14ac:dyDescent="0.25">
      <c r="A553" t="s">
        <v>459</v>
      </c>
      <c r="B553" s="2">
        <v>0.39999999999999997</v>
      </c>
      <c r="C553" t="s">
        <v>420</v>
      </c>
      <c r="D553" t="s">
        <v>460</v>
      </c>
      <c r="E553" t="s">
        <v>227</v>
      </c>
      <c r="F553" t="s">
        <v>240</v>
      </c>
      <c r="G553">
        <v>1</v>
      </c>
      <c r="H553">
        <v>0</v>
      </c>
      <c r="I553">
        <v>0</v>
      </c>
      <c r="J553">
        <v>0</v>
      </c>
      <c r="K553">
        <v>27</v>
      </c>
      <c r="L553">
        <v>99</v>
      </c>
      <c r="M553">
        <v>1</v>
      </c>
      <c r="N553">
        <v>0</v>
      </c>
      <c r="O553">
        <v>0</v>
      </c>
      <c r="P553">
        <v>65</v>
      </c>
      <c r="Q553">
        <v>4.5</v>
      </c>
      <c r="S553" t="str">
        <f t="shared" si="16"/>
        <v>MWS1</v>
      </c>
      <c r="T553">
        <f>VLOOKUP(S553,Mang_Elev!$Q:$R,2,FALSE)</f>
        <v>0.52142852544784501</v>
      </c>
    </row>
    <row r="554" spans="1:20" x14ac:dyDescent="0.25">
      <c r="A554" t="s">
        <v>459</v>
      </c>
      <c r="B554" s="2">
        <v>0.39999999999999997</v>
      </c>
      <c r="C554" t="s">
        <v>420</v>
      </c>
      <c r="D554" t="s">
        <v>460</v>
      </c>
      <c r="E554" t="s">
        <v>227</v>
      </c>
      <c r="F554" t="s">
        <v>240</v>
      </c>
      <c r="G554">
        <v>1</v>
      </c>
      <c r="H554">
        <v>0</v>
      </c>
      <c r="I554">
        <v>0</v>
      </c>
      <c r="J554">
        <v>0</v>
      </c>
      <c r="K554">
        <v>27</v>
      </c>
      <c r="L554">
        <v>99</v>
      </c>
      <c r="M554">
        <v>1</v>
      </c>
      <c r="N554">
        <v>0</v>
      </c>
      <c r="O554">
        <v>0</v>
      </c>
      <c r="P554">
        <v>136</v>
      </c>
      <c r="Q554">
        <v>7</v>
      </c>
      <c r="S554" t="str">
        <f t="shared" si="16"/>
        <v>MWS1</v>
      </c>
      <c r="T554">
        <f>VLOOKUP(S554,Mang_Elev!$Q:$R,2,FALSE)</f>
        <v>0.52142852544784501</v>
      </c>
    </row>
    <row r="555" spans="1:20" x14ac:dyDescent="0.25">
      <c r="A555" t="s">
        <v>459</v>
      </c>
      <c r="B555" s="2">
        <v>0.39999999999999997</v>
      </c>
      <c r="C555" t="s">
        <v>420</v>
      </c>
      <c r="D555" t="s">
        <v>460</v>
      </c>
      <c r="E555" t="s">
        <v>227</v>
      </c>
      <c r="F555" t="s">
        <v>240</v>
      </c>
      <c r="G555">
        <v>1</v>
      </c>
      <c r="H555">
        <v>0</v>
      </c>
      <c r="I555">
        <v>0</v>
      </c>
      <c r="J555">
        <v>0</v>
      </c>
      <c r="K555">
        <v>27</v>
      </c>
      <c r="L555">
        <v>99</v>
      </c>
      <c r="M555">
        <v>1</v>
      </c>
      <c r="N555">
        <v>0</v>
      </c>
      <c r="O555">
        <v>0</v>
      </c>
      <c r="P555">
        <v>171</v>
      </c>
      <c r="Q555">
        <v>6.5</v>
      </c>
      <c r="S555" t="str">
        <f t="shared" si="16"/>
        <v>MWS1</v>
      </c>
      <c r="T555">
        <f>VLOOKUP(S555,Mang_Elev!$Q:$R,2,FALSE)</f>
        <v>0.52142852544784501</v>
      </c>
    </row>
    <row r="556" spans="1:20" x14ac:dyDescent="0.25">
      <c r="A556" t="s">
        <v>459</v>
      </c>
      <c r="B556" s="2">
        <v>0.39999999999999997</v>
      </c>
      <c r="C556" t="s">
        <v>420</v>
      </c>
      <c r="D556" t="s">
        <v>460</v>
      </c>
      <c r="E556" t="s">
        <v>227</v>
      </c>
      <c r="F556" t="s">
        <v>240</v>
      </c>
      <c r="G556">
        <v>1</v>
      </c>
      <c r="H556">
        <v>0</v>
      </c>
      <c r="I556">
        <v>0</v>
      </c>
      <c r="J556">
        <v>0</v>
      </c>
      <c r="K556">
        <v>27</v>
      </c>
      <c r="L556">
        <v>99</v>
      </c>
      <c r="M556">
        <v>1</v>
      </c>
      <c r="N556">
        <v>0</v>
      </c>
      <c r="O556">
        <v>0</v>
      </c>
      <c r="P556">
        <v>200</v>
      </c>
      <c r="Q556">
        <v>6.2</v>
      </c>
      <c r="S556" t="str">
        <f t="shared" si="16"/>
        <v>MWS1</v>
      </c>
      <c r="T556">
        <f>VLOOKUP(S556,Mang_Elev!$Q:$R,2,FALSE)</f>
        <v>0.52142852544784501</v>
      </c>
    </row>
    <row r="557" spans="1:20" x14ac:dyDescent="0.25">
      <c r="A557" t="s">
        <v>459</v>
      </c>
      <c r="B557" s="2">
        <v>0.39999999999999997</v>
      </c>
      <c r="C557" t="s">
        <v>420</v>
      </c>
      <c r="D557" t="s">
        <v>460</v>
      </c>
      <c r="E557" t="s">
        <v>227</v>
      </c>
      <c r="F557" t="s">
        <v>240</v>
      </c>
      <c r="G557">
        <v>1</v>
      </c>
      <c r="H557">
        <v>0</v>
      </c>
      <c r="I557">
        <v>0</v>
      </c>
      <c r="J557">
        <v>0</v>
      </c>
      <c r="K557">
        <v>27</v>
      </c>
      <c r="L557">
        <v>99</v>
      </c>
      <c r="M557">
        <v>1</v>
      </c>
      <c r="N557">
        <v>0</v>
      </c>
      <c r="O557">
        <v>0</v>
      </c>
      <c r="P557">
        <v>96</v>
      </c>
      <c r="Q557">
        <v>5.5</v>
      </c>
      <c r="S557" t="str">
        <f t="shared" si="16"/>
        <v>MWS1</v>
      </c>
      <c r="T557">
        <f>VLOOKUP(S557,Mang_Elev!$Q:$R,2,FALSE)</f>
        <v>0.52142852544784501</v>
      </c>
    </row>
    <row r="558" spans="1:20" x14ac:dyDescent="0.25">
      <c r="A558" t="s">
        <v>459</v>
      </c>
      <c r="B558" s="2">
        <v>0.39999999999999997</v>
      </c>
      <c r="C558" t="s">
        <v>420</v>
      </c>
      <c r="D558" t="s">
        <v>460</v>
      </c>
      <c r="E558" t="s">
        <v>227</v>
      </c>
      <c r="F558" t="s">
        <v>240</v>
      </c>
      <c r="G558">
        <v>1</v>
      </c>
      <c r="H558">
        <v>0</v>
      </c>
      <c r="I558">
        <v>0</v>
      </c>
      <c r="J558">
        <v>0</v>
      </c>
      <c r="K558">
        <v>27</v>
      </c>
      <c r="L558">
        <v>99</v>
      </c>
      <c r="M558">
        <v>1</v>
      </c>
      <c r="N558">
        <v>0</v>
      </c>
      <c r="O558">
        <v>0</v>
      </c>
      <c r="P558">
        <v>180</v>
      </c>
      <c r="Q558">
        <v>7</v>
      </c>
      <c r="S558" t="str">
        <f t="shared" si="16"/>
        <v>MWS1</v>
      </c>
      <c r="T558">
        <f>VLOOKUP(S558,Mang_Elev!$Q:$R,2,FALSE)</f>
        <v>0.52142852544784501</v>
      </c>
    </row>
    <row r="559" spans="1:20" x14ac:dyDescent="0.25">
      <c r="A559" t="s">
        <v>459</v>
      </c>
      <c r="B559" s="2">
        <v>0.39999999999999997</v>
      </c>
      <c r="C559" t="s">
        <v>420</v>
      </c>
      <c r="D559" t="s">
        <v>460</v>
      </c>
      <c r="E559" t="s">
        <v>227</v>
      </c>
      <c r="F559" t="s">
        <v>240</v>
      </c>
      <c r="G559">
        <v>1</v>
      </c>
      <c r="H559">
        <v>0</v>
      </c>
      <c r="I559">
        <v>0</v>
      </c>
      <c r="J559">
        <v>0</v>
      </c>
      <c r="K559">
        <v>27</v>
      </c>
      <c r="L559">
        <v>99</v>
      </c>
      <c r="M559">
        <v>1</v>
      </c>
      <c r="N559">
        <v>0</v>
      </c>
      <c r="O559">
        <v>0</v>
      </c>
      <c r="P559">
        <v>56</v>
      </c>
      <c r="Q559">
        <v>5</v>
      </c>
      <c r="S559" t="str">
        <f t="shared" si="16"/>
        <v>MWS1</v>
      </c>
      <c r="T559">
        <f>VLOOKUP(S559,Mang_Elev!$Q:$R,2,FALSE)</f>
        <v>0.52142852544784501</v>
      </c>
    </row>
    <row r="560" spans="1:20" x14ac:dyDescent="0.25">
      <c r="A560" t="s">
        <v>459</v>
      </c>
      <c r="B560" s="2">
        <v>0.39999999999999997</v>
      </c>
      <c r="C560" t="s">
        <v>420</v>
      </c>
      <c r="D560" t="s">
        <v>460</v>
      </c>
      <c r="E560" t="s">
        <v>227</v>
      </c>
      <c r="F560" t="s">
        <v>240</v>
      </c>
      <c r="G560">
        <v>1</v>
      </c>
      <c r="H560">
        <v>0</v>
      </c>
      <c r="I560">
        <v>0</v>
      </c>
      <c r="J560">
        <v>0</v>
      </c>
      <c r="K560">
        <v>27</v>
      </c>
      <c r="L560">
        <v>99</v>
      </c>
      <c r="M560">
        <v>1</v>
      </c>
      <c r="N560">
        <v>0</v>
      </c>
      <c r="O560">
        <v>0</v>
      </c>
      <c r="P560">
        <v>83</v>
      </c>
      <c r="Q560">
        <v>6.5</v>
      </c>
      <c r="S560" t="str">
        <f t="shared" si="16"/>
        <v>MWS1</v>
      </c>
      <c r="T560">
        <f>VLOOKUP(S560,Mang_Elev!$Q:$R,2,FALSE)</f>
        <v>0.52142852544784501</v>
      </c>
    </row>
    <row r="561" spans="1:20" x14ac:dyDescent="0.25">
      <c r="A561" t="s">
        <v>459</v>
      </c>
      <c r="B561" s="2">
        <v>0.39999999999999997</v>
      </c>
      <c r="C561" t="s">
        <v>420</v>
      </c>
      <c r="D561" t="s">
        <v>460</v>
      </c>
      <c r="E561" t="s">
        <v>227</v>
      </c>
      <c r="F561" t="s">
        <v>240</v>
      </c>
      <c r="G561">
        <v>1</v>
      </c>
      <c r="H561">
        <v>7</v>
      </c>
      <c r="I561">
        <v>13</v>
      </c>
      <c r="J561">
        <v>0</v>
      </c>
      <c r="K561">
        <v>71</v>
      </c>
      <c r="L561">
        <v>96</v>
      </c>
      <c r="M561">
        <v>4</v>
      </c>
      <c r="N561">
        <v>0</v>
      </c>
      <c r="O561">
        <v>0</v>
      </c>
      <c r="P561">
        <v>137</v>
      </c>
      <c r="Q561">
        <v>6.5</v>
      </c>
      <c r="S561" t="str">
        <f t="shared" si="16"/>
        <v>MWS1</v>
      </c>
      <c r="T561">
        <f>VLOOKUP(S561,Mang_Elev!$Q:$R,2,FALSE)</f>
        <v>0.52142852544784501</v>
      </c>
    </row>
    <row r="562" spans="1:20" x14ac:dyDescent="0.25">
      <c r="A562" t="s">
        <v>459</v>
      </c>
      <c r="B562" s="2">
        <v>0.39999999999999997</v>
      </c>
      <c r="C562" t="s">
        <v>420</v>
      </c>
      <c r="D562" t="s">
        <v>460</v>
      </c>
      <c r="E562" t="s">
        <v>227</v>
      </c>
      <c r="F562" t="s">
        <v>240</v>
      </c>
      <c r="G562">
        <v>1</v>
      </c>
      <c r="H562">
        <v>7</v>
      </c>
      <c r="I562">
        <v>13</v>
      </c>
      <c r="J562">
        <v>0</v>
      </c>
      <c r="K562">
        <v>71</v>
      </c>
      <c r="L562">
        <v>96</v>
      </c>
      <c r="M562">
        <v>4</v>
      </c>
      <c r="N562">
        <v>0</v>
      </c>
      <c r="O562">
        <v>0</v>
      </c>
      <c r="P562">
        <v>84</v>
      </c>
      <c r="Q562">
        <v>5.5</v>
      </c>
      <c r="S562" t="str">
        <f t="shared" si="16"/>
        <v>MWS1</v>
      </c>
      <c r="T562">
        <f>VLOOKUP(S562,Mang_Elev!$Q:$R,2,FALSE)</f>
        <v>0.52142852544784501</v>
      </c>
    </row>
    <row r="563" spans="1:20" x14ac:dyDescent="0.25">
      <c r="A563" t="s">
        <v>459</v>
      </c>
      <c r="B563" s="2">
        <v>0.39999999999999997</v>
      </c>
      <c r="C563" t="s">
        <v>420</v>
      </c>
      <c r="D563" t="s">
        <v>460</v>
      </c>
      <c r="E563" t="s">
        <v>227</v>
      </c>
      <c r="F563" t="s">
        <v>240</v>
      </c>
      <c r="G563">
        <v>1</v>
      </c>
      <c r="H563">
        <v>7</v>
      </c>
      <c r="I563">
        <v>13</v>
      </c>
      <c r="J563">
        <v>0</v>
      </c>
      <c r="K563">
        <v>71</v>
      </c>
      <c r="L563">
        <v>96</v>
      </c>
      <c r="M563">
        <v>4</v>
      </c>
      <c r="N563">
        <v>0</v>
      </c>
      <c r="O563">
        <v>0</v>
      </c>
      <c r="P563">
        <v>116</v>
      </c>
      <c r="Q563">
        <v>4.5</v>
      </c>
      <c r="S563" t="str">
        <f t="shared" si="16"/>
        <v>MWS1</v>
      </c>
      <c r="T563">
        <f>VLOOKUP(S563,Mang_Elev!$Q:$R,2,FALSE)</f>
        <v>0.52142852544784501</v>
      </c>
    </row>
    <row r="564" spans="1:20" x14ac:dyDescent="0.25">
      <c r="A564" t="s">
        <v>459</v>
      </c>
      <c r="B564" s="2">
        <v>0.39999999999999997</v>
      </c>
      <c r="C564" t="s">
        <v>420</v>
      </c>
      <c r="D564" t="s">
        <v>460</v>
      </c>
      <c r="E564" t="s">
        <v>227</v>
      </c>
      <c r="F564" t="s">
        <v>240</v>
      </c>
      <c r="G564">
        <v>1</v>
      </c>
      <c r="H564">
        <v>7</v>
      </c>
      <c r="I564">
        <v>13</v>
      </c>
      <c r="J564">
        <v>0</v>
      </c>
      <c r="K564">
        <v>71</v>
      </c>
      <c r="L564">
        <v>96</v>
      </c>
      <c r="M564">
        <v>4</v>
      </c>
      <c r="N564">
        <v>0</v>
      </c>
      <c r="O564">
        <v>0</v>
      </c>
      <c r="P564">
        <v>49</v>
      </c>
      <c r="Q564">
        <v>5</v>
      </c>
      <c r="S564" t="str">
        <f t="shared" si="16"/>
        <v>MWS1</v>
      </c>
      <c r="T564">
        <f>VLOOKUP(S564,Mang_Elev!$Q:$R,2,FALSE)</f>
        <v>0.52142852544784501</v>
      </c>
    </row>
    <row r="565" spans="1:20" x14ac:dyDescent="0.25">
      <c r="A565" t="s">
        <v>459</v>
      </c>
      <c r="B565" s="2">
        <v>0.39999999999999997</v>
      </c>
      <c r="C565" t="s">
        <v>420</v>
      </c>
      <c r="D565" t="s">
        <v>460</v>
      </c>
      <c r="E565" t="s">
        <v>227</v>
      </c>
      <c r="F565" t="s">
        <v>240</v>
      </c>
      <c r="G565">
        <v>1</v>
      </c>
      <c r="H565">
        <v>7</v>
      </c>
      <c r="I565">
        <v>13</v>
      </c>
      <c r="J565">
        <v>0</v>
      </c>
      <c r="K565">
        <v>71</v>
      </c>
      <c r="L565">
        <v>96</v>
      </c>
      <c r="M565">
        <v>4</v>
      </c>
      <c r="N565">
        <v>0</v>
      </c>
      <c r="O565">
        <v>0</v>
      </c>
      <c r="P565">
        <v>75</v>
      </c>
      <c r="Q565">
        <v>4.5</v>
      </c>
      <c r="S565" t="str">
        <f t="shared" si="16"/>
        <v>MWS1</v>
      </c>
      <c r="T565">
        <f>VLOOKUP(S565,Mang_Elev!$Q:$R,2,FALSE)</f>
        <v>0.52142852544784501</v>
      </c>
    </row>
    <row r="566" spans="1:20" x14ac:dyDescent="0.25">
      <c r="A566" t="s">
        <v>459</v>
      </c>
      <c r="B566" s="2">
        <v>0.39999999999999997</v>
      </c>
      <c r="C566" t="s">
        <v>420</v>
      </c>
      <c r="D566" t="s">
        <v>460</v>
      </c>
      <c r="E566" t="s">
        <v>227</v>
      </c>
      <c r="F566" t="s">
        <v>240</v>
      </c>
      <c r="G566">
        <v>1</v>
      </c>
      <c r="H566">
        <v>7</v>
      </c>
      <c r="I566">
        <v>13</v>
      </c>
      <c r="J566">
        <v>0</v>
      </c>
      <c r="K566">
        <v>71</v>
      </c>
      <c r="L566">
        <v>96</v>
      </c>
      <c r="M566">
        <v>4</v>
      </c>
      <c r="N566">
        <v>0</v>
      </c>
      <c r="O566">
        <v>0</v>
      </c>
      <c r="P566">
        <v>196</v>
      </c>
      <c r="Q566">
        <v>5</v>
      </c>
      <c r="S566" t="str">
        <f t="shared" si="16"/>
        <v>MWS1</v>
      </c>
      <c r="T566">
        <f>VLOOKUP(S566,Mang_Elev!$Q:$R,2,FALSE)</f>
        <v>0.52142852544784501</v>
      </c>
    </row>
    <row r="567" spans="1:20" x14ac:dyDescent="0.25">
      <c r="A567" t="s">
        <v>459</v>
      </c>
      <c r="B567" s="2">
        <v>0.39999999999999997</v>
      </c>
      <c r="C567" t="s">
        <v>420</v>
      </c>
      <c r="D567" t="s">
        <v>460</v>
      </c>
      <c r="E567" t="s">
        <v>227</v>
      </c>
      <c r="F567" t="s">
        <v>240</v>
      </c>
      <c r="G567">
        <v>1</v>
      </c>
      <c r="H567">
        <v>7</v>
      </c>
      <c r="I567">
        <v>13</v>
      </c>
      <c r="J567">
        <v>0</v>
      </c>
      <c r="K567">
        <v>71</v>
      </c>
      <c r="L567">
        <v>96</v>
      </c>
      <c r="M567">
        <v>4</v>
      </c>
      <c r="N567">
        <v>0</v>
      </c>
      <c r="O567">
        <v>0</v>
      </c>
      <c r="P567">
        <v>76</v>
      </c>
      <c r="Q567">
        <v>6.5</v>
      </c>
      <c r="S567" t="str">
        <f t="shared" si="16"/>
        <v>MWS1</v>
      </c>
      <c r="T567">
        <f>VLOOKUP(S567,Mang_Elev!$Q:$R,2,FALSE)</f>
        <v>0.52142852544784501</v>
      </c>
    </row>
    <row r="568" spans="1:20" x14ac:dyDescent="0.25">
      <c r="A568" t="s">
        <v>459</v>
      </c>
      <c r="B568" s="2">
        <v>0.39999999999999997</v>
      </c>
      <c r="C568" t="s">
        <v>420</v>
      </c>
      <c r="D568" t="s">
        <v>460</v>
      </c>
      <c r="E568" t="s">
        <v>227</v>
      </c>
      <c r="F568" t="s">
        <v>240</v>
      </c>
      <c r="G568">
        <v>1</v>
      </c>
      <c r="H568">
        <v>7</v>
      </c>
      <c r="I568">
        <v>13</v>
      </c>
      <c r="J568">
        <v>0</v>
      </c>
      <c r="K568">
        <v>71</v>
      </c>
      <c r="L568">
        <v>96</v>
      </c>
      <c r="M568">
        <v>4</v>
      </c>
      <c r="N568">
        <v>0</v>
      </c>
      <c r="O568">
        <v>0</v>
      </c>
      <c r="P568">
        <v>102</v>
      </c>
      <c r="Q568">
        <v>2.8</v>
      </c>
      <c r="S568" t="str">
        <f t="shared" si="16"/>
        <v>MWS1</v>
      </c>
      <c r="T568">
        <f>VLOOKUP(S568,Mang_Elev!$Q:$R,2,FALSE)</f>
        <v>0.52142852544784501</v>
      </c>
    </row>
    <row r="569" spans="1:20" x14ac:dyDescent="0.25">
      <c r="A569" t="s">
        <v>459</v>
      </c>
      <c r="B569" s="2">
        <v>0.39999999999999997</v>
      </c>
      <c r="C569" t="s">
        <v>420</v>
      </c>
      <c r="D569" t="s">
        <v>460</v>
      </c>
      <c r="E569" t="s">
        <v>227</v>
      </c>
      <c r="F569" t="s">
        <v>240</v>
      </c>
      <c r="G569">
        <v>1</v>
      </c>
      <c r="H569">
        <v>7</v>
      </c>
      <c r="I569">
        <v>13</v>
      </c>
      <c r="J569">
        <v>0</v>
      </c>
      <c r="K569">
        <v>71</v>
      </c>
      <c r="L569">
        <v>96</v>
      </c>
      <c r="M569">
        <v>4</v>
      </c>
      <c r="N569">
        <v>0</v>
      </c>
      <c r="O569">
        <v>0</v>
      </c>
      <c r="P569">
        <v>57</v>
      </c>
      <c r="Q569">
        <v>4.2</v>
      </c>
      <c r="S569" t="str">
        <f t="shared" si="16"/>
        <v>MWS1</v>
      </c>
      <c r="T569">
        <f>VLOOKUP(S569,Mang_Elev!$Q:$R,2,FALSE)</f>
        <v>0.52142852544784501</v>
      </c>
    </row>
    <row r="570" spans="1:20" x14ac:dyDescent="0.25">
      <c r="A570" t="s">
        <v>459</v>
      </c>
      <c r="B570" s="2">
        <v>0.39999999999999997</v>
      </c>
      <c r="C570" t="s">
        <v>420</v>
      </c>
      <c r="D570" t="s">
        <v>460</v>
      </c>
      <c r="E570" t="s">
        <v>227</v>
      </c>
      <c r="F570" t="s">
        <v>240</v>
      </c>
      <c r="G570">
        <v>1</v>
      </c>
      <c r="H570">
        <v>7</v>
      </c>
      <c r="I570">
        <v>13</v>
      </c>
      <c r="J570">
        <v>0</v>
      </c>
      <c r="K570">
        <v>71</v>
      </c>
      <c r="L570">
        <v>96</v>
      </c>
      <c r="M570">
        <v>4</v>
      </c>
      <c r="N570">
        <v>0</v>
      </c>
      <c r="O570">
        <v>0</v>
      </c>
      <c r="P570">
        <v>80</v>
      </c>
      <c r="Q570">
        <v>5</v>
      </c>
      <c r="S570" t="str">
        <f t="shared" si="16"/>
        <v>MWS1</v>
      </c>
      <c r="T570">
        <f>VLOOKUP(S570,Mang_Elev!$Q:$R,2,FALSE)</f>
        <v>0.52142852544784501</v>
      </c>
    </row>
    <row r="571" spans="1:20" x14ac:dyDescent="0.25">
      <c r="A571" t="s">
        <v>459</v>
      </c>
      <c r="B571" s="2">
        <v>0.46180555555555558</v>
      </c>
      <c r="C571" t="s">
        <v>420</v>
      </c>
      <c r="D571" t="s">
        <v>457</v>
      </c>
      <c r="E571" t="s">
        <v>227</v>
      </c>
      <c r="F571" t="s">
        <v>240</v>
      </c>
      <c r="G571">
        <v>2</v>
      </c>
      <c r="H571">
        <v>0</v>
      </c>
      <c r="I571">
        <v>0</v>
      </c>
      <c r="J571">
        <v>0</v>
      </c>
      <c r="K571">
        <v>40</v>
      </c>
      <c r="L571">
        <v>95</v>
      </c>
      <c r="M571">
        <v>5</v>
      </c>
      <c r="N571">
        <v>0</v>
      </c>
      <c r="O571">
        <v>0</v>
      </c>
      <c r="P571">
        <v>160</v>
      </c>
      <c r="Q571">
        <v>5</v>
      </c>
      <c r="S571" t="str">
        <f t="shared" si="16"/>
        <v>MWS2</v>
      </c>
      <c r="T571">
        <f>VLOOKUP(S571,Mang_Elev!$Q:$R,2,FALSE)</f>
        <v>0.56999999284744296</v>
      </c>
    </row>
    <row r="572" spans="1:20" x14ac:dyDescent="0.25">
      <c r="A572" t="s">
        <v>459</v>
      </c>
      <c r="B572" s="2">
        <v>0.46180555555555558</v>
      </c>
      <c r="C572" t="s">
        <v>420</v>
      </c>
      <c r="D572" t="s">
        <v>457</v>
      </c>
      <c r="E572" t="s">
        <v>227</v>
      </c>
      <c r="F572" t="s">
        <v>240</v>
      </c>
      <c r="G572">
        <v>2</v>
      </c>
      <c r="H572">
        <v>0</v>
      </c>
      <c r="I572">
        <v>0</v>
      </c>
      <c r="J572">
        <v>0</v>
      </c>
      <c r="K572">
        <v>40</v>
      </c>
      <c r="L572">
        <v>95</v>
      </c>
      <c r="M572">
        <v>5</v>
      </c>
      <c r="N572">
        <v>0</v>
      </c>
      <c r="O572">
        <v>0</v>
      </c>
      <c r="P572">
        <v>77</v>
      </c>
      <c r="Q572">
        <v>4</v>
      </c>
      <c r="S572" t="str">
        <f t="shared" si="16"/>
        <v>MWS2</v>
      </c>
      <c r="T572">
        <f>VLOOKUP(S572,Mang_Elev!$Q:$R,2,FALSE)</f>
        <v>0.56999999284744296</v>
      </c>
    </row>
    <row r="573" spans="1:20" x14ac:dyDescent="0.25">
      <c r="A573" t="s">
        <v>459</v>
      </c>
      <c r="B573" s="2">
        <v>0.46180555555555558</v>
      </c>
      <c r="C573" t="s">
        <v>420</v>
      </c>
      <c r="D573" t="s">
        <v>457</v>
      </c>
      <c r="E573" t="s">
        <v>227</v>
      </c>
      <c r="F573" t="s">
        <v>240</v>
      </c>
      <c r="G573">
        <v>2</v>
      </c>
      <c r="H573">
        <v>0</v>
      </c>
      <c r="I573">
        <v>0</v>
      </c>
      <c r="J573">
        <v>0</v>
      </c>
      <c r="K573">
        <v>40</v>
      </c>
      <c r="L573">
        <v>95</v>
      </c>
      <c r="M573">
        <v>5</v>
      </c>
      <c r="N573">
        <v>0</v>
      </c>
      <c r="O573">
        <v>0</v>
      </c>
      <c r="P573">
        <v>164</v>
      </c>
      <c r="Q573">
        <v>6</v>
      </c>
      <c r="S573" t="str">
        <f t="shared" si="16"/>
        <v>MWS2</v>
      </c>
      <c r="T573">
        <f>VLOOKUP(S573,Mang_Elev!$Q:$R,2,FALSE)</f>
        <v>0.56999999284744296</v>
      </c>
    </row>
    <row r="574" spans="1:20" x14ac:dyDescent="0.25">
      <c r="A574" t="s">
        <v>459</v>
      </c>
      <c r="B574" s="2">
        <v>0.46180555555555558</v>
      </c>
      <c r="C574" t="s">
        <v>420</v>
      </c>
      <c r="D574" t="s">
        <v>457</v>
      </c>
      <c r="E574" t="s">
        <v>227</v>
      </c>
      <c r="F574" t="s">
        <v>240</v>
      </c>
      <c r="G574">
        <v>2</v>
      </c>
      <c r="H574">
        <v>0</v>
      </c>
      <c r="I574">
        <v>0</v>
      </c>
      <c r="J574">
        <v>0</v>
      </c>
      <c r="K574">
        <v>40</v>
      </c>
      <c r="L574">
        <v>95</v>
      </c>
      <c r="M574">
        <v>5</v>
      </c>
      <c r="N574">
        <v>0</v>
      </c>
      <c r="O574">
        <v>0</v>
      </c>
      <c r="P574">
        <v>162</v>
      </c>
      <c r="Q574">
        <v>6.5</v>
      </c>
      <c r="S574" t="str">
        <f t="shared" si="16"/>
        <v>MWS2</v>
      </c>
      <c r="T574">
        <f>VLOOKUP(S574,Mang_Elev!$Q:$R,2,FALSE)</f>
        <v>0.56999999284744296</v>
      </c>
    </row>
    <row r="575" spans="1:20" x14ac:dyDescent="0.25">
      <c r="A575" t="s">
        <v>459</v>
      </c>
      <c r="B575" s="2">
        <v>0.46180555555555558</v>
      </c>
      <c r="C575" t="s">
        <v>420</v>
      </c>
      <c r="D575" t="s">
        <v>457</v>
      </c>
      <c r="E575" t="s">
        <v>227</v>
      </c>
      <c r="F575" t="s">
        <v>240</v>
      </c>
      <c r="G575">
        <v>2</v>
      </c>
      <c r="H575">
        <v>0</v>
      </c>
      <c r="I575">
        <v>0</v>
      </c>
      <c r="J575">
        <v>0</v>
      </c>
      <c r="K575">
        <v>40</v>
      </c>
      <c r="L575">
        <v>95</v>
      </c>
      <c r="M575">
        <v>5</v>
      </c>
      <c r="N575">
        <v>0</v>
      </c>
      <c r="O575">
        <v>0</v>
      </c>
      <c r="P575">
        <v>140</v>
      </c>
      <c r="Q575">
        <v>10.5</v>
      </c>
      <c r="S575" t="str">
        <f t="shared" si="16"/>
        <v>MWS2</v>
      </c>
      <c r="T575">
        <f>VLOOKUP(S575,Mang_Elev!$Q:$R,2,FALSE)</f>
        <v>0.56999999284744296</v>
      </c>
    </row>
    <row r="576" spans="1:20" x14ac:dyDescent="0.25">
      <c r="A576" t="s">
        <v>459</v>
      </c>
      <c r="B576" s="2">
        <v>0.46180555555555558</v>
      </c>
      <c r="C576" t="s">
        <v>420</v>
      </c>
      <c r="D576" t="s">
        <v>457</v>
      </c>
      <c r="E576" t="s">
        <v>227</v>
      </c>
      <c r="F576" t="s">
        <v>240</v>
      </c>
      <c r="G576">
        <v>2</v>
      </c>
      <c r="H576">
        <v>0</v>
      </c>
      <c r="I576">
        <v>0</v>
      </c>
      <c r="J576">
        <v>0</v>
      </c>
      <c r="K576">
        <v>40</v>
      </c>
      <c r="L576">
        <v>95</v>
      </c>
      <c r="M576">
        <v>5</v>
      </c>
      <c r="N576">
        <v>0</v>
      </c>
      <c r="O576">
        <v>0</v>
      </c>
      <c r="P576">
        <v>54</v>
      </c>
      <c r="Q576">
        <v>4.5</v>
      </c>
      <c r="S576" t="str">
        <f t="shared" si="16"/>
        <v>MWS2</v>
      </c>
      <c r="T576">
        <f>VLOOKUP(S576,Mang_Elev!$Q:$R,2,FALSE)</f>
        <v>0.56999999284744296</v>
      </c>
    </row>
    <row r="577" spans="1:20" x14ac:dyDescent="0.25">
      <c r="A577" t="s">
        <v>459</v>
      </c>
      <c r="B577" s="2">
        <v>0.46180555555555558</v>
      </c>
      <c r="C577" t="s">
        <v>420</v>
      </c>
      <c r="D577" t="s">
        <v>457</v>
      </c>
      <c r="E577" t="s">
        <v>227</v>
      </c>
      <c r="F577" t="s">
        <v>240</v>
      </c>
      <c r="G577">
        <v>2</v>
      </c>
      <c r="H577">
        <v>0</v>
      </c>
      <c r="I577">
        <v>0</v>
      </c>
      <c r="J577">
        <v>0</v>
      </c>
      <c r="K577">
        <v>40</v>
      </c>
      <c r="L577">
        <v>95</v>
      </c>
      <c r="M577">
        <v>5</v>
      </c>
      <c r="N577">
        <v>0</v>
      </c>
      <c r="O577">
        <v>0</v>
      </c>
      <c r="P577">
        <v>120</v>
      </c>
      <c r="Q577">
        <v>6</v>
      </c>
      <c r="S577" t="str">
        <f t="shared" si="16"/>
        <v>MWS2</v>
      </c>
      <c r="T577">
        <f>VLOOKUP(S577,Mang_Elev!$Q:$R,2,FALSE)</f>
        <v>0.56999999284744296</v>
      </c>
    </row>
    <row r="578" spans="1:20" x14ac:dyDescent="0.25">
      <c r="A578" t="s">
        <v>459</v>
      </c>
      <c r="B578" s="2">
        <v>0.46180555555555558</v>
      </c>
      <c r="C578" t="s">
        <v>420</v>
      </c>
      <c r="D578" t="s">
        <v>457</v>
      </c>
      <c r="E578" t="s">
        <v>227</v>
      </c>
      <c r="F578" t="s">
        <v>240</v>
      </c>
      <c r="G578">
        <v>2</v>
      </c>
      <c r="H578">
        <v>0</v>
      </c>
      <c r="I578">
        <v>0</v>
      </c>
      <c r="J578">
        <v>0</v>
      </c>
      <c r="K578">
        <v>40</v>
      </c>
      <c r="L578">
        <v>95</v>
      </c>
      <c r="M578">
        <v>5</v>
      </c>
      <c r="N578">
        <v>0</v>
      </c>
      <c r="O578">
        <v>0</v>
      </c>
      <c r="P578">
        <v>91</v>
      </c>
      <c r="Q578">
        <v>6.5</v>
      </c>
      <c r="S578" t="str">
        <f t="shared" si="16"/>
        <v>MWS2</v>
      </c>
      <c r="T578">
        <f>VLOOKUP(S578,Mang_Elev!$Q:$R,2,FALSE)</f>
        <v>0.56999999284744296</v>
      </c>
    </row>
    <row r="579" spans="1:20" x14ac:dyDescent="0.25">
      <c r="A579" t="s">
        <v>459</v>
      </c>
      <c r="B579" s="2">
        <v>0.46180555555555558</v>
      </c>
      <c r="C579" t="s">
        <v>420</v>
      </c>
      <c r="D579" t="s">
        <v>457</v>
      </c>
      <c r="E579" t="s">
        <v>227</v>
      </c>
      <c r="F579" t="s">
        <v>240</v>
      </c>
      <c r="G579">
        <v>2</v>
      </c>
      <c r="H579">
        <v>0</v>
      </c>
      <c r="I579">
        <v>0</v>
      </c>
      <c r="J579">
        <v>0</v>
      </c>
      <c r="K579">
        <v>40</v>
      </c>
      <c r="L579">
        <v>95</v>
      </c>
      <c r="M579">
        <v>5</v>
      </c>
      <c r="N579">
        <v>0</v>
      </c>
      <c r="O579">
        <v>0</v>
      </c>
      <c r="P579">
        <v>101</v>
      </c>
      <c r="Q579">
        <v>5.5</v>
      </c>
      <c r="S579" t="str">
        <f t="shared" ref="S579:S642" si="18">_xlfn.CONCAT(F579,G579)</f>
        <v>MWS2</v>
      </c>
      <c r="T579">
        <f>VLOOKUP(S579,Mang_Elev!$Q:$R,2,FALSE)</f>
        <v>0.56999999284744296</v>
      </c>
    </row>
    <row r="580" spans="1:20" x14ac:dyDescent="0.25">
      <c r="A580" t="s">
        <v>459</v>
      </c>
      <c r="B580" s="2">
        <v>0.46180555555555558</v>
      </c>
      <c r="C580" t="s">
        <v>420</v>
      </c>
      <c r="D580" t="s">
        <v>457</v>
      </c>
      <c r="E580" t="s">
        <v>227</v>
      </c>
      <c r="F580" t="s">
        <v>240</v>
      </c>
      <c r="G580">
        <v>2</v>
      </c>
      <c r="H580">
        <v>0</v>
      </c>
      <c r="I580">
        <v>0</v>
      </c>
      <c r="J580">
        <v>0</v>
      </c>
      <c r="K580">
        <v>40</v>
      </c>
      <c r="L580">
        <v>95</v>
      </c>
      <c r="M580">
        <v>5</v>
      </c>
      <c r="N580">
        <v>0</v>
      </c>
      <c r="O580">
        <v>0</v>
      </c>
      <c r="P580">
        <v>52</v>
      </c>
      <c r="Q580">
        <v>7</v>
      </c>
      <c r="S580" t="str">
        <f t="shared" si="18"/>
        <v>MWS2</v>
      </c>
      <c r="T580">
        <f>VLOOKUP(S580,Mang_Elev!$Q:$R,2,FALSE)</f>
        <v>0.56999999284744296</v>
      </c>
    </row>
    <row r="581" spans="1:20" x14ac:dyDescent="0.25">
      <c r="A581" t="s">
        <v>459</v>
      </c>
      <c r="B581" s="2">
        <v>0.46180555555555558</v>
      </c>
      <c r="C581" t="s">
        <v>420</v>
      </c>
      <c r="D581" t="s">
        <v>457</v>
      </c>
      <c r="E581" t="s">
        <v>227</v>
      </c>
      <c r="F581" t="s">
        <v>240</v>
      </c>
      <c r="G581">
        <v>2</v>
      </c>
      <c r="H581">
        <v>0</v>
      </c>
      <c r="I581">
        <v>0</v>
      </c>
      <c r="J581">
        <v>0</v>
      </c>
      <c r="K581">
        <v>53</v>
      </c>
      <c r="L581">
        <v>88</v>
      </c>
      <c r="M581">
        <v>12</v>
      </c>
      <c r="N581">
        <v>0</v>
      </c>
      <c r="O581">
        <v>0</v>
      </c>
      <c r="P581">
        <v>180</v>
      </c>
      <c r="Q581">
        <v>6.5</v>
      </c>
      <c r="S581" t="str">
        <f t="shared" si="18"/>
        <v>MWS2</v>
      </c>
      <c r="T581">
        <f>VLOOKUP(S581,Mang_Elev!$Q:$R,2,FALSE)</f>
        <v>0.56999999284744296</v>
      </c>
    </row>
    <row r="582" spans="1:20" x14ac:dyDescent="0.25">
      <c r="A582" t="s">
        <v>459</v>
      </c>
      <c r="B582" s="2">
        <v>0.46180555555555558</v>
      </c>
      <c r="C582" t="s">
        <v>420</v>
      </c>
      <c r="D582" t="s">
        <v>457</v>
      </c>
      <c r="E582" t="s">
        <v>227</v>
      </c>
      <c r="F582" t="s">
        <v>240</v>
      </c>
      <c r="G582">
        <v>2</v>
      </c>
      <c r="H582">
        <v>0</v>
      </c>
      <c r="I582">
        <v>0</v>
      </c>
      <c r="J582">
        <v>0</v>
      </c>
      <c r="K582">
        <v>53</v>
      </c>
      <c r="L582">
        <v>88</v>
      </c>
      <c r="M582">
        <v>12</v>
      </c>
      <c r="N582">
        <v>0</v>
      </c>
      <c r="O582">
        <v>0</v>
      </c>
      <c r="P582">
        <v>180</v>
      </c>
      <c r="Q582">
        <v>6.5</v>
      </c>
      <c r="S582" t="str">
        <f t="shared" si="18"/>
        <v>MWS2</v>
      </c>
      <c r="T582">
        <f>VLOOKUP(S582,Mang_Elev!$Q:$R,2,FALSE)</f>
        <v>0.56999999284744296</v>
      </c>
    </row>
    <row r="583" spans="1:20" x14ac:dyDescent="0.25">
      <c r="A583" t="s">
        <v>459</v>
      </c>
      <c r="B583" s="2">
        <v>0.46180555555555558</v>
      </c>
      <c r="C583" t="s">
        <v>420</v>
      </c>
      <c r="D583" t="s">
        <v>457</v>
      </c>
      <c r="E583" t="s">
        <v>227</v>
      </c>
      <c r="F583" t="s">
        <v>240</v>
      </c>
      <c r="G583">
        <v>2</v>
      </c>
      <c r="H583">
        <v>0</v>
      </c>
      <c r="I583">
        <v>0</v>
      </c>
      <c r="J583">
        <v>0</v>
      </c>
      <c r="K583">
        <v>53</v>
      </c>
      <c r="L583">
        <v>88</v>
      </c>
      <c r="M583">
        <v>12</v>
      </c>
      <c r="N583">
        <v>0</v>
      </c>
      <c r="O583">
        <v>0</v>
      </c>
      <c r="P583">
        <v>23</v>
      </c>
      <c r="Q583">
        <v>5</v>
      </c>
      <c r="S583" t="str">
        <f t="shared" si="18"/>
        <v>MWS2</v>
      </c>
      <c r="T583">
        <f>VLOOKUP(S583,Mang_Elev!$Q:$R,2,FALSE)</f>
        <v>0.56999999284744296</v>
      </c>
    </row>
    <row r="584" spans="1:20" x14ac:dyDescent="0.25">
      <c r="A584" t="s">
        <v>459</v>
      </c>
      <c r="B584" s="2">
        <v>0.46180555555555558</v>
      </c>
      <c r="C584" t="s">
        <v>420</v>
      </c>
      <c r="D584" t="s">
        <v>457</v>
      </c>
      <c r="E584" t="s">
        <v>227</v>
      </c>
      <c r="F584" t="s">
        <v>240</v>
      </c>
      <c r="G584">
        <v>2</v>
      </c>
      <c r="H584">
        <v>0</v>
      </c>
      <c r="I584">
        <v>0</v>
      </c>
      <c r="J584">
        <v>0</v>
      </c>
      <c r="K584">
        <v>53</v>
      </c>
      <c r="L584">
        <v>88</v>
      </c>
      <c r="M584">
        <v>12</v>
      </c>
      <c r="N584">
        <v>0</v>
      </c>
      <c r="O584">
        <v>0</v>
      </c>
      <c r="P584">
        <v>141</v>
      </c>
      <c r="Q584">
        <v>5.5</v>
      </c>
      <c r="S584" t="str">
        <f t="shared" si="18"/>
        <v>MWS2</v>
      </c>
      <c r="T584">
        <f>VLOOKUP(S584,Mang_Elev!$Q:$R,2,FALSE)</f>
        <v>0.56999999284744296</v>
      </c>
    </row>
    <row r="585" spans="1:20" x14ac:dyDescent="0.25">
      <c r="A585" t="s">
        <v>459</v>
      </c>
      <c r="B585" s="2">
        <v>0.46180555555555558</v>
      </c>
      <c r="C585" t="s">
        <v>420</v>
      </c>
      <c r="D585" t="s">
        <v>457</v>
      </c>
      <c r="E585" t="s">
        <v>227</v>
      </c>
      <c r="F585" t="s">
        <v>240</v>
      </c>
      <c r="G585">
        <v>2</v>
      </c>
      <c r="H585">
        <v>0</v>
      </c>
      <c r="I585">
        <v>0</v>
      </c>
      <c r="J585">
        <v>0</v>
      </c>
      <c r="K585">
        <v>53</v>
      </c>
      <c r="L585">
        <v>88</v>
      </c>
      <c r="M585">
        <v>12</v>
      </c>
      <c r="N585">
        <v>0</v>
      </c>
      <c r="O585">
        <v>0</v>
      </c>
      <c r="P585">
        <v>128</v>
      </c>
      <c r="Q585">
        <v>6</v>
      </c>
      <c r="S585" t="str">
        <f t="shared" si="18"/>
        <v>MWS2</v>
      </c>
      <c r="T585">
        <f>VLOOKUP(S585,Mang_Elev!$Q:$R,2,FALSE)</f>
        <v>0.56999999284744296</v>
      </c>
    </row>
    <row r="586" spans="1:20" x14ac:dyDescent="0.25">
      <c r="A586" t="s">
        <v>459</v>
      </c>
      <c r="B586" s="2">
        <v>0.46180555555555558</v>
      </c>
      <c r="C586" t="s">
        <v>420</v>
      </c>
      <c r="D586" t="s">
        <v>457</v>
      </c>
      <c r="E586" t="s">
        <v>227</v>
      </c>
      <c r="F586" t="s">
        <v>240</v>
      </c>
      <c r="G586">
        <v>2</v>
      </c>
      <c r="H586">
        <v>0</v>
      </c>
      <c r="I586">
        <v>0</v>
      </c>
      <c r="J586">
        <v>0</v>
      </c>
      <c r="K586">
        <v>53</v>
      </c>
      <c r="L586">
        <v>88</v>
      </c>
      <c r="M586">
        <v>12</v>
      </c>
      <c r="N586">
        <v>0</v>
      </c>
      <c r="O586">
        <v>0</v>
      </c>
      <c r="P586">
        <v>112</v>
      </c>
      <c r="Q586">
        <v>5.7</v>
      </c>
      <c r="S586" t="str">
        <f t="shared" si="18"/>
        <v>MWS2</v>
      </c>
      <c r="T586">
        <f>VLOOKUP(S586,Mang_Elev!$Q:$R,2,FALSE)</f>
        <v>0.56999999284744296</v>
      </c>
    </row>
    <row r="587" spans="1:20" x14ac:dyDescent="0.25">
      <c r="A587" t="s">
        <v>459</v>
      </c>
      <c r="B587" s="2">
        <v>0.46180555555555558</v>
      </c>
      <c r="C587" t="s">
        <v>420</v>
      </c>
      <c r="D587" t="s">
        <v>457</v>
      </c>
      <c r="E587" t="s">
        <v>227</v>
      </c>
      <c r="F587" t="s">
        <v>240</v>
      </c>
      <c r="G587">
        <v>2</v>
      </c>
      <c r="H587">
        <v>0</v>
      </c>
      <c r="I587">
        <v>0</v>
      </c>
      <c r="J587">
        <v>0</v>
      </c>
      <c r="K587">
        <v>53</v>
      </c>
      <c r="L587">
        <v>88</v>
      </c>
      <c r="M587">
        <v>12</v>
      </c>
      <c r="N587">
        <v>0</v>
      </c>
      <c r="O587">
        <v>0</v>
      </c>
      <c r="P587">
        <v>108</v>
      </c>
      <c r="Q587">
        <v>6</v>
      </c>
      <c r="S587" t="str">
        <f t="shared" si="18"/>
        <v>MWS2</v>
      </c>
      <c r="T587">
        <f>VLOOKUP(S587,Mang_Elev!$Q:$R,2,FALSE)</f>
        <v>0.56999999284744296</v>
      </c>
    </row>
    <row r="588" spans="1:20" x14ac:dyDescent="0.25">
      <c r="A588" t="s">
        <v>459</v>
      </c>
      <c r="B588" s="2">
        <v>0.46180555555555558</v>
      </c>
      <c r="C588" t="s">
        <v>420</v>
      </c>
      <c r="D588" t="s">
        <v>457</v>
      </c>
      <c r="E588" t="s">
        <v>227</v>
      </c>
      <c r="F588" t="s">
        <v>240</v>
      </c>
      <c r="G588">
        <v>2</v>
      </c>
      <c r="H588">
        <v>0</v>
      </c>
      <c r="I588">
        <v>0</v>
      </c>
      <c r="J588">
        <v>0</v>
      </c>
      <c r="K588">
        <v>53</v>
      </c>
      <c r="L588">
        <v>88</v>
      </c>
      <c r="M588">
        <v>12</v>
      </c>
      <c r="N588">
        <v>0</v>
      </c>
      <c r="O588">
        <v>0</v>
      </c>
      <c r="P588">
        <v>105</v>
      </c>
      <c r="Q588">
        <v>6</v>
      </c>
      <c r="S588" t="str">
        <f t="shared" si="18"/>
        <v>MWS2</v>
      </c>
      <c r="T588">
        <f>VLOOKUP(S588,Mang_Elev!$Q:$R,2,FALSE)</f>
        <v>0.56999999284744296</v>
      </c>
    </row>
    <row r="589" spans="1:20" x14ac:dyDescent="0.25">
      <c r="A589" t="s">
        <v>459</v>
      </c>
      <c r="B589" s="2">
        <v>0.46180555555555558</v>
      </c>
      <c r="C589" t="s">
        <v>420</v>
      </c>
      <c r="D589" t="s">
        <v>457</v>
      </c>
      <c r="E589" t="s">
        <v>227</v>
      </c>
      <c r="F589" t="s">
        <v>240</v>
      </c>
      <c r="G589">
        <v>2</v>
      </c>
      <c r="H589">
        <v>0</v>
      </c>
      <c r="I589">
        <v>0</v>
      </c>
      <c r="J589">
        <v>0</v>
      </c>
      <c r="K589">
        <v>53</v>
      </c>
      <c r="L589">
        <v>88</v>
      </c>
      <c r="M589">
        <v>12</v>
      </c>
      <c r="N589">
        <v>0</v>
      </c>
      <c r="O589">
        <v>0</v>
      </c>
      <c r="P589">
        <v>57</v>
      </c>
      <c r="Q589">
        <v>4.5</v>
      </c>
      <c r="S589" t="str">
        <f t="shared" si="18"/>
        <v>MWS2</v>
      </c>
      <c r="T589">
        <f>VLOOKUP(S589,Mang_Elev!$Q:$R,2,FALSE)</f>
        <v>0.56999999284744296</v>
      </c>
    </row>
    <row r="590" spans="1:20" x14ac:dyDescent="0.25">
      <c r="A590" t="s">
        <v>459</v>
      </c>
      <c r="B590" s="2">
        <v>0.46180555555555558</v>
      </c>
      <c r="C590" t="s">
        <v>420</v>
      </c>
      <c r="D590" t="s">
        <v>457</v>
      </c>
      <c r="E590" t="s">
        <v>227</v>
      </c>
      <c r="F590" t="s">
        <v>240</v>
      </c>
      <c r="G590">
        <v>2</v>
      </c>
      <c r="H590">
        <v>0</v>
      </c>
      <c r="I590">
        <v>0</v>
      </c>
      <c r="J590">
        <v>0</v>
      </c>
      <c r="K590">
        <v>53</v>
      </c>
      <c r="L590">
        <v>88</v>
      </c>
      <c r="M590">
        <v>12</v>
      </c>
      <c r="N590">
        <v>0</v>
      </c>
      <c r="O590">
        <v>0</v>
      </c>
      <c r="P590">
        <v>113</v>
      </c>
      <c r="Q590">
        <v>6</v>
      </c>
      <c r="S590" t="str">
        <f t="shared" si="18"/>
        <v>MWS2</v>
      </c>
      <c r="T590">
        <f>VLOOKUP(S590,Mang_Elev!$Q:$R,2,FALSE)</f>
        <v>0.56999999284744296</v>
      </c>
    </row>
    <row r="591" spans="1:20" x14ac:dyDescent="0.25">
      <c r="A591" t="s">
        <v>459</v>
      </c>
      <c r="B591" s="2">
        <v>0.58750000000000002</v>
      </c>
      <c r="C591" t="s">
        <v>420</v>
      </c>
      <c r="D591" t="s">
        <v>457</v>
      </c>
      <c r="E591" t="s">
        <v>227</v>
      </c>
      <c r="F591" t="s">
        <v>240</v>
      </c>
      <c r="G591">
        <v>3</v>
      </c>
      <c r="H591">
        <v>55</v>
      </c>
      <c r="I591">
        <v>9</v>
      </c>
      <c r="J591">
        <v>0</v>
      </c>
      <c r="K591">
        <v>153</v>
      </c>
      <c r="L591">
        <v>20</v>
      </c>
      <c r="M591">
        <v>80</v>
      </c>
      <c r="N591">
        <v>0</v>
      </c>
      <c r="O591">
        <v>0</v>
      </c>
      <c r="P591">
        <v>73</v>
      </c>
      <c r="Q591">
        <v>6.5</v>
      </c>
      <c r="S591" t="str">
        <f t="shared" si="18"/>
        <v>MWS3</v>
      </c>
      <c r="T591">
        <f>VLOOKUP(S591,Mang_Elev!$Q:$R,2,FALSE)</f>
        <v>0.62999999523162797</v>
      </c>
    </row>
    <row r="592" spans="1:20" x14ac:dyDescent="0.25">
      <c r="A592" t="s">
        <v>459</v>
      </c>
      <c r="B592" s="2">
        <v>0.58750000000000002</v>
      </c>
      <c r="C592" t="s">
        <v>420</v>
      </c>
      <c r="D592" t="s">
        <v>457</v>
      </c>
      <c r="E592" t="s">
        <v>227</v>
      </c>
      <c r="F592" t="s">
        <v>240</v>
      </c>
      <c r="G592">
        <v>3</v>
      </c>
      <c r="H592">
        <v>55</v>
      </c>
      <c r="I592">
        <v>9</v>
      </c>
      <c r="J592">
        <v>0</v>
      </c>
      <c r="K592">
        <v>153</v>
      </c>
      <c r="L592">
        <v>20</v>
      </c>
      <c r="M592">
        <v>80</v>
      </c>
      <c r="N592">
        <v>0</v>
      </c>
      <c r="O592">
        <v>0</v>
      </c>
      <c r="P592">
        <v>104</v>
      </c>
      <c r="Q592">
        <v>4</v>
      </c>
      <c r="S592" t="str">
        <f t="shared" si="18"/>
        <v>MWS3</v>
      </c>
      <c r="T592">
        <f>VLOOKUP(S592,Mang_Elev!$Q:$R,2,FALSE)</f>
        <v>0.62999999523162797</v>
      </c>
    </row>
    <row r="593" spans="1:20" x14ac:dyDescent="0.25">
      <c r="A593" t="s">
        <v>459</v>
      </c>
      <c r="B593" s="2">
        <v>0.58750000000000002</v>
      </c>
      <c r="C593" t="s">
        <v>420</v>
      </c>
      <c r="D593" t="s">
        <v>457</v>
      </c>
      <c r="E593" t="s">
        <v>227</v>
      </c>
      <c r="F593" t="s">
        <v>240</v>
      </c>
      <c r="G593">
        <v>3</v>
      </c>
      <c r="H593">
        <v>55</v>
      </c>
      <c r="I593">
        <v>9</v>
      </c>
      <c r="J593">
        <v>0</v>
      </c>
      <c r="K593">
        <v>153</v>
      </c>
      <c r="L593">
        <v>20</v>
      </c>
      <c r="M593">
        <v>80</v>
      </c>
      <c r="N593">
        <v>0</v>
      </c>
      <c r="O593">
        <v>0</v>
      </c>
      <c r="P593">
        <v>123</v>
      </c>
      <c r="Q593">
        <v>6.5</v>
      </c>
      <c r="S593" t="str">
        <f t="shared" si="18"/>
        <v>MWS3</v>
      </c>
      <c r="T593">
        <f>VLOOKUP(S593,Mang_Elev!$Q:$R,2,FALSE)</f>
        <v>0.62999999523162797</v>
      </c>
    </row>
    <row r="594" spans="1:20" x14ac:dyDescent="0.25">
      <c r="A594" t="s">
        <v>459</v>
      </c>
      <c r="B594" s="2">
        <v>0.58750000000000002</v>
      </c>
      <c r="C594" t="s">
        <v>420</v>
      </c>
      <c r="D594" t="s">
        <v>457</v>
      </c>
      <c r="E594" t="s">
        <v>227</v>
      </c>
      <c r="F594" t="s">
        <v>240</v>
      </c>
      <c r="G594">
        <v>3</v>
      </c>
      <c r="H594">
        <v>55</v>
      </c>
      <c r="I594">
        <v>9</v>
      </c>
      <c r="J594">
        <v>0</v>
      </c>
      <c r="K594">
        <v>153</v>
      </c>
      <c r="L594">
        <v>20</v>
      </c>
      <c r="M594">
        <v>80</v>
      </c>
      <c r="N594">
        <v>0</v>
      </c>
      <c r="O594">
        <v>0</v>
      </c>
      <c r="P594">
        <v>49</v>
      </c>
      <c r="Q594">
        <v>4.5</v>
      </c>
      <c r="S594" t="str">
        <f t="shared" si="18"/>
        <v>MWS3</v>
      </c>
      <c r="T594">
        <f>VLOOKUP(S594,Mang_Elev!$Q:$R,2,FALSE)</f>
        <v>0.62999999523162797</v>
      </c>
    </row>
    <row r="595" spans="1:20" x14ac:dyDescent="0.25">
      <c r="A595" t="s">
        <v>459</v>
      </c>
      <c r="B595" s="2">
        <v>0.58750000000000002</v>
      </c>
      <c r="C595" t="s">
        <v>420</v>
      </c>
      <c r="D595" t="s">
        <v>457</v>
      </c>
      <c r="E595" t="s">
        <v>227</v>
      </c>
      <c r="F595" t="s">
        <v>240</v>
      </c>
      <c r="G595">
        <v>3</v>
      </c>
      <c r="H595">
        <v>55</v>
      </c>
      <c r="I595">
        <v>9</v>
      </c>
      <c r="J595">
        <v>0</v>
      </c>
      <c r="K595">
        <v>153</v>
      </c>
      <c r="L595">
        <v>20</v>
      </c>
      <c r="M595">
        <v>80</v>
      </c>
      <c r="N595">
        <v>0</v>
      </c>
      <c r="O595">
        <v>0</v>
      </c>
      <c r="P595">
        <v>111</v>
      </c>
      <c r="Q595">
        <v>5.5</v>
      </c>
      <c r="S595" t="str">
        <f t="shared" si="18"/>
        <v>MWS3</v>
      </c>
      <c r="T595">
        <f>VLOOKUP(S595,Mang_Elev!$Q:$R,2,FALSE)</f>
        <v>0.62999999523162797</v>
      </c>
    </row>
    <row r="596" spans="1:20" x14ac:dyDescent="0.25">
      <c r="A596" t="s">
        <v>459</v>
      </c>
      <c r="B596" s="2">
        <v>0.58750000000000002</v>
      </c>
      <c r="C596" t="s">
        <v>420</v>
      </c>
      <c r="D596" t="s">
        <v>457</v>
      </c>
      <c r="E596" t="s">
        <v>227</v>
      </c>
      <c r="F596" t="s">
        <v>240</v>
      </c>
      <c r="G596">
        <v>3</v>
      </c>
      <c r="H596">
        <v>55</v>
      </c>
      <c r="I596">
        <v>9</v>
      </c>
      <c r="J596">
        <v>0</v>
      </c>
      <c r="K596">
        <v>153</v>
      </c>
      <c r="L596">
        <v>20</v>
      </c>
      <c r="M596">
        <v>80</v>
      </c>
      <c r="N596">
        <v>0</v>
      </c>
      <c r="O596">
        <v>0</v>
      </c>
      <c r="P596">
        <v>90</v>
      </c>
      <c r="Q596">
        <v>5</v>
      </c>
      <c r="S596" t="str">
        <f t="shared" si="18"/>
        <v>MWS3</v>
      </c>
      <c r="T596">
        <f>VLOOKUP(S596,Mang_Elev!$Q:$R,2,FALSE)</f>
        <v>0.62999999523162797</v>
      </c>
    </row>
    <row r="597" spans="1:20" x14ac:dyDescent="0.25">
      <c r="A597" t="s">
        <v>459</v>
      </c>
      <c r="B597" s="2">
        <v>0.58750000000000002</v>
      </c>
      <c r="C597" t="s">
        <v>420</v>
      </c>
      <c r="D597" t="s">
        <v>457</v>
      </c>
      <c r="E597" t="s">
        <v>227</v>
      </c>
      <c r="F597" t="s">
        <v>240</v>
      </c>
      <c r="G597">
        <v>3</v>
      </c>
      <c r="H597">
        <v>55</v>
      </c>
      <c r="I597">
        <v>9</v>
      </c>
      <c r="J597">
        <v>0</v>
      </c>
      <c r="K597">
        <v>153</v>
      </c>
      <c r="L597">
        <v>20</v>
      </c>
      <c r="M597">
        <v>80</v>
      </c>
      <c r="N597">
        <v>0</v>
      </c>
      <c r="O597">
        <v>0</v>
      </c>
      <c r="P597">
        <v>135</v>
      </c>
      <c r="Q597">
        <v>7</v>
      </c>
      <c r="S597" t="str">
        <f t="shared" si="18"/>
        <v>MWS3</v>
      </c>
      <c r="T597">
        <f>VLOOKUP(S597,Mang_Elev!$Q:$R,2,FALSE)</f>
        <v>0.62999999523162797</v>
      </c>
    </row>
    <row r="598" spans="1:20" x14ac:dyDescent="0.25">
      <c r="A598" t="s">
        <v>459</v>
      </c>
      <c r="B598" s="2">
        <v>0.58750000000000002</v>
      </c>
      <c r="C598" t="s">
        <v>420</v>
      </c>
      <c r="D598" t="s">
        <v>457</v>
      </c>
      <c r="E598" t="s">
        <v>227</v>
      </c>
      <c r="F598" t="s">
        <v>240</v>
      </c>
      <c r="G598">
        <v>3</v>
      </c>
      <c r="H598">
        <v>55</v>
      </c>
      <c r="I598">
        <v>9</v>
      </c>
      <c r="J598">
        <v>0</v>
      </c>
      <c r="K598">
        <v>153</v>
      </c>
      <c r="L598">
        <v>20</v>
      </c>
      <c r="M598">
        <v>80</v>
      </c>
      <c r="N598">
        <v>0</v>
      </c>
      <c r="O598">
        <v>0</v>
      </c>
      <c r="P598">
        <v>162</v>
      </c>
      <c r="Q598">
        <v>8</v>
      </c>
      <c r="S598" t="str">
        <f t="shared" si="18"/>
        <v>MWS3</v>
      </c>
      <c r="T598">
        <f>VLOOKUP(S598,Mang_Elev!$Q:$R,2,FALSE)</f>
        <v>0.62999999523162797</v>
      </c>
    </row>
    <row r="599" spans="1:20" x14ac:dyDescent="0.25">
      <c r="A599" t="s">
        <v>459</v>
      </c>
      <c r="B599" s="2">
        <v>0.58750000000000002</v>
      </c>
      <c r="C599" t="s">
        <v>420</v>
      </c>
      <c r="D599" t="s">
        <v>457</v>
      </c>
      <c r="E599" t="s">
        <v>227</v>
      </c>
      <c r="F599" t="s">
        <v>240</v>
      </c>
      <c r="G599">
        <v>3</v>
      </c>
      <c r="H599">
        <v>55</v>
      </c>
      <c r="I599">
        <v>9</v>
      </c>
      <c r="J599">
        <v>0</v>
      </c>
      <c r="K599">
        <v>153</v>
      </c>
      <c r="L599">
        <v>20</v>
      </c>
      <c r="M599">
        <v>80</v>
      </c>
      <c r="N599">
        <v>0</v>
      </c>
      <c r="O599">
        <v>0</v>
      </c>
      <c r="P599">
        <v>69</v>
      </c>
      <c r="Q599">
        <v>5</v>
      </c>
      <c r="S599" t="str">
        <f t="shared" si="18"/>
        <v>MWS3</v>
      </c>
      <c r="T599">
        <f>VLOOKUP(S599,Mang_Elev!$Q:$R,2,FALSE)</f>
        <v>0.62999999523162797</v>
      </c>
    </row>
    <row r="600" spans="1:20" x14ac:dyDescent="0.25">
      <c r="A600" t="s">
        <v>459</v>
      </c>
      <c r="B600" s="2">
        <v>0.58750000000000002</v>
      </c>
      <c r="C600" t="s">
        <v>420</v>
      </c>
      <c r="D600" t="s">
        <v>457</v>
      </c>
      <c r="E600" t="s">
        <v>227</v>
      </c>
      <c r="F600" t="s">
        <v>240</v>
      </c>
      <c r="G600">
        <v>3</v>
      </c>
      <c r="H600">
        <v>55</v>
      </c>
      <c r="I600">
        <v>9</v>
      </c>
      <c r="J600">
        <v>0</v>
      </c>
      <c r="K600">
        <v>153</v>
      </c>
      <c r="L600">
        <v>20</v>
      </c>
      <c r="M600">
        <v>80</v>
      </c>
      <c r="N600">
        <v>0</v>
      </c>
      <c r="O600">
        <v>0</v>
      </c>
      <c r="P600">
        <v>66</v>
      </c>
      <c r="Q600">
        <v>3.5</v>
      </c>
      <c r="S600" t="str">
        <f t="shared" si="18"/>
        <v>MWS3</v>
      </c>
      <c r="T600">
        <f>VLOOKUP(S600,Mang_Elev!$Q:$R,2,FALSE)</f>
        <v>0.62999999523162797</v>
      </c>
    </row>
    <row r="601" spans="1:20" x14ac:dyDescent="0.25">
      <c r="A601" t="s">
        <v>459</v>
      </c>
      <c r="B601" s="2">
        <v>0.58750000000000002</v>
      </c>
      <c r="C601" t="s">
        <v>420</v>
      </c>
      <c r="D601" t="s">
        <v>457</v>
      </c>
      <c r="E601" t="s">
        <v>227</v>
      </c>
      <c r="F601" t="s">
        <v>240</v>
      </c>
      <c r="G601">
        <v>3</v>
      </c>
      <c r="H601">
        <v>69</v>
      </c>
      <c r="I601">
        <v>10</v>
      </c>
      <c r="J601">
        <v>0</v>
      </c>
      <c r="K601">
        <v>126</v>
      </c>
      <c r="L601">
        <v>10</v>
      </c>
      <c r="M601">
        <v>90</v>
      </c>
      <c r="N601">
        <v>0</v>
      </c>
      <c r="O601">
        <v>0</v>
      </c>
      <c r="P601">
        <v>161</v>
      </c>
      <c r="Q601">
        <v>6.5</v>
      </c>
      <c r="S601" t="str">
        <f t="shared" si="18"/>
        <v>MWS3</v>
      </c>
      <c r="T601">
        <f>VLOOKUP(S601,Mang_Elev!$Q:$R,2,FALSE)</f>
        <v>0.62999999523162797</v>
      </c>
    </row>
    <row r="602" spans="1:20" x14ac:dyDescent="0.25">
      <c r="A602" t="s">
        <v>459</v>
      </c>
      <c r="B602" s="2">
        <v>0.58750000000000002</v>
      </c>
      <c r="C602" t="s">
        <v>420</v>
      </c>
      <c r="D602" t="s">
        <v>457</v>
      </c>
      <c r="E602" t="s">
        <v>227</v>
      </c>
      <c r="F602" t="s">
        <v>240</v>
      </c>
      <c r="G602">
        <v>3</v>
      </c>
      <c r="H602">
        <v>69</v>
      </c>
      <c r="I602">
        <v>10</v>
      </c>
      <c r="J602">
        <v>0</v>
      </c>
      <c r="K602">
        <v>126</v>
      </c>
      <c r="L602">
        <v>10</v>
      </c>
      <c r="M602">
        <v>90</v>
      </c>
      <c r="N602">
        <v>0</v>
      </c>
      <c r="O602">
        <v>0</v>
      </c>
      <c r="P602">
        <v>74</v>
      </c>
      <c r="Q602">
        <v>7</v>
      </c>
      <c r="S602" t="str">
        <f t="shared" si="18"/>
        <v>MWS3</v>
      </c>
      <c r="T602">
        <f>VLOOKUP(S602,Mang_Elev!$Q:$R,2,FALSE)</f>
        <v>0.62999999523162797</v>
      </c>
    </row>
    <row r="603" spans="1:20" x14ac:dyDescent="0.25">
      <c r="A603" t="s">
        <v>459</v>
      </c>
      <c r="B603" s="2">
        <v>0.58750000000000002</v>
      </c>
      <c r="C603" t="s">
        <v>420</v>
      </c>
      <c r="D603" t="s">
        <v>457</v>
      </c>
      <c r="E603" t="s">
        <v>227</v>
      </c>
      <c r="F603" t="s">
        <v>240</v>
      </c>
      <c r="G603">
        <v>3</v>
      </c>
      <c r="H603">
        <v>69</v>
      </c>
      <c r="I603">
        <v>10</v>
      </c>
      <c r="J603">
        <v>0</v>
      </c>
      <c r="K603">
        <v>126</v>
      </c>
      <c r="L603">
        <v>10</v>
      </c>
      <c r="M603">
        <v>90</v>
      </c>
      <c r="N603">
        <v>0</v>
      </c>
      <c r="O603">
        <v>0</v>
      </c>
      <c r="P603">
        <v>137</v>
      </c>
      <c r="Q603">
        <v>5</v>
      </c>
      <c r="S603" t="str">
        <f t="shared" si="18"/>
        <v>MWS3</v>
      </c>
      <c r="T603">
        <f>VLOOKUP(S603,Mang_Elev!$Q:$R,2,FALSE)</f>
        <v>0.62999999523162797</v>
      </c>
    </row>
    <row r="604" spans="1:20" x14ac:dyDescent="0.25">
      <c r="A604" t="s">
        <v>459</v>
      </c>
      <c r="B604" s="2">
        <v>0.58750000000000002</v>
      </c>
      <c r="C604" t="s">
        <v>420</v>
      </c>
      <c r="D604" t="s">
        <v>457</v>
      </c>
      <c r="E604" t="s">
        <v>227</v>
      </c>
      <c r="F604" t="s">
        <v>240</v>
      </c>
      <c r="G604">
        <v>3</v>
      </c>
      <c r="H604">
        <v>69</v>
      </c>
      <c r="I604">
        <v>10</v>
      </c>
      <c r="J604">
        <v>0</v>
      </c>
      <c r="K604">
        <v>126</v>
      </c>
      <c r="L604">
        <v>10</v>
      </c>
      <c r="M604">
        <v>90</v>
      </c>
      <c r="N604">
        <v>0</v>
      </c>
      <c r="O604">
        <v>0</v>
      </c>
      <c r="P604">
        <v>58</v>
      </c>
      <c r="Q604">
        <v>4.0999999999999996</v>
      </c>
      <c r="S604" t="str">
        <f t="shared" si="18"/>
        <v>MWS3</v>
      </c>
      <c r="T604">
        <f>VLOOKUP(S604,Mang_Elev!$Q:$R,2,FALSE)</f>
        <v>0.62999999523162797</v>
      </c>
    </row>
    <row r="605" spans="1:20" x14ac:dyDescent="0.25">
      <c r="A605" t="s">
        <v>459</v>
      </c>
      <c r="B605" s="2">
        <v>0.58750000000000002</v>
      </c>
      <c r="C605" t="s">
        <v>420</v>
      </c>
      <c r="D605" t="s">
        <v>457</v>
      </c>
      <c r="E605" t="s">
        <v>227</v>
      </c>
      <c r="F605" t="s">
        <v>240</v>
      </c>
      <c r="G605">
        <v>3</v>
      </c>
      <c r="H605">
        <v>69</v>
      </c>
      <c r="I605">
        <v>10</v>
      </c>
      <c r="J605">
        <v>0</v>
      </c>
      <c r="K605">
        <v>126</v>
      </c>
      <c r="L605">
        <v>10</v>
      </c>
      <c r="M605">
        <v>90</v>
      </c>
      <c r="N605">
        <v>0</v>
      </c>
      <c r="O605">
        <v>0</v>
      </c>
      <c r="P605">
        <v>103</v>
      </c>
      <c r="Q605">
        <v>7</v>
      </c>
      <c r="S605" t="str">
        <f t="shared" si="18"/>
        <v>MWS3</v>
      </c>
      <c r="T605">
        <f>VLOOKUP(S605,Mang_Elev!$Q:$R,2,FALSE)</f>
        <v>0.62999999523162797</v>
      </c>
    </row>
    <row r="606" spans="1:20" x14ac:dyDescent="0.25">
      <c r="A606" t="s">
        <v>459</v>
      </c>
      <c r="B606" s="2">
        <v>0.58750000000000002</v>
      </c>
      <c r="C606" t="s">
        <v>420</v>
      </c>
      <c r="D606" t="s">
        <v>457</v>
      </c>
      <c r="E606" t="s">
        <v>227</v>
      </c>
      <c r="F606" t="s">
        <v>240</v>
      </c>
      <c r="G606">
        <v>3</v>
      </c>
      <c r="H606">
        <v>69</v>
      </c>
      <c r="I606">
        <v>10</v>
      </c>
      <c r="J606">
        <v>0</v>
      </c>
      <c r="K606">
        <v>126</v>
      </c>
      <c r="L606">
        <v>10</v>
      </c>
      <c r="M606">
        <v>90</v>
      </c>
      <c r="N606">
        <v>0</v>
      </c>
      <c r="O606">
        <v>0</v>
      </c>
      <c r="P606">
        <v>65</v>
      </c>
      <c r="Q606">
        <v>6</v>
      </c>
      <c r="S606" t="str">
        <f t="shared" si="18"/>
        <v>MWS3</v>
      </c>
      <c r="T606">
        <f>VLOOKUP(S606,Mang_Elev!$Q:$R,2,FALSE)</f>
        <v>0.62999999523162797</v>
      </c>
    </row>
    <row r="607" spans="1:20" x14ac:dyDescent="0.25">
      <c r="A607" t="s">
        <v>459</v>
      </c>
      <c r="B607" s="2">
        <v>0.58750000000000002</v>
      </c>
      <c r="C607" t="s">
        <v>420</v>
      </c>
      <c r="D607" t="s">
        <v>457</v>
      </c>
      <c r="E607" t="s">
        <v>227</v>
      </c>
      <c r="F607" t="s">
        <v>240</v>
      </c>
      <c r="G607">
        <v>3</v>
      </c>
      <c r="H607">
        <v>69</v>
      </c>
      <c r="I607">
        <v>10</v>
      </c>
      <c r="J607">
        <v>0</v>
      </c>
      <c r="K607">
        <v>126</v>
      </c>
      <c r="L607">
        <v>10</v>
      </c>
      <c r="M607">
        <v>90</v>
      </c>
      <c r="N607">
        <v>0</v>
      </c>
      <c r="O607">
        <v>0</v>
      </c>
      <c r="P607">
        <v>74</v>
      </c>
      <c r="Q607">
        <v>8.5</v>
      </c>
      <c r="S607" t="str">
        <f t="shared" si="18"/>
        <v>MWS3</v>
      </c>
      <c r="T607">
        <f>VLOOKUP(S607,Mang_Elev!$Q:$R,2,FALSE)</f>
        <v>0.62999999523162797</v>
      </c>
    </row>
    <row r="608" spans="1:20" x14ac:dyDescent="0.25">
      <c r="A608" t="s">
        <v>459</v>
      </c>
      <c r="B608" s="2">
        <v>0.58750000000000002</v>
      </c>
      <c r="C608" t="s">
        <v>420</v>
      </c>
      <c r="D608" t="s">
        <v>457</v>
      </c>
      <c r="E608" t="s">
        <v>227</v>
      </c>
      <c r="F608" t="s">
        <v>240</v>
      </c>
      <c r="G608">
        <v>3</v>
      </c>
      <c r="H608">
        <v>69</v>
      </c>
      <c r="I608">
        <v>10</v>
      </c>
      <c r="J608">
        <v>0</v>
      </c>
      <c r="K608">
        <v>126</v>
      </c>
      <c r="L608">
        <v>10</v>
      </c>
      <c r="M608">
        <v>90</v>
      </c>
      <c r="N608">
        <v>0</v>
      </c>
      <c r="O608">
        <v>0</v>
      </c>
      <c r="P608">
        <v>127</v>
      </c>
      <c r="Q608">
        <v>5</v>
      </c>
      <c r="S608" t="str">
        <f t="shared" si="18"/>
        <v>MWS3</v>
      </c>
      <c r="T608">
        <f>VLOOKUP(S608,Mang_Elev!$Q:$R,2,FALSE)</f>
        <v>0.62999999523162797</v>
      </c>
    </row>
    <row r="609" spans="1:20" x14ac:dyDescent="0.25">
      <c r="A609" t="s">
        <v>459</v>
      </c>
      <c r="B609" s="2">
        <v>0.58750000000000002</v>
      </c>
      <c r="C609" t="s">
        <v>420</v>
      </c>
      <c r="D609" t="s">
        <v>457</v>
      </c>
      <c r="E609" t="s">
        <v>227</v>
      </c>
      <c r="F609" t="s">
        <v>240</v>
      </c>
      <c r="G609">
        <v>3</v>
      </c>
      <c r="H609">
        <v>69</v>
      </c>
      <c r="I609">
        <v>10</v>
      </c>
      <c r="J609">
        <v>0</v>
      </c>
      <c r="K609">
        <v>126</v>
      </c>
      <c r="L609">
        <v>10</v>
      </c>
      <c r="M609">
        <v>90</v>
      </c>
      <c r="N609">
        <v>0</v>
      </c>
      <c r="O609">
        <v>0</v>
      </c>
      <c r="P609">
        <v>192</v>
      </c>
      <c r="Q609">
        <v>6.5</v>
      </c>
      <c r="S609" t="str">
        <f t="shared" si="18"/>
        <v>MWS3</v>
      </c>
      <c r="T609">
        <f>VLOOKUP(S609,Mang_Elev!$Q:$R,2,FALSE)</f>
        <v>0.62999999523162797</v>
      </c>
    </row>
    <row r="610" spans="1:20" x14ac:dyDescent="0.25">
      <c r="A610" t="s">
        <v>459</v>
      </c>
      <c r="B610" s="2">
        <v>0.58750000000000002</v>
      </c>
      <c r="C610" t="s">
        <v>420</v>
      </c>
      <c r="D610" t="s">
        <v>457</v>
      </c>
      <c r="E610" t="s">
        <v>227</v>
      </c>
      <c r="F610" t="s">
        <v>240</v>
      </c>
      <c r="G610">
        <v>3</v>
      </c>
      <c r="H610">
        <v>69</v>
      </c>
      <c r="I610">
        <v>10</v>
      </c>
      <c r="J610">
        <v>0</v>
      </c>
      <c r="K610">
        <v>126</v>
      </c>
      <c r="L610">
        <v>10</v>
      </c>
      <c r="M610">
        <v>90</v>
      </c>
      <c r="N610">
        <v>0</v>
      </c>
      <c r="O610">
        <v>0</v>
      </c>
      <c r="P610">
        <v>81</v>
      </c>
      <c r="Q610">
        <v>4.5</v>
      </c>
      <c r="S610" t="str">
        <f t="shared" si="18"/>
        <v>MWS3</v>
      </c>
      <c r="T610">
        <f>VLOOKUP(S610,Mang_Elev!$Q:$R,2,FALSE)</f>
        <v>0.62999999523162797</v>
      </c>
    </row>
    <row r="611" spans="1:20" x14ac:dyDescent="0.25">
      <c r="A611" t="s">
        <v>461</v>
      </c>
      <c r="B611" s="2">
        <v>0.45069444444444445</v>
      </c>
      <c r="C611" t="s">
        <v>420</v>
      </c>
      <c r="D611" t="s">
        <v>61</v>
      </c>
      <c r="E611" t="s">
        <v>227</v>
      </c>
      <c r="F611" t="s">
        <v>240</v>
      </c>
      <c r="G611">
        <v>4</v>
      </c>
      <c r="H611">
        <v>6</v>
      </c>
      <c r="I611">
        <v>0</v>
      </c>
      <c r="J611">
        <v>0</v>
      </c>
      <c r="K611">
        <v>68</v>
      </c>
      <c r="L611">
        <v>10</v>
      </c>
      <c r="M611">
        <v>90</v>
      </c>
      <c r="N611">
        <v>0</v>
      </c>
      <c r="O611">
        <v>0</v>
      </c>
      <c r="P611">
        <v>144</v>
      </c>
      <c r="Q611">
        <v>7</v>
      </c>
      <c r="S611" t="str">
        <f t="shared" si="18"/>
        <v>MWS4</v>
      </c>
      <c r="T611">
        <f>VLOOKUP(S611,Mang_Elev!$Q:$R,2,FALSE)</f>
        <v>0.85499999999999998</v>
      </c>
    </row>
    <row r="612" spans="1:20" x14ac:dyDescent="0.25">
      <c r="A612" t="s">
        <v>461</v>
      </c>
      <c r="B612" s="2">
        <v>0.45069444444444445</v>
      </c>
      <c r="C612" t="s">
        <v>420</v>
      </c>
      <c r="D612" t="s">
        <v>61</v>
      </c>
      <c r="E612" t="s">
        <v>227</v>
      </c>
      <c r="F612" t="s">
        <v>240</v>
      </c>
      <c r="G612">
        <v>4</v>
      </c>
      <c r="H612">
        <v>6</v>
      </c>
      <c r="I612">
        <v>0</v>
      </c>
      <c r="J612">
        <v>0</v>
      </c>
      <c r="K612">
        <v>68</v>
      </c>
      <c r="L612">
        <v>10</v>
      </c>
      <c r="M612">
        <v>90</v>
      </c>
      <c r="N612">
        <v>0</v>
      </c>
      <c r="O612">
        <v>0</v>
      </c>
      <c r="P612">
        <v>45</v>
      </c>
      <c r="Q612">
        <v>4</v>
      </c>
      <c r="S612" t="str">
        <f t="shared" si="18"/>
        <v>MWS4</v>
      </c>
      <c r="T612">
        <f>VLOOKUP(S612,Mang_Elev!$Q:$R,2,FALSE)</f>
        <v>0.85499999999999998</v>
      </c>
    </row>
    <row r="613" spans="1:20" x14ac:dyDescent="0.25">
      <c r="A613" t="s">
        <v>461</v>
      </c>
      <c r="B613" s="2">
        <v>0.45069444444444445</v>
      </c>
      <c r="C613" t="s">
        <v>420</v>
      </c>
      <c r="D613" t="s">
        <v>61</v>
      </c>
      <c r="E613" t="s">
        <v>227</v>
      </c>
      <c r="F613" t="s">
        <v>240</v>
      </c>
      <c r="G613">
        <v>4</v>
      </c>
      <c r="H613">
        <v>6</v>
      </c>
      <c r="I613">
        <v>0</v>
      </c>
      <c r="J613">
        <v>0</v>
      </c>
      <c r="K613">
        <v>68</v>
      </c>
      <c r="L613">
        <v>10</v>
      </c>
      <c r="M613">
        <v>90</v>
      </c>
      <c r="N613">
        <v>0</v>
      </c>
      <c r="O613">
        <v>0</v>
      </c>
      <c r="P613">
        <v>190</v>
      </c>
      <c r="Q613">
        <v>7</v>
      </c>
      <c r="S613" t="str">
        <f t="shared" si="18"/>
        <v>MWS4</v>
      </c>
      <c r="T613">
        <f>VLOOKUP(S613,Mang_Elev!$Q:$R,2,FALSE)</f>
        <v>0.85499999999999998</v>
      </c>
    </row>
    <row r="614" spans="1:20" x14ac:dyDescent="0.25">
      <c r="A614" t="s">
        <v>461</v>
      </c>
      <c r="B614" s="2">
        <v>0.45069444444444445</v>
      </c>
      <c r="C614" t="s">
        <v>420</v>
      </c>
      <c r="D614" t="s">
        <v>61</v>
      </c>
      <c r="E614" t="s">
        <v>227</v>
      </c>
      <c r="F614" t="s">
        <v>240</v>
      </c>
      <c r="G614">
        <v>4</v>
      </c>
      <c r="H614">
        <v>6</v>
      </c>
      <c r="I614">
        <v>0</v>
      </c>
      <c r="J614">
        <v>0</v>
      </c>
      <c r="K614">
        <v>68</v>
      </c>
      <c r="L614">
        <v>10</v>
      </c>
      <c r="M614">
        <v>90</v>
      </c>
      <c r="N614">
        <v>0</v>
      </c>
      <c r="O614">
        <v>0</v>
      </c>
      <c r="P614">
        <v>120</v>
      </c>
      <c r="Q614">
        <v>4.5</v>
      </c>
      <c r="S614" t="str">
        <f t="shared" si="18"/>
        <v>MWS4</v>
      </c>
      <c r="T614">
        <f>VLOOKUP(S614,Mang_Elev!$Q:$R,2,FALSE)</f>
        <v>0.85499999999999998</v>
      </c>
    </row>
    <row r="615" spans="1:20" x14ac:dyDescent="0.25">
      <c r="A615" t="s">
        <v>461</v>
      </c>
      <c r="B615" s="2">
        <v>0.45069444444444445</v>
      </c>
      <c r="C615" t="s">
        <v>420</v>
      </c>
      <c r="D615" t="s">
        <v>61</v>
      </c>
      <c r="E615" t="s">
        <v>227</v>
      </c>
      <c r="F615" t="s">
        <v>240</v>
      </c>
      <c r="G615">
        <v>4</v>
      </c>
      <c r="H615">
        <v>6</v>
      </c>
      <c r="I615">
        <v>0</v>
      </c>
      <c r="J615">
        <v>0</v>
      </c>
      <c r="K615">
        <v>68</v>
      </c>
      <c r="L615">
        <v>10</v>
      </c>
      <c r="M615">
        <v>90</v>
      </c>
      <c r="N615">
        <v>0</v>
      </c>
      <c r="O615">
        <v>0</v>
      </c>
      <c r="P615">
        <v>77</v>
      </c>
      <c r="Q615">
        <v>6.2</v>
      </c>
      <c r="S615" t="str">
        <f t="shared" si="18"/>
        <v>MWS4</v>
      </c>
      <c r="T615">
        <f>VLOOKUP(S615,Mang_Elev!$Q:$R,2,FALSE)</f>
        <v>0.85499999999999998</v>
      </c>
    </row>
    <row r="616" spans="1:20" x14ac:dyDescent="0.25">
      <c r="A616" t="s">
        <v>461</v>
      </c>
      <c r="B616" s="2">
        <v>0.45069444444444445</v>
      </c>
      <c r="C616" t="s">
        <v>420</v>
      </c>
      <c r="D616" t="s">
        <v>61</v>
      </c>
      <c r="E616" t="s">
        <v>227</v>
      </c>
      <c r="F616" t="s">
        <v>240</v>
      </c>
      <c r="G616">
        <v>4</v>
      </c>
      <c r="H616">
        <v>6</v>
      </c>
      <c r="I616">
        <v>0</v>
      </c>
      <c r="J616">
        <v>0</v>
      </c>
      <c r="K616">
        <v>68</v>
      </c>
      <c r="L616">
        <v>10</v>
      </c>
      <c r="M616">
        <v>90</v>
      </c>
      <c r="N616">
        <v>0</v>
      </c>
      <c r="O616">
        <v>0</v>
      </c>
      <c r="P616">
        <v>91</v>
      </c>
      <c r="Q616">
        <v>8.1999999999999993</v>
      </c>
      <c r="S616" t="str">
        <f t="shared" si="18"/>
        <v>MWS4</v>
      </c>
      <c r="T616">
        <f>VLOOKUP(S616,Mang_Elev!$Q:$R,2,FALSE)</f>
        <v>0.85499999999999998</v>
      </c>
    </row>
    <row r="617" spans="1:20" x14ac:dyDescent="0.25">
      <c r="A617" t="s">
        <v>461</v>
      </c>
      <c r="B617" s="2">
        <v>0.45069444444444445</v>
      </c>
      <c r="C617" t="s">
        <v>420</v>
      </c>
      <c r="D617" t="s">
        <v>61</v>
      </c>
      <c r="E617" t="s">
        <v>227</v>
      </c>
      <c r="F617" t="s">
        <v>240</v>
      </c>
      <c r="G617">
        <v>4</v>
      </c>
      <c r="H617">
        <v>6</v>
      </c>
      <c r="I617">
        <v>0</v>
      </c>
      <c r="J617">
        <v>0</v>
      </c>
      <c r="K617">
        <v>68</v>
      </c>
      <c r="L617">
        <v>10</v>
      </c>
      <c r="M617">
        <v>90</v>
      </c>
      <c r="N617">
        <v>0</v>
      </c>
      <c r="O617">
        <v>0</v>
      </c>
      <c r="P617">
        <v>65</v>
      </c>
      <c r="Q617">
        <v>4.2</v>
      </c>
      <c r="S617" t="str">
        <f t="shared" si="18"/>
        <v>MWS4</v>
      </c>
      <c r="T617">
        <f>VLOOKUP(S617,Mang_Elev!$Q:$R,2,FALSE)</f>
        <v>0.85499999999999998</v>
      </c>
    </row>
    <row r="618" spans="1:20" x14ac:dyDescent="0.25">
      <c r="A618" t="s">
        <v>461</v>
      </c>
      <c r="B618" s="2">
        <v>0.45069444444444445</v>
      </c>
      <c r="C618" t="s">
        <v>420</v>
      </c>
      <c r="D618" t="s">
        <v>61</v>
      </c>
      <c r="E618" t="s">
        <v>227</v>
      </c>
      <c r="F618" t="s">
        <v>240</v>
      </c>
      <c r="G618">
        <v>4</v>
      </c>
      <c r="H618">
        <v>6</v>
      </c>
      <c r="I618">
        <v>0</v>
      </c>
      <c r="J618">
        <v>0</v>
      </c>
      <c r="K618">
        <v>68</v>
      </c>
      <c r="L618">
        <v>10</v>
      </c>
      <c r="M618">
        <v>90</v>
      </c>
      <c r="N618">
        <v>0</v>
      </c>
      <c r="O618">
        <v>0</v>
      </c>
      <c r="P618">
        <v>247</v>
      </c>
      <c r="Q618">
        <v>7.5</v>
      </c>
      <c r="S618" t="str">
        <f t="shared" si="18"/>
        <v>MWS4</v>
      </c>
      <c r="T618">
        <f>VLOOKUP(S618,Mang_Elev!$Q:$R,2,FALSE)</f>
        <v>0.85499999999999998</v>
      </c>
    </row>
    <row r="619" spans="1:20" x14ac:dyDescent="0.25">
      <c r="A619" t="s">
        <v>461</v>
      </c>
      <c r="B619" s="2">
        <v>0.45069444444444445</v>
      </c>
      <c r="C619" t="s">
        <v>420</v>
      </c>
      <c r="D619" t="s">
        <v>61</v>
      </c>
      <c r="E619" t="s">
        <v>227</v>
      </c>
      <c r="F619" t="s">
        <v>240</v>
      </c>
      <c r="G619">
        <v>4</v>
      </c>
      <c r="H619">
        <v>6</v>
      </c>
      <c r="I619">
        <v>0</v>
      </c>
      <c r="J619">
        <v>0</v>
      </c>
      <c r="K619">
        <v>68</v>
      </c>
      <c r="L619">
        <v>10</v>
      </c>
      <c r="M619">
        <v>90</v>
      </c>
      <c r="N619">
        <v>0</v>
      </c>
      <c r="O619">
        <v>0</v>
      </c>
      <c r="P619">
        <v>82</v>
      </c>
      <c r="Q619">
        <v>6.5</v>
      </c>
      <c r="S619" t="str">
        <f t="shared" si="18"/>
        <v>MWS4</v>
      </c>
      <c r="T619">
        <f>VLOOKUP(S619,Mang_Elev!$Q:$R,2,FALSE)</f>
        <v>0.85499999999999998</v>
      </c>
    </row>
    <row r="620" spans="1:20" x14ac:dyDescent="0.25">
      <c r="A620" t="s">
        <v>461</v>
      </c>
      <c r="B620" s="2">
        <v>0.45069444444444445</v>
      </c>
      <c r="C620" t="s">
        <v>420</v>
      </c>
      <c r="D620" t="s">
        <v>61</v>
      </c>
      <c r="E620" t="s">
        <v>227</v>
      </c>
      <c r="F620" t="s">
        <v>240</v>
      </c>
      <c r="G620">
        <v>4</v>
      </c>
      <c r="H620">
        <v>6</v>
      </c>
      <c r="I620">
        <v>0</v>
      </c>
      <c r="J620">
        <v>0</v>
      </c>
      <c r="K620">
        <v>68</v>
      </c>
      <c r="L620">
        <v>10</v>
      </c>
      <c r="M620">
        <v>90</v>
      </c>
      <c r="N620">
        <v>0</v>
      </c>
      <c r="O620">
        <v>0</v>
      </c>
      <c r="P620">
        <v>59</v>
      </c>
      <c r="Q620">
        <v>6</v>
      </c>
      <c r="S620" t="str">
        <f t="shared" si="18"/>
        <v>MWS4</v>
      </c>
      <c r="T620">
        <f>VLOOKUP(S620,Mang_Elev!$Q:$R,2,FALSE)</f>
        <v>0.85499999999999998</v>
      </c>
    </row>
    <row r="621" spans="1:20" x14ac:dyDescent="0.25">
      <c r="A621" t="s">
        <v>461</v>
      </c>
      <c r="B621" s="2">
        <v>0.45069444444444445</v>
      </c>
      <c r="C621" t="s">
        <v>420</v>
      </c>
      <c r="D621" t="s">
        <v>61</v>
      </c>
      <c r="E621" t="s">
        <v>227</v>
      </c>
      <c r="F621" t="s">
        <v>240</v>
      </c>
      <c r="G621">
        <v>4</v>
      </c>
      <c r="H621">
        <v>21</v>
      </c>
      <c r="I621">
        <v>0</v>
      </c>
      <c r="J621">
        <v>0</v>
      </c>
      <c r="K621">
        <v>80</v>
      </c>
      <c r="L621">
        <v>30</v>
      </c>
      <c r="M621">
        <v>70</v>
      </c>
      <c r="N621">
        <v>0</v>
      </c>
      <c r="O621">
        <v>0</v>
      </c>
      <c r="P621">
        <v>126</v>
      </c>
      <c r="Q621">
        <v>11</v>
      </c>
      <c r="S621" t="str">
        <f t="shared" si="18"/>
        <v>MWS4</v>
      </c>
      <c r="T621">
        <f>VLOOKUP(S621,Mang_Elev!$Q:$R,2,FALSE)</f>
        <v>0.85499999999999998</v>
      </c>
    </row>
    <row r="622" spans="1:20" x14ac:dyDescent="0.25">
      <c r="A622" t="s">
        <v>461</v>
      </c>
      <c r="B622" s="2">
        <v>0.45069444444444445</v>
      </c>
      <c r="C622" t="s">
        <v>420</v>
      </c>
      <c r="D622" t="s">
        <v>61</v>
      </c>
      <c r="E622" t="s">
        <v>227</v>
      </c>
      <c r="F622" t="s">
        <v>240</v>
      </c>
      <c r="G622">
        <v>4</v>
      </c>
      <c r="H622">
        <v>21</v>
      </c>
      <c r="I622">
        <v>0</v>
      </c>
      <c r="J622">
        <v>0</v>
      </c>
      <c r="K622">
        <v>80</v>
      </c>
      <c r="L622">
        <v>30</v>
      </c>
      <c r="M622">
        <v>70</v>
      </c>
      <c r="N622">
        <v>0</v>
      </c>
      <c r="O622">
        <v>0</v>
      </c>
      <c r="P622">
        <v>93</v>
      </c>
      <c r="Q622">
        <v>5.7</v>
      </c>
      <c r="S622" t="str">
        <f t="shared" si="18"/>
        <v>MWS4</v>
      </c>
      <c r="T622">
        <f>VLOOKUP(S622,Mang_Elev!$Q:$R,2,FALSE)</f>
        <v>0.85499999999999998</v>
      </c>
    </row>
    <row r="623" spans="1:20" x14ac:dyDescent="0.25">
      <c r="A623" t="s">
        <v>461</v>
      </c>
      <c r="B623" s="2">
        <v>0.45069444444444445</v>
      </c>
      <c r="C623" t="s">
        <v>420</v>
      </c>
      <c r="D623" t="s">
        <v>61</v>
      </c>
      <c r="E623" t="s">
        <v>227</v>
      </c>
      <c r="F623" t="s">
        <v>240</v>
      </c>
      <c r="G623">
        <v>4</v>
      </c>
      <c r="H623">
        <v>21</v>
      </c>
      <c r="I623">
        <v>0</v>
      </c>
      <c r="J623">
        <v>0</v>
      </c>
      <c r="K623">
        <v>80</v>
      </c>
      <c r="L623">
        <v>30</v>
      </c>
      <c r="M623">
        <v>70</v>
      </c>
      <c r="N623">
        <v>0</v>
      </c>
      <c r="O623">
        <v>0</v>
      </c>
      <c r="P623">
        <v>179</v>
      </c>
      <c r="Q623">
        <v>9.1999999999999993</v>
      </c>
      <c r="S623" t="str">
        <f t="shared" si="18"/>
        <v>MWS4</v>
      </c>
      <c r="T623">
        <f>VLOOKUP(S623,Mang_Elev!$Q:$R,2,FALSE)</f>
        <v>0.85499999999999998</v>
      </c>
    </row>
    <row r="624" spans="1:20" x14ac:dyDescent="0.25">
      <c r="A624" t="s">
        <v>461</v>
      </c>
      <c r="B624" s="2">
        <v>0.45069444444444445</v>
      </c>
      <c r="C624" t="s">
        <v>420</v>
      </c>
      <c r="D624" t="s">
        <v>61</v>
      </c>
      <c r="E624" t="s">
        <v>227</v>
      </c>
      <c r="F624" t="s">
        <v>240</v>
      </c>
      <c r="G624">
        <v>4</v>
      </c>
      <c r="H624">
        <v>21</v>
      </c>
      <c r="I624">
        <v>0</v>
      </c>
      <c r="J624">
        <v>0</v>
      </c>
      <c r="K624">
        <v>80</v>
      </c>
      <c r="L624">
        <v>30</v>
      </c>
      <c r="M624">
        <v>70</v>
      </c>
      <c r="N624">
        <v>0</v>
      </c>
      <c r="O624">
        <v>0</v>
      </c>
      <c r="P624">
        <v>88</v>
      </c>
      <c r="Q624">
        <v>7.2</v>
      </c>
      <c r="S624" t="str">
        <f t="shared" si="18"/>
        <v>MWS4</v>
      </c>
      <c r="T624">
        <f>VLOOKUP(S624,Mang_Elev!$Q:$R,2,FALSE)</f>
        <v>0.85499999999999998</v>
      </c>
    </row>
    <row r="625" spans="1:20" x14ac:dyDescent="0.25">
      <c r="A625" t="s">
        <v>461</v>
      </c>
      <c r="B625" s="2">
        <v>0.45069444444444445</v>
      </c>
      <c r="C625" t="s">
        <v>420</v>
      </c>
      <c r="D625" t="s">
        <v>61</v>
      </c>
      <c r="E625" t="s">
        <v>227</v>
      </c>
      <c r="F625" t="s">
        <v>240</v>
      </c>
      <c r="G625">
        <v>4</v>
      </c>
      <c r="H625">
        <v>21</v>
      </c>
      <c r="I625">
        <v>0</v>
      </c>
      <c r="J625">
        <v>0</v>
      </c>
      <c r="K625">
        <v>80</v>
      </c>
      <c r="L625">
        <v>30</v>
      </c>
      <c r="M625">
        <v>70</v>
      </c>
      <c r="N625">
        <v>0</v>
      </c>
      <c r="O625">
        <v>0</v>
      </c>
      <c r="P625">
        <v>70</v>
      </c>
      <c r="Q625">
        <v>5.5</v>
      </c>
      <c r="S625" t="str">
        <f t="shared" si="18"/>
        <v>MWS4</v>
      </c>
      <c r="T625">
        <f>VLOOKUP(S625,Mang_Elev!$Q:$R,2,FALSE)</f>
        <v>0.85499999999999998</v>
      </c>
    </row>
    <row r="626" spans="1:20" x14ac:dyDescent="0.25">
      <c r="A626" t="s">
        <v>461</v>
      </c>
      <c r="B626" s="2">
        <v>0.45069444444444445</v>
      </c>
      <c r="C626" t="s">
        <v>420</v>
      </c>
      <c r="D626" t="s">
        <v>61</v>
      </c>
      <c r="E626" t="s">
        <v>227</v>
      </c>
      <c r="F626" t="s">
        <v>240</v>
      </c>
      <c r="G626">
        <v>4</v>
      </c>
      <c r="H626">
        <v>21</v>
      </c>
      <c r="I626">
        <v>0</v>
      </c>
      <c r="J626">
        <v>0</v>
      </c>
      <c r="K626">
        <v>80</v>
      </c>
      <c r="L626">
        <v>30</v>
      </c>
      <c r="M626">
        <v>70</v>
      </c>
      <c r="N626">
        <v>0</v>
      </c>
      <c r="O626">
        <v>0</v>
      </c>
      <c r="P626">
        <v>65</v>
      </c>
      <c r="Q626">
        <v>5.5</v>
      </c>
      <c r="S626" t="str">
        <f t="shared" si="18"/>
        <v>MWS4</v>
      </c>
      <c r="T626">
        <f>VLOOKUP(S626,Mang_Elev!$Q:$R,2,FALSE)</f>
        <v>0.85499999999999998</v>
      </c>
    </row>
    <row r="627" spans="1:20" x14ac:dyDescent="0.25">
      <c r="A627" t="s">
        <v>461</v>
      </c>
      <c r="B627" s="2">
        <v>0.45069444444444445</v>
      </c>
      <c r="C627" t="s">
        <v>420</v>
      </c>
      <c r="D627" t="s">
        <v>61</v>
      </c>
      <c r="E627" t="s">
        <v>227</v>
      </c>
      <c r="F627" t="s">
        <v>240</v>
      </c>
      <c r="G627">
        <v>4</v>
      </c>
      <c r="H627">
        <v>21</v>
      </c>
      <c r="I627">
        <v>0</v>
      </c>
      <c r="J627">
        <v>0</v>
      </c>
      <c r="K627">
        <v>80</v>
      </c>
      <c r="L627">
        <v>30</v>
      </c>
      <c r="M627">
        <v>70</v>
      </c>
      <c r="N627">
        <v>0</v>
      </c>
      <c r="O627">
        <v>0</v>
      </c>
      <c r="P627">
        <v>165</v>
      </c>
      <c r="Q627">
        <v>7.5</v>
      </c>
      <c r="S627" t="str">
        <f t="shared" si="18"/>
        <v>MWS4</v>
      </c>
      <c r="T627">
        <f>VLOOKUP(S627,Mang_Elev!$Q:$R,2,FALSE)</f>
        <v>0.85499999999999998</v>
      </c>
    </row>
    <row r="628" spans="1:20" x14ac:dyDescent="0.25">
      <c r="A628" t="s">
        <v>461</v>
      </c>
      <c r="B628" s="2">
        <v>0.45069444444444445</v>
      </c>
      <c r="C628" t="s">
        <v>420</v>
      </c>
      <c r="D628" t="s">
        <v>61</v>
      </c>
      <c r="E628" t="s">
        <v>227</v>
      </c>
      <c r="F628" t="s">
        <v>240</v>
      </c>
      <c r="G628">
        <v>4</v>
      </c>
      <c r="H628">
        <v>21</v>
      </c>
      <c r="I628">
        <v>0</v>
      </c>
      <c r="J628">
        <v>0</v>
      </c>
      <c r="K628">
        <v>80</v>
      </c>
      <c r="L628">
        <v>30</v>
      </c>
      <c r="M628">
        <v>70</v>
      </c>
      <c r="N628">
        <v>0</v>
      </c>
      <c r="O628">
        <v>0</v>
      </c>
      <c r="P628">
        <v>149</v>
      </c>
      <c r="Q628">
        <v>7</v>
      </c>
      <c r="S628" t="str">
        <f t="shared" si="18"/>
        <v>MWS4</v>
      </c>
      <c r="T628">
        <f>VLOOKUP(S628,Mang_Elev!$Q:$R,2,FALSE)</f>
        <v>0.85499999999999998</v>
      </c>
    </row>
    <row r="629" spans="1:20" x14ac:dyDescent="0.25">
      <c r="A629" t="s">
        <v>461</v>
      </c>
      <c r="B629" s="2">
        <v>0.45069444444444445</v>
      </c>
      <c r="C629" t="s">
        <v>420</v>
      </c>
      <c r="D629" t="s">
        <v>61</v>
      </c>
      <c r="E629" t="s">
        <v>227</v>
      </c>
      <c r="F629" t="s">
        <v>240</v>
      </c>
      <c r="G629">
        <v>4</v>
      </c>
      <c r="H629">
        <v>21</v>
      </c>
      <c r="I629">
        <v>0</v>
      </c>
      <c r="J629">
        <v>0</v>
      </c>
      <c r="K629">
        <v>80</v>
      </c>
      <c r="L629">
        <v>30</v>
      </c>
      <c r="M629">
        <v>70</v>
      </c>
      <c r="N629">
        <v>0</v>
      </c>
      <c r="O629">
        <v>0</v>
      </c>
      <c r="P629">
        <v>106</v>
      </c>
      <c r="Q629">
        <v>5.9</v>
      </c>
      <c r="S629" t="str">
        <f t="shared" si="18"/>
        <v>MWS4</v>
      </c>
      <c r="T629">
        <f>VLOOKUP(S629,Mang_Elev!$Q:$R,2,FALSE)</f>
        <v>0.85499999999999998</v>
      </c>
    </row>
    <row r="630" spans="1:20" x14ac:dyDescent="0.25">
      <c r="A630" t="s">
        <v>461</v>
      </c>
      <c r="B630" s="2">
        <v>0.45069444444444445</v>
      </c>
      <c r="C630" t="s">
        <v>420</v>
      </c>
      <c r="D630" t="s">
        <v>61</v>
      </c>
      <c r="E630" t="s">
        <v>227</v>
      </c>
      <c r="F630" t="s">
        <v>240</v>
      </c>
      <c r="G630">
        <v>4</v>
      </c>
      <c r="H630">
        <v>21</v>
      </c>
      <c r="I630">
        <v>0</v>
      </c>
      <c r="J630">
        <v>0</v>
      </c>
      <c r="K630">
        <v>80</v>
      </c>
      <c r="L630">
        <v>30</v>
      </c>
      <c r="M630">
        <v>70</v>
      </c>
      <c r="N630">
        <v>0</v>
      </c>
      <c r="O630">
        <v>0</v>
      </c>
      <c r="P630">
        <v>171</v>
      </c>
      <c r="Q630">
        <v>7</v>
      </c>
      <c r="S630" t="str">
        <f t="shared" si="18"/>
        <v>MWS4</v>
      </c>
      <c r="T630">
        <f>VLOOKUP(S630,Mang_Elev!$Q:$R,2,FALSE)</f>
        <v>0.85499999999999998</v>
      </c>
    </row>
    <row r="631" spans="1:20" x14ac:dyDescent="0.25">
      <c r="A631" t="s">
        <v>461</v>
      </c>
      <c r="B631" s="2">
        <v>0.55833333333333335</v>
      </c>
      <c r="C631" t="s">
        <v>420</v>
      </c>
      <c r="D631" t="s">
        <v>457</v>
      </c>
      <c r="E631" t="s">
        <v>227</v>
      </c>
      <c r="F631" t="s">
        <v>240</v>
      </c>
      <c r="G631">
        <v>5</v>
      </c>
      <c r="H631">
        <v>10</v>
      </c>
      <c r="I631">
        <v>0</v>
      </c>
      <c r="J631">
        <v>0</v>
      </c>
      <c r="K631">
        <v>106</v>
      </c>
      <c r="L631">
        <v>0</v>
      </c>
      <c r="M631">
        <v>100</v>
      </c>
      <c r="N631">
        <v>0</v>
      </c>
      <c r="O631">
        <v>0</v>
      </c>
      <c r="P631">
        <v>280</v>
      </c>
      <c r="Q631">
        <v>9.5</v>
      </c>
      <c r="S631" t="str">
        <f t="shared" si="18"/>
        <v>MWS5</v>
      </c>
      <c r="T631">
        <f>VLOOKUP(S631,Mang_Elev!$Q:$R,2,FALSE)</f>
        <v>0.66</v>
      </c>
    </row>
    <row r="632" spans="1:20" x14ac:dyDescent="0.25">
      <c r="A632" t="s">
        <v>461</v>
      </c>
      <c r="B632" s="2">
        <v>0.55833333333333335</v>
      </c>
      <c r="C632" t="s">
        <v>420</v>
      </c>
      <c r="D632" t="s">
        <v>457</v>
      </c>
      <c r="E632" t="s">
        <v>227</v>
      </c>
      <c r="F632" t="s">
        <v>240</v>
      </c>
      <c r="G632">
        <v>5</v>
      </c>
      <c r="H632">
        <v>10</v>
      </c>
      <c r="I632">
        <v>0</v>
      </c>
      <c r="J632">
        <v>0</v>
      </c>
      <c r="K632">
        <v>106</v>
      </c>
      <c r="L632">
        <v>0</v>
      </c>
      <c r="M632">
        <v>100</v>
      </c>
      <c r="N632">
        <v>0</v>
      </c>
      <c r="O632">
        <v>0</v>
      </c>
      <c r="P632">
        <v>134</v>
      </c>
      <c r="Q632">
        <v>8</v>
      </c>
      <c r="S632" t="str">
        <f t="shared" si="18"/>
        <v>MWS5</v>
      </c>
      <c r="T632">
        <f>VLOOKUP(S632,Mang_Elev!$Q:$R,2,FALSE)</f>
        <v>0.66</v>
      </c>
    </row>
    <row r="633" spans="1:20" x14ac:dyDescent="0.25">
      <c r="A633" t="s">
        <v>461</v>
      </c>
      <c r="B633" s="2">
        <v>0.55833333333333335</v>
      </c>
      <c r="C633" t="s">
        <v>420</v>
      </c>
      <c r="D633" t="s">
        <v>457</v>
      </c>
      <c r="E633" t="s">
        <v>227</v>
      </c>
      <c r="F633" t="s">
        <v>240</v>
      </c>
      <c r="G633">
        <v>5</v>
      </c>
      <c r="H633">
        <v>10</v>
      </c>
      <c r="I633">
        <v>0</v>
      </c>
      <c r="J633">
        <v>0</v>
      </c>
      <c r="K633">
        <v>106</v>
      </c>
      <c r="L633">
        <v>0</v>
      </c>
      <c r="M633">
        <v>100</v>
      </c>
      <c r="N633">
        <v>0</v>
      </c>
      <c r="O633">
        <v>0</v>
      </c>
      <c r="P633">
        <v>173</v>
      </c>
      <c r="Q633">
        <v>6.5</v>
      </c>
      <c r="S633" t="str">
        <f t="shared" si="18"/>
        <v>MWS5</v>
      </c>
      <c r="T633">
        <f>VLOOKUP(S633,Mang_Elev!$Q:$R,2,FALSE)</f>
        <v>0.66</v>
      </c>
    </row>
    <row r="634" spans="1:20" x14ac:dyDescent="0.25">
      <c r="A634" t="s">
        <v>461</v>
      </c>
      <c r="B634" s="2">
        <v>0.55833333333333335</v>
      </c>
      <c r="C634" t="s">
        <v>420</v>
      </c>
      <c r="D634" t="s">
        <v>457</v>
      </c>
      <c r="E634" t="s">
        <v>227</v>
      </c>
      <c r="F634" t="s">
        <v>240</v>
      </c>
      <c r="G634">
        <v>5</v>
      </c>
      <c r="H634">
        <v>10</v>
      </c>
      <c r="I634">
        <v>0</v>
      </c>
      <c r="J634">
        <v>0</v>
      </c>
      <c r="K634">
        <v>106</v>
      </c>
      <c r="L634">
        <v>0</v>
      </c>
      <c r="M634">
        <v>100</v>
      </c>
      <c r="N634">
        <v>0</v>
      </c>
      <c r="O634">
        <v>0</v>
      </c>
      <c r="P634">
        <v>290</v>
      </c>
      <c r="Q634">
        <v>9.8000000000000007</v>
      </c>
      <c r="S634" t="str">
        <f t="shared" si="18"/>
        <v>MWS5</v>
      </c>
      <c r="T634">
        <f>VLOOKUP(S634,Mang_Elev!$Q:$R,2,FALSE)</f>
        <v>0.66</v>
      </c>
    </row>
    <row r="635" spans="1:20" x14ac:dyDescent="0.25">
      <c r="A635" t="s">
        <v>461</v>
      </c>
      <c r="B635" s="2">
        <v>0.55833333333333335</v>
      </c>
      <c r="C635" t="s">
        <v>420</v>
      </c>
      <c r="D635" t="s">
        <v>457</v>
      </c>
      <c r="E635" t="s">
        <v>227</v>
      </c>
      <c r="F635" t="s">
        <v>240</v>
      </c>
      <c r="G635">
        <v>5</v>
      </c>
      <c r="H635">
        <v>10</v>
      </c>
      <c r="I635">
        <v>0</v>
      </c>
      <c r="J635">
        <v>0</v>
      </c>
      <c r="K635">
        <v>106</v>
      </c>
      <c r="L635">
        <v>0</v>
      </c>
      <c r="M635">
        <v>100</v>
      </c>
      <c r="N635">
        <v>0</v>
      </c>
      <c r="O635">
        <v>0</v>
      </c>
      <c r="P635">
        <v>123</v>
      </c>
      <c r="Q635">
        <v>7.1</v>
      </c>
      <c r="S635" t="str">
        <f t="shared" si="18"/>
        <v>MWS5</v>
      </c>
      <c r="T635">
        <f>VLOOKUP(S635,Mang_Elev!$Q:$R,2,FALSE)</f>
        <v>0.66</v>
      </c>
    </row>
    <row r="636" spans="1:20" x14ac:dyDescent="0.25">
      <c r="A636" t="s">
        <v>461</v>
      </c>
      <c r="B636" s="2">
        <v>0.55833333333333335</v>
      </c>
      <c r="C636" t="s">
        <v>420</v>
      </c>
      <c r="D636" t="s">
        <v>457</v>
      </c>
      <c r="E636" t="s">
        <v>227</v>
      </c>
      <c r="F636" t="s">
        <v>240</v>
      </c>
      <c r="G636">
        <v>5</v>
      </c>
      <c r="H636">
        <v>10</v>
      </c>
      <c r="I636">
        <v>0</v>
      </c>
      <c r="J636">
        <v>0</v>
      </c>
      <c r="K636">
        <v>106</v>
      </c>
      <c r="L636">
        <v>0</v>
      </c>
      <c r="M636">
        <v>100</v>
      </c>
      <c r="N636">
        <v>0</v>
      </c>
      <c r="O636">
        <v>0</v>
      </c>
      <c r="P636">
        <v>45</v>
      </c>
      <c r="Q636">
        <v>4.2</v>
      </c>
      <c r="S636" t="str">
        <f t="shared" si="18"/>
        <v>MWS5</v>
      </c>
      <c r="T636">
        <f>VLOOKUP(S636,Mang_Elev!$Q:$R,2,FALSE)</f>
        <v>0.66</v>
      </c>
    </row>
    <row r="637" spans="1:20" x14ac:dyDescent="0.25">
      <c r="A637" t="s">
        <v>461</v>
      </c>
      <c r="B637" s="2">
        <v>0.55833333333333335</v>
      </c>
      <c r="C637" t="s">
        <v>420</v>
      </c>
      <c r="D637" t="s">
        <v>457</v>
      </c>
      <c r="E637" t="s">
        <v>227</v>
      </c>
      <c r="F637" t="s">
        <v>240</v>
      </c>
      <c r="G637">
        <v>5</v>
      </c>
      <c r="H637">
        <v>10</v>
      </c>
      <c r="I637">
        <v>0</v>
      </c>
      <c r="J637">
        <v>0</v>
      </c>
      <c r="K637">
        <v>106</v>
      </c>
      <c r="L637">
        <v>0</v>
      </c>
      <c r="M637">
        <v>100</v>
      </c>
      <c r="N637">
        <v>0</v>
      </c>
      <c r="O637">
        <v>0</v>
      </c>
      <c r="P637">
        <v>148</v>
      </c>
      <c r="Q637">
        <v>8</v>
      </c>
      <c r="S637" t="str">
        <f t="shared" si="18"/>
        <v>MWS5</v>
      </c>
      <c r="T637">
        <f>VLOOKUP(S637,Mang_Elev!$Q:$R,2,FALSE)</f>
        <v>0.66</v>
      </c>
    </row>
    <row r="638" spans="1:20" x14ac:dyDescent="0.25">
      <c r="A638" t="s">
        <v>461</v>
      </c>
      <c r="B638" s="2">
        <v>0.55833333333333335</v>
      </c>
      <c r="C638" t="s">
        <v>420</v>
      </c>
      <c r="D638" t="s">
        <v>457</v>
      </c>
      <c r="E638" t="s">
        <v>227</v>
      </c>
      <c r="F638" t="s">
        <v>240</v>
      </c>
      <c r="G638">
        <v>5</v>
      </c>
      <c r="H638">
        <v>10</v>
      </c>
      <c r="I638">
        <v>0</v>
      </c>
      <c r="J638">
        <v>0</v>
      </c>
      <c r="K638">
        <v>106</v>
      </c>
      <c r="L638">
        <v>0</v>
      </c>
      <c r="M638">
        <v>100</v>
      </c>
      <c r="N638">
        <v>0</v>
      </c>
      <c r="O638">
        <v>0</v>
      </c>
      <c r="P638">
        <v>79</v>
      </c>
      <c r="Q638">
        <v>7.2</v>
      </c>
      <c r="S638" t="str">
        <f t="shared" si="18"/>
        <v>MWS5</v>
      </c>
      <c r="T638">
        <f>VLOOKUP(S638,Mang_Elev!$Q:$R,2,FALSE)</f>
        <v>0.66</v>
      </c>
    </row>
    <row r="639" spans="1:20" x14ac:dyDescent="0.25">
      <c r="A639" t="s">
        <v>461</v>
      </c>
      <c r="B639" s="2">
        <v>0.55833333333333335</v>
      </c>
      <c r="C639" t="s">
        <v>420</v>
      </c>
      <c r="D639" t="s">
        <v>457</v>
      </c>
      <c r="E639" t="s">
        <v>227</v>
      </c>
      <c r="F639" t="s">
        <v>240</v>
      </c>
      <c r="G639">
        <v>5</v>
      </c>
      <c r="H639">
        <v>10</v>
      </c>
      <c r="I639">
        <v>0</v>
      </c>
      <c r="J639">
        <v>0</v>
      </c>
      <c r="K639">
        <v>106</v>
      </c>
      <c r="L639">
        <v>0</v>
      </c>
      <c r="M639">
        <v>100</v>
      </c>
      <c r="N639">
        <v>0</v>
      </c>
      <c r="O639">
        <v>0</v>
      </c>
      <c r="P639">
        <v>138</v>
      </c>
      <c r="Q639">
        <v>5.2</v>
      </c>
      <c r="S639" t="str">
        <f t="shared" si="18"/>
        <v>MWS5</v>
      </c>
      <c r="T639">
        <f>VLOOKUP(S639,Mang_Elev!$Q:$R,2,FALSE)</f>
        <v>0.66</v>
      </c>
    </row>
    <row r="640" spans="1:20" x14ac:dyDescent="0.25">
      <c r="A640" t="s">
        <v>461</v>
      </c>
      <c r="B640" s="2">
        <v>0.55833333333333335</v>
      </c>
      <c r="C640" t="s">
        <v>420</v>
      </c>
      <c r="D640" t="s">
        <v>457</v>
      </c>
      <c r="E640" t="s">
        <v>227</v>
      </c>
      <c r="F640" t="s">
        <v>240</v>
      </c>
      <c r="G640">
        <v>5</v>
      </c>
      <c r="H640">
        <v>10</v>
      </c>
      <c r="I640">
        <v>0</v>
      </c>
      <c r="J640">
        <v>0</v>
      </c>
      <c r="K640">
        <v>106</v>
      </c>
      <c r="L640">
        <v>0</v>
      </c>
      <c r="M640">
        <v>100</v>
      </c>
      <c r="N640">
        <v>0</v>
      </c>
      <c r="O640">
        <v>0</v>
      </c>
      <c r="P640">
        <v>245</v>
      </c>
      <c r="Q640">
        <v>8.5</v>
      </c>
      <c r="S640" t="str">
        <f t="shared" si="18"/>
        <v>MWS5</v>
      </c>
      <c r="T640">
        <f>VLOOKUP(S640,Mang_Elev!$Q:$R,2,FALSE)</f>
        <v>0.66</v>
      </c>
    </row>
    <row r="641" spans="1:20" x14ac:dyDescent="0.25">
      <c r="A641" t="s">
        <v>461</v>
      </c>
      <c r="B641" s="2">
        <v>0.55833333333333335</v>
      </c>
      <c r="C641" t="s">
        <v>420</v>
      </c>
      <c r="D641" t="s">
        <v>457</v>
      </c>
      <c r="E641" t="s">
        <v>227</v>
      </c>
      <c r="F641" t="s">
        <v>240</v>
      </c>
      <c r="G641">
        <v>5</v>
      </c>
      <c r="H641">
        <v>5</v>
      </c>
      <c r="I641">
        <v>1</v>
      </c>
      <c r="J641">
        <v>0</v>
      </c>
      <c r="K641">
        <v>114</v>
      </c>
      <c r="L641">
        <v>0</v>
      </c>
      <c r="M641">
        <v>99.5</v>
      </c>
      <c r="N641">
        <v>0</v>
      </c>
      <c r="O641">
        <v>0.5</v>
      </c>
      <c r="P641">
        <v>29</v>
      </c>
      <c r="Q641">
        <v>8.4</v>
      </c>
      <c r="R641" t="s">
        <v>462</v>
      </c>
      <c r="S641" t="str">
        <f t="shared" si="18"/>
        <v>MWS5</v>
      </c>
      <c r="T641">
        <f>VLOOKUP(S641,Mang_Elev!$Q:$R,2,FALSE)</f>
        <v>0.66</v>
      </c>
    </row>
    <row r="642" spans="1:20" x14ac:dyDescent="0.25">
      <c r="A642" t="s">
        <v>461</v>
      </c>
      <c r="B642" s="2">
        <v>0.55833333333333335</v>
      </c>
      <c r="C642" t="s">
        <v>420</v>
      </c>
      <c r="D642" t="s">
        <v>457</v>
      </c>
      <c r="E642" t="s">
        <v>227</v>
      </c>
      <c r="F642" t="s">
        <v>240</v>
      </c>
      <c r="G642">
        <v>5</v>
      </c>
      <c r="H642">
        <v>5</v>
      </c>
      <c r="I642">
        <v>1</v>
      </c>
      <c r="J642">
        <v>0</v>
      </c>
      <c r="K642">
        <v>114</v>
      </c>
      <c r="L642">
        <v>0</v>
      </c>
      <c r="M642">
        <v>99.5</v>
      </c>
      <c r="N642">
        <v>0</v>
      </c>
      <c r="O642">
        <v>0.5</v>
      </c>
      <c r="P642">
        <v>167</v>
      </c>
      <c r="Q642">
        <v>7</v>
      </c>
      <c r="R642" t="s">
        <v>462</v>
      </c>
      <c r="S642" t="str">
        <f t="shared" si="18"/>
        <v>MWS5</v>
      </c>
      <c r="T642">
        <f>VLOOKUP(S642,Mang_Elev!$Q:$R,2,FALSE)</f>
        <v>0.66</v>
      </c>
    </row>
    <row r="643" spans="1:20" x14ac:dyDescent="0.25">
      <c r="A643" t="s">
        <v>461</v>
      </c>
      <c r="B643" s="2">
        <v>0.55833333333333335</v>
      </c>
      <c r="C643" t="s">
        <v>420</v>
      </c>
      <c r="D643" t="s">
        <v>457</v>
      </c>
      <c r="E643" t="s">
        <v>227</v>
      </c>
      <c r="F643" t="s">
        <v>240</v>
      </c>
      <c r="G643">
        <v>5</v>
      </c>
      <c r="H643">
        <v>5</v>
      </c>
      <c r="I643">
        <v>1</v>
      </c>
      <c r="J643">
        <v>0</v>
      </c>
      <c r="K643">
        <v>114</v>
      </c>
      <c r="L643">
        <v>0</v>
      </c>
      <c r="M643">
        <v>99.5</v>
      </c>
      <c r="N643">
        <v>0</v>
      </c>
      <c r="O643">
        <v>0.5</v>
      </c>
      <c r="P643">
        <v>95</v>
      </c>
      <c r="Q643">
        <v>7.1</v>
      </c>
      <c r="R643" t="s">
        <v>462</v>
      </c>
      <c r="S643" t="str">
        <f t="shared" ref="S643:S706" si="19">_xlfn.CONCAT(F643,G643)</f>
        <v>MWS5</v>
      </c>
      <c r="T643">
        <f>VLOOKUP(S643,Mang_Elev!$Q:$R,2,FALSE)</f>
        <v>0.66</v>
      </c>
    </row>
    <row r="644" spans="1:20" x14ac:dyDescent="0.25">
      <c r="A644" t="s">
        <v>461</v>
      </c>
      <c r="B644" s="2">
        <v>0.55833333333333335</v>
      </c>
      <c r="C644" t="s">
        <v>420</v>
      </c>
      <c r="D644" t="s">
        <v>457</v>
      </c>
      <c r="E644" t="s">
        <v>227</v>
      </c>
      <c r="F644" t="s">
        <v>240</v>
      </c>
      <c r="G644">
        <v>5</v>
      </c>
      <c r="H644">
        <v>5</v>
      </c>
      <c r="I644">
        <v>1</v>
      </c>
      <c r="J644">
        <v>0</v>
      </c>
      <c r="K644">
        <v>114</v>
      </c>
      <c r="L644">
        <v>0</v>
      </c>
      <c r="M644">
        <v>99.5</v>
      </c>
      <c r="N644">
        <v>0</v>
      </c>
      <c r="O644">
        <v>0.5</v>
      </c>
      <c r="P644">
        <v>191</v>
      </c>
      <c r="Q644">
        <v>7.8</v>
      </c>
      <c r="R644" t="s">
        <v>462</v>
      </c>
      <c r="S644" t="str">
        <f t="shared" si="19"/>
        <v>MWS5</v>
      </c>
      <c r="T644">
        <f>VLOOKUP(S644,Mang_Elev!$Q:$R,2,FALSE)</f>
        <v>0.66</v>
      </c>
    </row>
    <row r="645" spans="1:20" x14ac:dyDescent="0.25">
      <c r="A645" t="s">
        <v>461</v>
      </c>
      <c r="B645" s="2">
        <v>0.55833333333333335</v>
      </c>
      <c r="C645" t="s">
        <v>420</v>
      </c>
      <c r="D645" t="s">
        <v>457</v>
      </c>
      <c r="E645" t="s">
        <v>227</v>
      </c>
      <c r="F645" t="s">
        <v>240</v>
      </c>
      <c r="G645">
        <v>5</v>
      </c>
      <c r="H645">
        <v>5</v>
      </c>
      <c r="I645">
        <v>1</v>
      </c>
      <c r="J645">
        <v>0</v>
      </c>
      <c r="K645">
        <v>114</v>
      </c>
      <c r="L645">
        <v>0</v>
      </c>
      <c r="M645">
        <v>99.5</v>
      </c>
      <c r="N645">
        <v>0</v>
      </c>
      <c r="O645">
        <v>0.5</v>
      </c>
      <c r="P645">
        <v>185</v>
      </c>
      <c r="Q645">
        <v>9</v>
      </c>
      <c r="R645" t="s">
        <v>462</v>
      </c>
      <c r="S645" t="str">
        <f t="shared" si="19"/>
        <v>MWS5</v>
      </c>
      <c r="T645">
        <f>VLOOKUP(S645,Mang_Elev!$Q:$R,2,FALSE)</f>
        <v>0.66</v>
      </c>
    </row>
    <row r="646" spans="1:20" x14ac:dyDescent="0.25">
      <c r="A646" t="s">
        <v>461</v>
      </c>
      <c r="B646" s="2">
        <v>0.55833333333333335</v>
      </c>
      <c r="C646" t="s">
        <v>420</v>
      </c>
      <c r="D646" t="s">
        <v>457</v>
      </c>
      <c r="E646" t="s">
        <v>227</v>
      </c>
      <c r="F646" t="s">
        <v>240</v>
      </c>
      <c r="G646">
        <v>5</v>
      </c>
      <c r="H646">
        <v>5</v>
      </c>
      <c r="I646">
        <v>1</v>
      </c>
      <c r="J646">
        <v>0</v>
      </c>
      <c r="K646">
        <v>114</v>
      </c>
      <c r="L646">
        <v>0</v>
      </c>
      <c r="M646">
        <v>99.5</v>
      </c>
      <c r="N646">
        <v>0</v>
      </c>
      <c r="O646">
        <v>0.5</v>
      </c>
      <c r="P646">
        <v>143</v>
      </c>
      <c r="Q646">
        <v>9</v>
      </c>
      <c r="R646" t="s">
        <v>462</v>
      </c>
      <c r="S646" t="str">
        <f t="shared" si="19"/>
        <v>MWS5</v>
      </c>
      <c r="T646">
        <f>VLOOKUP(S646,Mang_Elev!$Q:$R,2,FALSE)</f>
        <v>0.66</v>
      </c>
    </row>
    <row r="647" spans="1:20" x14ac:dyDescent="0.25">
      <c r="A647" t="s">
        <v>461</v>
      </c>
      <c r="B647" s="2">
        <v>0.55833333333333335</v>
      </c>
      <c r="C647" t="s">
        <v>420</v>
      </c>
      <c r="D647" t="s">
        <v>457</v>
      </c>
      <c r="E647" t="s">
        <v>227</v>
      </c>
      <c r="F647" t="s">
        <v>240</v>
      </c>
      <c r="G647">
        <v>5</v>
      </c>
      <c r="H647">
        <v>5</v>
      </c>
      <c r="I647">
        <v>1</v>
      </c>
      <c r="J647">
        <v>0</v>
      </c>
      <c r="K647">
        <v>114</v>
      </c>
      <c r="L647">
        <v>0</v>
      </c>
      <c r="M647">
        <v>99.5</v>
      </c>
      <c r="N647">
        <v>0</v>
      </c>
      <c r="O647">
        <v>0.5</v>
      </c>
      <c r="P647">
        <v>123</v>
      </c>
      <c r="Q647">
        <v>9.3000000000000007</v>
      </c>
      <c r="R647" t="s">
        <v>462</v>
      </c>
      <c r="S647" t="str">
        <f t="shared" si="19"/>
        <v>MWS5</v>
      </c>
      <c r="T647">
        <f>VLOOKUP(S647,Mang_Elev!$Q:$R,2,FALSE)</f>
        <v>0.66</v>
      </c>
    </row>
    <row r="648" spans="1:20" x14ac:dyDescent="0.25">
      <c r="A648" t="s">
        <v>461</v>
      </c>
      <c r="B648" s="2">
        <v>0.55833333333333335</v>
      </c>
      <c r="C648" t="s">
        <v>420</v>
      </c>
      <c r="D648" t="s">
        <v>457</v>
      </c>
      <c r="E648" t="s">
        <v>227</v>
      </c>
      <c r="F648" t="s">
        <v>240</v>
      </c>
      <c r="G648">
        <v>5</v>
      </c>
      <c r="H648">
        <v>5</v>
      </c>
      <c r="I648">
        <v>1</v>
      </c>
      <c r="J648">
        <v>0</v>
      </c>
      <c r="K648">
        <v>114</v>
      </c>
      <c r="L648">
        <v>0</v>
      </c>
      <c r="M648">
        <v>99.5</v>
      </c>
      <c r="N648">
        <v>0</v>
      </c>
      <c r="O648">
        <v>0.5</v>
      </c>
      <c r="P648">
        <v>129</v>
      </c>
      <c r="Q648">
        <v>7.2</v>
      </c>
      <c r="R648" t="s">
        <v>462</v>
      </c>
      <c r="S648" t="str">
        <f t="shared" si="19"/>
        <v>MWS5</v>
      </c>
      <c r="T648">
        <f>VLOOKUP(S648,Mang_Elev!$Q:$R,2,FALSE)</f>
        <v>0.66</v>
      </c>
    </row>
    <row r="649" spans="1:20" x14ac:dyDescent="0.25">
      <c r="A649" t="s">
        <v>461</v>
      </c>
      <c r="B649" s="2">
        <v>0.55833333333333335</v>
      </c>
      <c r="C649" t="s">
        <v>420</v>
      </c>
      <c r="D649" t="s">
        <v>457</v>
      </c>
      <c r="E649" t="s">
        <v>227</v>
      </c>
      <c r="F649" t="s">
        <v>240</v>
      </c>
      <c r="G649">
        <v>5</v>
      </c>
      <c r="H649">
        <v>5</v>
      </c>
      <c r="I649">
        <v>1</v>
      </c>
      <c r="J649">
        <v>0</v>
      </c>
      <c r="K649">
        <v>114</v>
      </c>
      <c r="L649">
        <v>0</v>
      </c>
      <c r="M649">
        <v>99.5</v>
      </c>
      <c r="N649">
        <v>0</v>
      </c>
      <c r="O649">
        <v>0.5</v>
      </c>
      <c r="P649">
        <v>55</v>
      </c>
      <c r="Q649">
        <v>5.9</v>
      </c>
      <c r="R649" t="s">
        <v>462</v>
      </c>
      <c r="S649" t="str">
        <f t="shared" si="19"/>
        <v>MWS5</v>
      </c>
      <c r="T649">
        <f>VLOOKUP(S649,Mang_Elev!$Q:$R,2,FALSE)</f>
        <v>0.66</v>
      </c>
    </row>
    <row r="650" spans="1:20" x14ac:dyDescent="0.25">
      <c r="A650" t="s">
        <v>461</v>
      </c>
      <c r="B650" s="2">
        <v>0.55833333333333335</v>
      </c>
      <c r="C650" t="s">
        <v>420</v>
      </c>
      <c r="D650" t="s">
        <v>457</v>
      </c>
      <c r="E650" t="s">
        <v>227</v>
      </c>
      <c r="F650" t="s">
        <v>240</v>
      </c>
      <c r="G650">
        <v>5</v>
      </c>
      <c r="H650">
        <v>5</v>
      </c>
      <c r="I650">
        <v>1</v>
      </c>
      <c r="J650">
        <v>0</v>
      </c>
      <c r="K650">
        <v>114</v>
      </c>
      <c r="L650">
        <v>0</v>
      </c>
      <c r="M650">
        <v>99.5</v>
      </c>
      <c r="N650">
        <v>0</v>
      </c>
      <c r="O650">
        <v>0.5</v>
      </c>
      <c r="P650">
        <v>186</v>
      </c>
      <c r="Q650">
        <v>6.5</v>
      </c>
      <c r="R650" t="s">
        <v>462</v>
      </c>
      <c r="S650" t="str">
        <f t="shared" si="19"/>
        <v>MWS5</v>
      </c>
      <c r="T650">
        <f>VLOOKUP(S650,Mang_Elev!$Q:$R,2,FALSE)</f>
        <v>0.66</v>
      </c>
    </row>
    <row r="651" spans="1:20" x14ac:dyDescent="0.25">
      <c r="A651" t="s">
        <v>463</v>
      </c>
      <c r="B651" s="2">
        <v>0.57638888888888895</v>
      </c>
      <c r="C651" t="s">
        <v>420</v>
      </c>
      <c r="D651" t="s">
        <v>464</v>
      </c>
      <c r="E651" t="s">
        <v>227</v>
      </c>
      <c r="F651" t="s">
        <v>376</v>
      </c>
      <c r="G651">
        <v>3</v>
      </c>
      <c r="H651">
        <v>6</v>
      </c>
      <c r="I651">
        <v>7</v>
      </c>
      <c r="J651">
        <v>0</v>
      </c>
      <c r="K651">
        <v>52</v>
      </c>
      <c r="L651">
        <v>90</v>
      </c>
      <c r="M651">
        <v>10</v>
      </c>
      <c r="N651">
        <v>0</v>
      </c>
      <c r="O651">
        <v>0</v>
      </c>
      <c r="P651">
        <v>230</v>
      </c>
      <c r="Q651">
        <v>6</v>
      </c>
      <c r="S651" t="str">
        <f t="shared" si="19"/>
        <v>CCW3</v>
      </c>
      <c r="T651">
        <f>VLOOKUP(S651,Mang_Elev!$Q:$R,2,FALSE)</f>
        <v>0.59333342313766502</v>
      </c>
    </row>
    <row r="652" spans="1:20" x14ac:dyDescent="0.25">
      <c r="A652" t="s">
        <v>463</v>
      </c>
      <c r="B652" s="2">
        <v>0.57638888888888895</v>
      </c>
      <c r="C652" t="s">
        <v>420</v>
      </c>
      <c r="D652" t="s">
        <v>464</v>
      </c>
      <c r="E652" t="s">
        <v>227</v>
      </c>
      <c r="F652" t="s">
        <v>376</v>
      </c>
      <c r="G652">
        <v>3</v>
      </c>
      <c r="H652">
        <v>6</v>
      </c>
      <c r="I652">
        <v>7</v>
      </c>
      <c r="J652">
        <v>0</v>
      </c>
      <c r="K652">
        <v>52</v>
      </c>
      <c r="L652">
        <v>90</v>
      </c>
      <c r="M652">
        <v>10</v>
      </c>
      <c r="N652">
        <v>0</v>
      </c>
      <c r="O652">
        <v>0</v>
      </c>
      <c r="P652">
        <v>185</v>
      </c>
      <c r="Q652">
        <v>5</v>
      </c>
      <c r="S652" t="str">
        <f t="shared" si="19"/>
        <v>CCW3</v>
      </c>
      <c r="T652">
        <f>VLOOKUP(S652,Mang_Elev!$Q:$R,2,FALSE)</f>
        <v>0.59333342313766502</v>
      </c>
    </row>
    <row r="653" spans="1:20" x14ac:dyDescent="0.25">
      <c r="A653" t="s">
        <v>463</v>
      </c>
      <c r="B653" s="2">
        <v>0.57638888888888895</v>
      </c>
      <c r="C653" t="s">
        <v>420</v>
      </c>
      <c r="D653" t="s">
        <v>464</v>
      </c>
      <c r="E653" t="s">
        <v>227</v>
      </c>
      <c r="F653" t="s">
        <v>376</v>
      </c>
      <c r="G653">
        <v>3</v>
      </c>
      <c r="H653">
        <v>6</v>
      </c>
      <c r="I653">
        <v>7</v>
      </c>
      <c r="J653">
        <v>0</v>
      </c>
      <c r="K653">
        <v>52</v>
      </c>
      <c r="L653">
        <v>90</v>
      </c>
      <c r="M653">
        <v>10</v>
      </c>
      <c r="N653">
        <v>0</v>
      </c>
      <c r="O653">
        <v>0</v>
      </c>
      <c r="P653">
        <v>228</v>
      </c>
      <c r="Q653">
        <v>6.5</v>
      </c>
      <c r="S653" t="str">
        <f t="shared" si="19"/>
        <v>CCW3</v>
      </c>
      <c r="T653">
        <f>VLOOKUP(S653,Mang_Elev!$Q:$R,2,FALSE)</f>
        <v>0.59333342313766502</v>
      </c>
    </row>
    <row r="654" spans="1:20" x14ac:dyDescent="0.25">
      <c r="A654" t="s">
        <v>463</v>
      </c>
      <c r="B654" s="2">
        <v>0.57638888888888895</v>
      </c>
      <c r="C654" t="s">
        <v>420</v>
      </c>
      <c r="D654" t="s">
        <v>464</v>
      </c>
      <c r="E654" t="s">
        <v>227</v>
      </c>
      <c r="F654" t="s">
        <v>376</v>
      </c>
      <c r="G654">
        <v>3</v>
      </c>
      <c r="H654">
        <v>6</v>
      </c>
      <c r="I654">
        <v>7</v>
      </c>
      <c r="J654">
        <v>0</v>
      </c>
      <c r="K654">
        <v>52</v>
      </c>
      <c r="L654">
        <v>90</v>
      </c>
      <c r="M654">
        <v>10</v>
      </c>
      <c r="N654">
        <v>0</v>
      </c>
      <c r="O654">
        <v>0</v>
      </c>
      <c r="P654">
        <v>245</v>
      </c>
      <c r="Q654">
        <v>6</v>
      </c>
      <c r="S654" t="str">
        <f t="shared" si="19"/>
        <v>CCW3</v>
      </c>
      <c r="T654">
        <f>VLOOKUP(S654,Mang_Elev!$Q:$R,2,FALSE)</f>
        <v>0.59333342313766502</v>
      </c>
    </row>
    <row r="655" spans="1:20" x14ac:dyDescent="0.25">
      <c r="A655" t="s">
        <v>463</v>
      </c>
      <c r="B655" s="2">
        <v>0.57638888888888895</v>
      </c>
      <c r="C655" t="s">
        <v>420</v>
      </c>
      <c r="D655" t="s">
        <v>464</v>
      </c>
      <c r="E655" t="s">
        <v>227</v>
      </c>
      <c r="F655" t="s">
        <v>376</v>
      </c>
      <c r="G655">
        <v>3</v>
      </c>
      <c r="H655">
        <v>6</v>
      </c>
      <c r="I655">
        <v>7</v>
      </c>
      <c r="J655">
        <v>0</v>
      </c>
      <c r="K655">
        <v>52</v>
      </c>
      <c r="L655">
        <v>90</v>
      </c>
      <c r="M655">
        <v>10</v>
      </c>
      <c r="N655">
        <v>0</v>
      </c>
      <c r="O655">
        <v>0</v>
      </c>
      <c r="P655">
        <v>230</v>
      </c>
      <c r="Q655">
        <v>5</v>
      </c>
      <c r="S655" t="str">
        <f t="shared" si="19"/>
        <v>CCW3</v>
      </c>
      <c r="T655">
        <f>VLOOKUP(S655,Mang_Elev!$Q:$R,2,FALSE)</f>
        <v>0.59333342313766502</v>
      </c>
    </row>
    <row r="656" spans="1:20" x14ac:dyDescent="0.25">
      <c r="A656" t="s">
        <v>463</v>
      </c>
      <c r="B656" s="2">
        <v>0.57638888888888895</v>
      </c>
      <c r="C656" t="s">
        <v>420</v>
      </c>
      <c r="D656" t="s">
        <v>464</v>
      </c>
      <c r="E656" t="s">
        <v>227</v>
      </c>
      <c r="F656" t="s">
        <v>376</v>
      </c>
      <c r="G656">
        <v>3</v>
      </c>
      <c r="H656">
        <v>6</v>
      </c>
      <c r="I656">
        <v>7</v>
      </c>
      <c r="J656">
        <v>0</v>
      </c>
      <c r="K656">
        <v>52</v>
      </c>
      <c r="L656">
        <v>90</v>
      </c>
      <c r="M656">
        <v>10</v>
      </c>
      <c r="N656">
        <v>0</v>
      </c>
      <c r="O656">
        <v>0</v>
      </c>
      <c r="P656">
        <v>285</v>
      </c>
      <c r="Q656">
        <v>5</v>
      </c>
      <c r="S656" t="str">
        <f t="shared" si="19"/>
        <v>CCW3</v>
      </c>
      <c r="T656">
        <f>VLOOKUP(S656,Mang_Elev!$Q:$R,2,FALSE)</f>
        <v>0.59333342313766502</v>
      </c>
    </row>
    <row r="657" spans="1:20" x14ac:dyDescent="0.25">
      <c r="A657" t="s">
        <v>463</v>
      </c>
      <c r="B657" s="2">
        <v>0.57638888888888895</v>
      </c>
      <c r="C657" t="s">
        <v>420</v>
      </c>
      <c r="D657" t="s">
        <v>464</v>
      </c>
      <c r="E657" t="s">
        <v>227</v>
      </c>
      <c r="F657" t="s">
        <v>376</v>
      </c>
      <c r="G657">
        <v>3</v>
      </c>
      <c r="H657">
        <v>6</v>
      </c>
      <c r="I657">
        <v>7</v>
      </c>
      <c r="J657">
        <v>0</v>
      </c>
      <c r="K657">
        <v>52</v>
      </c>
      <c r="L657">
        <v>90</v>
      </c>
      <c r="M657">
        <v>10</v>
      </c>
      <c r="N657">
        <v>0</v>
      </c>
      <c r="O657">
        <v>0</v>
      </c>
      <c r="P657">
        <v>215</v>
      </c>
      <c r="Q657">
        <v>5</v>
      </c>
      <c r="S657" t="str">
        <f t="shared" si="19"/>
        <v>CCW3</v>
      </c>
      <c r="T657">
        <f>VLOOKUP(S657,Mang_Elev!$Q:$R,2,FALSE)</f>
        <v>0.59333342313766502</v>
      </c>
    </row>
    <row r="658" spans="1:20" x14ac:dyDescent="0.25">
      <c r="A658" t="s">
        <v>463</v>
      </c>
      <c r="B658" s="2">
        <v>0.57638888888888895</v>
      </c>
      <c r="C658" t="s">
        <v>420</v>
      </c>
      <c r="D658" t="s">
        <v>464</v>
      </c>
      <c r="E658" t="s">
        <v>227</v>
      </c>
      <c r="F658" t="s">
        <v>376</v>
      </c>
      <c r="G658">
        <v>3</v>
      </c>
      <c r="H658">
        <v>6</v>
      </c>
      <c r="I658">
        <v>7</v>
      </c>
      <c r="J658">
        <v>0</v>
      </c>
      <c r="K658">
        <v>52</v>
      </c>
      <c r="L658">
        <v>90</v>
      </c>
      <c r="M658">
        <v>10</v>
      </c>
      <c r="N658">
        <v>0</v>
      </c>
      <c r="O658">
        <v>0</v>
      </c>
      <c r="P658">
        <v>185</v>
      </c>
      <c r="Q658">
        <v>4</v>
      </c>
      <c r="S658" t="str">
        <f t="shared" si="19"/>
        <v>CCW3</v>
      </c>
      <c r="T658">
        <f>VLOOKUP(S658,Mang_Elev!$Q:$R,2,FALSE)</f>
        <v>0.59333342313766502</v>
      </c>
    </row>
    <row r="659" spans="1:20" x14ac:dyDescent="0.25">
      <c r="A659" t="s">
        <v>463</v>
      </c>
      <c r="B659" s="2">
        <v>0.57638888888888895</v>
      </c>
      <c r="C659" t="s">
        <v>420</v>
      </c>
      <c r="D659" t="s">
        <v>464</v>
      </c>
      <c r="E659" t="s">
        <v>227</v>
      </c>
      <c r="F659" t="s">
        <v>376</v>
      </c>
      <c r="G659">
        <v>3</v>
      </c>
      <c r="H659">
        <v>6</v>
      </c>
      <c r="I659">
        <v>7</v>
      </c>
      <c r="J659">
        <v>0</v>
      </c>
      <c r="K659">
        <v>52</v>
      </c>
      <c r="L659">
        <v>90</v>
      </c>
      <c r="M659">
        <v>10</v>
      </c>
      <c r="N659">
        <v>0</v>
      </c>
      <c r="O659">
        <v>0</v>
      </c>
      <c r="P659">
        <v>163</v>
      </c>
      <c r="Q659">
        <v>6</v>
      </c>
      <c r="S659" t="str">
        <f t="shared" si="19"/>
        <v>CCW3</v>
      </c>
      <c r="T659">
        <f>VLOOKUP(S659,Mang_Elev!$Q:$R,2,FALSE)</f>
        <v>0.59333342313766502</v>
      </c>
    </row>
    <row r="660" spans="1:20" x14ac:dyDescent="0.25">
      <c r="A660" t="s">
        <v>463</v>
      </c>
      <c r="B660" s="2">
        <v>0.57638888888888895</v>
      </c>
      <c r="C660" t="s">
        <v>420</v>
      </c>
      <c r="D660" t="s">
        <v>464</v>
      </c>
      <c r="E660" t="s">
        <v>227</v>
      </c>
      <c r="F660" t="s">
        <v>376</v>
      </c>
      <c r="G660">
        <v>3</v>
      </c>
      <c r="H660">
        <v>6</v>
      </c>
      <c r="I660">
        <v>7</v>
      </c>
      <c r="J660">
        <v>0</v>
      </c>
      <c r="K660">
        <v>52</v>
      </c>
      <c r="L660">
        <v>90</v>
      </c>
      <c r="M660">
        <v>10</v>
      </c>
      <c r="N660">
        <v>0</v>
      </c>
      <c r="O660">
        <v>0</v>
      </c>
      <c r="P660">
        <v>218</v>
      </c>
      <c r="Q660">
        <v>6.5</v>
      </c>
      <c r="S660" t="str">
        <f t="shared" si="19"/>
        <v>CCW3</v>
      </c>
      <c r="T660">
        <f>VLOOKUP(S660,Mang_Elev!$Q:$R,2,FALSE)</f>
        <v>0.59333342313766502</v>
      </c>
    </row>
    <row r="661" spans="1:20" x14ac:dyDescent="0.25">
      <c r="A661" t="s">
        <v>463</v>
      </c>
      <c r="B661" s="2">
        <v>0.57638888888888895</v>
      </c>
      <c r="C661" t="s">
        <v>420</v>
      </c>
      <c r="D661" t="s">
        <v>464</v>
      </c>
      <c r="E661" t="s">
        <v>227</v>
      </c>
      <c r="F661" t="s">
        <v>376</v>
      </c>
      <c r="G661">
        <v>3</v>
      </c>
      <c r="H661">
        <v>1</v>
      </c>
      <c r="I661">
        <v>1</v>
      </c>
      <c r="J661">
        <v>0</v>
      </c>
      <c r="K661">
        <v>41</v>
      </c>
      <c r="L661">
        <v>95</v>
      </c>
      <c r="M661">
        <v>5</v>
      </c>
      <c r="N661">
        <v>0</v>
      </c>
      <c r="O661">
        <v>0</v>
      </c>
      <c r="P661">
        <v>155</v>
      </c>
      <c r="Q661">
        <v>4</v>
      </c>
      <c r="S661" t="str">
        <f t="shared" si="19"/>
        <v>CCW3</v>
      </c>
      <c r="T661">
        <f>VLOOKUP(S661,Mang_Elev!$Q:$R,2,FALSE)</f>
        <v>0.59333342313766502</v>
      </c>
    </row>
    <row r="662" spans="1:20" x14ac:dyDescent="0.25">
      <c r="A662" t="s">
        <v>463</v>
      </c>
      <c r="B662" s="2">
        <v>0.57638888888888895</v>
      </c>
      <c r="C662" t="s">
        <v>420</v>
      </c>
      <c r="D662" t="s">
        <v>464</v>
      </c>
      <c r="E662" t="s">
        <v>227</v>
      </c>
      <c r="F662" t="s">
        <v>376</v>
      </c>
      <c r="G662">
        <v>3</v>
      </c>
      <c r="H662">
        <v>1</v>
      </c>
      <c r="I662">
        <v>1</v>
      </c>
      <c r="J662">
        <v>0</v>
      </c>
      <c r="K662">
        <v>41</v>
      </c>
      <c r="L662">
        <v>95</v>
      </c>
      <c r="M662">
        <v>5</v>
      </c>
      <c r="N662">
        <v>0</v>
      </c>
      <c r="O662">
        <v>0</v>
      </c>
      <c r="P662">
        <v>220</v>
      </c>
      <c r="Q662">
        <v>5</v>
      </c>
      <c r="S662" t="str">
        <f t="shared" si="19"/>
        <v>CCW3</v>
      </c>
      <c r="T662">
        <f>VLOOKUP(S662,Mang_Elev!$Q:$R,2,FALSE)</f>
        <v>0.59333342313766502</v>
      </c>
    </row>
    <row r="663" spans="1:20" x14ac:dyDescent="0.25">
      <c r="A663" t="s">
        <v>463</v>
      </c>
      <c r="B663" s="2">
        <v>0.57638888888888895</v>
      </c>
      <c r="C663" t="s">
        <v>420</v>
      </c>
      <c r="D663" t="s">
        <v>464</v>
      </c>
      <c r="E663" t="s">
        <v>227</v>
      </c>
      <c r="F663" t="s">
        <v>376</v>
      </c>
      <c r="G663">
        <v>3</v>
      </c>
      <c r="H663">
        <v>1</v>
      </c>
      <c r="I663">
        <v>1</v>
      </c>
      <c r="J663">
        <v>0</v>
      </c>
      <c r="K663">
        <v>41</v>
      </c>
      <c r="L663">
        <v>95</v>
      </c>
      <c r="M663">
        <v>5</v>
      </c>
      <c r="N663">
        <v>0</v>
      </c>
      <c r="O663">
        <v>0</v>
      </c>
      <c r="P663">
        <v>196</v>
      </c>
      <c r="Q663">
        <v>7</v>
      </c>
      <c r="S663" t="str">
        <f t="shared" si="19"/>
        <v>CCW3</v>
      </c>
      <c r="T663">
        <f>VLOOKUP(S663,Mang_Elev!$Q:$R,2,FALSE)</f>
        <v>0.59333342313766502</v>
      </c>
    </row>
    <row r="664" spans="1:20" x14ac:dyDescent="0.25">
      <c r="A664" t="s">
        <v>463</v>
      </c>
      <c r="B664" s="2">
        <v>0.57638888888888895</v>
      </c>
      <c r="C664" t="s">
        <v>420</v>
      </c>
      <c r="D664" t="s">
        <v>464</v>
      </c>
      <c r="E664" t="s">
        <v>227</v>
      </c>
      <c r="F664" t="s">
        <v>376</v>
      </c>
      <c r="G664">
        <v>3</v>
      </c>
      <c r="H664">
        <v>1</v>
      </c>
      <c r="I664">
        <v>1</v>
      </c>
      <c r="J664">
        <v>0</v>
      </c>
      <c r="K664">
        <v>41</v>
      </c>
      <c r="L664">
        <v>95</v>
      </c>
      <c r="M664">
        <v>5</v>
      </c>
      <c r="N664">
        <v>0</v>
      </c>
      <c r="O664">
        <v>0</v>
      </c>
      <c r="P664">
        <v>210</v>
      </c>
      <c r="Q664">
        <v>6</v>
      </c>
      <c r="S664" t="str">
        <f t="shared" si="19"/>
        <v>CCW3</v>
      </c>
      <c r="T664">
        <f>VLOOKUP(S664,Mang_Elev!$Q:$R,2,FALSE)</f>
        <v>0.59333342313766502</v>
      </c>
    </row>
    <row r="665" spans="1:20" x14ac:dyDescent="0.25">
      <c r="A665" t="s">
        <v>463</v>
      </c>
      <c r="B665" s="2">
        <v>0.57638888888888895</v>
      </c>
      <c r="C665" t="s">
        <v>420</v>
      </c>
      <c r="D665" t="s">
        <v>464</v>
      </c>
      <c r="E665" t="s">
        <v>227</v>
      </c>
      <c r="F665" t="s">
        <v>376</v>
      </c>
      <c r="G665">
        <v>3</v>
      </c>
      <c r="H665">
        <v>1</v>
      </c>
      <c r="I665">
        <v>1</v>
      </c>
      <c r="J665">
        <v>0</v>
      </c>
      <c r="K665">
        <v>41</v>
      </c>
      <c r="L665">
        <v>95</v>
      </c>
      <c r="M665">
        <v>5</v>
      </c>
      <c r="N665">
        <v>0</v>
      </c>
      <c r="O665">
        <v>0</v>
      </c>
      <c r="P665">
        <v>246</v>
      </c>
      <c r="Q665">
        <v>8</v>
      </c>
      <c r="S665" t="str">
        <f t="shared" si="19"/>
        <v>CCW3</v>
      </c>
      <c r="T665">
        <f>VLOOKUP(S665,Mang_Elev!$Q:$R,2,FALSE)</f>
        <v>0.59333342313766502</v>
      </c>
    </row>
    <row r="666" spans="1:20" x14ac:dyDescent="0.25">
      <c r="A666" t="s">
        <v>463</v>
      </c>
      <c r="B666" s="2">
        <v>0.57638888888888895</v>
      </c>
      <c r="C666" t="s">
        <v>420</v>
      </c>
      <c r="D666" t="s">
        <v>464</v>
      </c>
      <c r="E666" t="s">
        <v>227</v>
      </c>
      <c r="F666" t="s">
        <v>376</v>
      </c>
      <c r="G666">
        <v>3</v>
      </c>
      <c r="H666">
        <v>1</v>
      </c>
      <c r="I666">
        <v>1</v>
      </c>
      <c r="J666">
        <v>0</v>
      </c>
      <c r="K666">
        <v>41</v>
      </c>
      <c r="L666">
        <v>95</v>
      </c>
      <c r="M666">
        <v>5</v>
      </c>
      <c r="N666">
        <v>0</v>
      </c>
      <c r="O666">
        <v>0</v>
      </c>
      <c r="P666">
        <v>196</v>
      </c>
      <c r="Q666">
        <v>5</v>
      </c>
      <c r="S666" t="str">
        <f t="shared" si="19"/>
        <v>CCW3</v>
      </c>
      <c r="T666">
        <f>VLOOKUP(S666,Mang_Elev!$Q:$R,2,FALSE)</f>
        <v>0.59333342313766502</v>
      </c>
    </row>
    <row r="667" spans="1:20" x14ac:dyDescent="0.25">
      <c r="A667" t="s">
        <v>463</v>
      </c>
      <c r="B667" s="2">
        <v>0.57638888888888895</v>
      </c>
      <c r="C667" t="s">
        <v>420</v>
      </c>
      <c r="D667" t="s">
        <v>464</v>
      </c>
      <c r="E667" t="s">
        <v>227</v>
      </c>
      <c r="F667" t="s">
        <v>376</v>
      </c>
      <c r="G667">
        <v>3</v>
      </c>
      <c r="H667">
        <v>1</v>
      </c>
      <c r="I667">
        <v>1</v>
      </c>
      <c r="J667">
        <v>0</v>
      </c>
      <c r="K667">
        <v>41</v>
      </c>
      <c r="L667">
        <v>95</v>
      </c>
      <c r="M667">
        <v>5</v>
      </c>
      <c r="N667">
        <v>0</v>
      </c>
      <c r="O667">
        <v>0</v>
      </c>
      <c r="P667">
        <v>190</v>
      </c>
      <c r="Q667">
        <v>5</v>
      </c>
      <c r="S667" t="str">
        <f t="shared" si="19"/>
        <v>CCW3</v>
      </c>
      <c r="T667">
        <f>VLOOKUP(S667,Mang_Elev!$Q:$R,2,FALSE)</f>
        <v>0.59333342313766502</v>
      </c>
    </row>
    <row r="668" spans="1:20" x14ac:dyDescent="0.25">
      <c r="A668" t="s">
        <v>463</v>
      </c>
      <c r="B668" s="2">
        <v>0.57638888888888895</v>
      </c>
      <c r="C668" t="s">
        <v>420</v>
      </c>
      <c r="D668" t="s">
        <v>464</v>
      </c>
      <c r="E668" t="s">
        <v>227</v>
      </c>
      <c r="F668" t="s">
        <v>376</v>
      </c>
      <c r="G668">
        <v>3</v>
      </c>
      <c r="H668">
        <v>1</v>
      </c>
      <c r="I668">
        <v>1</v>
      </c>
      <c r="J668">
        <v>0</v>
      </c>
      <c r="K668">
        <v>41</v>
      </c>
      <c r="L668">
        <v>95</v>
      </c>
      <c r="M668">
        <v>5</v>
      </c>
      <c r="N668">
        <v>0</v>
      </c>
      <c r="O668">
        <v>0</v>
      </c>
      <c r="P668">
        <v>194</v>
      </c>
      <c r="Q668">
        <v>5</v>
      </c>
      <c r="S668" t="str">
        <f t="shared" si="19"/>
        <v>CCW3</v>
      </c>
      <c r="T668">
        <f>VLOOKUP(S668,Mang_Elev!$Q:$R,2,FALSE)</f>
        <v>0.59333342313766502</v>
      </c>
    </row>
    <row r="669" spans="1:20" x14ac:dyDescent="0.25">
      <c r="A669" t="s">
        <v>463</v>
      </c>
      <c r="B669" s="2">
        <v>0.57638888888888895</v>
      </c>
      <c r="C669" t="s">
        <v>420</v>
      </c>
      <c r="D669" t="s">
        <v>464</v>
      </c>
      <c r="E669" t="s">
        <v>227</v>
      </c>
      <c r="F669" t="s">
        <v>376</v>
      </c>
      <c r="G669">
        <v>3</v>
      </c>
      <c r="H669">
        <v>1</v>
      </c>
      <c r="I669">
        <v>1</v>
      </c>
      <c r="J669">
        <v>0</v>
      </c>
      <c r="K669">
        <v>41</v>
      </c>
      <c r="L669">
        <v>95</v>
      </c>
      <c r="M669">
        <v>5</v>
      </c>
      <c r="N669">
        <v>0</v>
      </c>
      <c r="O669">
        <v>0</v>
      </c>
      <c r="P669">
        <v>145</v>
      </c>
      <c r="Q669">
        <v>4</v>
      </c>
      <c r="S669" t="str">
        <f t="shared" si="19"/>
        <v>CCW3</v>
      </c>
      <c r="T669">
        <f>VLOOKUP(S669,Mang_Elev!$Q:$R,2,FALSE)</f>
        <v>0.59333342313766502</v>
      </c>
    </row>
    <row r="670" spans="1:20" x14ac:dyDescent="0.25">
      <c r="A670" t="s">
        <v>463</v>
      </c>
      <c r="B670" s="2">
        <v>0.57638888888888895</v>
      </c>
      <c r="C670" t="s">
        <v>420</v>
      </c>
      <c r="D670" t="s">
        <v>464</v>
      </c>
      <c r="E670" t="s">
        <v>227</v>
      </c>
      <c r="F670" t="s">
        <v>376</v>
      </c>
      <c r="G670">
        <v>3</v>
      </c>
      <c r="H670">
        <v>1</v>
      </c>
      <c r="I670">
        <v>1</v>
      </c>
      <c r="J670">
        <v>0</v>
      </c>
      <c r="K670">
        <v>41</v>
      </c>
      <c r="L670">
        <v>95</v>
      </c>
      <c r="M670">
        <v>5</v>
      </c>
      <c r="N670">
        <v>0</v>
      </c>
      <c r="O670">
        <v>0</v>
      </c>
      <c r="P670">
        <v>276</v>
      </c>
      <c r="Q670">
        <v>7</v>
      </c>
      <c r="S670" t="str">
        <f t="shared" si="19"/>
        <v>CCW3</v>
      </c>
      <c r="T670">
        <f>VLOOKUP(S670,Mang_Elev!$Q:$R,2,FALSE)</f>
        <v>0.59333342313766502</v>
      </c>
    </row>
    <row r="671" spans="1:20" x14ac:dyDescent="0.25">
      <c r="A671" t="s">
        <v>463</v>
      </c>
      <c r="B671" s="2">
        <v>0.60069444444444442</v>
      </c>
      <c r="C671" t="s">
        <v>420</v>
      </c>
      <c r="D671" t="s">
        <v>464</v>
      </c>
      <c r="E671" t="s">
        <v>227</v>
      </c>
      <c r="F671" t="s">
        <v>376</v>
      </c>
      <c r="G671">
        <v>4</v>
      </c>
      <c r="H671">
        <v>4</v>
      </c>
      <c r="I671">
        <v>5</v>
      </c>
      <c r="J671">
        <v>0</v>
      </c>
      <c r="K671">
        <v>48</v>
      </c>
      <c r="L671">
        <v>59</v>
      </c>
      <c r="M671">
        <v>40</v>
      </c>
      <c r="N671">
        <v>0</v>
      </c>
      <c r="O671">
        <v>1</v>
      </c>
      <c r="P671">
        <v>310</v>
      </c>
      <c r="Q671">
        <v>6.5</v>
      </c>
      <c r="R671" t="s">
        <v>465</v>
      </c>
      <c r="S671" t="str">
        <f t="shared" si="19"/>
        <v>CCW4</v>
      </c>
      <c r="T671">
        <f>VLOOKUP(S671,Mang_Elev!$Q:$R,2,FALSE)</f>
        <v>0.46000000834464999</v>
      </c>
    </row>
    <row r="672" spans="1:20" x14ac:dyDescent="0.25">
      <c r="A672" t="s">
        <v>463</v>
      </c>
      <c r="B672" s="2">
        <v>0.60069444444444442</v>
      </c>
      <c r="C672" t="s">
        <v>420</v>
      </c>
      <c r="D672" t="s">
        <v>464</v>
      </c>
      <c r="E672" t="s">
        <v>227</v>
      </c>
      <c r="F672" t="s">
        <v>376</v>
      </c>
      <c r="G672">
        <v>4</v>
      </c>
      <c r="H672">
        <v>4</v>
      </c>
      <c r="I672">
        <v>5</v>
      </c>
      <c r="J672">
        <v>0</v>
      </c>
      <c r="K672">
        <v>48</v>
      </c>
      <c r="L672">
        <v>59</v>
      </c>
      <c r="M672">
        <v>40</v>
      </c>
      <c r="N672">
        <v>0</v>
      </c>
      <c r="O672">
        <v>1</v>
      </c>
      <c r="P672">
        <v>140</v>
      </c>
      <c r="Q672">
        <v>4</v>
      </c>
      <c r="R672" t="s">
        <v>465</v>
      </c>
      <c r="S672" t="str">
        <f t="shared" si="19"/>
        <v>CCW4</v>
      </c>
      <c r="T672">
        <f>VLOOKUP(S672,Mang_Elev!$Q:$R,2,FALSE)</f>
        <v>0.46000000834464999</v>
      </c>
    </row>
    <row r="673" spans="1:20" x14ac:dyDescent="0.25">
      <c r="A673" t="s">
        <v>463</v>
      </c>
      <c r="B673" s="2">
        <v>0.60069444444444442</v>
      </c>
      <c r="C673" t="s">
        <v>420</v>
      </c>
      <c r="D673" t="s">
        <v>464</v>
      </c>
      <c r="E673" t="s">
        <v>227</v>
      </c>
      <c r="F673" t="s">
        <v>376</v>
      </c>
      <c r="G673">
        <v>4</v>
      </c>
      <c r="H673">
        <v>4</v>
      </c>
      <c r="I673">
        <v>5</v>
      </c>
      <c r="J673">
        <v>0</v>
      </c>
      <c r="K673">
        <v>48</v>
      </c>
      <c r="L673">
        <v>59</v>
      </c>
      <c r="M673">
        <v>40</v>
      </c>
      <c r="N673">
        <v>0</v>
      </c>
      <c r="O673">
        <v>1</v>
      </c>
      <c r="P673">
        <v>165</v>
      </c>
      <c r="Q673">
        <v>5</v>
      </c>
      <c r="R673" t="s">
        <v>465</v>
      </c>
      <c r="S673" t="str">
        <f t="shared" si="19"/>
        <v>CCW4</v>
      </c>
      <c r="T673">
        <f>VLOOKUP(S673,Mang_Elev!$Q:$R,2,FALSE)</f>
        <v>0.46000000834464999</v>
      </c>
    </row>
    <row r="674" spans="1:20" x14ac:dyDescent="0.25">
      <c r="A674" t="s">
        <v>463</v>
      </c>
      <c r="B674" s="2">
        <v>0.60069444444444442</v>
      </c>
      <c r="C674" t="s">
        <v>420</v>
      </c>
      <c r="D674" t="s">
        <v>464</v>
      </c>
      <c r="E674" t="s">
        <v>227</v>
      </c>
      <c r="F674" t="s">
        <v>376</v>
      </c>
      <c r="G674">
        <v>4</v>
      </c>
      <c r="H674">
        <v>4</v>
      </c>
      <c r="I674">
        <v>5</v>
      </c>
      <c r="J674">
        <v>0</v>
      </c>
      <c r="K674">
        <v>48</v>
      </c>
      <c r="L674">
        <v>59</v>
      </c>
      <c r="M674">
        <v>40</v>
      </c>
      <c r="N674">
        <v>0</v>
      </c>
      <c r="O674">
        <v>1</v>
      </c>
      <c r="P674">
        <v>180</v>
      </c>
      <c r="Q674">
        <v>4.5</v>
      </c>
      <c r="R674" t="s">
        <v>465</v>
      </c>
      <c r="S674" t="str">
        <f t="shared" si="19"/>
        <v>CCW4</v>
      </c>
      <c r="T674">
        <f>VLOOKUP(S674,Mang_Elev!$Q:$R,2,FALSE)</f>
        <v>0.46000000834464999</v>
      </c>
    </row>
    <row r="675" spans="1:20" x14ac:dyDescent="0.25">
      <c r="A675" t="s">
        <v>463</v>
      </c>
      <c r="B675" s="2">
        <v>0.60069444444444442</v>
      </c>
      <c r="C675" t="s">
        <v>420</v>
      </c>
      <c r="D675" t="s">
        <v>464</v>
      </c>
      <c r="E675" t="s">
        <v>227</v>
      </c>
      <c r="F675" t="s">
        <v>376</v>
      </c>
      <c r="G675">
        <v>4</v>
      </c>
      <c r="H675">
        <v>4</v>
      </c>
      <c r="I675">
        <v>5</v>
      </c>
      <c r="J675">
        <v>0</v>
      </c>
      <c r="K675">
        <v>48</v>
      </c>
      <c r="L675">
        <v>59</v>
      </c>
      <c r="M675">
        <v>40</v>
      </c>
      <c r="N675">
        <v>0</v>
      </c>
      <c r="O675">
        <v>1</v>
      </c>
      <c r="P675">
        <v>300</v>
      </c>
      <c r="Q675">
        <v>5</v>
      </c>
      <c r="R675" t="s">
        <v>465</v>
      </c>
      <c r="S675" t="str">
        <f t="shared" si="19"/>
        <v>CCW4</v>
      </c>
      <c r="T675">
        <f>VLOOKUP(S675,Mang_Elev!$Q:$R,2,FALSE)</f>
        <v>0.46000000834464999</v>
      </c>
    </row>
    <row r="676" spans="1:20" x14ac:dyDescent="0.25">
      <c r="A676" t="s">
        <v>463</v>
      </c>
      <c r="B676" s="2">
        <v>0.60069444444444442</v>
      </c>
      <c r="C676" t="s">
        <v>420</v>
      </c>
      <c r="D676" t="s">
        <v>464</v>
      </c>
      <c r="E676" t="s">
        <v>227</v>
      </c>
      <c r="F676" t="s">
        <v>376</v>
      </c>
      <c r="G676">
        <v>4</v>
      </c>
      <c r="H676">
        <v>4</v>
      </c>
      <c r="I676">
        <v>5</v>
      </c>
      <c r="J676">
        <v>0</v>
      </c>
      <c r="K676">
        <v>48</v>
      </c>
      <c r="L676">
        <v>59</v>
      </c>
      <c r="M676">
        <v>40</v>
      </c>
      <c r="N676">
        <v>0</v>
      </c>
      <c r="O676">
        <v>1</v>
      </c>
      <c r="P676">
        <v>190</v>
      </c>
      <c r="Q676">
        <v>4.5</v>
      </c>
      <c r="R676" t="s">
        <v>465</v>
      </c>
      <c r="S676" t="str">
        <f t="shared" si="19"/>
        <v>CCW4</v>
      </c>
      <c r="T676">
        <f>VLOOKUP(S676,Mang_Elev!$Q:$R,2,FALSE)</f>
        <v>0.46000000834464999</v>
      </c>
    </row>
    <row r="677" spans="1:20" x14ac:dyDescent="0.25">
      <c r="A677" t="s">
        <v>463</v>
      </c>
      <c r="B677" s="2">
        <v>0.60069444444444442</v>
      </c>
      <c r="C677" t="s">
        <v>420</v>
      </c>
      <c r="D677" t="s">
        <v>464</v>
      </c>
      <c r="E677" t="s">
        <v>227</v>
      </c>
      <c r="F677" t="s">
        <v>376</v>
      </c>
      <c r="G677">
        <v>4</v>
      </c>
      <c r="H677">
        <v>4</v>
      </c>
      <c r="I677">
        <v>5</v>
      </c>
      <c r="J677">
        <v>0</v>
      </c>
      <c r="K677">
        <v>48</v>
      </c>
      <c r="L677">
        <v>59</v>
      </c>
      <c r="M677">
        <v>40</v>
      </c>
      <c r="N677">
        <v>0</v>
      </c>
      <c r="O677">
        <v>1</v>
      </c>
      <c r="P677">
        <v>240</v>
      </c>
      <c r="Q677">
        <v>6</v>
      </c>
      <c r="R677" t="s">
        <v>465</v>
      </c>
      <c r="S677" t="str">
        <f t="shared" si="19"/>
        <v>CCW4</v>
      </c>
      <c r="T677">
        <f>VLOOKUP(S677,Mang_Elev!$Q:$R,2,FALSE)</f>
        <v>0.46000000834464999</v>
      </c>
    </row>
    <row r="678" spans="1:20" x14ac:dyDescent="0.25">
      <c r="A678" t="s">
        <v>463</v>
      </c>
      <c r="B678" s="2">
        <v>0.60069444444444442</v>
      </c>
      <c r="C678" t="s">
        <v>420</v>
      </c>
      <c r="D678" t="s">
        <v>464</v>
      </c>
      <c r="E678" t="s">
        <v>227</v>
      </c>
      <c r="F678" t="s">
        <v>376</v>
      </c>
      <c r="G678">
        <v>4</v>
      </c>
      <c r="H678">
        <v>4</v>
      </c>
      <c r="I678">
        <v>5</v>
      </c>
      <c r="J678">
        <v>0</v>
      </c>
      <c r="K678">
        <v>48</v>
      </c>
      <c r="L678">
        <v>59</v>
      </c>
      <c r="M678">
        <v>40</v>
      </c>
      <c r="N678">
        <v>0</v>
      </c>
      <c r="O678">
        <v>1</v>
      </c>
      <c r="P678">
        <v>240</v>
      </c>
      <c r="Q678">
        <v>7</v>
      </c>
      <c r="R678" t="s">
        <v>465</v>
      </c>
      <c r="S678" t="str">
        <f t="shared" si="19"/>
        <v>CCW4</v>
      </c>
      <c r="T678">
        <f>VLOOKUP(S678,Mang_Elev!$Q:$R,2,FALSE)</f>
        <v>0.46000000834464999</v>
      </c>
    </row>
    <row r="679" spans="1:20" x14ac:dyDescent="0.25">
      <c r="A679" t="s">
        <v>463</v>
      </c>
      <c r="B679" s="2">
        <v>0.60069444444444442</v>
      </c>
      <c r="C679" t="s">
        <v>420</v>
      </c>
      <c r="D679" t="s">
        <v>464</v>
      </c>
      <c r="E679" t="s">
        <v>227</v>
      </c>
      <c r="F679" t="s">
        <v>376</v>
      </c>
      <c r="G679">
        <v>4</v>
      </c>
      <c r="H679">
        <v>4</v>
      </c>
      <c r="I679">
        <v>5</v>
      </c>
      <c r="J679">
        <v>0</v>
      </c>
      <c r="K679">
        <v>48</v>
      </c>
      <c r="L679">
        <v>59</v>
      </c>
      <c r="M679">
        <v>40</v>
      </c>
      <c r="N679">
        <v>0</v>
      </c>
      <c r="O679">
        <v>1</v>
      </c>
      <c r="P679">
        <v>260</v>
      </c>
      <c r="Q679">
        <v>6</v>
      </c>
      <c r="R679" t="s">
        <v>465</v>
      </c>
      <c r="S679" t="str">
        <f t="shared" si="19"/>
        <v>CCW4</v>
      </c>
      <c r="T679">
        <f>VLOOKUP(S679,Mang_Elev!$Q:$R,2,FALSE)</f>
        <v>0.46000000834464999</v>
      </c>
    </row>
    <row r="680" spans="1:20" x14ac:dyDescent="0.25">
      <c r="A680" t="s">
        <v>463</v>
      </c>
      <c r="B680" s="2">
        <v>0.60069444444444442</v>
      </c>
      <c r="C680" t="s">
        <v>420</v>
      </c>
      <c r="D680" t="s">
        <v>464</v>
      </c>
      <c r="E680" t="s">
        <v>227</v>
      </c>
      <c r="F680" t="s">
        <v>376</v>
      </c>
      <c r="G680">
        <v>4</v>
      </c>
      <c r="H680">
        <v>4</v>
      </c>
      <c r="I680">
        <v>5</v>
      </c>
      <c r="J680">
        <v>0</v>
      </c>
      <c r="K680">
        <v>48</v>
      </c>
      <c r="L680">
        <v>59</v>
      </c>
      <c r="M680">
        <v>40</v>
      </c>
      <c r="N680">
        <v>0</v>
      </c>
      <c r="O680">
        <v>1</v>
      </c>
      <c r="P680">
        <v>170</v>
      </c>
      <c r="Q680">
        <v>5</v>
      </c>
      <c r="R680" t="s">
        <v>465</v>
      </c>
      <c r="S680" t="str">
        <f t="shared" si="19"/>
        <v>CCW4</v>
      </c>
      <c r="T680">
        <f>VLOOKUP(S680,Mang_Elev!$Q:$R,2,FALSE)</f>
        <v>0.46000000834464999</v>
      </c>
    </row>
    <row r="681" spans="1:20" x14ac:dyDescent="0.25">
      <c r="A681" t="s">
        <v>463</v>
      </c>
      <c r="B681" s="2">
        <v>0.60069444444444442</v>
      </c>
      <c r="C681" t="s">
        <v>420</v>
      </c>
      <c r="D681" t="s">
        <v>464</v>
      </c>
      <c r="E681" t="s">
        <v>227</v>
      </c>
      <c r="F681" t="s">
        <v>376</v>
      </c>
      <c r="G681">
        <v>4</v>
      </c>
      <c r="H681">
        <v>4</v>
      </c>
      <c r="I681">
        <v>3</v>
      </c>
      <c r="J681">
        <v>3</v>
      </c>
      <c r="K681">
        <v>82</v>
      </c>
      <c r="L681">
        <v>57</v>
      </c>
      <c r="M681">
        <v>40</v>
      </c>
      <c r="N681">
        <v>0</v>
      </c>
      <c r="O681">
        <v>3</v>
      </c>
      <c r="P681">
        <v>180</v>
      </c>
      <c r="Q681">
        <v>4</v>
      </c>
      <c r="R681" t="s">
        <v>466</v>
      </c>
      <c r="S681" t="str">
        <f t="shared" si="19"/>
        <v>CCW4</v>
      </c>
      <c r="T681">
        <f>VLOOKUP(S681,Mang_Elev!$Q:$R,2,FALSE)</f>
        <v>0.46000000834464999</v>
      </c>
    </row>
    <row r="682" spans="1:20" x14ac:dyDescent="0.25">
      <c r="A682" t="s">
        <v>463</v>
      </c>
      <c r="B682" s="2">
        <v>0.60069444444444442</v>
      </c>
      <c r="C682" t="s">
        <v>420</v>
      </c>
      <c r="D682" t="s">
        <v>464</v>
      </c>
      <c r="E682" t="s">
        <v>227</v>
      </c>
      <c r="F682" t="s">
        <v>376</v>
      </c>
      <c r="G682">
        <v>4</v>
      </c>
      <c r="H682">
        <v>4</v>
      </c>
      <c r="I682">
        <v>3</v>
      </c>
      <c r="J682">
        <v>3</v>
      </c>
      <c r="K682">
        <v>82</v>
      </c>
      <c r="L682">
        <v>57</v>
      </c>
      <c r="M682">
        <v>40</v>
      </c>
      <c r="N682">
        <v>0</v>
      </c>
      <c r="O682">
        <v>3</v>
      </c>
      <c r="P682">
        <v>225</v>
      </c>
      <c r="Q682">
        <v>5</v>
      </c>
      <c r="R682" t="s">
        <v>466</v>
      </c>
      <c r="S682" t="str">
        <f t="shared" si="19"/>
        <v>CCW4</v>
      </c>
      <c r="T682">
        <f>VLOOKUP(S682,Mang_Elev!$Q:$R,2,FALSE)</f>
        <v>0.46000000834464999</v>
      </c>
    </row>
    <row r="683" spans="1:20" x14ac:dyDescent="0.25">
      <c r="A683" t="s">
        <v>463</v>
      </c>
      <c r="B683" s="2">
        <v>0.60069444444444442</v>
      </c>
      <c r="C683" t="s">
        <v>420</v>
      </c>
      <c r="D683" t="s">
        <v>464</v>
      </c>
      <c r="E683" t="s">
        <v>227</v>
      </c>
      <c r="F683" t="s">
        <v>376</v>
      </c>
      <c r="G683">
        <v>4</v>
      </c>
      <c r="H683">
        <v>4</v>
      </c>
      <c r="I683">
        <v>3</v>
      </c>
      <c r="J683">
        <v>3</v>
      </c>
      <c r="K683">
        <v>82</v>
      </c>
      <c r="L683">
        <v>57</v>
      </c>
      <c r="M683">
        <v>40</v>
      </c>
      <c r="N683">
        <v>0</v>
      </c>
      <c r="O683">
        <v>3</v>
      </c>
      <c r="P683">
        <v>233</v>
      </c>
      <c r="Q683">
        <v>6</v>
      </c>
      <c r="R683" t="s">
        <v>466</v>
      </c>
      <c r="S683" t="str">
        <f t="shared" si="19"/>
        <v>CCW4</v>
      </c>
      <c r="T683">
        <f>VLOOKUP(S683,Mang_Elev!$Q:$R,2,FALSE)</f>
        <v>0.46000000834464999</v>
      </c>
    </row>
    <row r="684" spans="1:20" x14ac:dyDescent="0.25">
      <c r="A684" t="s">
        <v>463</v>
      </c>
      <c r="B684" s="2">
        <v>0.60069444444444442</v>
      </c>
      <c r="C684" t="s">
        <v>420</v>
      </c>
      <c r="D684" t="s">
        <v>464</v>
      </c>
      <c r="E684" t="s">
        <v>227</v>
      </c>
      <c r="F684" t="s">
        <v>376</v>
      </c>
      <c r="G684">
        <v>4</v>
      </c>
      <c r="H684">
        <v>4</v>
      </c>
      <c r="I684">
        <v>3</v>
      </c>
      <c r="J684">
        <v>3</v>
      </c>
      <c r="K684">
        <v>82</v>
      </c>
      <c r="L684">
        <v>57</v>
      </c>
      <c r="M684">
        <v>40</v>
      </c>
      <c r="N684">
        <v>0</v>
      </c>
      <c r="O684">
        <v>3</v>
      </c>
      <c r="P684">
        <v>195</v>
      </c>
      <c r="Q684">
        <v>5</v>
      </c>
      <c r="R684" t="s">
        <v>466</v>
      </c>
      <c r="S684" t="str">
        <f t="shared" si="19"/>
        <v>CCW4</v>
      </c>
      <c r="T684">
        <f>VLOOKUP(S684,Mang_Elev!$Q:$R,2,FALSE)</f>
        <v>0.46000000834464999</v>
      </c>
    </row>
    <row r="685" spans="1:20" x14ac:dyDescent="0.25">
      <c r="A685" t="s">
        <v>463</v>
      </c>
      <c r="B685" s="2">
        <v>0.60069444444444442</v>
      </c>
      <c r="C685" t="s">
        <v>420</v>
      </c>
      <c r="D685" t="s">
        <v>464</v>
      </c>
      <c r="E685" t="s">
        <v>227</v>
      </c>
      <c r="F685" t="s">
        <v>376</v>
      </c>
      <c r="G685">
        <v>4</v>
      </c>
      <c r="H685">
        <v>4</v>
      </c>
      <c r="I685">
        <v>3</v>
      </c>
      <c r="J685">
        <v>3</v>
      </c>
      <c r="K685">
        <v>82</v>
      </c>
      <c r="L685">
        <v>57</v>
      </c>
      <c r="M685">
        <v>40</v>
      </c>
      <c r="N685">
        <v>0</v>
      </c>
      <c r="O685">
        <v>3</v>
      </c>
      <c r="P685">
        <v>190</v>
      </c>
      <c r="Q685">
        <v>5</v>
      </c>
      <c r="R685" t="s">
        <v>466</v>
      </c>
      <c r="S685" t="str">
        <f t="shared" si="19"/>
        <v>CCW4</v>
      </c>
      <c r="T685">
        <f>VLOOKUP(S685,Mang_Elev!$Q:$R,2,FALSE)</f>
        <v>0.46000000834464999</v>
      </c>
    </row>
    <row r="686" spans="1:20" x14ac:dyDescent="0.25">
      <c r="A686" t="s">
        <v>463</v>
      </c>
      <c r="B686" s="2">
        <v>0.60069444444444442</v>
      </c>
      <c r="C686" t="s">
        <v>420</v>
      </c>
      <c r="D686" t="s">
        <v>464</v>
      </c>
      <c r="E686" t="s">
        <v>227</v>
      </c>
      <c r="F686" t="s">
        <v>376</v>
      </c>
      <c r="G686">
        <v>4</v>
      </c>
      <c r="H686">
        <v>4</v>
      </c>
      <c r="I686">
        <v>3</v>
      </c>
      <c r="J686">
        <v>3</v>
      </c>
      <c r="K686">
        <v>82</v>
      </c>
      <c r="L686">
        <v>57</v>
      </c>
      <c r="M686">
        <v>40</v>
      </c>
      <c r="N686">
        <v>0</v>
      </c>
      <c r="O686">
        <v>3</v>
      </c>
      <c r="P686">
        <v>216</v>
      </c>
      <c r="Q686">
        <v>5.5</v>
      </c>
      <c r="R686" t="s">
        <v>466</v>
      </c>
      <c r="S686" t="str">
        <f t="shared" si="19"/>
        <v>CCW4</v>
      </c>
      <c r="T686">
        <f>VLOOKUP(S686,Mang_Elev!$Q:$R,2,FALSE)</f>
        <v>0.46000000834464999</v>
      </c>
    </row>
    <row r="687" spans="1:20" x14ac:dyDescent="0.25">
      <c r="A687" t="s">
        <v>463</v>
      </c>
      <c r="B687" s="2">
        <v>0.60069444444444442</v>
      </c>
      <c r="C687" t="s">
        <v>420</v>
      </c>
      <c r="D687" t="s">
        <v>464</v>
      </c>
      <c r="E687" t="s">
        <v>227</v>
      </c>
      <c r="F687" t="s">
        <v>376</v>
      </c>
      <c r="G687">
        <v>4</v>
      </c>
      <c r="H687">
        <v>4</v>
      </c>
      <c r="I687">
        <v>3</v>
      </c>
      <c r="J687">
        <v>3</v>
      </c>
      <c r="K687">
        <v>82</v>
      </c>
      <c r="L687">
        <v>57</v>
      </c>
      <c r="M687">
        <v>40</v>
      </c>
      <c r="N687">
        <v>0</v>
      </c>
      <c r="O687">
        <v>3</v>
      </c>
      <c r="P687">
        <v>230</v>
      </c>
      <c r="Q687">
        <v>6</v>
      </c>
      <c r="R687" t="s">
        <v>466</v>
      </c>
      <c r="S687" t="str">
        <f t="shared" si="19"/>
        <v>CCW4</v>
      </c>
      <c r="T687">
        <f>VLOOKUP(S687,Mang_Elev!$Q:$R,2,FALSE)</f>
        <v>0.46000000834464999</v>
      </c>
    </row>
    <row r="688" spans="1:20" x14ac:dyDescent="0.25">
      <c r="A688" t="s">
        <v>463</v>
      </c>
      <c r="B688" s="2">
        <v>0.60069444444444442</v>
      </c>
      <c r="C688" t="s">
        <v>420</v>
      </c>
      <c r="D688" t="s">
        <v>464</v>
      </c>
      <c r="E688" t="s">
        <v>227</v>
      </c>
      <c r="F688" t="s">
        <v>376</v>
      </c>
      <c r="G688">
        <v>4</v>
      </c>
      <c r="H688">
        <v>4</v>
      </c>
      <c r="I688">
        <v>3</v>
      </c>
      <c r="J688">
        <v>3</v>
      </c>
      <c r="K688">
        <v>82</v>
      </c>
      <c r="L688">
        <v>57</v>
      </c>
      <c r="M688">
        <v>40</v>
      </c>
      <c r="N688">
        <v>0</v>
      </c>
      <c r="O688">
        <v>3</v>
      </c>
      <c r="P688">
        <v>195</v>
      </c>
      <c r="Q688">
        <v>4.5</v>
      </c>
      <c r="R688" t="s">
        <v>466</v>
      </c>
      <c r="S688" t="str">
        <f t="shared" si="19"/>
        <v>CCW4</v>
      </c>
      <c r="T688">
        <f>VLOOKUP(S688,Mang_Elev!$Q:$R,2,FALSE)</f>
        <v>0.46000000834464999</v>
      </c>
    </row>
    <row r="689" spans="1:20" x14ac:dyDescent="0.25">
      <c r="A689" t="s">
        <v>463</v>
      </c>
      <c r="B689" s="2">
        <v>0.60069444444444442</v>
      </c>
      <c r="C689" t="s">
        <v>420</v>
      </c>
      <c r="D689" t="s">
        <v>464</v>
      </c>
      <c r="E689" t="s">
        <v>227</v>
      </c>
      <c r="F689" t="s">
        <v>376</v>
      </c>
      <c r="G689">
        <v>4</v>
      </c>
      <c r="H689">
        <v>4</v>
      </c>
      <c r="I689">
        <v>3</v>
      </c>
      <c r="J689">
        <v>3</v>
      </c>
      <c r="K689">
        <v>82</v>
      </c>
      <c r="L689">
        <v>57</v>
      </c>
      <c r="M689">
        <v>40</v>
      </c>
      <c r="N689">
        <v>0</v>
      </c>
      <c r="O689">
        <v>3</v>
      </c>
      <c r="P689">
        <v>251</v>
      </c>
      <c r="Q689">
        <v>5.5</v>
      </c>
      <c r="R689" t="s">
        <v>466</v>
      </c>
      <c r="S689" t="str">
        <f t="shared" si="19"/>
        <v>CCW4</v>
      </c>
      <c r="T689">
        <f>VLOOKUP(S689,Mang_Elev!$Q:$R,2,FALSE)</f>
        <v>0.46000000834464999</v>
      </c>
    </row>
    <row r="690" spans="1:20" x14ac:dyDescent="0.25">
      <c r="A690" t="s">
        <v>463</v>
      </c>
      <c r="B690" s="2">
        <v>0.60069444444444442</v>
      </c>
      <c r="C690" t="s">
        <v>420</v>
      </c>
      <c r="D690" t="s">
        <v>464</v>
      </c>
      <c r="E690" t="s">
        <v>227</v>
      </c>
      <c r="F690" t="s">
        <v>376</v>
      </c>
      <c r="G690">
        <v>4</v>
      </c>
      <c r="H690">
        <v>4</v>
      </c>
      <c r="I690">
        <v>3</v>
      </c>
      <c r="J690">
        <v>3</v>
      </c>
      <c r="K690">
        <v>82</v>
      </c>
      <c r="L690">
        <v>57</v>
      </c>
      <c r="M690">
        <v>40</v>
      </c>
      <c r="N690">
        <v>0</v>
      </c>
      <c r="O690">
        <v>3</v>
      </c>
      <c r="P690">
        <v>205</v>
      </c>
      <c r="Q690">
        <v>5</v>
      </c>
      <c r="R690" t="s">
        <v>466</v>
      </c>
      <c r="S690" t="str">
        <f t="shared" si="19"/>
        <v>CCW4</v>
      </c>
      <c r="T690">
        <f>VLOOKUP(S690,Mang_Elev!$Q:$R,2,FALSE)</f>
        <v>0.46000000834464999</v>
      </c>
    </row>
    <row r="691" spans="1:20" x14ac:dyDescent="0.25">
      <c r="A691" t="s">
        <v>463</v>
      </c>
      <c r="B691" s="2">
        <v>0.44444444444444442</v>
      </c>
      <c r="C691" t="s">
        <v>420</v>
      </c>
      <c r="D691" t="s">
        <v>467</v>
      </c>
      <c r="E691" t="s">
        <v>227</v>
      </c>
      <c r="F691" t="s">
        <v>376</v>
      </c>
      <c r="G691">
        <v>1</v>
      </c>
      <c r="H691">
        <f>22+39+29+15</f>
        <v>105</v>
      </c>
      <c r="I691">
        <v>1</v>
      </c>
      <c r="J691">
        <v>1</v>
      </c>
      <c r="K691">
        <v>64</v>
      </c>
      <c r="L691">
        <v>50</v>
      </c>
      <c r="M691">
        <v>50</v>
      </c>
      <c r="N691">
        <v>0</v>
      </c>
      <c r="O691">
        <v>0</v>
      </c>
      <c r="P691">
        <v>300</v>
      </c>
      <c r="Q691">
        <v>7</v>
      </c>
      <c r="R691" t="s">
        <v>468</v>
      </c>
      <c r="S691" t="str">
        <f t="shared" si="19"/>
        <v>CCW1</v>
      </c>
      <c r="T691">
        <f>VLOOKUP(S691,Mang_Elev!$Q:$R,2,FALSE)</f>
        <v>0.32100000000000001</v>
      </c>
    </row>
    <row r="692" spans="1:20" x14ac:dyDescent="0.25">
      <c r="A692" t="s">
        <v>463</v>
      </c>
      <c r="B692" s="2">
        <v>0.44444444444444442</v>
      </c>
      <c r="C692" t="s">
        <v>420</v>
      </c>
      <c r="D692" t="s">
        <v>467</v>
      </c>
      <c r="E692" t="s">
        <v>227</v>
      </c>
      <c r="F692" t="s">
        <v>376</v>
      </c>
      <c r="G692">
        <v>1</v>
      </c>
      <c r="H692">
        <f t="shared" ref="H692:H700" si="20">22+39+29+15</f>
        <v>105</v>
      </c>
      <c r="I692">
        <v>1</v>
      </c>
      <c r="J692">
        <v>1</v>
      </c>
      <c r="K692">
        <v>64</v>
      </c>
      <c r="L692">
        <v>50</v>
      </c>
      <c r="M692">
        <v>50</v>
      </c>
      <c r="N692">
        <v>0</v>
      </c>
      <c r="O692">
        <v>0</v>
      </c>
      <c r="P692">
        <v>339</v>
      </c>
      <c r="Q692">
        <v>7</v>
      </c>
      <c r="R692" t="s">
        <v>468</v>
      </c>
      <c r="S692" t="str">
        <f t="shared" si="19"/>
        <v>CCW1</v>
      </c>
      <c r="T692">
        <f>VLOOKUP(S692,Mang_Elev!$Q:$R,2,FALSE)</f>
        <v>0.32100000000000001</v>
      </c>
    </row>
    <row r="693" spans="1:20" x14ac:dyDescent="0.25">
      <c r="A693" t="s">
        <v>463</v>
      </c>
      <c r="B693" s="2">
        <v>0.44444444444444442</v>
      </c>
      <c r="C693" t="s">
        <v>420</v>
      </c>
      <c r="D693" t="s">
        <v>467</v>
      </c>
      <c r="E693" t="s">
        <v>227</v>
      </c>
      <c r="F693" t="s">
        <v>376</v>
      </c>
      <c r="G693">
        <v>1</v>
      </c>
      <c r="H693">
        <f t="shared" si="20"/>
        <v>105</v>
      </c>
      <c r="I693">
        <v>1</v>
      </c>
      <c r="J693">
        <v>1</v>
      </c>
      <c r="K693">
        <v>64</v>
      </c>
      <c r="L693">
        <v>50</v>
      </c>
      <c r="M693">
        <v>50</v>
      </c>
      <c r="N693">
        <v>0</v>
      </c>
      <c r="O693">
        <v>0</v>
      </c>
      <c r="P693">
        <v>210</v>
      </c>
      <c r="Q693">
        <v>6</v>
      </c>
      <c r="R693" t="s">
        <v>468</v>
      </c>
      <c r="S693" t="str">
        <f t="shared" si="19"/>
        <v>CCW1</v>
      </c>
      <c r="T693">
        <f>VLOOKUP(S693,Mang_Elev!$Q:$R,2,FALSE)</f>
        <v>0.32100000000000001</v>
      </c>
    </row>
    <row r="694" spans="1:20" x14ac:dyDescent="0.25">
      <c r="A694" t="s">
        <v>463</v>
      </c>
      <c r="B694" s="2">
        <v>0.44444444444444442</v>
      </c>
      <c r="C694" t="s">
        <v>420</v>
      </c>
      <c r="D694" t="s">
        <v>467</v>
      </c>
      <c r="E694" t="s">
        <v>227</v>
      </c>
      <c r="F694" t="s">
        <v>376</v>
      </c>
      <c r="G694">
        <v>1</v>
      </c>
      <c r="H694">
        <f t="shared" si="20"/>
        <v>105</v>
      </c>
      <c r="I694">
        <v>1</v>
      </c>
      <c r="J694">
        <v>1</v>
      </c>
      <c r="K694">
        <v>64</v>
      </c>
      <c r="L694">
        <v>50</v>
      </c>
      <c r="M694">
        <v>50</v>
      </c>
      <c r="N694">
        <v>0</v>
      </c>
      <c r="O694">
        <v>0</v>
      </c>
      <c r="P694">
        <v>315</v>
      </c>
      <c r="Q694">
        <v>6.5</v>
      </c>
      <c r="R694" t="s">
        <v>468</v>
      </c>
      <c r="S694" t="str">
        <f t="shared" si="19"/>
        <v>CCW1</v>
      </c>
      <c r="T694">
        <f>VLOOKUP(S694,Mang_Elev!$Q:$R,2,FALSE)</f>
        <v>0.32100000000000001</v>
      </c>
    </row>
    <row r="695" spans="1:20" x14ac:dyDescent="0.25">
      <c r="A695" t="s">
        <v>463</v>
      </c>
      <c r="B695" s="2">
        <v>0.44444444444444442</v>
      </c>
      <c r="C695" t="s">
        <v>420</v>
      </c>
      <c r="D695" t="s">
        <v>467</v>
      </c>
      <c r="E695" t="s">
        <v>227</v>
      </c>
      <c r="F695" t="s">
        <v>376</v>
      </c>
      <c r="G695">
        <v>1</v>
      </c>
      <c r="H695">
        <f t="shared" si="20"/>
        <v>105</v>
      </c>
      <c r="I695">
        <v>1</v>
      </c>
      <c r="J695">
        <v>1</v>
      </c>
      <c r="K695">
        <v>64</v>
      </c>
      <c r="L695">
        <v>50</v>
      </c>
      <c r="M695">
        <v>50</v>
      </c>
      <c r="N695">
        <v>0</v>
      </c>
      <c r="O695">
        <v>0</v>
      </c>
      <c r="P695">
        <v>215</v>
      </c>
      <c r="Q695">
        <v>6</v>
      </c>
      <c r="R695" t="s">
        <v>468</v>
      </c>
      <c r="S695" t="str">
        <f t="shared" si="19"/>
        <v>CCW1</v>
      </c>
      <c r="T695">
        <f>VLOOKUP(S695,Mang_Elev!$Q:$R,2,FALSE)</f>
        <v>0.32100000000000001</v>
      </c>
    </row>
    <row r="696" spans="1:20" x14ac:dyDescent="0.25">
      <c r="A696" t="s">
        <v>463</v>
      </c>
      <c r="B696" s="2">
        <v>0.44444444444444442</v>
      </c>
      <c r="C696" t="s">
        <v>420</v>
      </c>
      <c r="D696" t="s">
        <v>467</v>
      </c>
      <c r="E696" t="s">
        <v>227</v>
      </c>
      <c r="F696" t="s">
        <v>376</v>
      </c>
      <c r="G696">
        <v>1</v>
      </c>
      <c r="H696">
        <f t="shared" si="20"/>
        <v>105</v>
      </c>
      <c r="I696">
        <v>1</v>
      </c>
      <c r="J696">
        <v>1</v>
      </c>
      <c r="K696">
        <v>64</v>
      </c>
      <c r="L696">
        <v>50</v>
      </c>
      <c r="M696">
        <v>50</v>
      </c>
      <c r="N696">
        <v>0</v>
      </c>
      <c r="O696">
        <v>0</v>
      </c>
      <c r="P696">
        <v>216</v>
      </c>
      <c r="Q696">
        <v>6</v>
      </c>
      <c r="R696" t="s">
        <v>468</v>
      </c>
      <c r="S696" t="str">
        <f t="shared" si="19"/>
        <v>CCW1</v>
      </c>
      <c r="T696">
        <f>VLOOKUP(S696,Mang_Elev!$Q:$R,2,FALSE)</f>
        <v>0.32100000000000001</v>
      </c>
    </row>
    <row r="697" spans="1:20" x14ac:dyDescent="0.25">
      <c r="A697" t="s">
        <v>463</v>
      </c>
      <c r="B697" s="2">
        <v>0.44444444444444442</v>
      </c>
      <c r="C697" t="s">
        <v>420</v>
      </c>
      <c r="D697" t="s">
        <v>467</v>
      </c>
      <c r="E697" t="s">
        <v>227</v>
      </c>
      <c r="F697" t="s">
        <v>376</v>
      </c>
      <c r="G697">
        <v>1</v>
      </c>
      <c r="H697">
        <f t="shared" si="20"/>
        <v>105</v>
      </c>
      <c r="I697">
        <v>1</v>
      </c>
      <c r="J697">
        <v>1</v>
      </c>
      <c r="K697">
        <v>64</v>
      </c>
      <c r="L697">
        <v>50</v>
      </c>
      <c r="M697">
        <v>50</v>
      </c>
      <c r="N697">
        <v>0</v>
      </c>
      <c r="O697">
        <v>0</v>
      </c>
      <c r="P697">
        <v>255</v>
      </c>
      <c r="Q697">
        <v>8</v>
      </c>
      <c r="R697" t="s">
        <v>468</v>
      </c>
      <c r="S697" t="str">
        <f t="shared" si="19"/>
        <v>CCW1</v>
      </c>
      <c r="T697">
        <f>VLOOKUP(S697,Mang_Elev!$Q:$R,2,FALSE)</f>
        <v>0.32100000000000001</v>
      </c>
    </row>
    <row r="698" spans="1:20" x14ac:dyDescent="0.25">
      <c r="A698" t="s">
        <v>463</v>
      </c>
      <c r="B698" s="2">
        <v>0.44444444444444442</v>
      </c>
      <c r="C698" t="s">
        <v>420</v>
      </c>
      <c r="D698" t="s">
        <v>467</v>
      </c>
      <c r="E698" t="s">
        <v>227</v>
      </c>
      <c r="F698" t="s">
        <v>376</v>
      </c>
      <c r="G698">
        <v>1</v>
      </c>
      <c r="H698">
        <f t="shared" si="20"/>
        <v>105</v>
      </c>
      <c r="I698">
        <v>1</v>
      </c>
      <c r="J698">
        <v>1</v>
      </c>
      <c r="K698">
        <v>64</v>
      </c>
      <c r="L698">
        <v>50</v>
      </c>
      <c r="M698">
        <v>50</v>
      </c>
      <c r="N698">
        <v>0</v>
      </c>
      <c r="O698">
        <v>0</v>
      </c>
      <c r="P698">
        <v>220</v>
      </c>
      <c r="Q698">
        <v>6.5</v>
      </c>
      <c r="R698" t="s">
        <v>468</v>
      </c>
      <c r="S698" t="str">
        <f t="shared" si="19"/>
        <v>CCW1</v>
      </c>
      <c r="T698">
        <f>VLOOKUP(S698,Mang_Elev!$Q:$R,2,FALSE)</f>
        <v>0.32100000000000001</v>
      </c>
    </row>
    <row r="699" spans="1:20" x14ac:dyDescent="0.25">
      <c r="A699" t="s">
        <v>463</v>
      </c>
      <c r="B699" s="2">
        <v>0.44444444444444442</v>
      </c>
      <c r="C699" t="s">
        <v>420</v>
      </c>
      <c r="D699" t="s">
        <v>467</v>
      </c>
      <c r="E699" t="s">
        <v>227</v>
      </c>
      <c r="F699" t="s">
        <v>376</v>
      </c>
      <c r="G699">
        <v>1</v>
      </c>
      <c r="H699">
        <f t="shared" si="20"/>
        <v>105</v>
      </c>
      <c r="I699">
        <v>1</v>
      </c>
      <c r="J699">
        <v>1</v>
      </c>
      <c r="K699">
        <v>64</v>
      </c>
      <c r="L699">
        <v>50</v>
      </c>
      <c r="M699">
        <v>50</v>
      </c>
      <c r="N699">
        <v>0</v>
      </c>
      <c r="O699">
        <v>0</v>
      </c>
      <c r="P699">
        <v>225</v>
      </c>
      <c r="Q699">
        <v>5.5</v>
      </c>
      <c r="R699" t="s">
        <v>468</v>
      </c>
      <c r="S699" t="str">
        <f t="shared" si="19"/>
        <v>CCW1</v>
      </c>
      <c r="T699">
        <f>VLOOKUP(S699,Mang_Elev!$Q:$R,2,FALSE)</f>
        <v>0.32100000000000001</v>
      </c>
    </row>
    <row r="700" spans="1:20" x14ac:dyDescent="0.25">
      <c r="A700" t="s">
        <v>463</v>
      </c>
      <c r="B700" s="2">
        <v>0.44444444444444442</v>
      </c>
      <c r="C700" t="s">
        <v>420</v>
      </c>
      <c r="D700" t="s">
        <v>467</v>
      </c>
      <c r="E700" t="s">
        <v>227</v>
      </c>
      <c r="F700" t="s">
        <v>376</v>
      </c>
      <c r="G700">
        <v>1</v>
      </c>
      <c r="H700">
        <f t="shared" si="20"/>
        <v>105</v>
      </c>
      <c r="I700">
        <v>1</v>
      </c>
      <c r="J700">
        <v>1</v>
      </c>
      <c r="K700">
        <v>64</v>
      </c>
      <c r="L700">
        <v>50</v>
      </c>
      <c r="M700">
        <v>50</v>
      </c>
      <c r="N700">
        <v>0</v>
      </c>
      <c r="O700">
        <v>0</v>
      </c>
      <c r="P700">
        <v>212</v>
      </c>
      <c r="Q700">
        <v>5</v>
      </c>
      <c r="R700" t="s">
        <v>468</v>
      </c>
      <c r="S700" t="str">
        <f t="shared" si="19"/>
        <v>CCW1</v>
      </c>
      <c r="T700">
        <f>VLOOKUP(S700,Mang_Elev!$Q:$R,2,FALSE)</f>
        <v>0.32100000000000001</v>
      </c>
    </row>
    <row r="701" spans="1:20" x14ac:dyDescent="0.25">
      <c r="A701" t="s">
        <v>463</v>
      </c>
      <c r="B701" s="2">
        <v>0.44444444444444442</v>
      </c>
      <c r="C701" t="s">
        <v>420</v>
      </c>
      <c r="D701" t="s">
        <v>467</v>
      </c>
      <c r="E701" t="s">
        <v>227</v>
      </c>
      <c r="F701" t="s">
        <v>376</v>
      </c>
      <c r="G701">
        <v>1</v>
      </c>
      <c r="H701">
        <v>137</v>
      </c>
      <c r="I701">
        <v>8</v>
      </c>
      <c r="J701">
        <v>0</v>
      </c>
      <c r="K701">
        <v>76</v>
      </c>
      <c r="L701">
        <v>20</v>
      </c>
      <c r="M701">
        <v>80</v>
      </c>
      <c r="N701">
        <v>0</v>
      </c>
      <c r="O701">
        <v>0</v>
      </c>
      <c r="P701">
        <v>271</v>
      </c>
      <c r="Q701">
        <v>5</v>
      </c>
      <c r="R701" t="s">
        <v>422</v>
      </c>
      <c r="S701" t="str">
        <f t="shared" si="19"/>
        <v>CCW1</v>
      </c>
      <c r="T701">
        <f>VLOOKUP(S701,Mang_Elev!$Q:$R,2,FALSE)</f>
        <v>0.32100000000000001</v>
      </c>
    </row>
    <row r="702" spans="1:20" x14ac:dyDescent="0.25">
      <c r="A702" t="s">
        <v>463</v>
      </c>
      <c r="B702" s="2">
        <v>0.44444444444444442</v>
      </c>
      <c r="C702" t="s">
        <v>420</v>
      </c>
      <c r="D702" t="s">
        <v>467</v>
      </c>
      <c r="E702" t="s">
        <v>227</v>
      </c>
      <c r="F702" t="s">
        <v>376</v>
      </c>
      <c r="G702">
        <v>1</v>
      </c>
      <c r="H702">
        <v>137</v>
      </c>
      <c r="I702">
        <v>8</v>
      </c>
      <c r="J702">
        <v>0</v>
      </c>
      <c r="K702">
        <v>76</v>
      </c>
      <c r="L702">
        <v>20</v>
      </c>
      <c r="M702">
        <v>80</v>
      </c>
      <c r="N702">
        <v>0</v>
      </c>
      <c r="O702">
        <v>0</v>
      </c>
      <c r="P702">
        <v>255</v>
      </c>
      <c r="Q702">
        <v>4</v>
      </c>
      <c r="R702" t="s">
        <v>422</v>
      </c>
      <c r="S702" t="str">
        <f t="shared" si="19"/>
        <v>CCW1</v>
      </c>
      <c r="T702">
        <f>VLOOKUP(S702,Mang_Elev!$Q:$R,2,FALSE)</f>
        <v>0.32100000000000001</v>
      </c>
    </row>
    <row r="703" spans="1:20" x14ac:dyDescent="0.25">
      <c r="A703" t="s">
        <v>463</v>
      </c>
      <c r="B703" s="2">
        <v>0.44444444444444442</v>
      </c>
      <c r="C703" t="s">
        <v>420</v>
      </c>
      <c r="D703" t="s">
        <v>467</v>
      </c>
      <c r="E703" t="s">
        <v>227</v>
      </c>
      <c r="F703" t="s">
        <v>376</v>
      </c>
      <c r="G703">
        <v>1</v>
      </c>
      <c r="H703">
        <v>137</v>
      </c>
      <c r="I703">
        <v>8</v>
      </c>
      <c r="J703">
        <v>0</v>
      </c>
      <c r="K703">
        <v>76</v>
      </c>
      <c r="L703">
        <v>20</v>
      </c>
      <c r="M703">
        <v>80</v>
      </c>
      <c r="N703">
        <v>0</v>
      </c>
      <c r="O703">
        <v>0</v>
      </c>
      <c r="P703">
        <v>180</v>
      </c>
      <c r="Q703">
        <v>6</v>
      </c>
      <c r="R703" t="s">
        <v>422</v>
      </c>
      <c r="S703" t="str">
        <f t="shared" si="19"/>
        <v>CCW1</v>
      </c>
      <c r="T703">
        <f>VLOOKUP(S703,Mang_Elev!$Q:$R,2,FALSE)</f>
        <v>0.32100000000000001</v>
      </c>
    </row>
    <row r="704" spans="1:20" x14ac:dyDescent="0.25">
      <c r="A704" t="s">
        <v>463</v>
      </c>
      <c r="B704" s="2">
        <v>0.44444444444444442</v>
      </c>
      <c r="C704" t="s">
        <v>420</v>
      </c>
      <c r="D704" t="s">
        <v>467</v>
      </c>
      <c r="E704" t="s">
        <v>227</v>
      </c>
      <c r="F704" t="s">
        <v>376</v>
      </c>
      <c r="G704">
        <v>1</v>
      </c>
      <c r="H704">
        <v>137</v>
      </c>
      <c r="I704">
        <v>8</v>
      </c>
      <c r="J704">
        <v>0</v>
      </c>
      <c r="K704">
        <v>76</v>
      </c>
      <c r="L704">
        <v>20</v>
      </c>
      <c r="M704">
        <v>80</v>
      </c>
      <c r="N704">
        <v>0</v>
      </c>
      <c r="O704">
        <v>0</v>
      </c>
      <c r="P704">
        <v>242</v>
      </c>
      <c r="Q704">
        <v>5</v>
      </c>
      <c r="R704" t="s">
        <v>422</v>
      </c>
      <c r="S704" t="str">
        <f t="shared" si="19"/>
        <v>CCW1</v>
      </c>
      <c r="T704">
        <f>VLOOKUP(S704,Mang_Elev!$Q:$R,2,FALSE)</f>
        <v>0.32100000000000001</v>
      </c>
    </row>
    <row r="705" spans="1:20" x14ac:dyDescent="0.25">
      <c r="A705" t="s">
        <v>463</v>
      </c>
      <c r="B705" s="2">
        <v>0.44444444444444442</v>
      </c>
      <c r="C705" t="s">
        <v>420</v>
      </c>
      <c r="D705" t="s">
        <v>467</v>
      </c>
      <c r="E705" t="s">
        <v>227</v>
      </c>
      <c r="F705" t="s">
        <v>376</v>
      </c>
      <c r="G705">
        <v>1</v>
      </c>
      <c r="H705">
        <v>137</v>
      </c>
      <c r="I705">
        <v>8</v>
      </c>
      <c r="J705">
        <v>0</v>
      </c>
      <c r="K705">
        <v>76</v>
      </c>
      <c r="L705">
        <v>20</v>
      </c>
      <c r="M705">
        <v>80</v>
      </c>
      <c r="N705">
        <v>0</v>
      </c>
      <c r="O705">
        <v>0</v>
      </c>
      <c r="P705">
        <v>298</v>
      </c>
      <c r="Q705">
        <v>6</v>
      </c>
      <c r="R705" t="s">
        <v>422</v>
      </c>
      <c r="S705" t="str">
        <f t="shared" si="19"/>
        <v>CCW1</v>
      </c>
      <c r="T705">
        <f>VLOOKUP(S705,Mang_Elev!$Q:$R,2,FALSE)</f>
        <v>0.32100000000000001</v>
      </c>
    </row>
    <row r="706" spans="1:20" x14ac:dyDescent="0.25">
      <c r="A706" t="s">
        <v>463</v>
      </c>
      <c r="B706" s="2">
        <v>0.44444444444444442</v>
      </c>
      <c r="C706" t="s">
        <v>420</v>
      </c>
      <c r="D706" t="s">
        <v>467</v>
      </c>
      <c r="E706" t="s">
        <v>227</v>
      </c>
      <c r="F706" t="s">
        <v>376</v>
      </c>
      <c r="G706">
        <v>1</v>
      </c>
      <c r="H706">
        <v>137</v>
      </c>
      <c r="I706">
        <v>8</v>
      </c>
      <c r="J706">
        <v>0</v>
      </c>
      <c r="K706">
        <v>76</v>
      </c>
      <c r="L706">
        <v>20</v>
      </c>
      <c r="M706">
        <v>80</v>
      </c>
      <c r="N706">
        <v>0</v>
      </c>
      <c r="O706">
        <v>0</v>
      </c>
      <c r="P706">
        <v>191</v>
      </c>
      <c r="Q706">
        <v>4</v>
      </c>
      <c r="R706" t="s">
        <v>422</v>
      </c>
      <c r="S706" t="str">
        <f t="shared" si="19"/>
        <v>CCW1</v>
      </c>
      <c r="T706">
        <f>VLOOKUP(S706,Mang_Elev!$Q:$R,2,FALSE)</f>
        <v>0.32100000000000001</v>
      </c>
    </row>
    <row r="707" spans="1:20" x14ac:dyDescent="0.25">
      <c r="A707" t="s">
        <v>463</v>
      </c>
      <c r="B707" s="2">
        <v>0.44444444444444442</v>
      </c>
      <c r="C707" t="s">
        <v>420</v>
      </c>
      <c r="D707" t="s">
        <v>467</v>
      </c>
      <c r="E707" t="s">
        <v>227</v>
      </c>
      <c r="F707" t="s">
        <v>376</v>
      </c>
      <c r="G707">
        <v>1</v>
      </c>
      <c r="H707">
        <v>137</v>
      </c>
      <c r="I707">
        <v>8</v>
      </c>
      <c r="J707">
        <v>0</v>
      </c>
      <c r="K707">
        <v>76</v>
      </c>
      <c r="L707">
        <v>20</v>
      </c>
      <c r="M707">
        <v>80</v>
      </c>
      <c r="N707">
        <v>0</v>
      </c>
      <c r="O707">
        <v>0</v>
      </c>
      <c r="P707">
        <v>308</v>
      </c>
      <c r="Q707">
        <v>7</v>
      </c>
      <c r="R707" t="s">
        <v>422</v>
      </c>
      <c r="S707" t="str">
        <f t="shared" ref="S707:S770" si="21">_xlfn.CONCAT(F707,G707)</f>
        <v>CCW1</v>
      </c>
      <c r="T707">
        <f>VLOOKUP(S707,Mang_Elev!$Q:$R,2,FALSE)</f>
        <v>0.32100000000000001</v>
      </c>
    </row>
    <row r="708" spans="1:20" x14ac:dyDescent="0.25">
      <c r="A708" t="s">
        <v>463</v>
      </c>
      <c r="B708" s="2">
        <v>0.44444444444444442</v>
      </c>
      <c r="C708" t="s">
        <v>420</v>
      </c>
      <c r="D708" t="s">
        <v>467</v>
      </c>
      <c r="E708" t="s">
        <v>227</v>
      </c>
      <c r="F708" t="s">
        <v>376</v>
      </c>
      <c r="G708">
        <v>1</v>
      </c>
      <c r="H708">
        <v>137</v>
      </c>
      <c r="I708">
        <v>8</v>
      </c>
      <c r="J708">
        <v>0</v>
      </c>
      <c r="K708">
        <v>76</v>
      </c>
      <c r="L708">
        <v>20</v>
      </c>
      <c r="M708">
        <v>80</v>
      </c>
      <c r="N708">
        <v>0</v>
      </c>
      <c r="O708">
        <v>0</v>
      </c>
      <c r="P708">
        <v>260</v>
      </c>
      <c r="Q708">
        <v>6</v>
      </c>
      <c r="R708" t="s">
        <v>422</v>
      </c>
      <c r="S708" t="str">
        <f t="shared" si="21"/>
        <v>CCW1</v>
      </c>
      <c r="T708">
        <f>VLOOKUP(S708,Mang_Elev!$Q:$R,2,FALSE)</f>
        <v>0.32100000000000001</v>
      </c>
    </row>
    <row r="709" spans="1:20" x14ac:dyDescent="0.25">
      <c r="A709" t="s">
        <v>463</v>
      </c>
      <c r="B709" s="2">
        <v>0.44444444444444442</v>
      </c>
      <c r="C709" t="s">
        <v>420</v>
      </c>
      <c r="D709" t="s">
        <v>467</v>
      </c>
      <c r="E709" t="s">
        <v>227</v>
      </c>
      <c r="F709" t="s">
        <v>376</v>
      </c>
      <c r="G709">
        <v>1</v>
      </c>
      <c r="H709">
        <v>137</v>
      </c>
      <c r="I709">
        <v>8</v>
      </c>
      <c r="J709">
        <v>0</v>
      </c>
      <c r="K709">
        <v>76</v>
      </c>
      <c r="L709">
        <v>20</v>
      </c>
      <c r="M709">
        <v>80</v>
      </c>
      <c r="N709">
        <v>0</v>
      </c>
      <c r="O709">
        <v>0</v>
      </c>
      <c r="P709">
        <v>200</v>
      </c>
      <c r="Q709">
        <v>6</v>
      </c>
      <c r="R709" t="s">
        <v>422</v>
      </c>
      <c r="S709" t="str">
        <f t="shared" si="21"/>
        <v>CCW1</v>
      </c>
      <c r="T709">
        <f>VLOOKUP(S709,Mang_Elev!$Q:$R,2,FALSE)</f>
        <v>0.32100000000000001</v>
      </c>
    </row>
    <row r="710" spans="1:20" x14ac:dyDescent="0.25">
      <c r="A710" t="s">
        <v>463</v>
      </c>
      <c r="B710" s="2">
        <v>0.44444444444444442</v>
      </c>
      <c r="C710" t="s">
        <v>420</v>
      </c>
      <c r="D710" t="s">
        <v>467</v>
      </c>
      <c r="E710" t="s">
        <v>227</v>
      </c>
      <c r="F710" t="s">
        <v>376</v>
      </c>
      <c r="G710">
        <v>1</v>
      </c>
      <c r="H710">
        <v>137</v>
      </c>
      <c r="I710">
        <v>8</v>
      </c>
      <c r="J710">
        <v>0</v>
      </c>
      <c r="K710">
        <v>76</v>
      </c>
      <c r="L710">
        <v>20</v>
      </c>
      <c r="M710">
        <v>80</v>
      </c>
      <c r="N710">
        <v>0</v>
      </c>
      <c r="O710">
        <v>0</v>
      </c>
      <c r="P710">
        <v>226</v>
      </c>
      <c r="Q710">
        <v>5</v>
      </c>
      <c r="R710" t="s">
        <v>422</v>
      </c>
      <c r="S710" t="str">
        <f t="shared" si="21"/>
        <v>CCW1</v>
      </c>
      <c r="T710">
        <f>VLOOKUP(S710,Mang_Elev!$Q:$R,2,FALSE)</f>
        <v>0.32100000000000001</v>
      </c>
    </row>
    <row r="711" spans="1:20" x14ac:dyDescent="0.25">
      <c r="A711" t="s">
        <v>463</v>
      </c>
      <c r="B711" s="2">
        <v>0.49513888888888885</v>
      </c>
      <c r="C711" t="s">
        <v>420</v>
      </c>
      <c r="D711" t="s">
        <v>467</v>
      </c>
      <c r="E711" t="s">
        <v>227</v>
      </c>
      <c r="F711" t="s">
        <v>376</v>
      </c>
      <c r="G711">
        <v>2</v>
      </c>
      <c r="H711">
        <v>0</v>
      </c>
      <c r="I711">
        <v>1</v>
      </c>
      <c r="J711">
        <v>0</v>
      </c>
      <c r="K711">
        <v>110</v>
      </c>
      <c r="L711">
        <v>0</v>
      </c>
      <c r="M711">
        <v>20</v>
      </c>
      <c r="N711">
        <v>80</v>
      </c>
      <c r="O711">
        <v>0</v>
      </c>
      <c r="P711">
        <v>390</v>
      </c>
      <c r="Q711">
        <v>7</v>
      </c>
      <c r="R711" t="s">
        <v>422</v>
      </c>
      <c r="S711" t="str">
        <f t="shared" si="21"/>
        <v>CCW2</v>
      </c>
      <c r="T711">
        <f>VLOOKUP(S711,Mang_Elev!$Q:$R,2,FALSE)</f>
        <v>0.22900000000000001</v>
      </c>
    </row>
    <row r="712" spans="1:20" x14ac:dyDescent="0.25">
      <c r="A712" t="s">
        <v>463</v>
      </c>
      <c r="B712" s="2">
        <v>0.49513888888888885</v>
      </c>
      <c r="C712" t="s">
        <v>420</v>
      </c>
      <c r="D712" t="s">
        <v>467</v>
      </c>
      <c r="E712" t="s">
        <v>227</v>
      </c>
      <c r="F712" t="s">
        <v>376</v>
      </c>
      <c r="G712">
        <v>2</v>
      </c>
      <c r="H712">
        <v>0</v>
      </c>
      <c r="I712">
        <v>1</v>
      </c>
      <c r="J712">
        <v>0</v>
      </c>
      <c r="K712">
        <v>110</v>
      </c>
      <c r="L712">
        <v>0</v>
      </c>
      <c r="M712">
        <v>20</v>
      </c>
      <c r="N712">
        <v>80</v>
      </c>
      <c r="O712">
        <v>0</v>
      </c>
      <c r="P712">
        <v>440</v>
      </c>
      <c r="Q712">
        <v>6</v>
      </c>
      <c r="R712" t="s">
        <v>422</v>
      </c>
      <c r="S712" t="str">
        <f t="shared" si="21"/>
        <v>CCW2</v>
      </c>
      <c r="T712">
        <f>VLOOKUP(S712,Mang_Elev!$Q:$R,2,FALSE)</f>
        <v>0.22900000000000001</v>
      </c>
    </row>
    <row r="713" spans="1:20" x14ac:dyDescent="0.25">
      <c r="A713" t="s">
        <v>463</v>
      </c>
      <c r="B713" s="2">
        <v>0.49513888888888885</v>
      </c>
      <c r="C713" t="s">
        <v>420</v>
      </c>
      <c r="D713" t="s">
        <v>467</v>
      </c>
      <c r="E713" t="s">
        <v>227</v>
      </c>
      <c r="F713" t="s">
        <v>376</v>
      </c>
      <c r="G713">
        <v>2</v>
      </c>
      <c r="H713">
        <v>0</v>
      </c>
      <c r="I713">
        <v>1</v>
      </c>
      <c r="J713">
        <v>0</v>
      </c>
      <c r="K713">
        <v>110</v>
      </c>
      <c r="L713">
        <v>0</v>
      </c>
      <c r="M713">
        <v>20</v>
      </c>
      <c r="N713">
        <v>80</v>
      </c>
      <c r="O713">
        <v>0</v>
      </c>
      <c r="P713">
        <v>305</v>
      </c>
      <c r="Q713">
        <v>5.5</v>
      </c>
      <c r="R713" t="s">
        <v>422</v>
      </c>
      <c r="S713" t="str">
        <f t="shared" si="21"/>
        <v>CCW2</v>
      </c>
      <c r="T713">
        <f>VLOOKUP(S713,Mang_Elev!$Q:$R,2,FALSE)</f>
        <v>0.22900000000000001</v>
      </c>
    </row>
    <row r="714" spans="1:20" x14ac:dyDescent="0.25">
      <c r="A714" t="s">
        <v>463</v>
      </c>
      <c r="B714" s="2">
        <v>0.49513888888888885</v>
      </c>
      <c r="C714" t="s">
        <v>420</v>
      </c>
      <c r="D714" t="s">
        <v>467</v>
      </c>
      <c r="E714" t="s">
        <v>227</v>
      </c>
      <c r="F714" t="s">
        <v>376</v>
      </c>
      <c r="G714">
        <v>2</v>
      </c>
      <c r="H714">
        <v>0</v>
      </c>
      <c r="I714">
        <v>1</v>
      </c>
      <c r="J714">
        <v>0</v>
      </c>
      <c r="K714">
        <v>110</v>
      </c>
      <c r="L714">
        <v>0</v>
      </c>
      <c r="M714">
        <v>20</v>
      </c>
      <c r="N714">
        <v>80</v>
      </c>
      <c r="O714">
        <v>0</v>
      </c>
      <c r="P714">
        <v>476</v>
      </c>
      <c r="Q714">
        <v>6.5</v>
      </c>
      <c r="R714" t="s">
        <v>422</v>
      </c>
      <c r="S714" t="str">
        <f t="shared" si="21"/>
        <v>CCW2</v>
      </c>
      <c r="T714">
        <f>VLOOKUP(S714,Mang_Elev!$Q:$R,2,FALSE)</f>
        <v>0.22900000000000001</v>
      </c>
    </row>
    <row r="715" spans="1:20" x14ac:dyDescent="0.25">
      <c r="A715" t="s">
        <v>463</v>
      </c>
      <c r="B715" s="2">
        <v>0.49513888888888885</v>
      </c>
      <c r="C715" t="s">
        <v>420</v>
      </c>
      <c r="D715" t="s">
        <v>467</v>
      </c>
      <c r="E715" t="s">
        <v>227</v>
      </c>
      <c r="F715" t="s">
        <v>376</v>
      </c>
      <c r="G715">
        <v>2</v>
      </c>
      <c r="H715">
        <v>0</v>
      </c>
      <c r="I715">
        <v>1</v>
      </c>
      <c r="J715">
        <v>0</v>
      </c>
      <c r="K715">
        <v>110</v>
      </c>
      <c r="L715">
        <v>0</v>
      </c>
      <c r="M715">
        <v>20</v>
      </c>
      <c r="N715">
        <v>80</v>
      </c>
      <c r="O715">
        <v>0</v>
      </c>
      <c r="P715">
        <v>445</v>
      </c>
      <c r="Q715">
        <v>6</v>
      </c>
      <c r="R715" t="s">
        <v>422</v>
      </c>
      <c r="S715" t="str">
        <f t="shared" si="21"/>
        <v>CCW2</v>
      </c>
      <c r="T715">
        <f>VLOOKUP(S715,Mang_Elev!$Q:$R,2,FALSE)</f>
        <v>0.22900000000000001</v>
      </c>
    </row>
    <row r="716" spans="1:20" x14ac:dyDescent="0.25">
      <c r="A716" t="s">
        <v>463</v>
      </c>
      <c r="B716" s="2">
        <v>0.49513888888888885</v>
      </c>
      <c r="C716" t="s">
        <v>420</v>
      </c>
      <c r="D716" t="s">
        <v>467</v>
      </c>
      <c r="E716" t="s">
        <v>227</v>
      </c>
      <c r="F716" t="s">
        <v>376</v>
      </c>
      <c r="G716">
        <v>2</v>
      </c>
      <c r="H716">
        <v>0</v>
      </c>
      <c r="I716">
        <v>1</v>
      </c>
      <c r="J716">
        <v>0</v>
      </c>
      <c r="K716">
        <v>110</v>
      </c>
      <c r="L716">
        <v>0</v>
      </c>
      <c r="M716">
        <v>20</v>
      </c>
      <c r="N716">
        <v>80</v>
      </c>
      <c r="O716">
        <v>0</v>
      </c>
      <c r="P716">
        <v>418</v>
      </c>
      <c r="Q716">
        <v>6</v>
      </c>
      <c r="R716" t="s">
        <v>422</v>
      </c>
      <c r="S716" t="str">
        <f t="shared" si="21"/>
        <v>CCW2</v>
      </c>
      <c r="T716">
        <f>VLOOKUP(S716,Mang_Elev!$Q:$R,2,FALSE)</f>
        <v>0.22900000000000001</v>
      </c>
    </row>
    <row r="717" spans="1:20" x14ac:dyDescent="0.25">
      <c r="A717" t="s">
        <v>463</v>
      </c>
      <c r="B717" s="2">
        <v>0.49513888888888885</v>
      </c>
      <c r="C717" t="s">
        <v>420</v>
      </c>
      <c r="D717" t="s">
        <v>467</v>
      </c>
      <c r="E717" t="s">
        <v>227</v>
      </c>
      <c r="F717" t="s">
        <v>376</v>
      </c>
      <c r="G717">
        <v>2</v>
      </c>
      <c r="H717">
        <v>0</v>
      </c>
      <c r="I717">
        <v>1</v>
      </c>
      <c r="J717">
        <v>0</v>
      </c>
      <c r="K717">
        <v>110</v>
      </c>
      <c r="L717">
        <v>0</v>
      </c>
      <c r="M717">
        <v>20</v>
      </c>
      <c r="N717">
        <v>80</v>
      </c>
      <c r="O717">
        <v>0</v>
      </c>
      <c r="P717">
        <v>455</v>
      </c>
      <c r="Q717">
        <v>5</v>
      </c>
      <c r="R717" t="s">
        <v>422</v>
      </c>
      <c r="S717" t="str">
        <f t="shared" si="21"/>
        <v>CCW2</v>
      </c>
      <c r="T717">
        <f>VLOOKUP(S717,Mang_Elev!$Q:$R,2,FALSE)</f>
        <v>0.22900000000000001</v>
      </c>
    </row>
    <row r="718" spans="1:20" x14ac:dyDescent="0.25">
      <c r="A718" t="s">
        <v>463</v>
      </c>
      <c r="B718" s="2">
        <v>0.49513888888888885</v>
      </c>
      <c r="C718" t="s">
        <v>420</v>
      </c>
      <c r="D718" t="s">
        <v>467</v>
      </c>
      <c r="E718" t="s">
        <v>227</v>
      </c>
      <c r="F718" t="s">
        <v>376</v>
      </c>
      <c r="G718">
        <v>2</v>
      </c>
      <c r="H718">
        <v>0</v>
      </c>
      <c r="I718">
        <v>1</v>
      </c>
      <c r="J718">
        <v>0</v>
      </c>
      <c r="K718">
        <v>110</v>
      </c>
      <c r="L718">
        <v>0</v>
      </c>
      <c r="M718">
        <v>20</v>
      </c>
      <c r="N718">
        <v>80</v>
      </c>
      <c r="O718">
        <v>0</v>
      </c>
      <c r="P718">
        <v>356</v>
      </c>
      <c r="Q718">
        <v>5</v>
      </c>
      <c r="R718" t="s">
        <v>422</v>
      </c>
      <c r="S718" t="str">
        <f t="shared" si="21"/>
        <v>CCW2</v>
      </c>
      <c r="T718">
        <f>VLOOKUP(S718,Mang_Elev!$Q:$R,2,FALSE)</f>
        <v>0.22900000000000001</v>
      </c>
    </row>
    <row r="719" spans="1:20" x14ac:dyDescent="0.25">
      <c r="A719" t="s">
        <v>463</v>
      </c>
      <c r="B719" s="2">
        <v>0.49513888888888885</v>
      </c>
      <c r="C719" t="s">
        <v>420</v>
      </c>
      <c r="D719" t="s">
        <v>467</v>
      </c>
      <c r="E719" t="s">
        <v>227</v>
      </c>
      <c r="F719" t="s">
        <v>376</v>
      </c>
      <c r="G719">
        <v>2</v>
      </c>
      <c r="H719">
        <v>0</v>
      </c>
      <c r="I719">
        <v>1</v>
      </c>
      <c r="J719">
        <v>0</v>
      </c>
      <c r="K719">
        <v>110</v>
      </c>
      <c r="L719">
        <v>0</v>
      </c>
      <c r="M719">
        <v>20</v>
      </c>
      <c r="N719">
        <v>80</v>
      </c>
      <c r="O719">
        <v>0</v>
      </c>
      <c r="P719">
        <v>457</v>
      </c>
      <c r="Q719">
        <v>8</v>
      </c>
      <c r="R719" t="s">
        <v>422</v>
      </c>
      <c r="S719" t="str">
        <f t="shared" si="21"/>
        <v>CCW2</v>
      </c>
      <c r="T719">
        <f>VLOOKUP(S719,Mang_Elev!$Q:$R,2,FALSE)</f>
        <v>0.22900000000000001</v>
      </c>
    </row>
    <row r="720" spans="1:20" x14ac:dyDescent="0.25">
      <c r="A720" t="s">
        <v>463</v>
      </c>
      <c r="B720" s="2">
        <v>0.49513888888888885</v>
      </c>
      <c r="C720" t="s">
        <v>420</v>
      </c>
      <c r="D720" t="s">
        <v>467</v>
      </c>
      <c r="E720" t="s">
        <v>227</v>
      </c>
      <c r="F720" t="s">
        <v>376</v>
      </c>
      <c r="G720">
        <v>2</v>
      </c>
      <c r="H720">
        <v>0</v>
      </c>
      <c r="I720">
        <v>1</v>
      </c>
      <c r="J720">
        <v>0</v>
      </c>
      <c r="K720">
        <v>110</v>
      </c>
      <c r="L720">
        <v>0</v>
      </c>
      <c r="M720">
        <v>20</v>
      </c>
      <c r="N720">
        <v>80</v>
      </c>
      <c r="O720">
        <v>0</v>
      </c>
      <c r="P720">
        <v>400</v>
      </c>
      <c r="Q720">
        <v>6</v>
      </c>
      <c r="R720" t="s">
        <v>422</v>
      </c>
      <c r="S720" t="str">
        <f t="shared" si="21"/>
        <v>CCW2</v>
      </c>
      <c r="T720">
        <f>VLOOKUP(S720,Mang_Elev!$Q:$R,2,FALSE)</f>
        <v>0.22900000000000001</v>
      </c>
    </row>
    <row r="721" spans="1:20" x14ac:dyDescent="0.25">
      <c r="A721" t="s">
        <v>463</v>
      </c>
      <c r="B721" s="2">
        <v>0.49513888888888885</v>
      </c>
      <c r="C721" t="s">
        <v>420</v>
      </c>
      <c r="D721" t="s">
        <v>467</v>
      </c>
      <c r="E721" t="s">
        <v>227</v>
      </c>
      <c r="F721" t="s">
        <v>376</v>
      </c>
      <c r="G721">
        <v>2</v>
      </c>
      <c r="H721">
        <v>0</v>
      </c>
      <c r="I721">
        <v>2</v>
      </c>
      <c r="J721">
        <v>0</v>
      </c>
      <c r="K721">
        <v>91</v>
      </c>
      <c r="L721">
        <v>0</v>
      </c>
      <c r="M721">
        <v>10</v>
      </c>
      <c r="N721">
        <v>90</v>
      </c>
      <c r="O721">
        <v>0</v>
      </c>
      <c r="P721">
        <v>550</v>
      </c>
      <c r="Q721">
        <v>7</v>
      </c>
      <c r="R721" t="s">
        <v>422</v>
      </c>
      <c r="S721" t="str">
        <f t="shared" si="21"/>
        <v>CCW2</v>
      </c>
      <c r="T721">
        <f>VLOOKUP(S721,Mang_Elev!$Q:$R,2,FALSE)</f>
        <v>0.22900000000000001</v>
      </c>
    </row>
    <row r="722" spans="1:20" x14ac:dyDescent="0.25">
      <c r="A722" t="s">
        <v>463</v>
      </c>
      <c r="B722" s="2">
        <v>0.49513888888888885</v>
      </c>
      <c r="C722" t="s">
        <v>420</v>
      </c>
      <c r="D722" t="s">
        <v>467</v>
      </c>
      <c r="E722" t="s">
        <v>227</v>
      </c>
      <c r="F722" t="s">
        <v>376</v>
      </c>
      <c r="G722">
        <v>2</v>
      </c>
      <c r="H722">
        <v>0</v>
      </c>
      <c r="I722">
        <v>2</v>
      </c>
      <c r="J722">
        <v>0</v>
      </c>
      <c r="K722">
        <v>91</v>
      </c>
      <c r="L722">
        <v>0</v>
      </c>
      <c r="M722">
        <v>10</v>
      </c>
      <c r="N722">
        <v>90</v>
      </c>
      <c r="O722">
        <v>0</v>
      </c>
      <c r="P722">
        <v>535</v>
      </c>
      <c r="Q722">
        <v>7</v>
      </c>
      <c r="R722" t="s">
        <v>422</v>
      </c>
      <c r="S722" t="str">
        <f t="shared" si="21"/>
        <v>CCW2</v>
      </c>
      <c r="T722">
        <f>VLOOKUP(S722,Mang_Elev!$Q:$R,2,FALSE)</f>
        <v>0.22900000000000001</v>
      </c>
    </row>
    <row r="723" spans="1:20" x14ac:dyDescent="0.25">
      <c r="A723" t="s">
        <v>463</v>
      </c>
      <c r="B723" s="2">
        <v>0.49513888888888885</v>
      </c>
      <c r="C723" t="s">
        <v>420</v>
      </c>
      <c r="D723" t="s">
        <v>467</v>
      </c>
      <c r="E723" t="s">
        <v>227</v>
      </c>
      <c r="F723" t="s">
        <v>376</v>
      </c>
      <c r="G723">
        <v>2</v>
      </c>
      <c r="H723">
        <v>0</v>
      </c>
      <c r="I723">
        <v>2</v>
      </c>
      <c r="J723">
        <v>0</v>
      </c>
      <c r="K723">
        <v>91</v>
      </c>
      <c r="L723">
        <v>0</v>
      </c>
      <c r="M723">
        <v>10</v>
      </c>
      <c r="N723">
        <v>90</v>
      </c>
      <c r="O723">
        <v>0</v>
      </c>
      <c r="P723">
        <v>480</v>
      </c>
      <c r="Q723">
        <v>8</v>
      </c>
      <c r="R723" t="s">
        <v>422</v>
      </c>
      <c r="S723" t="str">
        <f t="shared" si="21"/>
        <v>CCW2</v>
      </c>
      <c r="T723">
        <f>VLOOKUP(S723,Mang_Elev!$Q:$R,2,FALSE)</f>
        <v>0.22900000000000001</v>
      </c>
    </row>
    <row r="724" spans="1:20" x14ac:dyDescent="0.25">
      <c r="A724" t="s">
        <v>463</v>
      </c>
      <c r="B724" s="2">
        <v>0.49513888888888885</v>
      </c>
      <c r="C724" t="s">
        <v>420</v>
      </c>
      <c r="D724" t="s">
        <v>467</v>
      </c>
      <c r="E724" t="s">
        <v>227</v>
      </c>
      <c r="F724" t="s">
        <v>376</v>
      </c>
      <c r="G724">
        <v>2</v>
      </c>
      <c r="H724">
        <v>0</v>
      </c>
      <c r="I724">
        <v>2</v>
      </c>
      <c r="J724">
        <v>0</v>
      </c>
      <c r="K724">
        <v>91</v>
      </c>
      <c r="L724">
        <v>0</v>
      </c>
      <c r="M724">
        <v>10</v>
      </c>
      <c r="N724">
        <v>90</v>
      </c>
      <c r="O724">
        <v>0</v>
      </c>
      <c r="P724">
        <v>425</v>
      </c>
      <c r="Q724">
        <v>6</v>
      </c>
      <c r="R724" t="s">
        <v>422</v>
      </c>
      <c r="S724" t="str">
        <f t="shared" si="21"/>
        <v>CCW2</v>
      </c>
      <c r="T724">
        <f>VLOOKUP(S724,Mang_Elev!$Q:$R,2,FALSE)</f>
        <v>0.22900000000000001</v>
      </c>
    </row>
    <row r="725" spans="1:20" x14ac:dyDescent="0.25">
      <c r="A725" t="s">
        <v>463</v>
      </c>
      <c r="B725" s="2">
        <v>0.49513888888888885</v>
      </c>
      <c r="C725" t="s">
        <v>420</v>
      </c>
      <c r="D725" t="s">
        <v>467</v>
      </c>
      <c r="E725" t="s">
        <v>227</v>
      </c>
      <c r="F725" t="s">
        <v>376</v>
      </c>
      <c r="G725">
        <v>2</v>
      </c>
      <c r="H725">
        <v>0</v>
      </c>
      <c r="I725">
        <v>2</v>
      </c>
      <c r="J725">
        <v>0</v>
      </c>
      <c r="K725">
        <v>91</v>
      </c>
      <c r="L725">
        <v>0</v>
      </c>
      <c r="M725">
        <v>10</v>
      </c>
      <c r="N725">
        <v>90</v>
      </c>
      <c r="O725">
        <v>0</v>
      </c>
      <c r="P725">
        <v>355</v>
      </c>
      <c r="Q725">
        <v>7</v>
      </c>
      <c r="R725" t="s">
        <v>422</v>
      </c>
      <c r="S725" t="str">
        <f t="shared" si="21"/>
        <v>CCW2</v>
      </c>
      <c r="T725">
        <f>VLOOKUP(S725,Mang_Elev!$Q:$R,2,FALSE)</f>
        <v>0.22900000000000001</v>
      </c>
    </row>
    <row r="726" spans="1:20" x14ac:dyDescent="0.25">
      <c r="A726" t="s">
        <v>463</v>
      </c>
      <c r="B726" s="2">
        <v>0.49513888888888885</v>
      </c>
      <c r="C726" t="s">
        <v>420</v>
      </c>
      <c r="D726" t="s">
        <v>467</v>
      </c>
      <c r="E726" t="s">
        <v>227</v>
      </c>
      <c r="F726" t="s">
        <v>376</v>
      </c>
      <c r="G726">
        <v>2</v>
      </c>
      <c r="H726">
        <v>0</v>
      </c>
      <c r="I726">
        <v>2</v>
      </c>
      <c r="J726">
        <v>0</v>
      </c>
      <c r="K726">
        <v>91</v>
      </c>
      <c r="L726">
        <v>0</v>
      </c>
      <c r="M726">
        <v>10</v>
      </c>
      <c r="N726">
        <v>90</v>
      </c>
      <c r="O726">
        <v>0</v>
      </c>
      <c r="P726">
        <v>466</v>
      </c>
      <c r="Q726">
        <v>6</v>
      </c>
      <c r="R726" t="s">
        <v>422</v>
      </c>
      <c r="S726" t="str">
        <f t="shared" si="21"/>
        <v>CCW2</v>
      </c>
      <c r="T726">
        <f>VLOOKUP(S726,Mang_Elev!$Q:$R,2,FALSE)</f>
        <v>0.22900000000000001</v>
      </c>
    </row>
    <row r="727" spans="1:20" x14ac:dyDescent="0.25">
      <c r="A727" t="s">
        <v>463</v>
      </c>
      <c r="B727" s="2">
        <v>0.49513888888888885</v>
      </c>
      <c r="C727" t="s">
        <v>420</v>
      </c>
      <c r="D727" t="s">
        <v>467</v>
      </c>
      <c r="E727" t="s">
        <v>227</v>
      </c>
      <c r="F727" t="s">
        <v>376</v>
      </c>
      <c r="G727">
        <v>2</v>
      </c>
      <c r="H727">
        <v>0</v>
      </c>
      <c r="I727">
        <v>2</v>
      </c>
      <c r="J727">
        <v>0</v>
      </c>
      <c r="K727">
        <v>91</v>
      </c>
      <c r="L727">
        <v>0</v>
      </c>
      <c r="M727">
        <v>10</v>
      </c>
      <c r="N727">
        <v>90</v>
      </c>
      <c r="O727">
        <v>0</v>
      </c>
      <c r="P727">
        <v>450</v>
      </c>
      <c r="Q727">
        <v>7</v>
      </c>
      <c r="R727" t="s">
        <v>422</v>
      </c>
      <c r="S727" t="str">
        <f t="shared" si="21"/>
        <v>CCW2</v>
      </c>
      <c r="T727">
        <f>VLOOKUP(S727,Mang_Elev!$Q:$R,2,FALSE)</f>
        <v>0.22900000000000001</v>
      </c>
    </row>
    <row r="728" spans="1:20" x14ac:dyDescent="0.25">
      <c r="A728" t="s">
        <v>463</v>
      </c>
      <c r="B728" s="2">
        <v>0.49513888888888885</v>
      </c>
      <c r="C728" t="s">
        <v>420</v>
      </c>
      <c r="D728" t="s">
        <v>467</v>
      </c>
      <c r="E728" t="s">
        <v>227</v>
      </c>
      <c r="F728" t="s">
        <v>376</v>
      </c>
      <c r="G728">
        <v>2</v>
      </c>
      <c r="H728">
        <v>0</v>
      </c>
      <c r="I728">
        <v>2</v>
      </c>
      <c r="J728">
        <v>0</v>
      </c>
      <c r="K728">
        <v>91</v>
      </c>
      <c r="L728">
        <v>0</v>
      </c>
      <c r="M728">
        <v>10</v>
      </c>
      <c r="N728">
        <v>90</v>
      </c>
      <c r="O728">
        <v>0</v>
      </c>
      <c r="P728">
        <v>490</v>
      </c>
      <c r="Q728">
        <v>7</v>
      </c>
      <c r="R728" t="s">
        <v>422</v>
      </c>
      <c r="S728" t="str">
        <f t="shared" si="21"/>
        <v>CCW2</v>
      </c>
      <c r="T728">
        <f>VLOOKUP(S728,Mang_Elev!$Q:$R,2,FALSE)</f>
        <v>0.22900000000000001</v>
      </c>
    </row>
    <row r="729" spans="1:20" x14ac:dyDescent="0.25">
      <c r="A729" t="s">
        <v>463</v>
      </c>
      <c r="B729" s="2">
        <v>0.49513888888888885</v>
      </c>
      <c r="C729" t="s">
        <v>420</v>
      </c>
      <c r="D729" t="s">
        <v>467</v>
      </c>
      <c r="E729" t="s">
        <v>227</v>
      </c>
      <c r="F729" t="s">
        <v>376</v>
      </c>
      <c r="G729">
        <v>2</v>
      </c>
      <c r="H729">
        <v>0</v>
      </c>
      <c r="I729">
        <v>2</v>
      </c>
      <c r="J729">
        <v>0</v>
      </c>
      <c r="K729">
        <v>91</v>
      </c>
      <c r="L729">
        <v>0</v>
      </c>
      <c r="M729">
        <v>10</v>
      </c>
      <c r="N729">
        <v>90</v>
      </c>
      <c r="O729">
        <v>0</v>
      </c>
      <c r="P729">
        <v>536</v>
      </c>
      <c r="Q729">
        <v>7</v>
      </c>
      <c r="R729" t="s">
        <v>422</v>
      </c>
      <c r="S729" t="str">
        <f t="shared" si="21"/>
        <v>CCW2</v>
      </c>
      <c r="T729">
        <f>VLOOKUP(S729,Mang_Elev!$Q:$R,2,FALSE)</f>
        <v>0.22900000000000001</v>
      </c>
    </row>
    <row r="730" spans="1:20" x14ac:dyDescent="0.25">
      <c r="A730" t="s">
        <v>463</v>
      </c>
      <c r="B730" s="2">
        <v>0.49513888888888885</v>
      </c>
      <c r="C730" t="s">
        <v>420</v>
      </c>
      <c r="D730" t="s">
        <v>467</v>
      </c>
      <c r="E730" t="s">
        <v>227</v>
      </c>
      <c r="F730" t="s">
        <v>376</v>
      </c>
      <c r="G730">
        <v>2</v>
      </c>
      <c r="H730">
        <v>0</v>
      </c>
      <c r="I730">
        <v>2</v>
      </c>
      <c r="J730">
        <v>0</v>
      </c>
      <c r="K730">
        <v>91</v>
      </c>
      <c r="L730">
        <v>0</v>
      </c>
      <c r="M730">
        <v>10</v>
      </c>
      <c r="N730">
        <v>90</v>
      </c>
      <c r="O730">
        <v>0</v>
      </c>
      <c r="P730">
        <v>400</v>
      </c>
      <c r="Q730">
        <v>7</v>
      </c>
      <c r="R730" t="s">
        <v>422</v>
      </c>
      <c r="S730" t="str">
        <f t="shared" si="21"/>
        <v>CCW2</v>
      </c>
      <c r="T730">
        <f>VLOOKUP(S730,Mang_Elev!$Q:$R,2,FALSE)</f>
        <v>0.22900000000000001</v>
      </c>
    </row>
    <row r="731" spans="1:20" x14ac:dyDescent="0.25">
      <c r="A731" t="s">
        <v>463</v>
      </c>
      <c r="B731" s="2">
        <v>0.625</v>
      </c>
      <c r="C731" t="s">
        <v>420</v>
      </c>
      <c r="D731" t="s">
        <v>464</v>
      </c>
      <c r="E731" t="s">
        <v>227</v>
      </c>
      <c r="F731" t="s">
        <v>376</v>
      </c>
      <c r="G731">
        <v>5</v>
      </c>
      <c r="H731">
        <v>0</v>
      </c>
      <c r="I731">
        <v>0</v>
      </c>
      <c r="J731">
        <v>0</v>
      </c>
      <c r="K731">
        <v>35</v>
      </c>
      <c r="L731">
        <v>20</v>
      </c>
      <c r="M731">
        <v>80</v>
      </c>
      <c r="N731">
        <v>0</v>
      </c>
      <c r="O731">
        <v>0</v>
      </c>
      <c r="P731">
        <v>310</v>
      </c>
      <c r="Q731">
        <v>5</v>
      </c>
      <c r="S731" t="str">
        <f t="shared" si="21"/>
        <v>CCW5</v>
      </c>
      <c r="T731">
        <f>VLOOKUP(S731,Mang_Elev!$Q:$R,2,FALSE)</f>
        <v>0.28999999165535001</v>
      </c>
    </row>
    <row r="732" spans="1:20" x14ac:dyDescent="0.25">
      <c r="A732" t="s">
        <v>463</v>
      </c>
      <c r="B732" s="2">
        <v>0.625</v>
      </c>
      <c r="C732" t="s">
        <v>420</v>
      </c>
      <c r="D732" t="s">
        <v>464</v>
      </c>
      <c r="E732" t="s">
        <v>227</v>
      </c>
      <c r="F732" t="s">
        <v>376</v>
      </c>
      <c r="G732">
        <v>5</v>
      </c>
      <c r="H732">
        <v>0</v>
      </c>
      <c r="I732">
        <v>0</v>
      </c>
      <c r="J732">
        <v>0</v>
      </c>
      <c r="K732">
        <v>35</v>
      </c>
      <c r="L732">
        <v>20</v>
      </c>
      <c r="M732">
        <v>80</v>
      </c>
      <c r="N732">
        <v>0</v>
      </c>
      <c r="O732">
        <v>0</v>
      </c>
      <c r="P732">
        <v>270</v>
      </c>
      <c r="Q732">
        <v>4</v>
      </c>
      <c r="S732" t="str">
        <f t="shared" si="21"/>
        <v>CCW5</v>
      </c>
      <c r="T732">
        <f>VLOOKUP(S732,Mang_Elev!$Q:$R,2,FALSE)</f>
        <v>0.28999999165535001</v>
      </c>
    </row>
    <row r="733" spans="1:20" x14ac:dyDescent="0.25">
      <c r="A733" t="s">
        <v>463</v>
      </c>
      <c r="B733" s="2">
        <v>0.625</v>
      </c>
      <c r="C733" t="s">
        <v>420</v>
      </c>
      <c r="D733" t="s">
        <v>464</v>
      </c>
      <c r="E733" t="s">
        <v>227</v>
      </c>
      <c r="F733" t="s">
        <v>376</v>
      </c>
      <c r="G733">
        <v>5</v>
      </c>
      <c r="H733">
        <v>0</v>
      </c>
      <c r="I733">
        <v>0</v>
      </c>
      <c r="J733">
        <v>0</v>
      </c>
      <c r="K733">
        <v>35</v>
      </c>
      <c r="L733">
        <v>20</v>
      </c>
      <c r="M733">
        <v>80</v>
      </c>
      <c r="N733">
        <v>0</v>
      </c>
      <c r="O733">
        <v>0</v>
      </c>
      <c r="P733">
        <v>285</v>
      </c>
      <c r="Q733">
        <v>5</v>
      </c>
      <c r="S733" t="str">
        <f t="shared" si="21"/>
        <v>CCW5</v>
      </c>
      <c r="T733">
        <f>VLOOKUP(S733,Mang_Elev!$Q:$R,2,FALSE)</f>
        <v>0.28999999165535001</v>
      </c>
    </row>
    <row r="734" spans="1:20" x14ac:dyDescent="0.25">
      <c r="A734" t="s">
        <v>463</v>
      </c>
      <c r="B734" s="2">
        <v>0.625</v>
      </c>
      <c r="C734" t="s">
        <v>420</v>
      </c>
      <c r="D734" t="s">
        <v>464</v>
      </c>
      <c r="E734" t="s">
        <v>227</v>
      </c>
      <c r="F734" t="s">
        <v>376</v>
      </c>
      <c r="G734">
        <v>5</v>
      </c>
      <c r="H734">
        <v>0</v>
      </c>
      <c r="I734">
        <v>0</v>
      </c>
      <c r="J734">
        <v>0</v>
      </c>
      <c r="K734">
        <v>35</v>
      </c>
      <c r="L734">
        <v>20</v>
      </c>
      <c r="M734">
        <v>80</v>
      </c>
      <c r="N734">
        <v>0</v>
      </c>
      <c r="O734">
        <v>0</v>
      </c>
      <c r="P734">
        <v>250</v>
      </c>
      <c r="Q734">
        <v>5</v>
      </c>
      <c r="S734" t="str">
        <f t="shared" si="21"/>
        <v>CCW5</v>
      </c>
      <c r="T734">
        <f>VLOOKUP(S734,Mang_Elev!$Q:$R,2,FALSE)</f>
        <v>0.28999999165535001</v>
      </c>
    </row>
    <row r="735" spans="1:20" x14ac:dyDescent="0.25">
      <c r="A735" t="s">
        <v>463</v>
      </c>
      <c r="B735" s="2">
        <v>0.625</v>
      </c>
      <c r="C735" t="s">
        <v>420</v>
      </c>
      <c r="D735" t="s">
        <v>464</v>
      </c>
      <c r="E735" t="s">
        <v>227</v>
      </c>
      <c r="F735" t="s">
        <v>376</v>
      </c>
      <c r="G735">
        <v>5</v>
      </c>
      <c r="H735">
        <v>0</v>
      </c>
      <c r="I735">
        <v>0</v>
      </c>
      <c r="J735">
        <v>0</v>
      </c>
      <c r="K735">
        <v>35</v>
      </c>
      <c r="L735">
        <v>20</v>
      </c>
      <c r="M735">
        <v>80</v>
      </c>
      <c r="N735">
        <v>0</v>
      </c>
      <c r="O735">
        <v>0</v>
      </c>
      <c r="P735">
        <v>315</v>
      </c>
      <c r="Q735">
        <v>6</v>
      </c>
      <c r="S735" t="str">
        <f t="shared" si="21"/>
        <v>CCW5</v>
      </c>
      <c r="T735">
        <f>VLOOKUP(S735,Mang_Elev!$Q:$R,2,FALSE)</f>
        <v>0.28999999165535001</v>
      </c>
    </row>
    <row r="736" spans="1:20" x14ac:dyDescent="0.25">
      <c r="A736" t="s">
        <v>463</v>
      </c>
      <c r="B736" s="2">
        <v>0.625</v>
      </c>
      <c r="C736" t="s">
        <v>420</v>
      </c>
      <c r="D736" t="s">
        <v>464</v>
      </c>
      <c r="E736" t="s">
        <v>227</v>
      </c>
      <c r="F736" t="s">
        <v>376</v>
      </c>
      <c r="G736">
        <v>5</v>
      </c>
      <c r="H736">
        <v>0</v>
      </c>
      <c r="I736">
        <v>0</v>
      </c>
      <c r="J736">
        <v>0</v>
      </c>
      <c r="K736">
        <v>35</v>
      </c>
      <c r="L736">
        <v>20</v>
      </c>
      <c r="M736">
        <v>80</v>
      </c>
      <c r="N736">
        <v>0</v>
      </c>
      <c r="O736">
        <v>0</v>
      </c>
      <c r="P736">
        <v>278</v>
      </c>
      <c r="Q736">
        <v>4.5</v>
      </c>
      <c r="S736" t="str">
        <f t="shared" si="21"/>
        <v>CCW5</v>
      </c>
      <c r="T736">
        <f>VLOOKUP(S736,Mang_Elev!$Q:$R,2,FALSE)</f>
        <v>0.28999999165535001</v>
      </c>
    </row>
    <row r="737" spans="1:20" x14ac:dyDescent="0.25">
      <c r="A737" t="s">
        <v>463</v>
      </c>
      <c r="B737" s="2">
        <v>0.625</v>
      </c>
      <c r="C737" t="s">
        <v>420</v>
      </c>
      <c r="D737" t="s">
        <v>464</v>
      </c>
      <c r="E737" t="s">
        <v>227</v>
      </c>
      <c r="F737" t="s">
        <v>376</v>
      </c>
      <c r="G737">
        <v>5</v>
      </c>
      <c r="H737">
        <v>0</v>
      </c>
      <c r="I737">
        <v>0</v>
      </c>
      <c r="J737">
        <v>0</v>
      </c>
      <c r="K737">
        <v>35</v>
      </c>
      <c r="L737">
        <v>20</v>
      </c>
      <c r="M737">
        <v>80</v>
      </c>
      <c r="N737">
        <v>0</v>
      </c>
      <c r="O737">
        <v>0</v>
      </c>
      <c r="P737">
        <v>180</v>
      </c>
      <c r="Q737">
        <v>5</v>
      </c>
      <c r="S737" t="str">
        <f t="shared" si="21"/>
        <v>CCW5</v>
      </c>
      <c r="T737">
        <f>VLOOKUP(S737,Mang_Elev!$Q:$R,2,FALSE)</f>
        <v>0.28999999165535001</v>
      </c>
    </row>
    <row r="738" spans="1:20" x14ac:dyDescent="0.25">
      <c r="A738" t="s">
        <v>463</v>
      </c>
      <c r="B738" s="2">
        <v>0.625</v>
      </c>
      <c r="C738" t="s">
        <v>420</v>
      </c>
      <c r="D738" t="s">
        <v>464</v>
      </c>
      <c r="E738" t="s">
        <v>227</v>
      </c>
      <c r="F738" t="s">
        <v>376</v>
      </c>
      <c r="G738">
        <v>5</v>
      </c>
      <c r="H738">
        <v>0</v>
      </c>
      <c r="I738">
        <v>0</v>
      </c>
      <c r="J738">
        <v>0</v>
      </c>
      <c r="K738">
        <v>35</v>
      </c>
      <c r="L738">
        <v>20</v>
      </c>
      <c r="M738">
        <v>80</v>
      </c>
      <c r="N738">
        <v>0</v>
      </c>
      <c r="O738">
        <v>0</v>
      </c>
      <c r="P738">
        <v>280</v>
      </c>
      <c r="Q738">
        <v>4.5</v>
      </c>
      <c r="S738" t="str">
        <f t="shared" si="21"/>
        <v>CCW5</v>
      </c>
      <c r="T738">
        <f>VLOOKUP(S738,Mang_Elev!$Q:$R,2,FALSE)</f>
        <v>0.28999999165535001</v>
      </c>
    </row>
    <row r="739" spans="1:20" x14ac:dyDescent="0.25">
      <c r="A739" t="s">
        <v>463</v>
      </c>
      <c r="B739" s="2">
        <v>0.625</v>
      </c>
      <c r="C739" t="s">
        <v>420</v>
      </c>
      <c r="D739" t="s">
        <v>464</v>
      </c>
      <c r="E739" t="s">
        <v>227</v>
      </c>
      <c r="F739" t="s">
        <v>376</v>
      </c>
      <c r="G739">
        <v>5</v>
      </c>
      <c r="H739">
        <v>0</v>
      </c>
      <c r="I739">
        <v>0</v>
      </c>
      <c r="J739">
        <v>0</v>
      </c>
      <c r="K739">
        <v>35</v>
      </c>
      <c r="L739">
        <v>20</v>
      </c>
      <c r="M739">
        <v>80</v>
      </c>
      <c r="N739">
        <v>0</v>
      </c>
      <c r="O739">
        <v>0</v>
      </c>
      <c r="P739">
        <v>155</v>
      </c>
      <c r="Q739">
        <v>3.5</v>
      </c>
      <c r="S739" t="str">
        <f t="shared" si="21"/>
        <v>CCW5</v>
      </c>
      <c r="T739">
        <f>VLOOKUP(S739,Mang_Elev!$Q:$R,2,FALSE)</f>
        <v>0.28999999165535001</v>
      </c>
    </row>
    <row r="740" spans="1:20" x14ac:dyDescent="0.25">
      <c r="A740" t="s">
        <v>463</v>
      </c>
      <c r="B740" s="2">
        <v>0.625</v>
      </c>
      <c r="C740" t="s">
        <v>420</v>
      </c>
      <c r="D740" t="s">
        <v>464</v>
      </c>
      <c r="E740" t="s">
        <v>227</v>
      </c>
      <c r="F740" t="s">
        <v>376</v>
      </c>
      <c r="G740">
        <v>5</v>
      </c>
      <c r="H740">
        <v>0</v>
      </c>
      <c r="I740">
        <v>0</v>
      </c>
      <c r="J740">
        <v>0</v>
      </c>
      <c r="K740">
        <v>35</v>
      </c>
      <c r="L740">
        <v>20</v>
      </c>
      <c r="M740">
        <v>80</v>
      </c>
      <c r="N740">
        <v>0</v>
      </c>
      <c r="O740">
        <v>0</v>
      </c>
      <c r="P740">
        <v>170</v>
      </c>
      <c r="Q740">
        <v>5</v>
      </c>
      <c r="S740" t="str">
        <f t="shared" si="21"/>
        <v>CCW5</v>
      </c>
      <c r="T740">
        <f>VLOOKUP(S740,Mang_Elev!$Q:$R,2,FALSE)</f>
        <v>0.28999999165535001</v>
      </c>
    </row>
    <row r="741" spans="1:20" x14ac:dyDescent="0.25">
      <c r="A741" t="s">
        <v>463</v>
      </c>
      <c r="B741" s="2">
        <v>0.625</v>
      </c>
      <c r="C741" t="s">
        <v>420</v>
      </c>
      <c r="D741" t="s">
        <v>464</v>
      </c>
      <c r="E741" t="s">
        <v>227</v>
      </c>
      <c r="F741" t="s">
        <v>376</v>
      </c>
      <c r="G741">
        <v>5</v>
      </c>
      <c r="H741">
        <v>0</v>
      </c>
      <c r="I741">
        <v>1</v>
      </c>
      <c r="J741">
        <v>0</v>
      </c>
      <c r="K741">
        <v>63</v>
      </c>
      <c r="L741">
        <v>15</v>
      </c>
      <c r="M741">
        <v>85</v>
      </c>
      <c r="N741">
        <v>0</v>
      </c>
      <c r="O741">
        <v>0</v>
      </c>
      <c r="P741">
        <v>260</v>
      </c>
      <c r="Q741">
        <v>6</v>
      </c>
      <c r="S741" t="str">
        <f t="shared" si="21"/>
        <v>CCW5</v>
      </c>
      <c r="T741">
        <f>VLOOKUP(S741,Mang_Elev!$Q:$R,2,FALSE)</f>
        <v>0.28999999165535001</v>
      </c>
    </row>
    <row r="742" spans="1:20" x14ac:dyDescent="0.25">
      <c r="A742" t="s">
        <v>463</v>
      </c>
      <c r="B742" s="2">
        <v>0.625</v>
      </c>
      <c r="C742" t="s">
        <v>420</v>
      </c>
      <c r="D742" t="s">
        <v>464</v>
      </c>
      <c r="E742" t="s">
        <v>227</v>
      </c>
      <c r="F742" t="s">
        <v>376</v>
      </c>
      <c r="G742">
        <v>5</v>
      </c>
      <c r="H742">
        <v>0</v>
      </c>
      <c r="I742">
        <v>1</v>
      </c>
      <c r="J742">
        <v>0</v>
      </c>
      <c r="K742">
        <v>63</v>
      </c>
      <c r="L742">
        <v>15</v>
      </c>
      <c r="M742">
        <v>85</v>
      </c>
      <c r="N742">
        <v>0</v>
      </c>
      <c r="O742">
        <v>0</v>
      </c>
      <c r="P742">
        <v>230</v>
      </c>
      <c r="Q742">
        <v>5</v>
      </c>
      <c r="S742" t="str">
        <f t="shared" si="21"/>
        <v>CCW5</v>
      </c>
      <c r="T742">
        <f>VLOOKUP(S742,Mang_Elev!$Q:$R,2,FALSE)</f>
        <v>0.28999999165535001</v>
      </c>
    </row>
    <row r="743" spans="1:20" x14ac:dyDescent="0.25">
      <c r="A743" t="s">
        <v>463</v>
      </c>
      <c r="B743" s="2">
        <v>0.625</v>
      </c>
      <c r="C743" t="s">
        <v>420</v>
      </c>
      <c r="D743" t="s">
        <v>464</v>
      </c>
      <c r="E743" t="s">
        <v>227</v>
      </c>
      <c r="F743" t="s">
        <v>376</v>
      </c>
      <c r="G743">
        <v>5</v>
      </c>
      <c r="H743">
        <v>0</v>
      </c>
      <c r="I743">
        <v>1</v>
      </c>
      <c r="J743">
        <v>0</v>
      </c>
      <c r="K743">
        <v>63</v>
      </c>
      <c r="L743">
        <v>15</v>
      </c>
      <c r="M743">
        <v>85</v>
      </c>
      <c r="N743">
        <v>0</v>
      </c>
      <c r="O743">
        <v>0</v>
      </c>
      <c r="P743">
        <v>220</v>
      </c>
      <c r="Q743">
        <v>5</v>
      </c>
      <c r="S743" t="str">
        <f t="shared" si="21"/>
        <v>CCW5</v>
      </c>
      <c r="T743">
        <f>VLOOKUP(S743,Mang_Elev!$Q:$R,2,FALSE)</f>
        <v>0.28999999165535001</v>
      </c>
    </row>
    <row r="744" spans="1:20" x14ac:dyDescent="0.25">
      <c r="A744" t="s">
        <v>463</v>
      </c>
      <c r="B744" s="2">
        <v>0.625</v>
      </c>
      <c r="C744" t="s">
        <v>420</v>
      </c>
      <c r="D744" t="s">
        <v>464</v>
      </c>
      <c r="E744" t="s">
        <v>227</v>
      </c>
      <c r="F744" t="s">
        <v>376</v>
      </c>
      <c r="G744">
        <v>5</v>
      </c>
      <c r="H744">
        <v>0</v>
      </c>
      <c r="I744">
        <v>1</v>
      </c>
      <c r="J744">
        <v>0</v>
      </c>
      <c r="K744">
        <v>63</v>
      </c>
      <c r="L744">
        <v>15</v>
      </c>
      <c r="M744">
        <v>85</v>
      </c>
      <c r="N744">
        <v>0</v>
      </c>
      <c r="O744">
        <v>0</v>
      </c>
      <c r="P744">
        <v>215</v>
      </c>
      <c r="Q744">
        <v>4.5</v>
      </c>
      <c r="S744" t="str">
        <f t="shared" si="21"/>
        <v>CCW5</v>
      </c>
      <c r="T744">
        <f>VLOOKUP(S744,Mang_Elev!$Q:$R,2,FALSE)</f>
        <v>0.28999999165535001</v>
      </c>
    </row>
    <row r="745" spans="1:20" x14ac:dyDescent="0.25">
      <c r="A745" t="s">
        <v>463</v>
      </c>
      <c r="B745" s="2">
        <v>0.625</v>
      </c>
      <c r="C745" t="s">
        <v>420</v>
      </c>
      <c r="D745" t="s">
        <v>464</v>
      </c>
      <c r="E745" t="s">
        <v>227</v>
      </c>
      <c r="F745" t="s">
        <v>376</v>
      </c>
      <c r="G745">
        <v>5</v>
      </c>
      <c r="H745">
        <v>0</v>
      </c>
      <c r="I745">
        <v>1</v>
      </c>
      <c r="J745">
        <v>0</v>
      </c>
      <c r="K745">
        <v>63</v>
      </c>
      <c r="L745">
        <v>15</v>
      </c>
      <c r="M745">
        <v>85</v>
      </c>
      <c r="N745">
        <v>0</v>
      </c>
      <c r="O745">
        <v>0</v>
      </c>
      <c r="P745">
        <v>290</v>
      </c>
      <c r="Q745">
        <v>5</v>
      </c>
      <c r="S745" t="str">
        <f t="shared" si="21"/>
        <v>CCW5</v>
      </c>
      <c r="T745">
        <f>VLOOKUP(S745,Mang_Elev!$Q:$R,2,FALSE)</f>
        <v>0.28999999165535001</v>
      </c>
    </row>
    <row r="746" spans="1:20" x14ac:dyDescent="0.25">
      <c r="A746" t="s">
        <v>463</v>
      </c>
      <c r="B746" s="2">
        <v>0.625</v>
      </c>
      <c r="C746" t="s">
        <v>420</v>
      </c>
      <c r="D746" t="s">
        <v>464</v>
      </c>
      <c r="E746" t="s">
        <v>227</v>
      </c>
      <c r="F746" t="s">
        <v>376</v>
      </c>
      <c r="G746">
        <v>5</v>
      </c>
      <c r="H746">
        <v>0</v>
      </c>
      <c r="I746">
        <v>1</v>
      </c>
      <c r="J746">
        <v>0</v>
      </c>
      <c r="K746">
        <v>63</v>
      </c>
      <c r="L746">
        <v>15</v>
      </c>
      <c r="M746">
        <v>85</v>
      </c>
      <c r="N746">
        <v>0</v>
      </c>
      <c r="O746">
        <v>0</v>
      </c>
      <c r="P746">
        <v>200</v>
      </c>
      <c r="Q746">
        <v>5</v>
      </c>
      <c r="S746" t="str">
        <f t="shared" si="21"/>
        <v>CCW5</v>
      </c>
      <c r="T746">
        <f>VLOOKUP(S746,Mang_Elev!$Q:$R,2,FALSE)</f>
        <v>0.28999999165535001</v>
      </c>
    </row>
    <row r="747" spans="1:20" x14ac:dyDescent="0.25">
      <c r="A747" t="s">
        <v>463</v>
      </c>
      <c r="B747" s="2">
        <v>0.625</v>
      </c>
      <c r="C747" t="s">
        <v>420</v>
      </c>
      <c r="D747" t="s">
        <v>464</v>
      </c>
      <c r="E747" t="s">
        <v>227</v>
      </c>
      <c r="F747" t="s">
        <v>376</v>
      </c>
      <c r="G747">
        <v>5</v>
      </c>
      <c r="H747">
        <v>0</v>
      </c>
      <c r="I747">
        <v>1</v>
      </c>
      <c r="J747">
        <v>0</v>
      </c>
      <c r="K747">
        <v>63</v>
      </c>
      <c r="L747">
        <v>15</v>
      </c>
      <c r="M747">
        <v>85</v>
      </c>
      <c r="N747">
        <v>0</v>
      </c>
      <c r="O747">
        <v>0</v>
      </c>
      <c r="P747">
        <v>181</v>
      </c>
      <c r="Q747">
        <v>5</v>
      </c>
      <c r="S747" t="str">
        <f t="shared" si="21"/>
        <v>CCW5</v>
      </c>
      <c r="T747">
        <f>VLOOKUP(S747,Mang_Elev!$Q:$R,2,FALSE)</f>
        <v>0.28999999165535001</v>
      </c>
    </row>
    <row r="748" spans="1:20" x14ac:dyDescent="0.25">
      <c r="A748" t="s">
        <v>463</v>
      </c>
      <c r="B748" s="2">
        <v>0.625</v>
      </c>
      <c r="C748" t="s">
        <v>420</v>
      </c>
      <c r="D748" t="s">
        <v>464</v>
      </c>
      <c r="E748" t="s">
        <v>227</v>
      </c>
      <c r="F748" t="s">
        <v>376</v>
      </c>
      <c r="G748">
        <v>5</v>
      </c>
      <c r="H748">
        <v>0</v>
      </c>
      <c r="I748">
        <v>1</v>
      </c>
      <c r="J748">
        <v>0</v>
      </c>
      <c r="K748">
        <v>63</v>
      </c>
      <c r="L748">
        <v>15</v>
      </c>
      <c r="M748">
        <v>85</v>
      </c>
      <c r="N748">
        <v>0</v>
      </c>
      <c r="O748">
        <v>0</v>
      </c>
      <c r="P748">
        <v>120</v>
      </c>
      <c r="Q748">
        <v>4</v>
      </c>
      <c r="S748" t="str">
        <f t="shared" si="21"/>
        <v>CCW5</v>
      </c>
      <c r="T748">
        <f>VLOOKUP(S748,Mang_Elev!$Q:$R,2,FALSE)</f>
        <v>0.28999999165535001</v>
      </c>
    </row>
    <row r="749" spans="1:20" x14ac:dyDescent="0.25">
      <c r="A749" t="s">
        <v>463</v>
      </c>
      <c r="B749" s="2">
        <v>0.625</v>
      </c>
      <c r="C749" t="s">
        <v>420</v>
      </c>
      <c r="D749" t="s">
        <v>464</v>
      </c>
      <c r="E749" t="s">
        <v>227</v>
      </c>
      <c r="F749" t="s">
        <v>376</v>
      </c>
      <c r="G749">
        <v>5</v>
      </c>
      <c r="H749">
        <v>0</v>
      </c>
      <c r="I749">
        <v>1</v>
      </c>
      <c r="J749">
        <v>0</v>
      </c>
      <c r="K749">
        <v>63</v>
      </c>
      <c r="L749">
        <v>15</v>
      </c>
      <c r="M749">
        <v>85</v>
      </c>
      <c r="N749">
        <v>0</v>
      </c>
      <c r="O749">
        <v>0</v>
      </c>
      <c r="P749">
        <v>249</v>
      </c>
      <c r="Q749">
        <v>5</v>
      </c>
      <c r="S749" t="str">
        <f t="shared" si="21"/>
        <v>CCW5</v>
      </c>
      <c r="T749">
        <f>VLOOKUP(S749,Mang_Elev!$Q:$R,2,FALSE)</f>
        <v>0.28999999165535001</v>
      </c>
    </row>
    <row r="750" spans="1:20" x14ac:dyDescent="0.25">
      <c r="A750" t="s">
        <v>463</v>
      </c>
      <c r="B750" s="2">
        <v>0.625</v>
      </c>
      <c r="C750" t="s">
        <v>420</v>
      </c>
      <c r="D750" t="s">
        <v>464</v>
      </c>
      <c r="E750" t="s">
        <v>227</v>
      </c>
      <c r="F750" t="s">
        <v>376</v>
      </c>
      <c r="G750">
        <v>5</v>
      </c>
      <c r="H750">
        <v>0</v>
      </c>
      <c r="I750">
        <v>1</v>
      </c>
      <c r="J750">
        <v>0</v>
      </c>
      <c r="K750">
        <v>63</v>
      </c>
      <c r="L750">
        <v>15</v>
      </c>
      <c r="M750">
        <v>85</v>
      </c>
      <c r="N750">
        <v>0</v>
      </c>
      <c r="O750">
        <v>0</v>
      </c>
      <c r="P750">
        <v>270</v>
      </c>
      <c r="Q750">
        <v>4.5</v>
      </c>
      <c r="S750" t="str">
        <f t="shared" si="21"/>
        <v>CCW5</v>
      </c>
      <c r="T750">
        <f>VLOOKUP(S750,Mang_Elev!$Q:$R,2,FALSE)</f>
        <v>0.28999999165535001</v>
      </c>
    </row>
    <row r="751" spans="1:20" x14ac:dyDescent="0.25">
      <c r="A751" t="s">
        <v>469</v>
      </c>
      <c r="B751" s="2">
        <v>0.51388888888888895</v>
      </c>
      <c r="C751" t="s">
        <v>420</v>
      </c>
      <c r="D751" t="s">
        <v>457</v>
      </c>
      <c r="E751" t="s">
        <v>227</v>
      </c>
      <c r="F751" t="s">
        <v>228</v>
      </c>
      <c r="G751">
        <v>2</v>
      </c>
      <c r="H751">
        <v>1</v>
      </c>
      <c r="I751">
        <v>6</v>
      </c>
      <c r="J751">
        <v>0</v>
      </c>
      <c r="K751">
        <v>109</v>
      </c>
      <c r="L751">
        <v>90</v>
      </c>
      <c r="M751">
        <v>10</v>
      </c>
      <c r="N751">
        <v>0</v>
      </c>
      <c r="O751">
        <v>0</v>
      </c>
      <c r="P751">
        <v>424</v>
      </c>
      <c r="Q751">
        <v>7</v>
      </c>
      <c r="S751" t="str">
        <f t="shared" si="21"/>
        <v>DLW2</v>
      </c>
      <c r="T751">
        <f>VLOOKUP(S751,Mang_Elev!$Q:$R,2,FALSE)</f>
        <v>0.36299999999999999</v>
      </c>
    </row>
    <row r="752" spans="1:20" x14ac:dyDescent="0.25">
      <c r="A752" t="s">
        <v>469</v>
      </c>
      <c r="B752" s="2">
        <v>0.51388888888888895</v>
      </c>
      <c r="C752" t="s">
        <v>420</v>
      </c>
      <c r="D752" t="s">
        <v>457</v>
      </c>
      <c r="E752" t="s">
        <v>227</v>
      </c>
      <c r="F752" t="s">
        <v>228</v>
      </c>
      <c r="G752">
        <v>2</v>
      </c>
      <c r="H752">
        <v>1</v>
      </c>
      <c r="I752">
        <v>6</v>
      </c>
      <c r="J752">
        <v>0</v>
      </c>
      <c r="K752">
        <v>109</v>
      </c>
      <c r="L752">
        <v>90</v>
      </c>
      <c r="M752">
        <v>10</v>
      </c>
      <c r="N752">
        <v>0</v>
      </c>
      <c r="O752">
        <v>0</v>
      </c>
      <c r="P752">
        <v>238</v>
      </c>
      <c r="Q752">
        <v>6.5</v>
      </c>
      <c r="S752" t="str">
        <f t="shared" si="21"/>
        <v>DLW2</v>
      </c>
      <c r="T752">
        <f>VLOOKUP(S752,Mang_Elev!$Q:$R,2,FALSE)</f>
        <v>0.36299999999999999</v>
      </c>
    </row>
    <row r="753" spans="1:20" x14ac:dyDescent="0.25">
      <c r="A753" t="s">
        <v>469</v>
      </c>
      <c r="B753" s="2">
        <v>0.51388888888888895</v>
      </c>
      <c r="C753" t="s">
        <v>420</v>
      </c>
      <c r="D753" t="s">
        <v>457</v>
      </c>
      <c r="E753" t="s">
        <v>227</v>
      </c>
      <c r="F753" t="s">
        <v>228</v>
      </c>
      <c r="G753">
        <v>2</v>
      </c>
      <c r="H753">
        <v>1</v>
      </c>
      <c r="I753">
        <v>6</v>
      </c>
      <c r="J753">
        <v>0</v>
      </c>
      <c r="K753">
        <v>109</v>
      </c>
      <c r="L753">
        <v>90</v>
      </c>
      <c r="M753">
        <v>10</v>
      </c>
      <c r="N753">
        <v>0</v>
      </c>
      <c r="O753">
        <v>0</v>
      </c>
      <c r="P753">
        <v>63</v>
      </c>
      <c r="Q753">
        <v>9</v>
      </c>
      <c r="S753" t="str">
        <f t="shared" si="21"/>
        <v>DLW2</v>
      </c>
      <c r="T753">
        <f>VLOOKUP(S753,Mang_Elev!$Q:$R,2,FALSE)</f>
        <v>0.36299999999999999</v>
      </c>
    </row>
    <row r="754" spans="1:20" x14ac:dyDescent="0.25">
      <c r="A754" t="s">
        <v>469</v>
      </c>
      <c r="B754" s="2">
        <v>0.51388888888888895</v>
      </c>
      <c r="C754" t="s">
        <v>420</v>
      </c>
      <c r="D754" t="s">
        <v>457</v>
      </c>
      <c r="E754" t="s">
        <v>227</v>
      </c>
      <c r="F754" t="s">
        <v>228</v>
      </c>
      <c r="G754">
        <v>2</v>
      </c>
      <c r="H754">
        <v>1</v>
      </c>
      <c r="I754">
        <v>6</v>
      </c>
      <c r="J754">
        <v>0</v>
      </c>
      <c r="K754">
        <v>109</v>
      </c>
      <c r="L754">
        <v>90</v>
      </c>
      <c r="M754">
        <v>10</v>
      </c>
      <c r="N754">
        <v>0</v>
      </c>
      <c r="O754">
        <v>0</v>
      </c>
      <c r="P754">
        <v>211</v>
      </c>
      <c r="Q754">
        <v>5.7</v>
      </c>
      <c r="S754" t="str">
        <f t="shared" si="21"/>
        <v>DLW2</v>
      </c>
      <c r="T754">
        <f>VLOOKUP(S754,Mang_Elev!$Q:$R,2,FALSE)</f>
        <v>0.36299999999999999</v>
      </c>
    </row>
    <row r="755" spans="1:20" x14ac:dyDescent="0.25">
      <c r="A755" t="s">
        <v>469</v>
      </c>
      <c r="B755" s="2">
        <v>0.51388888888888895</v>
      </c>
      <c r="C755" t="s">
        <v>420</v>
      </c>
      <c r="D755" t="s">
        <v>457</v>
      </c>
      <c r="E755" t="s">
        <v>227</v>
      </c>
      <c r="F755" t="s">
        <v>228</v>
      </c>
      <c r="G755">
        <v>2</v>
      </c>
      <c r="H755">
        <v>1</v>
      </c>
      <c r="I755">
        <v>6</v>
      </c>
      <c r="J755">
        <v>0</v>
      </c>
      <c r="K755">
        <v>109</v>
      </c>
      <c r="L755">
        <v>90</v>
      </c>
      <c r="M755">
        <v>10</v>
      </c>
      <c r="N755">
        <v>0</v>
      </c>
      <c r="O755">
        <v>0</v>
      </c>
      <c r="P755">
        <v>237</v>
      </c>
      <c r="Q755">
        <v>12</v>
      </c>
      <c r="S755" t="str">
        <f t="shared" si="21"/>
        <v>DLW2</v>
      </c>
      <c r="T755">
        <f>VLOOKUP(S755,Mang_Elev!$Q:$R,2,FALSE)</f>
        <v>0.36299999999999999</v>
      </c>
    </row>
    <row r="756" spans="1:20" x14ac:dyDescent="0.25">
      <c r="A756" t="s">
        <v>469</v>
      </c>
      <c r="B756" s="2">
        <v>0.51388888888888895</v>
      </c>
      <c r="C756" t="s">
        <v>420</v>
      </c>
      <c r="D756" t="s">
        <v>457</v>
      </c>
      <c r="E756" t="s">
        <v>227</v>
      </c>
      <c r="F756" t="s">
        <v>228</v>
      </c>
      <c r="G756">
        <v>2</v>
      </c>
      <c r="H756">
        <v>1</v>
      </c>
      <c r="I756">
        <v>6</v>
      </c>
      <c r="J756">
        <v>0</v>
      </c>
      <c r="K756">
        <v>109</v>
      </c>
      <c r="L756">
        <v>90</v>
      </c>
      <c r="M756">
        <v>10</v>
      </c>
      <c r="N756">
        <v>0</v>
      </c>
      <c r="O756">
        <v>0</v>
      </c>
      <c r="P756">
        <v>359</v>
      </c>
      <c r="Q756">
        <v>10</v>
      </c>
      <c r="S756" t="str">
        <f t="shared" si="21"/>
        <v>DLW2</v>
      </c>
      <c r="T756">
        <f>VLOOKUP(S756,Mang_Elev!$Q:$R,2,FALSE)</f>
        <v>0.36299999999999999</v>
      </c>
    </row>
    <row r="757" spans="1:20" x14ac:dyDescent="0.25">
      <c r="A757" t="s">
        <v>469</v>
      </c>
      <c r="B757" s="2">
        <v>0.51388888888888895</v>
      </c>
      <c r="C757" t="s">
        <v>420</v>
      </c>
      <c r="D757" t="s">
        <v>457</v>
      </c>
      <c r="E757" t="s">
        <v>227</v>
      </c>
      <c r="F757" t="s">
        <v>228</v>
      </c>
      <c r="G757">
        <v>2</v>
      </c>
      <c r="H757">
        <v>1</v>
      </c>
      <c r="I757">
        <v>6</v>
      </c>
      <c r="J757">
        <v>0</v>
      </c>
      <c r="K757">
        <v>109</v>
      </c>
      <c r="L757">
        <v>90</v>
      </c>
      <c r="M757">
        <v>10</v>
      </c>
      <c r="N757">
        <v>0</v>
      </c>
      <c r="O757">
        <v>0</v>
      </c>
      <c r="P757">
        <v>110</v>
      </c>
      <c r="Q757">
        <v>4</v>
      </c>
      <c r="S757" t="str">
        <f t="shared" si="21"/>
        <v>DLW2</v>
      </c>
      <c r="T757">
        <f>VLOOKUP(S757,Mang_Elev!$Q:$R,2,FALSE)</f>
        <v>0.36299999999999999</v>
      </c>
    </row>
    <row r="758" spans="1:20" x14ac:dyDescent="0.25">
      <c r="A758" t="s">
        <v>469</v>
      </c>
      <c r="B758" s="2">
        <v>0.51388888888888895</v>
      </c>
      <c r="C758" t="s">
        <v>420</v>
      </c>
      <c r="D758" t="s">
        <v>457</v>
      </c>
      <c r="E758" t="s">
        <v>227</v>
      </c>
      <c r="F758" t="s">
        <v>228</v>
      </c>
      <c r="G758">
        <v>2</v>
      </c>
      <c r="H758">
        <v>1</v>
      </c>
      <c r="I758">
        <v>6</v>
      </c>
      <c r="J758">
        <v>0</v>
      </c>
      <c r="K758">
        <v>109</v>
      </c>
      <c r="L758">
        <v>90</v>
      </c>
      <c r="M758">
        <v>10</v>
      </c>
      <c r="N758">
        <v>0</v>
      </c>
      <c r="O758">
        <v>0</v>
      </c>
      <c r="P758">
        <v>465</v>
      </c>
      <c r="Q758">
        <v>8.5</v>
      </c>
      <c r="S758" t="str">
        <f t="shared" si="21"/>
        <v>DLW2</v>
      </c>
      <c r="T758">
        <f>VLOOKUP(S758,Mang_Elev!$Q:$R,2,FALSE)</f>
        <v>0.36299999999999999</v>
      </c>
    </row>
    <row r="759" spans="1:20" x14ac:dyDescent="0.25">
      <c r="A759" t="s">
        <v>469</v>
      </c>
      <c r="B759" s="2">
        <v>0.51388888888888895</v>
      </c>
      <c r="C759" t="s">
        <v>420</v>
      </c>
      <c r="D759" t="s">
        <v>457</v>
      </c>
      <c r="E759" t="s">
        <v>227</v>
      </c>
      <c r="F759" t="s">
        <v>228</v>
      </c>
      <c r="G759">
        <v>2</v>
      </c>
      <c r="H759">
        <v>1</v>
      </c>
      <c r="I759">
        <v>6</v>
      </c>
      <c r="J759">
        <v>0</v>
      </c>
      <c r="K759">
        <v>109</v>
      </c>
      <c r="L759">
        <v>90</v>
      </c>
      <c r="M759">
        <v>10</v>
      </c>
      <c r="N759">
        <v>0</v>
      </c>
      <c r="O759">
        <v>0</v>
      </c>
      <c r="P759">
        <v>214</v>
      </c>
      <c r="Q759">
        <v>8</v>
      </c>
      <c r="S759" t="str">
        <f t="shared" si="21"/>
        <v>DLW2</v>
      </c>
      <c r="T759">
        <f>VLOOKUP(S759,Mang_Elev!$Q:$R,2,FALSE)</f>
        <v>0.36299999999999999</v>
      </c>
    </row>
    <row r="760" spans="1:20" x14ac:dyDescent="0.25">
      <c r="A760" t="s">
        <v>469</v>
      </c>
      <c r="B760" s="2">
        <v>0.51388888888888895</v>
      </c>
      <c r="C760" t="s">
        <v>420</v>
      </c>
      <c r="D760" t="s">
        <v>457</v>
      </c>
      <c r="E760" t="s">
        <v>227</v>
      </c>
      <c r="F760" t="s">
        <v>228</v>
      </c>
      <c r="G760">
        <v>2</v>
      </c>
      <c r="H760">
        <v>1</v>
      </c>
      <c r="I760">
        <v>6</v>
      </c>
      <c r="J760">
        <v>0</v>
      </c>
      <c r="K760">
        <v>109</v>
      </c>
      <c r="L760">
        <v>90</v>
      </c>
      <c r="M760">
        <v>10</v>
      </c>
      <c r="N760">
        <v>0</v>
      </c>
      <c r="O760">
        <v>0</v>
      </c>
      <c r="P760">
        <v>260</v>
      </c>
      <c r="Q760">
        <v>7.9</v>
      </c>
      <c r="S760" t="str">
        <f t="shared" si="21"/>
        <v>DLW2</v>
      </c>
      <c r="T760">
        <f>VLOOKUP(S760,Mang_Elev!$Q:$R,2,FALSE)</f>
        <v>0.36299999999999999</v>
      </c>
    </row>
    <row r="761" spans="1:20" x14ac:dyDescent="0.25">
      <c r="A761" t="s">
        <v>469</v>
      </c>
      <c r="B761" s="2">
        <v>0.51388888888888895</v>
      </c>
      <c r="C761" t="s">
        <v>420</v>
      </c>
      <c r="D761" t="s">
        <v>457</v>
      </c>
      <c r="E761" t="s">
        <v>227</v>
      </c>
      <c r="F761" t="s">
        <v>228</v>
      </c>
      <c r="G761">
        <v>2</v>
      </c>
      <c r="H761">
        <v>32</v>
      </c>
      <c r="I761">
        <v>0</v>
      </c>
      <c r="J761">
        <v>0</v>
      </c>
      <c r="K761">
        <v>113</v>
      </c>
      <c r="L761">
        <v>75</v>
      </c>
      <c r="M761">
        <v>25</v>
      </c>
      <c r="N761">
        <v>0</v>
      </c>
      <c r="O761">
        <v>0</v>
      </c>
      <c r="P761">
        <v>43</v>
      </c>
      <c r="Q761">
        <v>5</v>
      </c>
      <c r="S761" t="str">
        <f t="shared" si="21"/>
        <v>DLW2</v>
      </c>
      <c r="T761">
        <f>VLOOKUP(S761,Mang_Elev!$Q:$R,2,FALSE)</f>
        <v>0.36299999999999999</v>
      </c>
    </row>
    <row r="762" spans="1:20" x14ac:dyDescent="0.25">
      <c r="A762" t="s">
        <v>469</v>
      </c>
      <c r="B762" s="2">
        <v>0.51388888888888895</v>
      </c>
      <c r="C762" t="s">
        <v>420</v>
      </c>
      <c r="D762" t="s">
        <v>457</v>
      </c>
      <c r="E762" t="s">
        <v>227</v>
      </c>
      <c r="F762" t="s">
        <v>228</v>
      </c>
      <c r="G762">
        <v>2</v>
      </c>
      <c r="H762">
        <v>32</v>
      </c>
      <c r="I762">
        <v>0</v>
      </c>
      <c r="J762">
        <v>0</v>
      </c>
      <c r="K762">
        <v>113</v>
      </c>
      <c r="L762">
        <v>75</v>
      </c>
      <c r="M762">
        <v>25</v>
      </c>
      <c r="N762">
        <v>0</v>
      </c>
      <c r="O762">
        <v>0</v>
      </c>
      <c r="P762">
        <v>203</v>
      </c>
      <c r="Q762">
        <v>5.2</v>
      </c>
      <c r="S762" t="str">
        <f t="shared" si="21"/>
        <v>DLW2</v>
      </c>
      <c r="T762">
        <f>VLOOKUP(S762,Mang_Elev!$Q:$R,2,FALSE)</f>
        <v>0.36299999999999999</v>
      </c>
    </row>
    <row r="763" spans="1:20" x14ac:dyDescent="0.25">
      <c r="A763" t="s">
        <v>469</v>
      </c>
      <c r="B763" s="2">
        <v>0.51388888888888895</v>
      </c>
      <c r="C763" t="s">
        <v>420</v>
      </c>
      <c r="D763" t="s">
        <v>457</v>
      </c>
      <c r="E763" t="s">
        <v>227</v>
      </c>
      <c r="F763" t="s">
        <v>228</v>
      </c>
      <c r="G763">
        <v>2</v>
      </c>
      <c r="H763">
        <v>32</v>
      </c>
      <c r="I763">
        <v>0</v>
      </c>
      <c r="J763">
        <v>0</v>
      </c>
      <c r="K763">
        <v>113</v>
      </c>
      <c r="L763">
        <v>75</v>
      </c>
      <c r="M763">
        <v>25</v>
      </c>
      <c r="N763">
        <v>0</v>
      </c>
      <c r="O763">
        <v>0</v>
      </c>
      <c r="P763">
        <v>162</v>
      </c>
      <c r="Q763">
        <v>7.8</v>
      </c>
      <c r="S763" t="str">
        <f t="shared" si="21"/>
        <v>DLW2</v>
      </c>
      <c r="T763">
        <f>VLOOKUP(S763,Mang_Elev!$Q:$R,2,FALSE)</f>
        <v>0.36299999999999999</v>
      </c>
    </row>
    <row r="764" spans="1:20" x14ac:dyDescent="0.25">
      <c r="A764" t="s">
        <v>469</v>
      </c>
      <c r="B764" s="2">
        <v>0.51388888888888895</v>
      </c>
      <c r="C764" t="s">
        <v>420</v>
      </c>
      <c r="D764" t="s">
        <v>457</v>
      </c>
      <c r="E764" t="s">
        <v>227</v>
      </c>
      <c r="F764" t="s">
        <v>228</v>
      </c>
      <c r="G764">
        <v>2</v>
      </c>
      <c r="H764">
        <v>32</v>
      </c>
      <c r="I764">
        <v>0</v>
      </c>
      <c r="J764">
        <v>0</v>
      </c>
      <c r="K764">
        <v>113</v>
      </c>
      <c r="L764">
        <v>75</v>
      </c>
      <c r="M764">
        <v>25</v>
      </c>
      <c r="N764">
        <v>0</v>
      </c>
      <c r="O764">
        <v>0</v>
      </c>
      <c r="P764">
        <v>118</v>
      </c>
      <c r="Q764">
        <v>7</v>
      </c>
      <c r="S764" t="str">
        <f t="shared" si="21"/>
        <v>DLW2</v>
      </c>
      <c r="T764">
        <f>VLOOKUP(S764,Mang_Elev!$Q:$R,2,FALSE)</f>
        <v>0.36299999999999999</v>
      </c>
    </row>
    <row r="765" spans="1:20" x14ac:dyDescent="0.25">
      <c r="A765" t="s">
        <v>469</v>
      </c>
      <c r="B765" s="2">
        <v>0.51388888888888895</v>
      </c>
      <c r="C765" t="s">
        <v>420</v>
      </c>
      <c r="D765" t="s">
        <v>457</v>
      </c>
      <c r="E765" t="s">
        <v>227</v>
      </c>
      <c r="F765" t="s">
        <v>228</v>
      </c>
      <c r="G765">
        <v>2</v>
      </c>
      <c r="H765">
        <v>32</v>
      </c>
      <c r="I765">
        <v>0</v>
      </c>
      <c r="J765">
        <v>0</v>
      </c>
      <c r="K765">
        <v>113</v>
      </c>
      <c r="L765">
        <v>75</v>
      </c>
      <c r="M765">
        <v>25</v>
      </c>
      <c r="N765">
        <v>0</v>
      </c>
      <c r="O765">
        <v>0</v>
      </c>
      <c r="P765">
        <v>188</v>
      </c>
      <c r="Q765">
        <v>6</v>
      </c>
      <c r="S765" t="str">
        <f t="shared" si="21"/>
        <v>DLW2</v>
      </c>
      <c r="T765">
        <f>VLOOKUP(S765,Mang_Elev!$Q:$R,2,FALSE)</f>
        <v>0.36299999999999999</v>
      </c>
    </row>
    <row r="766" spans="1:20" x14ac:dyDescent="0.25">
      <c r="A766" t="s">
        <v>469</v>
      </c>
      <c r="B766" s="2">
        <v>0.51388888888888895</v>
      </c>
      <c r="C766" t="s">
        <v>420</v>
      </c>
      <c r="D766" t="s">
        <v>457</v>
      </c>
      <c r="E766" t="s">
        <v>227</v>
      </c>
      <c r="F766" t="s">
        <v>228</v>
      </c>
      <c r="G766">
        <v>2</v>
      </c>
      <c r="H766">
        <v>32</v>
      </c>
      <c r="I766">
        <v>0</v>
      </c>
      <c r="J766">
        <v>0</v>
      </c>
      <c r="K766">
        <v>113</v>
      </c>
      <c r="L766">
        <v>75</v>
      </c>
      <c r="M766">
        <v>25</v>
      </c>
      <c r="N766">
        <v>0</v>
      </c>
      <c r="O766">
        <v>0</v>
      </c>
      <c r="P766">
        <v>115</v>
      </c>
      <c r="Q766">
        <v>8.9</v>
      </c>
      <c r="S766" t="str">
        <f t="shared" si="21"/>
        <v>DLW2</v>
      </c>
      <c r="T766">
        <f>VLOOKUP(S766,Mang_Elev!$Q:$R,2,FALSE)</f>
        <v>0.36299999999999999</v>
      </c>
    </row>
    <row r="767" spans="1:20" x14ac:dyDescent="0.25">
      <c r="A767" t="s">
        <v>469</v>
      </c>
      <c r="B767" s="2">
        <v>0.51388888888888895</v>
      </c>
      <c r="C767" t="s">
        <v>420</v>
      </c>
      <c r="D767" t="s">
        <v>457</v>
      </c>
      <c r="E767" t="s">
        <v>227</v>
      </c>
      <c r="F767" t="s">
        <v>228</v>
      </c>
      <c r="G767">
        <v>2</v>
      </c>
      <c r="H767">
        <v>32</v>
      </c>
      <c r="I767">
        <v>0</v>
      </c>
      <c r="J767">
        <v>0</v>
      </c>
      <c r="K767">
        <v>113</v>
      </c>
      <c r="L767">
        <v>75</v>
      </c>
      <c r="M767">
        <v>25</v>
      </c>
      <c r="N767">
        <v>0</v>
      </c>
      <c r="O767">
        <v>0</v>
      </c>
      <c r="P767">
        <v>164</v>
      </c>
      <c r="Q767">
        <v>6.2</v>
      </c>
      <c r="S767" t="str">
        <f t="shared" si="21"/>
        <v>DLW2</v>
      </c>
      <c r="T767">
        <f>VLOOKUP(S767,Mang_Elev!$Q:$R,2,FALSE)</f>
        <v>0.36299999999999999</v>
      </c>
    </row>
    <row r="768" spans="1:20" x14ac:dyDescent="0.25">
      <c r="A768" t="s">
        <v>469</v>
      </c>
      <c r="B768" s="2">
        <v>0.51388888888888895</v>
      </c>
      <c r="C768" t="s">
        <v>420</v>
      </c>
      <c r="D768" t="s">
        <v>457</v>
      </c>
      <c r="E768" t="s">
        <v>227</v>
      </c>
      <c r="F768" t="s">
        <v>228</v>
      </c>
      <c r="G768">
        <v>2</v>
      </c>
      <c r="H768">
        <v>32</v>
      </c>
      <c r="I768">
        <v>0</v>
      </c>
      <c r="J768">
        <v>0</v>
      </c>
      <c r="K768">
        <v>113</v>
      </c>
      <c r="L768">
        <v>75</v>
      </c>
      <c r="M768">
        <v>25</v>
      </c>
      <c r="N768">
        <v>0</v>
      </c>
      <c r="O768">
        <v>0</v>
      </c>
      <c r="P768">
        <v>145</v>
      </c>
      <c r="Q768">
        <v>7.8</v>
      </c>
      <c r="S768" t="str">
        <f t="shared" si="21"/>
        <v>DLW2</v>
      </c>
      <c r="T768">
        <f>VLOOKUP(S768,Mang_Elev!$Q:$R,2,FALSE)</f>
        <v>0.36299999999999999</v>
      </c>
    </row>
    <row r="769" spans="1:20" x14ac:dyDescent="0.25">
      <c r="A769" t="s">
        <v>469</v>
      </c>
      <c r="B769" s="2">
        <v>0.51388888888888895</v>
      </c>
      <c r="C769" t="s">
        <v>420</v>
      </c>
      <c r="D769" t="s">
        <v>457</v>
      </c>
      <c r="E769" t="s">
        <v>227</v>
      </c>
      <c r="F769" t="s">
        <v>228</v>
      </c>
      <c r="G769">
        <v>2</v>
      </c>
      <c r="H769">
        <v>32</v>
      </c>
      <c r="I769">
        <v>0</v>
      </c>
      <c r="J769">
        <v>0</v>
      </c>
      <c r="K769">
        <v>113</v>
      </c>
      <c r="L769">
        <v>75</v>
      </c>
      <c r="M769">
        <v>25</v>
      </c>
      <c r="N769">
        <v>0</v>
      </c>
      <c r="O769">
        <v>0</v>
      </c>
      <c r="P769">
        <v>119</v>
      </c>
      <c r="Q769">
        <v>5.2</v>
      </c>
      <c r="S769" t="str">
        <f t="shared" si="21"/>
        <v>DLW2</v>
      </c>
      <c r="T769">
        <f>VLOOKUP(S769,Mang_Elev!$Q:$R,2,FALSE)</f>
        <v>0.36299999999999999</v>
      </c>
    </row>
    <row r="770" spans="1:20" x14ac:dyDescent="0.25">
      <c r="A770" t="s">
        <v>469</v>
      </c>
      <c r="B770" s="2">
        <v>0.51388888888888895</v>
      </c>
      <c r="C770" t="s">
        <v>420</v>
      </c>
      <c r="D770" t="s">
        <v>457</v>
      </c>
      <c r="E770" t="s">
        <v>227</v>
      </c>
      <c r="F770" t="s">
        <v>228</v>
      </c>
      <c r="G770">
        <v>2</v>
      </c>
      <c r="H770">
        <v>32</v>
      </c>
      <c r="I770">
        <v>0</v>
      </c>
      <c r="J770">
        <v>0</v>
      </c>
      <c r="K770">
        <v>113</v>
      </c>
      <c r="L770">
        <v>75</v>
      </c>
      <c r="M770">
        <v>25</v>
      </c>
      <c r="N770">
        <v>0</v>
      </c>
      <c r="O770">
        <v>0</v>
      </c>
      <c r="P770">
        <v>76</v>
      </c>
      <c r="Q770">
        <v>5.5</v>
      </c>
      <c r="S770" t="str">
        <f t="shared" si="21"/>
        <v>DLW2</v>
      </c>
      <c r="T770">
        <f>VLOOKUP(S770,Mang_Elev!$Q:$R,2,FALSE)</f>
        <v>0.36299999999999999</v>
      </c>
    </row>
    <row r="771" spans="1:20" x14ac:dyDescent="0.25">
      <c r="A771" t="s">
        <v>469</v>
      </c>
      <c r="B771" s="2">
        <v>0.59097222222222223</v>
      </c>
      <c r="C771" t="s">
        <v>420</v>
      </c>
      <c r="D771" t="s">
        <v>457</v>
      </c>
      <c r="E771" t="s">
        <v>227</v>
      </c>
      <c r="F771" t="s">
        <v>228</v>
      </c>
      <c r="G771">
        <v>3</v>
      </c>
      <c r="H771">
        <v>73</v>
      </c>
      <c r="I771">
        <v>70</v>
      </c>
      <c r="J771">
        <v>0</v>
      </c>
      <c r="K771">
        <v>61</v>
      </c>
      <c r="L771">
        <v>98</v>
      </c>
      <c r="M771">
        <v>2</v>
      </c>
      <c r="N771">
        <v>0</v>
      </c>
      <c r="O771">
        <v>0</v>
      </c>
      <c r="P771">
        <v>190</v>
      </c>
      <c r="Q771">
        <v>6.5</v>
      </c>
      <c r="S771" t="str">
        <f t="shared" ref="S771:S834" si="22">_xlfn.CONCAT(F771,G771)</f>
        <v>DLW3</v>
      </c>
      <c r="T771">
        <f>VLOOKUP(S771,Mang_Elev!$Q:$R,2,FALSE)</f>
        <v>0.29199999999999998</v>
      </c>
    </row>
    <row r="772" spans="1:20" x14ac:dyDescent="0.25">
      <c r="A772" t="s">
        <v>469</v>
      </c>
      <c r="B772" s="2">
        <v>0.59097222222222223</v>
      </c>
      <c r="C772" t="s">
        <v>420</v>
      </c>
      <c r="D772" t="s">
        <v>457</v>
      </c>
      <c r="E772" t="s">
        <v>227</v>
      </c>
      <c r="F772" t="s">
        <v>228</v>
      </c>
      <c r="G772">
        <v>3</v>
      </c>
      <c r="H772">
        <v>73</v>
      </c>
      <c r="I772">
        <v>70</v>
      </c>
      <c r="J772">
        <v>0</v>
      </c>
      <c r="K772">
        <v>61</v>
      </c>
      <c r="L772">
        <v>98</v>
      </c>
      <c r="M772">
        <v>2</v>
      </c>
      <c r="N772">
        <v>0</v>
      </c>
      <c r="O772">
        <v>0</v>
      </c>
      <c r="P772">
        <v>136</v>
      </c>
      <c r="Q772">
        <v>5.5</v>
      </c>
      <c r="S772" t="str">
        <f t="shared" si="22"/>
        <v>DLW3</v>
      </c>
      <c r="T772">
        <f>VLOOKUP(S772,Mang_Elev!$Q:$R,2,FALSE)</f>
        <v>0.29199999999999998</v>
      </c>
    </row>
    <row r="773" spans="1:20" x14ac:dyDescent="0.25">
      <c r="A773" t="s">
        <v>469</v>
      </c>
      <c r="B773" s="2">
        <v>0.59097222222222223</v>
      </c>
      <c r="C773" t="s">
        <v>420</v>
      </c>
      <c r="D773" t="s">
        <v>457</v>
      </c>
      <c r="E773" t="s">
        <v>227</v>
      </c>
      <c r="F773" t="s">
        <v>228</v>
      </c>
      <c r="G773">
        <v>3</v>
      </c>
      <c r="H773">
        <v>73</v>
      </c>
      <c r="I773">
        <v>70</v>
      </c>
      <c r="J773">
        <v>0</v>
      </c>
      <c r="K773">
        <v>61</v>
      </c>
      <c r="L773">
        <v>98</v>
      </c>
      <c r="M773">
        <v>2</v>
      </c>
      <c r="N773">
        <v>0</v>
      </c>
      <c r="O773">
        <v>0</v>
      </c>
      <c r="P773">
        <v>65</v>
      </c>
      <c r="Q773">
        <v>3.5</v>
      </c>
      <c r="S773" t="str">
        <f t="shared" si="22"/>
        <v>DLW3</v>
      </c>
      <c r="T773">
        <f>VLOOKUP(S773,Mang_Elev!$Q:$R,2,FALSE)</f>
        <v>0.29199999999999998</v>
      </c>
    </row>
    <row r="774" spans="1:20" x14ac:dyDescent="0.25">
      <c r="A774" t="s">
        <v>469</v>
      </c>
      <c r="B774" s="2">
        <v>0.59097222222222223</v>
      </c>
      <c r="C774" t="s">
        <v>420</v>
      </c>
      <c r="D774" t="s">
        <v>457</v>
      </c>
      <c r="E774" t="s">
        <v>227</v>
      </c>
      <c r="F774" t="s">
        <v>228</v>
      </c>
      <c r="G774">
        <v>3</v>
      </c>
      <c r="H774">
        <v>73</v>
      </c>
      <c r="I774">
        <v>70</v>
      </c>
      <c r="J774">
        <v>0</v>
      </c>
      <c r="K774">
        <v>61</v>
      </c>
      <c r="L774">
        <v>98</v>
      </c>
      <c r="M774">
        <v>2</v>
      </c>
      <c r="N774">
        <v>0</v>
      </c>
      <c r="O774">
        <v>0</v>
      </c>
      <c r="P774">
        <v>193</v>
      </c>
      <c r="Q774">
        <v>6</v>
      </c>
      <c r="S774" t="str">
        <f t="shared" si="22"/>
        <v>DLW3</v>
      </c>
      <c r="T774">
        <f>VLOOKUP(S774,Mang_Elev!$Q:$R,2,FALSE)</f>
        <v>0.29199999999999998</v>
      </c>
    </row>
    <row r="775" spans="1:20" x14ac:dyDescent="0.25">
      <c r="A775" t="s">
        <v>469</v>
      </c>
      <c r="B775" s="2">
        <v>0.59097222222222223</v>
      </c>
      <c r="C775" t="s">
        <v>420</v>
      </c>
      <c r="D775" t="s">
        <v>457</v>
      </c>
      <c r="E775" t="s">
        <v>227</v>
      </c>
      <c r="F775" t="s">
        <v>228</v>
      </c>
      <c r="G775">
        <v>3</v>
      </c>
      <c r="H775">
        <v>73</v>
      </c>
      <c r="I775">
        <v>70</v>
      </c>
      <c r="J775">
        <v>0</v>
      </c>
      <c r="K775">
        <v>61</v>
      </c>
      <c r="L775">
        <v>98</v>
      </c>
      <c r="M775">
        <v>2</v>
      </c>
      <c r="N775">
        <v>0</v>
      </c>
      <c r="O775">
        <v>0</v>
      </c>
      <c r="P775">
        <v>134</v>
      </c>
      <c r="Q775">
        <v>6.8</v>
      </c>
      <c r="S775" t="str">
        <f t="shared" si="22"/>
        <v>DLW3</v>
      </c>
      <c r="T775">
        <f>VLOOKUP(S775,Mang_Elev!$Q:$R,2,FALSE)</f>
        <v>0.29199999999999998</v>
      </c>
    </row>
    <row r="776" spans="1:20" x14ac:dyDescent="0.25">
      <c r="A776" t="s">
        <v>469</v>
      </c>
      <c r="B776" s="2">
        <v>0.59097222222222223</v>
      </c>
      <c r="C776" t="s">
        <v>420</v>
      </c>
      <c r="D776" t="s">
        <v>457</v>
      </c>
      <c r="E776" t="s">
        <v>227</v>
      </c>
      <c r="F776" t="s">
        <v>228</v>
      </c>
      <c r="G776">
        <v>3</v>
      </c>
      <c r="H776">
        <v>73</v>
      </c>
      <c r="I776">
        <v>70</v>
      </c>
      <c r="J776">
        <v>0</v>
      </c>
      <c r="K776">
        <v>61</v>
      </c>
      <c r="L776">
        <v>98</v>
      </c>
      <c r="M776">
        <v>2</v>
      </c>
      <c r="N776">
        <v>0</v>
      </c>
      <c r="O776">
        <v>0</v>
      </c>
      <c r="P776">
        <v>299</v>
      </c>
      <c r="Q776">
        <v>6.2</v>
      </c>
      <c r="S776" t="str">
        <f t="shared" si="22"/>
        <v>DLW3</v>
      </c>
      <c r="T776">
        <f>VLOOKUP(S776,Mang_Elev!$Q:$R,2,FALSE)</f>
        <v>0.29199999999999998</v>
      </c>
    </row>
    <row r="777" spans="1:20" x14ac:dyDescent="0.25">
      <c r="A777" t="s">
        <v>469</v>
      </c>
      <c r="B777" s="2">
        <v>0.59097222222222223</v>
      </c>
      <c r="C777" t="s">
        <v>420</v>
      </c>
      <c r="D777" t="s">
        <v>457</v>
      </c>
      <c r="E777" t="s">
        <v>227</v>
      </c>
      <c r="F777" t="s">
        <v>228</v>
      </c>
      <c r="G777">
        <v>3</v>
      </c>
      <c r="H777">
        <v>73</v>
      </c>
      <c r="I777">
        <v>70</v>
      </c>
      <c r="J777">
        <v>0</v>
      </c>
      <c r="K777">
        <v>61</v>
      </c>
      <c r="L777">
        <v>98</v>
      </c>
      <c r="M777">
        <v>2</v>
      </c>
      <c r="N777">
        <v>0</v>
      </c>
      <c r="O777">
        <v>0</v>
      </c>
      <c r="P777">
        <v>59</v>
      </c>
      <c r="Q777">
        <v>5</v>
      </c>
      <c r="S777" t="str">
        <f t="shared" si="22"/>
        <v>DLW3</v>
      </c>
      <c r="T777">
        <f>VLOOKUP(S777,Mang_Elev!$Q:$R,2,FALSE)</f>
        <v>0.29199999999999998</v>
      </c>
    </row>
    <row r="778" spans="1:20" x14ac:dyDescent="0.25">
      <c r="A778" t="s">
        <v>469</v>
      </c>
      <c r="B778" s="2">
        <v>0.59097222222222223</v>
      </c>
      <c r="C778" t="s">
        <v>420</v>
      </c>
      <c r="D778" t="s">
        <v>457</v>
      </c>
      <c r="E778" t="s">
        <v>227</v>
      </c>
      <c r="F778" t="s">
        <v>228</v>
      </c>
      <c r="G778">
        <v>3</v>
      </c>
      <c r="H778">
        <v>73</v>
      </c>
      <c r="I778">
        <v>70</v>
      </c>
      <c r="J778">
        <v>0</v>
      </c>
      <c r="K778">
        <v>61</v>
      </c>
      <c r="L778">
        <v>98</v>
      </c>
      <c r="M778">
        <v>2</v>
      </c>
      <c r="N778">
        <v>0</v>
      </c>
      <c r="O778">
        <v>0</v>
      </c>
      <c r="P778">
        <v>175</v>
      </c>
      <c r="Q778">
        <v>6.2</v>
      </c>
      <c r="S778" t="str">
        <f t="shared" si="22"/>
        <v>DLW3</v>
      </c>
      <c r="T778">
        <f>VLOOKUP(S778,Mang_Elev!$Q:$R,2,FALSE)</f>
        <v>0.29199999999999998</v>
      </c>
    </row>
    <row r="779" spans="1:20" x14ac:dyDescent="0.25">
      <c r="A779" t="s">
        <v>469</v>
      </c>
      <c r="B779" s="2">
        <v>0.59097222222222223</v>
      </c>
      <c r="C779" t="s">
        <v>420</v>
      </c>
      <c r="D779" t="s">
        <v>457</v>
      </c>
      <c r="E779" t="s">
        <v>227</v>
      </c>
      <c r="F779" t="s">
        <v>228</v>
      </c>
      <c r="G779">
        <v>3</v>
      </c>
      <c r="H779">
        <v>73</v>
      </c>
      <c r="I779">
        <v>70</v>
      </c>
      <c r="J779">
        <v>0</v>
      </c>
      <c r="K779">
        <v>61</v>
      </c>
      <c r="L779">
        <v>98</v>
      </c>
      <c r="M779">
        <v>2</v>
      </c>
      <c r="N779">
        <v>0</v>
      </c>
      <c r="O779">
        <v>0</v>
      </c>
      <c r="P779">
        <v>181</v>
      </c>
      <c r="Q779">
        <v>5</v>
      </c>
      <c r="S779" t="str">
        <f t="shared" si="22"/>
        <v>DLW3</v>
      </c>
      <c r="T779">
        <f>VLOOKUP(S779,Mang_Elev!$Q:$R,2,FALSE)</f>
        <v>0.29199999999999998</v>
      </c>
    </row>
    <row r="780" spans="1:20" x14ac:dyDescent="0.25">
      <c r="A780" t="s">
        <v>469</v>
      </c>
      <c r="B780" s="2">
        <v>0.59097222222222223</v>
      </c>
      <c r="C780" t="s">
        <v>420</v>
      </c>
      <c r="D780" t="s">
        <v>457</v>
      </c>
      <c r="E780" t="s">
        <v>227</v>
      </c>
      <c r="F780" t="s">
        <v>228</v>
      </c>
      <c r="G780">
        <v>3</v>
      </c>
      <c r="H780">
        <v>73</v>
      </c>
      <c r="I780">
        <v>70</v>
      </c>
      <c r="J780">
        <v>0</v>
      </c>
      <c r="K780">
        <v>61</v>
      </c>
      <c r="L780">
        <v>98</v>
      </c>
      <c r="M780">
        <v>2</v>
      </c>
      <c r="N780">
        <v>0</v>
      </c>
      <c r="O780">
        <v>0</v>
      </c>
      <c r="P780">
        <v>135</v>
      </c>
      <c r="Q780">
        <v>8.5</v>
      </c>
      <c r="S780" t="str">
        <f t="shared" si="22"/>
        <v>DLW3</v>
      </c>
      <c r="T780">
        <f>VLOOKUP(S780,Mang_Elev!$Q:$R,2,FALSE)</f>
        <v>0.29199999999999998</v>
      </c>
    </row>
    <row r="781" spans="1:20" x14ac:dyDescent="0.25">
      <c r="A781" t="s">
        <v>469</v>
      </c>
      <c r="B781" s="2">
        <v>0.59097222222222223</v>
      </c>
      <c r="C781" t="s">
        <v>420</v>
      </c>
      <c r="D781" t="s">
        <v>457</v>
      </c>
      <c r="E781" t="s">
        <v>227</v>
      </c>
      <c r="F781" t="s">
        <v>228</v>
      </c>
      <c r="G781">
        <v>3</v>
      </c>
      <c r="H781">
        <v>2</v>
      </c>
      <c r="I781">
        <v>5</v>
      </c>
      <c r="J781">
        <v>0</v>
      </c>
      <c r="K781">
        <v>145</v>
      </c>
      <c r="L781">
        <v>100</v>
      </c>
      <c r="M781">
        <v>0</v>
      </c>
      <c r="N781">
        <v>0</v>
      </c>
      <c r="O781">
        <v>0</v>
      </c>
      <c r="P781">
        <v>393</v>
      </c>
      <c r="Q781">
        <v>8.1999999999999993</v>
      </c>
      <c r="S781" t="str">
        <f t="shared" si="22"/>
        <v>DLW3</v>
      </c>
      <c r="T781">
        <f>VLOOKUP(S781,Mang_Elev!$Q:$R,2,FALSE)</f>
        <v>0.29199999999999998</v>
      </c>
    </row>
    <row r="782" spans="1:20" x14ac:dyDescent="0.25">
      <c r="A782" t="s">
        <v>469</v>
      </c>
      <c r="B782" s="2">
        <v>0.59097222222222223</v>
      </c>
      <c r="C782" t="s">
        <v>420</v>
      </c>
      <c r="D782" t="s">
        <v>457</v>
      </c>
      <c r="E782" t="s">
        <v>227</v>
      </c>
      <c r="F782" t="s">
        <v>228</v>
      </c>
      <c r="G782">
        <v>3</v>
      </c>
      <c r="H782">
        <v>2</v>
      </c>
      <c r="I782">
        <v>5</v>
      </c>
      <c r="J782">
        <v>0</v>
      </c>
      <c r="K782">
        <v>145</v>
      </c>
      <c r="L782">
        <v>100</v>
      </c>
      <c r="M782">
        <v>0</v>
      </c>
      <c r="N782">
        <v>0</v>
      </c>
      <c r="O782">
        <v>0</v>
      </c>
      <c r="P782">
        <v>157</v>
      </c>
      <c r="Q782">
        <v>4.5</v>
      </c>
      <c r="S782" t="str">
        <f t="shared" si="22"/>
        <v>DLW3</v>
      </c>
      <c r="T782">
        <f>VLOOKUP(S782,Mang_Elev!$Q:$R,2,FALSE)</f>
        <v>0.29199999999999998</v>
      </c>
    </row>
    <row r="783" spans="1:20" x14ac:dyDescent="0.25">
      <c r="A783" t="s">
        <v>469</v>
      </c>
      <c r="B783" s="2">
        <v>0.59097222222222223</v>
      </c>
      <c r="C783" t="s">
        <v>420</v>
      </c>
      <c r="D783" t="s">
        <v>457</v>
      </c>
      <c r="E783" t="s">
        <v>227</v>
      </c>
      <c r="F783" t="s">
        <v>228</v>
      </c>
      <c r="G783">
        <v>3</v>
      </c>
      <c r="H783">
        <v>2</v>
      </c>
      <c r="I783">
        <v>5</v>
      </c>
      <c r="J783">
        <v>0</v>
      </c>
      <c r="K783">
        <v>145</v>
      </c>
      <c r="L783">
        <v>100</v>
      </c>
      <c r="M783">
        <v>0</v>
      </c>
      <c r="N783">
        <v>0</v>
      </c>
      <c r="O783">
        <v>0</v>
      </c>
      <c r="P783">
        <v>120</v>
      </c>
      <c r="Q783">
        <v>6</v>
      </c>
      <c r="S783" t="str">
        <f t="shared" si="22"/>
        <v>DLW3</v>
      </c>
      <c r="T783">
        <f>VLOOKUP(S783,Mang_Elev!$Q:$R,2,FALSE)</f>
        <v>0.29199999999999998</v>
      </c>
    </row>
    <row r="784" spans="1:20" x14ac:dyDescent="0.25">
      <c r="A784" t="s">
        <v>469</v>
      </c>
      <c r="B784" s="2">
        <v>0.59097222222222223</v>
      </c>
      <c r="C784" t="s">
        <v>420</v>
      </c>
      <c r="D784" t="s">
        <v>457</v>
      </c>
      <c r="E784" t="s">
        <v>227</v>
      </c>
      <c r="F784" t="s">
        <v>228</v>
      </c>
      <c r="G784">
        <v>3</v>
      </c>
      <c r="H784">
        <v>2</v>
      </c>
      <c r="I784">
        <v>5</v>
      </c>
      <c r="J784">
        <v>0</v>
      </c>
      <c r="K784">
        <v>145</v>
      </c>
      <c r="L784">
        <v>100</v>
      </c>
      <c r="M784">
        <v>0</v>
      </c>
      <c r="N784">
        <v>0</v>
      </c>
      <c r="O784">
        <v>0</v>
      </c>
      <c r="P784">
        <v>374</v>
      </c>
      <c r="Q784">
        <v>7.9</v>
      </c>
      <c r="S784" t="str">
        <f t="shared" si="22"/>
        <v>DLW3</v>
      </c>
      <c r="T784">
        <f>VLOOKUP(S784,Mang_Elev!$Q:$R,2,FALSE)</f>
        <v>0.29199999999999998</v>
      </c>
    </row>
    <row r="785" spans="1:20" x14ac:dyDescent="0.25">
      <c r="A785" t="s">
        <v>469</v>
      </c>
      <c r="B785" s="2">
        <v>0.59097222222222223</v>
      </c>
      <c r="C785" t="s">
        <v>420</v>
      </c>
      <c r="D785" t="s">
        <v>457</v>
      </c>
      <c r="E785" t="s">
        <v>227</v>
      </c>
      <c r="F785" t="s">
        <v>228</v>
      </c>
      <c r="G785">
        <v>3</v>
      </c>
      <c r="H785">
        <v>2</v>
      </c>
      <c r="I785">
        <v>5</v>
      </c>
      <c r="J785">
        <v>0</v>
      </c>
      <c r="K785">
        <v>145</v>
      </c>
      <c r="L785">
        <v>100</v>
      </c>
      <c r="M785">
        <v>0</v>
      </c>
      <c r="N785">
        <v>0</v>
      </c>
      <c r="O785">
        <v>0</v>
      </c>
      <c r="P785">
        <v>161</v>
      </c>
      <c r="Q785">
        <v>7</v>
      </c>
      <c r="S785" t="str">
        <f t="shared" si="22"/>
        <v>DLW3</v>
      </c>
      <c r="T785">
        <f>VLOOKUP(S785,Mang_Elev!$Q:$R,2,FALSE)</f>
        <v>0.29199999999999998</v>
      </c>
    </row>
    <row r="786" spans="1:20" x14ac:dyDescent="0.25">
      <c r="A786" t="s">
        <v>469</v>
      </c>
      <c r="B786" s="2">
        <v>0.59097222222222223</v>
      </c>
      <c r="C786" t="s">
        <v>420</v>
      </c>
      <c r="D786" t="s">
        <v>457</v>
      </c>
      <c r="E786" t="s">
        <v>227</v>
      </c>
      <c r="F786" t="s">
        <v>228</v>
      </c>
      <c r="G786">
        <v>3</v>
      </c>
      <c r="H786">
        <v>2</v>
      </c>
      <c r="I786">
        <v>5</v>
      </c>
      <c r="J786">
        <v>0</v>
      </c>
      <c r="K786">
        <v>145</v>
      </c>
      <c r="L786">
        <v>100</v>
      </c>
      <c r="M786">
        <v>0</v>
      </c>
      <c r="N786">
        <v>0</v>
      </c>
      <c r="O786">
        <v>0</v>
      </c>
      <c r="P786">
        <v>136</v>
      </c>
      <c r="Q786">
        <v>4.5</v>
      </c>
      <c r="S786" t="str">
        <f t="shared" si="22"/>
        <v>DLW3</v>
      </c>
      <c r="T786">
        <f>VLOOKUP(S786,Mang_Elev!$Q:$R,2,FALSE)</f>
        <v>0.29199999999999998</v>
      </c>
    </row>
    <row r="787" spans="1:20" x14ac:dyDescent="0.25">
      <c r="A787" t="s">
        <v>469</v>
      </c>
      <c r="B787" s="2">
        <v>0.59097222222222223</v>
      </c>
      <c r="C787" t="s">
        <v>420</v>
      </c>
      <c r="D787" t="s">
        <v>457</v>
      </c>
      <c r="E787" t="s">
        <v>227</v>
      </c>
      <c r="F787" t="s">
        <v>228</v>
      </c>
      <c r="G787">
        <v>3</v>
      </c>
      <c r="H787">
        <v>2</v>
      </c>
      <c r="I787">
        <v>5</v>
      </c>
      <c r="J787">
        <v>0</v>
      </c>
      <c r="K787">
        <v>145</v>
      </c>
      <c r="L787">
        <v>100</v>
      </c>
      <c r="M787">
        <v>0</v>
      </c>
      <c r="N787">
        <v>0</v>
      </c>
      <c r="O787">
        <v>0</v>
      </c>
      <c r="P787">
        <v>214</v>
      </c>
      <c r="Q787">
        <v>6.1</v>
      </c>
      <c r="S787" t="str">
        <f t="shared" si="22"/>
        <v>DLW3</v>
      </c>
      <c r="T787">
        <f>VLOOKUP(S787,Mang_Elev!$Q:$R,2,FALSE)</f>
        <v>0.29199999999999998</v>
      </c>
    </row>
    <row r="788" spans="1:20" x14ac:dyDescent="0.25">
      <c r="A788" t="s">
        <v>469</v>
      </c>
      <c r="B788" s="2">
        <v>0.59097222222222223</v>
      </c>
      <c r="C788" t="s">
        <v>420</v>
      </c>
      <c r="D788" t="s">
        <v>457</v>
      </c>
      <c r="E788" t="s">
        <v>227</v>
      </c>
      <c r="F788" t="s">
        <v>228</v>
      </c>
      <c r="G788">
        <v>3</v>
      </c>
      <c r="H788">
        <v>2</v>
      </c>
      <c r="I788">
        <v>5</v>
      </c>
      <c r="J788">
        <v>0</v>
      </c>
      <c r="K788">
        <v>145</v>
      </c>
      <c r="L788">
        <v>100</v>
      </c>
      <c r="M788">
        <v>0</v>
      </c>
      <c r="N788">
        <v>0</v>
      </c>
      <c r="O788">
        <v>0</v>
      </c>
      <c r="P788">
        <v>226</v>
      </c>
      <c r="Q788">
        <v>3.2</v>
      </c>
      <c r="S788" t="str">
        <f t="shared" si="22"/>
        <v>DLW3</v>
      </c>
      <c r="T788">
        <f>VLOOKUP(S788,Mang_Elev!$Q:$R,2,FALSE)</f>
        <v>0.29199999999999998</v>
      </c>
    </row>
    <row r="789" spans="1:20" x14ac:dyDescent="0.25">
      <c r="A789" t="s">
        <v>469</v>
      </c>
      <c r="B789" s="2">
        <v>0.59097222222222223</v>
      </c>
      <c r="C789" t="s">
        <v>420</v>
      </c>
      <c r="D789" t="s">
        <v>457</v>
      </c>
      <c r="E789" t="s">
        <v>227</v>
      </c>
      <c r="F789" t="s">
        <v>228</v>
      </c>
      <c r="G789">
        <v>3</v>
      </c>
      <c r="H789">
        <v>2</v>
      </c>
      <c r="I789">
        <v>5</v>
      </c>
      <c r="J789">
        <v>0</v>
      </c>
      <c r="K789">
        <v>145</v>
      </c>
      <c r="L789">
        <v>100</v>
      </c>
      <c r="M789">
        <v>0</v>
      </c>
      <c r="N789">
        <v>0</v>
      </c>
      <c r="O789">
        <v>0</v>
      </c>
      <c r="P789">
        <v>416</v>
      </c>
      <c r="Q789">
        <v>6.5</v>
      </c>
      <c r="S789" t="str">
        <f t="shared" si="22"/>
        <v>DLW3</v>
      </c>
      <c r="T789">
        <f>VLOOKUP(S789,Mang_Elev!$Q:$R,2,FALSE)</f>
        <v>0.29199999999999998</v>
      </c>
    </row>
    <row r="790" spans="1:20" x14ac:dyDescent="0.25">
      <c r="A790" t="s">
        <v>469</v>
      </c>
      <c r="B790" s="2">
        <v>0.59097222222222223</v>
      </c>
      <c r="C790" t="s">
        <v>420</v>
      </c>
      <c r="D790" t="s">
        <v>457</v>
      </c>
      <c r="E790" t="s">
        <v>227</v>
      </c>
      <c r="F790" t="s">
        <v>228</v>
      </c>
      <c r="G790">
        <v>3</v>
      </c>
      <c r="H790">
        <v>2</v>
      </c>
      <c r="I790">
        <v>5</v>
      </c>
      <c r="J790">
        <v>0</v>
      </c>
      <c r="K790">
        <v>145</v>
      </c>
      <c r="L790">
        <v>100</v>
      </c>
      <c r="M790">
        <v>0</v>
      </c>
      <c r="N790">
        <v>0</v>
      </c>
      <c r="O790">
        <v>0</v>
      </c>
      <c r="P790">
        <v>378</v>
      </c>
      <c r="Q790">
        <v>7.5</v>
      </c>
      <c r="S790" t="str">
        <f t="shared" si="22"/>
        <v>DLW3</v>
      </c>
      <c r="T790">
        <f>VLOOKUP(S790,Mang_Elev!$Q:$R,2,FALSE)</f>
        <v>0.29199999999999998</v>
      </c>
    </row>
    <row r="791" spans="1:20" x14ac:dyDescent="0.25">
      <c r="A791" t="s">
        <v>469</v>
      </c>
      <c r="B791" s="2">
        <v>0.62083333333333335</v>
      </c>
      <c r="C791" t="s">
        <v>420</v>
      </c>
      <c r="D791" t="s">
        <v>457</v>
      </c>
      <c r="E791" t="s">
        <v>227</v>
      </c>
      <c r="F791" t="s">
        <v>228</v>
      </c>
      <c r="G791">
        <v>4</v>
      </c>
      <c r="H791">
        <v>9</v>
      </c>
      <c r="I791">
        <v>26</v>
      </c>
      <c r="J791">
        <v>0</v>
      </c>
      <c r="K791">
        <v>67</v>
      </c>
      <c r="L791">
        <v>99.5</v>
      </c>
      <c r="M791">
        <v>0.5</v>
      </c>
      <c r="N791">
        <v>0</v>
      </c>
      <c r="O791">
        <v>0</v>
      </c>
      <c r="P791">
        <v>209</v>
      </c>
      <c r="Q791">
        <v>7.9</v>
      </c>
      <c r="S791" t="str">
        <f t="shared" si="22"/>
        <v>DLW4</v>
      </c>
      <c r="T791">
        <f>VLOOKUP(S791,Mang_Elev!$Q:$R,2,FALSE)</f>
        <v>0.27900000000000003</v>
      </c>
    </row>
    <row r="792" spans="1:20" x14ac:dyDescent="0.25">
      <c r="A792" t="s">
        <v>469</v>
      </c>
      <c r="B792" s="2">
        <v>0.62083333333333335</v>
      </c>
      <c r="C792" t="s">
        <v>420</v>
      </c>
      <c r="D792" t="s">
        <v>457</v>
      </c>
      <c r="E792" t="s">
        <v>227</v>
      </c>
      <c r="F792" t="s">
        <v>228</v>
      </c>
      <c r="G792">
        <v>4</v>
      </c>
      <c r="H792">
        <v>9</v>
      </c>
      <c r="I792">
        <v>26</v>
      </c>
      <c r="J792">
        <v>0</v>
      </c>
      <c r="K792">
        <v>67</v>
      </c>
      <c r="L792">
        <v>99.5</v>
      </c>
      <c r="M792">
        <v>0.5</v>
      </c>
      <c r="N792">
        <v>0</v>
      </c>
      <c r="O792">
        <v>0</v>
      </c>
      <c r="P792">
        <v>240</v>
      </c>
      <c r="Q792">
        <v>7.2</v>
      </c>
      <c r="S792" t="str">
        <f t="shared" si="22"/>
        <v>DLW4</v>
      </c>
      <c r="T792">
        <f>VLOOKUP(S792,Mang_Elev!$Q:$R,2,FALSE)</f>
        <v>0.27900000000000003</v>
      </c>
    </row>
    <row r="793" spans="1:20" x14ac:dyDescent="0.25">
      <c r="A793" t="s">
        <v>469</v>
      </c>
      <c r="B793" s="2">
        <v>0.62083333333333335</v>
      </c>
      <c r="C793" t="s">
        <v>420</v>
      </c>
      <c r="D793" t="s">
        <v>457</v>
      </c>
      <c r="E793" t="s">
        <v>227</v>
      </c>
      <c r="F793" t="s">
        <v>228</v>
      </c>
      <c r="G793">
        <v>4</v>
      </c>
      <c r="H793">
        <v>9</v>
      </c>
      <c r="I793">
        <v>26</v>
      </c>
      <c r="J793">
        <v>0</v>
      </c>
      <c r="K793">
        <v>67</v>
      </c>
      <c r="L793">
        <v>99.5</v>
      </c>
      <c r="M793">
        <v>0.5</v>
      </c>
      <c r="N793">
        <v>0</v>
      </c>
      <c r="O793">
        <v>0</v>
      </c>
      <c r="P793">
        <v>274</v>
      </c>
      <c r="Q793">
        <v>6</v>
      </c>
      <c r="S793" t="str">
        <f t="shared" si="22"/>
        <v>DLW4</v>
      </c>
      <c r="T793">
        <f>VLOOKUP(S793,Mang_Elev!$Q:$R,2,FALSE)</f>
        <v>0.27900000000000003</v>
      </c>
    </row>
    <row r="794" spans="1:20" x14ac:dyDescent="0.25">
      <c r="A794" t="s">
        <v>469</v>
      </c>
      <c r="B794" s="2">
        <v>0.62083333333333335</v>
      </c>
      <c r="C794" t="s">
        <v>420</v>
      </c>
      <c r="D794" t="s">
        <v>457</v>
      </c>
      <c r="E794" t="s">
        <v>227</v>
      </c>
      <c r="F794" t="s">
        <v>228</v>
      </c>
      <c r="G794">
        <v>4</v>
      </c>
      <c r="H794">
        <v>9</v>
      </c>
      <c r="I794">
        <v>26</v>
      </c>
      <c r="J794">
        <v>0</v>
      </c>
      <c r="K794">
        <v>67</v>
      </c>
      <c r="L794">
        <v>99.5</v>
      </c>
      <c r="M794">
        <v>0.5</v>
      </c>
      <c r="N794">
        <v>0</v>
      </c>
      <c r="O794">
        <v>0</v>
      </c>
      <c r="P794">
        <v>185</v>
      </c>
      <c r="Q794">
        <v>10</v>
      </c>
      <c r="S794" t="str">
        <f t="shared" si="22"/>
        <v>DLW4</v>
      </c>
      <c r="T794">
        <f>VLOOKUP(S794,Mang_Elev!$Q:$R,2,FALSE)</f>
        <v>0.27900000000000003</v>
      </c>
    </row>
    <row r="795" spans="1:20" x14ac:dyDescent="0.25">
      <c r="A795" t="s">
        <v>469</v>
      </c>
      <c r="B795" s="2">
        <v>0.62083333333333335</v>
      </c>
      <c r="C795" t="s">
        <v>420</v>
      </c>
      <c r="D795" t="s">
        <v>457</v>
      </c>
      <c r="E795" t="s">
        <v>227</v>
      </c>
      <c r="F795" t="s">
        <v>228</v>
      </c>
      <c r="G795">
        <v>4</v>
      </c>
      <c r="H795">
        <v>9</v>
      </c>
      <c r="I795">
        <v>26</v>
      </c>
      <c r="J795">
        <v>0</v>
      </c>
      <c r="K795">
        <v>67</v>
      </c>
      <c r="L795">
        <v>99.5</v>
      </c>
      <c r="M795">
        <v>0.5</v>
      </c>
      <c r="N795">
        <v>0</v>
      </c>
      <c r="O795">
        <v>0</v>
      </c>
      <c r="P795">
        <v>103</v>
      </c>
      <c r="Q795">
        <v>5.5</v>
      </c>
      <c r="S795" t="str">
        <f t="shared" si="22"/>
        <v>DLW4</v>
      </c>
      <c r="T795">
        <f>VLOOKUP(S795,Mang_Elev!$Q:$R,2,FALSE)</f>
        <v>0.27900000000000003</v>
      </c>
    </row>
    <row r="796" spans="1:20" x14ac:dyDescent="0.25">
      <c r="A796" t="s">
        <v>469</v>
      </c>
      <c r="B796" s="2">
        <v>0.62083333333333335</v>
      </c>
      <c r="C796" t="s">
        <v>420</v>
      </c>
      <c r="D796" t="s">
        <v>457</v>
      </c>
      <c r="E796" t="s">
        <v>227</v>
      </c>
      <c r="F796" t="s">
        <v>228</v>
      </c>
      <c r="G796">
        <v>4</v>
      </c>
      <c r="H796">
        <v>9</v>
      </c>
      <c r="I796">
        <v>26</v>
      </c>
      <c r="J796">
        <v>0</v>
      </c>
      <c r="K796">
        <v>67</v>
      </c>
      <c r="L796">
        <v>99.5</v>
      </c>
      <c r="M796">
        <v>0.5</v>
      </c>
      <c r="N796">
        <v>0</v>
      </c>
      <c r="O796">
        <v>0</v>
      </c>
      <c r="P796">
        <v>258</v>
      </c>
      <c r="Q796">
        <v>8.1</v>
      </c>
      <c r="S796" t="str">
        <f t="shared" si="22"/>
        <v>DLW4</v>
      </c>
      <c r="T796">
        <f>VLOOKUP(S796,Mang_Elev!$Q:$R,2,FALSE)</f>
        <v>0.27900000000000003</v>
      </c>
    </row>
    <row r="797" spans="1:20" x14ac:dyDescent="0.25">
      <c r="A797" t="s">
        <v>469</v>
      </c>
      <c r="B797" s="2">
        <v>0.62083333333333335</v>
      </c>
      <c r="C797" t="s">
        <v>420</v>
      </c>
      <c r="D797" t="s">
        <v>457</v>
      </c>
      <c r="E797" t="s">
        <v>227</v>
      </c>
      <c r="F797" t="s">
        <v>228</v>
      </c>
      <c r="G797">
        <v>4</v>
      </c>
      <c r="H797">
        <v>9</v>
      </c>
      <c r="I797">
        <v>26</v>
      </c>
      <c r="J797">
        <v>0</v>
      </c>
      <c r="K797">
        <v>67</v>
      </c>
      <c r="L797">
        <v>99.5</v>
      </c>
      <c r="M797">
        <v>0.5</v>
      </c>
      <c r="N797">
        <v>0</v>
      </c>
      <c r="O797">
        <v>0</v>
      </c>
      <c r="P797">
        <v>96</v>
      </c>
      <c r="Q797">
        <v>6</v>
      </c>
      <c r="S797" t="str">
        <f t="shared" si="22"/>
        <v>DLW4</v>
      </c>
      <c r="T797">
        <f>VLOOKUP(S797,Mang_Elev!$Q:$R,2,FALSE)</f>
        <v>0.27900000000000003</v>
      </c>
    </row>
    <row r="798" spans="1:20" x14ac:dyDescent="0.25">
      <c r="A798" t="s">
        <v>469</v>
      </c>
      <c r="B798" s="2">
        <v>0.62083333333333335</v>
      </c>
      <c r="C798" t="s">
        <v>420</v>
      </c>
      <c r="D798" t="s">
        <v>457</v>
      </c>
      <c r="E798" t="s">
        <v>227</v>
      </c>
      <c r="F798" t="s">
        <v>228</v>
      </c>
      <c r="G798">
        <v>4</v>
      </c>
      <c r="H798">
        <v>9</v>
      </c>
      <c r="I798">
        <v>26</v>
      </c>
      <c r="J798">
        <v>0</v>
      </c>
      <c r="K798">
        <v>67</v>
      </c>
      <c r="L798">
        <v>99.5</v>
      </c>
      <c r="M798">
        <v>0.5</v>
      </c>
      <c r="N798">
        <v>0</v>
      </c>
      <c r="O798">
        <v>0</v>
      </c>
      <c r="P798">
        <v>199</v>
      </c>
      <c r="Q798">
        <v>6.5</v>
      </c>
      <c r="S798" t="str">
        <f t="shared" si="22"/>
        <v>DLW4</v>
      </c>
      <c r="T798">
        <f>VLOOKUP(S798,Mang_Elev!$Q:$R,2,FALSE)</f>
        <v>0.27900000000000003</v>
      </c>
    </row>
    <row r="799" spans="1:20" x14ac:dyDescent="0.25">
      <c r="A799" t="s">
        <v>469</v>
      </c>
      <c r="B799" s="2">
        <v>0.62083333333333335</v>
      </c>
      <c r="C799" t="s">
        <v>420</v>
      </c>
      <c r="D799" t="s">
        <v>457</v>
      </c>
      <c r="E799" t="s">
        <v>227</v>
      </c>
      <c r="F799" t="s">
        <v>228</v>
      </c>
      <c r="G799">
        <v>4</v>
      </c>
      <c r="H799">
        <v>9</v>
      </c>
      <c r="I799">
        <v>26</v>
      </c>
      <c r="J799">
        <v>0</v>
      </c>
      <c r="K799">
        <v>67</v>
      </c>
      <c r="L799">
        <v>99.5</v>
      </c>
      <c r="M799">
        <v>0.5</v>
      </c>
      <c r="N799">
        <v>0</v>
      </c>
      <c r="O799">
        <v>0</v>
      </c>
      <c r="P799">
        <v>209</v>
      </c>
      <c r="Q799">
        <v>7</v>
      </c>
      <c r="S799" t="str">
        <f t="shared" si="22"/>
        <v>DLW4</v>
      </c>
      <c r="T799">
        <f>VLOOKUP(S799,Mang_Elev!$Q:$R,2,FALSE)</f>
        <v>0.27900000000000003</v>
      </c>
    </row>
    <row r="800" spans="1:20" x14ac:dyDescent="0.25">
      <c r="A800" t="s">
        <v>469</v>
      </c>
      <c r="B800" s="2">
        <v>0.62083333333333335</v>
      </c>
      <c r="C800" t="s">
        <v>420</v>
      </c>
      <c r="D800" t="s">
        <v>457</v>
      </c>
      <c r="E800" t="s">
        <v>227</v>
      </c>
      <c r="F800" t="s">
        <v>228</v>
      </c>
      <c r="G800">
        <v>4</v>
      </c>
      <c r="H800">
        <v>9</v>
      </c>
      <c r="I800">
        <v>26</v>
      </c>
      <c r="J800">
        <v>0</v>
      </c>
      <c r="K800">
        <v>67</v>
      </c>
      <c r="L800">
        <v>99.5</v>
      </c>
      <c r="M800">
        <v>0.5</v>
      </c>
      <c r="N800">
        <v>0</v>
      </c>
      <c r="O800">
        <v>0</v>
      </c>
      <c r="P800">
        <v>97</v>
      </c>
      <c r="Q800">
        <v>6.6</v>
      </c>
      <c r="S800" t="str">
        <f t="shared" si="22"/>
        <v>DLW4</v>
      </c>
      <c r="T800">
        <f>VLOOKUP(S800,Mang_Elev!$Q:$R,2,FALSE)</f>
        <v>0.27900000000000003</v>
      </c>
    </row>
    <row r="801" spans="1:20" x14ac:dyDescent="0.25">
      <c r="A801" t="s">
        <v>469</v>
      </c>
      <c r="B801" s="2">
        <v>0.62083333333333335</v>
      </c>
      <c r="C801" t="s">
        <v>420</v>
      </c>
      <c r="D801" t="s">
        <v>457</v>
      </c>
      <c r="E801" t="s">
        <v>227</v>
      </c>
      <c r="F801" t="s">
        <v>228</v>
      </c>
      <c r="G801">
        <v>4</v>
      </c>
      <c r="H801">
        <v>4</v>
      </c>
      <c r="I801">
        <v>9</v>
      </c>
      <c r="J801">
        <v>0</v>
      </c>
      <c r="K801">
        <v>72</v>
      </c>
      <c r="L801">
        <v>100</v>
      </c>
      <c r="M801">
        <v>0</v>
      </c>
      <c r="N801">
        <v>0</v>
      </c>
      <c r="O801">
        <v>0</v>
      </c>
      <c r="P801">
        <v>139</v>
      </c>
      <c r="Q801">
        <v>6.1</v>
      </c>
      <c r="S801" t="str">
        <f t="shared" si="22"/>
        <v>DLW4</v>
      </c>
      <c r="T801">
        <f>VLOOKUP(S801,Mang_Elev!$Q:$R,2,FALSE)</f>
        <v>0.27900000000000003</v>
      </c>
    </row>
    <row r="802" spans="1:20" x14ac:dyDescent="0.25">
      <c r="A802" t="s">
        <v>469</v>
      </c>
      <c r="B802" s="2">
        <v>0.62083333333333335</v>
      </c>
      <c r="C802" t="s">
        <v>420</v>
      </c>
      <c r="D802" t="s">
        <v>457</v>
      </c>
      <c r="E802" t="s">
        <v>227</v>
      </c>
      <c r="F802" t="s">
        <v>228</v>
      </c>
      <c r="G802">
        <v>4</v>
      </c>
      <c r="H802">
        <v>4</v>
      </c>
      <c r="I802">
        <v>9</v>
      </c>
      <c r="J802">
        <v>0</v>
      </c>
      <c r="K802">
        <v>72</v>
      </c>
      <c r="L802">
        <v>100</v>
      </c>
      <c r="M802">
        <v>0</v>
      </c>
      <c r="N802">
        <v>0</v>
      </c>
      <c r="O802">
        <v>0</v>
      </c>
      <c r="P802">
        <v>170</v>
      </c>
      <c r="Q802">
        <v>6</v>
      </c>
      <c r="S802" t="str">
        <f t="shared" si="22"/>
        <v>DLW4</v>
      </c>
      <c r="T802">
        <f>VLOOKUP(S802,Mang_Elev!$Q:$R,2,FALSE)</f>
        <v>0.27900000000000003</v>
      </c>
    </row>
    <row r="803" spans="1:20" x14ac:dyDescent="0.25">
      <c r="A803" t="s">
        <v>469</v>
      </c>
      <c r="B803" s="2">
        <v>0.62083333333333335</v>
      </c>
      <c r="C803" t="s">
        <v>420</v>
      </c>
      <c r="D803" t="s">
        <v>457</v>
      </c>
      <c r="E803" t="s">
        <v>227</v>
      </c>
      <c r="F803" t="s">
        <v>228</v>
      </c>
      <c r="G803">
        <v>4</v>
      </c>
      <c r="H803">
        <v>4</v>
      </c>
      <c r="I803">
        <v>9</v>
      </c>
      <c r="J803">
        <v>0</v>
      </c>
      <c r="K803">
        <v>72</v>
      </c>
      <c r="L803">
        <v>100</v>
      </c>
      <c r="M803">
        <v>0</v>
      </c>
      <c r="N803">
        <v>0</v>
      </c>
      <c r="O803">
        <v>0</v>
      </c>
      <c r="P803">
        <v>152</v>
      </c>
      <c r="Q803">
        <v>4.8</v>
      </c>
      <c r="S803" t="str">
        <f t="shared" si="22"/>
        <v>DLW4</v>
      </c>
      <c r="T803">
        <f>VLOOKUP(S803,Mang_Elev!$Q:$R,2,FALSE)</f>
        <v>0.27900000000000003</v>
      </c>
    </row>
    <row r="804" spans="1:20" x14ac:dyDescent="0.25">
      <c r="A804" t="s">
        <v>469</v>
      </c>
      <c r="B804" s="2">
        <v>0.62083333333333335</v>
      </c>
      <c r="C804" t="s">
        <v>420</v>
      </c>
      <c r="D804" t="s">
        <v>457</v>
      </c>
      <c r="E804" t="s">
        <v>227</v>
      </c>
      <c r="F804" t="s">
        <v>228</v>
      </c>
      <c r="G804">
        <v>4</v>
      </c>
      <c r="H804">
        <v>4</v>
      </c>
      <c r="I804">
        <v>9</v>
      </c>
      <c r="J804">
        <v>0</v>
      </c>
      <c r="K804">
        <v>72</v>
      </c>
      <c r="L804">
        <v>100</v>
      </c>
      <c r="M804">
        <v>0</v>
      </c>
      <c r="N804">
        <v>0</v>
      </c>
      <c r="O804">
        <v>0</v>
      </c>
      <c r="P804">
        <v>212</v>
      </c>
      <c r="Q804">
        <v>5.9</v>
      </c>
      <c r="S804" t="str">
        <f t="shared" si="22"/>
        <v>DLW4</v>
      </c>
      <c r="T804">
        <f>VLOOKUP(S804,Mang_Elev!$Q:$R,2,FALSE)</f>
        <v>0.27900000000000003</v>
      </c>
    </row>
    <row r="805" spans="1:20" x14ac:dyDescent="0.25">
      <c r="A805" t="s">
        <v>469</v>
      </c>
      <c r="B805" s="2">
        <v>0.62083333333333335</v>
      </c>
      <c r="C805" t="s">
        <v>420</v>
      </c>
      <c r="D805" t="s">
        <v>457</v>
      </c>
      <c r="E805" t="s">
        <v>227</v>
      </c>
      <c r="F805" t="s">
        <v>228</v>
      </c>
      <c r="G805">
        <v>4</v>
      </c>
      <c r="H805">
        <v>4</v>
      </c>
      <c r="I805">
        <v>9</v>
      </c>
      <c r="J805">
        <v>0</v>
      </c>
      <c r="K805">
        <v>72</v>
      </c>
      <c r="L805">
        <v>100</v>
      </c>
      <c r="M805">
        <v>0</v>
      </c>
      <c r="N805">
        <v>0</v>
      </c>
      <c r="O805">
        <v>0</v>
      </c>
      <c r="P805">
        <v>184</v>
      </c>
      <c r="Q805">
        <v>6</v>
      </c>
      <c r="S805" t="str">
        <f t="shared" si="22"/>
        <v>DLW4</v>
      </c>
      <c r="T805">
        <f>VLOOKUP(S805,Mang_Elev!$Q:$R,2,FALSE)</f>
        <v>0.27900000000000003</v>
      </c>
    </row>
    <row r="806" spans="1:20" x14ac:dyDescent="0.25">
      <c r="A806" t="s">
        <v>469</v>
      </c>
      <c r="B806" s="2">
        <v>0.62083333333333335</v>
      </c>
      <c r="C806" t="s">
        <v>420</v>
      </c>
      <c r="D806" t="s">
        <v>457</v>
      </c>
      <c r="E806" t="s">
        <v>227</v>
      </c>
      <c r="F806" t="s">
        <v>228</v>
      </c>
      <c r="G806">
        <v>4</v>
      </c>
      <c r="H806">
        <v>4</v>
      </c>
      <c r="I806">
        <v>9</v>
      </c>
      <c r="J806">
        <v>0</v>
      </c>
      <c r="K806">
        <v>72</v>
      </c>
      <c r="L806">
        <v>100</v>
      </c>
      <c r="M806">
        <v>0</v>
      </c>
      <c r="N806">
        <v>0</v>
      </c>
      <c r="O806">
        <v>0</v>
      </c>
      <c r="P806">
        <v>236</v>
      </c>
      <c r="Q806">
        <v>9</v>
      </c>
      <c r="S806" t="str">
        <f t="shared" si="22"/>
        <v>DLW4</v>
      </c>
      <c r="T806">
        <f>VLOOKUP(S806,Mang_Elev!$Q:$R,2,FALSE)</f>
        <v>0.27900000000000003</v>
      </c>
    </row>
    <row r="807" spans="1:20" x14ac:dyDescent="0.25">
      <c r="A807" t="s">
        <v>469</v>
      </c>
      <c r="B807" s="2">
        <v>0.62083333333333335</v>
      </c>
      <c r="C807" t="s">
        <v>420</v>
      </c>
      <c r="D807" t="s">
        <v>457</v>
      </c>
      <c r="E807" t="s">
        <v>227</v>
      </c>
      <c r="F807" t="s">
        <v>228</v>
      </c>
      <c r="G807">
        <v>4</v>
      </c>
      <c r="H807">
        <v>4</v>
      </c>
      <c r="I807">
        <v>9</v>
      </c>
      <c r="J807">
        <v>0</v>
      </c>
      <c r="K807">
        <v>72</v>
      </c>
      <c r="L807">
        <v>100</v>
      </c>
      <c r="M807">
        <v>0</v>
      </c>
      <c r="N807">
        <v>0</v>
      </c>
      <c r="O807">
        <v>0</v>
      </c>
      <c r="P807">
        <v>297</v>
      </c>
      <c r="Q807">
        <v>8.5</v>
      </c>
      <c r="S807" t="str">
        <f t="shared" si="22"/>
        <v>DLW4</v>
      </c>
      <c r="T807">
        <f>VLOOKUP(S807,Mang_Elev!$Q:$R,2,FALSE)</f>
        <v>0.27900000000000003</v>
      </c>
    </row>
    <row r="808" spans="1:20" x14ac:dyDescent="0.25">
      <c r="A808" t="s">
        <v>469</v>
      </c>
      <c r="B808" s="2">
        <v>0.62083333333333335</v>
      </c>
      <c r="C808" t="s">
        <v>420</v>
      </c>
      <c r="D808" t="s">
        <v>457</v>
      </c>
      <c r="E808" t="s">
        <v>227</v>
      </c>
      <c r="F808" t="s">
        <v>228</v>
      </c>
      <c r="G808">
        <v>4</v>
      </c>
      <c r="H808">
        <v>4</v>
      </c>
      <c r="I808">
        <v>9</v>
      </c>
      <c r="J808">
        <v>0</v>
      </c>
      <c r="K808">
        <v>72</v>
      </c>
      <c r="L808">
        <v>100</v>
      </c>
      <c r="M808">
        <v>0</v>
      </c>
      <c r="N808">
        <v>0</v>
      </c>
      <c r="O808">
        <v>0</v>
      </c>
      <c r="P808">
        <v>57</v>
      </c>
      <c r="Q808">
        <v>4.5999999999999996</v>
      </c>
      <c r="S808" t="str">
        <f t="shared" si="22"/>
        <v>DLW4</v>
      </c>
      <c r="T808">
        <f>VLOOKUP(S808,Mang_Elev!$Q:$R,2,FALSE)</f>
        <v>0.27900000000000003</v>
      </c>
    </row>
    <row r="809" spans="1:20" x14ac:dyDescent="0.25">
      <c r="A809" t="s">
        <v>469</v>
      </c>
      <c r="B809" s="2">
        <v>0.62083333333333335</v>
      </c>
      <c r="C809" t="s">
        <v>420</v>
      </c>
      <c r="D809" t="s">
        <v>457</v>
      </c>
      <c r="E809" t="s">
        <v>227</v>
      </c>
      <c r="F809" t="s">
        <v>228</v>
      </c>
      <c r="G809">
        <v>4</v>
      </c>
      <c r="H809">
        <v>4</v>
      </c>
      <c r="I809">
        <v>9</v>
      </c>
      <c r="J809">
        <v>0</v>
      </c>
      <c r="K809">
        <v>72</v>
      </c>
      <c r="L809">
        <v>100</v>
      </c>
      <c r="M809">
        <v>0</v>
      </c>
      <c r="N809">
        <v>0</v>
      </c>
      <c r="O809">
        <v>0</v>
      </c>
      <c r="P809">
        <v>210</v>
      </c>
      <c r="Q809">
        <v>5</v>
      </c>
      <c r="S809" t="str">
        <f t="shared" si="22"/>
        <v>DLW4</v>
      </c>
      <c r="T809">
        <f>VLOOKUP(S809,Mang_Elev!$Q:$R,2,FALSE)</f>
        <v>0.27900000000000003</v>
      </c>
    </row>
    <row r="810" spans="1:20" x14ac:dyDescent="0.25">
      <c r="A810" t="s">
        <v>469</v>
      </c>
      <c r="B810" s="2">
        <v>0.62083333333333335</v>
      </c>
      <c r="C810" t="s">
        <v>420</v>
      </c>
      <c r="D810" t="s">
        <v>457</v>
      </c>
      <c r="E810" t="s">
        <v>227</v>
      </c>
      <c r="F810" t="s">
        <v>228</v>
      </c>
      <c r="G810">
        <v>4</v>
      </c>
      <c r="H810">
        <v>4</v>
      </c>
      <c r="I810">
        <v>9</v>
      </c>
      <c r="J810">
        <v>0</v>
      </c>
      <c r="K810">
        <v>72</v>
      </c>
      <c r="L810">
        <v>100</v>
      </c>
      <c r="M810">
        <v>0</v>
      </c>
      <c r="N810">
        <v>0</v>
      </c>
      <c r="O810">
        <v>0</v>
      </c>
      <c r="P810">
        <v>316</v>
      </c>
      <c r="Q810">
        <v>10</v>
      </c>
      <c r="S810" t="str">
        <f t="shared" si="22"/>
        <v>DLW4</v>
      </c>
      <c r="T810">
        <f>VLOOKUP(S810,Mang_Elev!$Q:$R,2,FALSE)</f>
        <v>0.27900000000000003</v>
      </c>
    </row>
    <row r="811" spans="1:20" x14ac:dyDescent="0.25">
      <c r="A811" t="s">
        <v>469</v>
      </c>
      <c r="B811" s="2">
        <v>0.65277777777777779</v>
      </c>
      <c r="C811" t="s">
        <v>420</v>
      </c>
      <c r="D811" t="s">
        <v>457</v>
      </c>
      <c r="E811" t="s">
        <v>227</v>
      </c>
      <c r="F811" t="s">
        <v>228</v>
      </c>
      <c r="G811">
        <v>5</v>
      </c>
      <c r="H811">
        <v>23</v>
      </c>
      <c r="I811">
        <v>3</v>
      </c>
      <c r="J811">
        <v>2</v>
      </c>
      <c r="K811">
        <v>97</v>
      </c>
      <c r="L811">
        <v>97</v>
      </c>
      <c r="M811">
        <v>3</v>
      </c>
      <c r="N811">
        <v>0</v>
      </c>
      <c r="O811">
        <v>0</v>
      </c>
      <c r="P811">
        <v>154</v>
      </c>
      <c r="Q811">
        <v>7.6</v>
      </c>
      <c r="R811" t="s">
        <v>470</v>
      </c>
      <c r="S811" t="str">
        <f t="shared" si="22"/>
        <v>DLW5</v>
      </c>
      <c r="T811">
        <f>VLOOKUP(S811,Mang_Elev!$Q:$R,2,FALSE)</f>
        <v>-0.191</v>
      </c>
    </row>
    <row r="812" spans="1:20" x14ac:dyDescent="0.25">
      <c r="A812" t="s">
        <v>469</v>
      </c>
      <c r="B812" s="2">
        <v>0.65277777777777779</v>
      </c>
      <c r="C812" t="s">
        <v>420</v>
      </c>
      <c r="D812" t="s">
        <v>457</v>
      </c>
      <c r="E812" t="s">
        <v>227</v>
      </c>
      <c r="F812" t="s">
        <v>228</v>
      </c>
      <c r="G812">
        <v>5</v>
      </c>
      <c r="H812">
        <v>23</v>
      </c>
      <c r="I812">
        <v>3</v>
      </c>
      <c r="J812">
        <v>2</v>
      </c>
      <c r="K812">
        <v>97</v>
      </c>
      <c r="L812">
        <v>97</v>
      </c>
      <c r="M812">
        <v>3</v>
      </c>
      <c r="N812">
        <v>0</v>
      </c>
      <c r="O812">
        <v>0</v>
      </c>
      <c r="P812">
        <v>164</v>
      </c>
      <c r="Q812">
        <v>9</v>
      </c>
      <c r="R812" t="s">
        <v>470</v>
      </c>
      <c r="S812" t="str">
        <f t="shared" si="22"/>
        <v>DLW5</v>
      </c>
      <c r="T812">
        <f>VLOOKUP(S812,Mang_Elev!$Q:$R,2,FALSE)</f>
        <v>-0.191</v>
      </c>
    </row>
    <row r="813" spans="1:20" x14ac:dyDescent="0.25">
      <c r="A813" t="s">
        <v>469</v>
      </c>
      <c r="B813" s="2">
        <v>0.65277777777777779</v>
      </c>
      <c r="C813" t="s">
        <v>420</v>
      </c>
      <c r="D813" t="s">
        <v>457</v>
      </c>
      <c r="E813" t="s">
        <v>227</v>
      </c>
      <c r="F813" t="s">
        <v>228</v>
      </c>
      <c r="G813">
        <v>5</v>
      </c>
      <c r="H813">
        <v>23</v>
      </c>
      <c r="I813">
        <v>3</v>
      </c>
      <c r="J813">
        <v>2</v>
      </c>
      <c r="K813">
        <v>97</v>
      </c>
      <c r="L813">
        <v>97</v>
      </c>
      <c r="M813">
        <v>3</v>
      </c>
      <c r="N813">
        <v>0</v>
      </c>
      <c r="O813">
        <v>0</v>
      </c>
      <c r="P813">
        <v>170</v>
      </c>
      <c r="Q813">
        <v>7.8</v>
      </c>
      <c r="R813" t="s">
        <v>470</v>
      </c>
      <c r="S813" t="str">
        <f t="shared" si="22"/>
        <v>DLW5</v>
      </c>
      <c r="T813">
        <f>VLOOKUP(S813,Mang_Elev!$Q:$R,2,FALSE)</f>
        <v>-0.191</v>
      </c>
    </row>
    <row r="814" spans="1:20" x14ac:dyDescent="0.25">
      <c r="A814" t="s">
        <v>469</v>
      </c>
      <c r="B814" s="2">
        <v>0.65277777777777779</v>
      </c>
      <c r="C814" t="s">
        <v>420</v>
      </c>
      <c r="D814" t="s">
        <v>457</v>
      </c>
      <c r="E814" t="s">
        <v>227</v>
      </c>
      <c r="F814" t="s">
        <v>228</v>
      </c>
      <c r="G814">
        <v>5</v>
      </c>
      <c r="H814">
        <v>23</v>
      </c>
      <c r="I814">
        <v>3</v>
      </c>
      <c r="J814">
        <v>2</v>
      </c>
      <c r="K814">
        <v>97</v>
      </c>
      <c r="L814">
        <v>97</v>
      </c>
      <c r="M814">
        <v>3</v>
      </c>
      <c r="N814">
        <v>0</v>
      </c>
      <c r="O814">
        <v>0</v>
      </c>
      <c r="P814">
        <v>311</v>
      </c>
      <c r="Q814">
        <v>9.5</v>
      </c>
      <c r="R814" t="s">
        <v>470</v>
      </c>
      <c r="S814" t="str">
        <f t="shared" si="22"/>
        <v>DLW5</v>
      </c>
      <c r="T814">
        <f>VLOOKUP(S814,Mang_Elev!$Q:$R,2,FALSE)</f>
        <v>-0.191</v>
      </c>
    </row>
    <row r="815" spans="1:20" x14ac:dyDescent="0.25">
      <c r="A815" t="s">
        <v>469</v>
      </c>
      <c r="B815" s="2">
        <v>0.65277777777777779</v>
      </c>
      <c r="C815" t="s">
        <v>420</v>
      </c>
      <c r="D815" t="s">
        <v>457</v>
      </c>
      <c r="E815" t="s">
        <v>227</v>
      </c>
      <c r="F815" t="s">
        <v>228</v>
      </c>
      <c r="G815">
        <v>5</v>
      </c>
      <c r="H815">
        <v>23</v>
      </c>
      <c r="I815">
        <v>3</v>
      </c>
      <c r="J815">
        <v>2</v>
      </c>
      <c r="K815">
        <v>97</v>
      </c>
      <c r="L815">
        <v>97</v>
      </c>
      <c r="M815">
        <v>3</v>
      </c>
      <c r="N815">
        <v>0</v>
      </c>
      <c r="O815">
        <v>0</v>
      </c>
      <c r="P815">
        <v>119</v>
      </c>
      <c r="Q815">
        <v>9</v>
      </c>
      <c r="R815" t="s">
        <v>470</v>
      </c>
      <c r="S815" t="str">
        <f t="shared" si="22"/>
        <v>DLW5</v>
      </c>
      <c r="T815">
        <f>VLOOKUP(S815,Mang_Elev!$Q:$R,2,FALSE)</f>
        <v>-0.191</v>
      </c>
    </row>
    <row r="816" spans="1:20" x14ac:dyDescent="0.25">
      <c r="A816" t="s">
        <v>469</v>
      </c>
      <c r="B816" s="2">
        <v>0.65277777777777779</v>
      </c>
      <c r="C816" t="s">
        <v>420</v>
      </c>
      <c r="D816" t="s">
        <v>457</v>
      </c>
      <c r="E816" t="s">
        <v>227</v>
      </c>
      <c r="F816" t="s">
        <v>228</v>
      </c>
      <c r="G816">
        <v>5</v>
      </c>
      <c r="H816">
        <v>23</v>
      </c>
      <c r="I816">
        <v>3</v>
      </c>
      <c r="J816">
        <v>2</v>
      </c>
      <c r="K816">
        <v>97</v>
      </c>
      <c r="L816">
        <v>97</v>
      </c>
      <c r="M816">
        <v>3</v>
      </c>
      <c r="N816">
        <v>0</v>
      </c>
      <c r="O816">
        <v>0</v>
      </c>
      <c r="P816">
        <v>160</v>
      </c>
      <c r="Q816">
        <v>7</v>
      </c>
      <c r="R816" t="s">
        <v>470</v>
      </c>
      <c r="S816" t="str">
        <f t="shared" si="22"/>
        <v>DLW5</v>
      </c>
      <c r="T816">
        <f>VLOOKUP(S816,Mang_Elev!$Q:$R,2,FALSE)</f>
        <v>-0.191</v>
      </c>
    </row>
    <row r="817" spans="1:20" x14ac:dyDescent="0.25">
      <c r="A817" t="s">
        <v>469</v>
      </c>
      <c r="B817" s="2">
        <v>0.65277777777777779</v>
      </c>
      <c r="C817" t="s">
        <v>420</v>
      </c>
      <c r="D817" t="s">
        <v>457</v>
      </c>
      <c r="E817" t="s">
        <v>227</v>
      </c>
      <c r="F817" t="s">
        <v>228</v>
      </c>
      <c r="G817">
        <v>5</v>
      </c>
      <c r="H817">
        <v>23</v>
      </c>
      <c r="I817">
        <v>3</v>
      </c>
      <c r="J817">
        <v>2</v>
      </c>
      <c r="K817">
        <v>97</v>
      </c>
      <c r="L817">
        <v>97</v>
      </c>
      <c r="M817">
        <v>3</v>
      </c>
      <c r="N817">
        <v>0</v>
      </c>
      <c r="O817">
        <v>0</v>
      </c>
      <c r="P817">
        <v>65</v>
      </c>
      <c r="Q817">
        <v>6</v>
      </c>
      <c r="R817" t="s">
        <v>470</v>
      </c>
      <c r="S817" t="str">
        <f t="shared" si="22"/>
        <v>DLW5</v>
      </c>
      <c r="T817">
        <f>VLOOKUP(S817,Mang_Elev!$Q:$R,2,FALSE)</f>
        <v>-0.191</v>
      </c>
    </row>
    <row r="818" spans="1:20" x14ac:dyDescent="0.25">
      <c r="A818" t="s">
        <v>469</v>
      </c>
      <c r="B818" s="2">
        <v>0.65277777777777779</v>
      </c>
      <c r="C818" t="s">
        <v>420</v>
      </c>
      <c r="D818" t="s">
        <v>457</v>
      </c>
      <c r="E818" t="s">
        <v>227</v>
      </c>
      <c r="F818" t="s">
        <v>228</v>
      </c>
      <c r="G818">
        <v>5</v>
      </c>
      <c r="H818">
        <v>23</v>
      </c>
      <c r="I818">
        <v>3</v>
      </c>
      <c r="J818">
        <v>2</v>
      </c>
      <c r="K818">
        <v>97</v>
      </c>
      <c r="L818">
        <v>97</v>
      </c>
      <c r="M818">
        <v>3</v>
      </c>
      <c r="N818">
        <v>0</v>
      </c>
      <c r="O818">
        <v>0</v>
      </c>
      <c r="P818">
        <v>97</v>
      </c>
      <c r="Q818">
        <v>6.5</v>
      </c>
      <c r="R818" t="s">
        <v>470</v>
      </c>
      <c r="S818" t="str">
        <f t="shared" si="22"/>
        <v>DLW5</v>
      </c>
      <c r="T818">
        <f>VLOOKUP(S818,Mang_Elev!$Q:$R,2,FALSE)</f>
        <v>-0.191</v>
      </c>
    </row>
    <row r="819" spans="1:20" x14ac:dyDescent="0.25">
      <c r="A819" t="s">
        <v>469</v>
      </c>
      <c r="B819" s="2">
        <v>0.65277777777777779</v>
      </c>
      <c r="C819" t="s">
        <v>420</v>
      </c>
      <c r="D819" t="s">
        <v>457</v>
      </c>
      <c r="E819" t="s">
        <v>227</v>
      </c>
      <c r="F819" t="s">
        <v>228</v>
      </c>
      <c r="G819">
        <v>5</v>
      </c>
      <c r="H819">
        <v>23</v>
      </c>
      <c r="I819">
        <v>3</v>
      </c>
      <c r="J819">
        <v>2</v>
      </c>
      <c r="K819">
        <v>97</v>
      </c>
      <c r="L819">
        <v>97</v>
      </c>
      <c r="M819">
        <v>3</v>
      </c>
      <c r="N819">
        <v>0</v>
      </c>
      <c r="O819">
        <v>0</v>
      </c>
      <c r="P819">
        <v>232</v>
      </c>
      <c r="Q819">
        <v>6</v>
      </c>
      <c r="R819" t="s">
        <v>470</v>
      </c>
      <c r="S819" t="str">
        <f t="shared" si="22"/>
        <v>DLW5</v>
      </c>
      <c r="T819">
        <f>VLOOKUP(S819,Mang_Elev!$Q:$R,2,FALSE)</f>
        <v>-0.191</v>
      </c>
    </row>
    <row r="820" spans="1:20" x14ac:dyDescent="0.25">
      <c r="A820" t="s">
        <v>469</v>
      </c>
      <c r="B820" s="2">
        <v>0.65277777777777779</v>
      </c>
      <c r="C820" t="s">
        <v>420</v>
      </c>
      <c r="D820" t="s">
        <v>457</v>
      </c>
      <c r="E820" t="s">
        <v>227</v>
      </c>
      <c r="F820" t="s">
        <v>228</v>
      </c>
      <c r="G820">
        <v>5</v>
      </c>
      <c r="H820">
        <v>23</v>
      </c>
      <c r="I820">
        <v>3</v>
      </c>
      <c r="J820">
        <v>2</v>
      </c>
      <c r="K820">
        <v>97</v>
      </c>
      <c r="L820">
        <v>97</v>
      </c>
      <c r="M820">
        <v>3</v>
      </c>
      <c r="N820">
        <v>0</v>
      </c>
      <c r="O820">
        <v>0</v>
      </c>
      <c r="P820">
        <v>154</v>
      </c>
      <c r="Q820">
        <v>9.1999999999999993</v>
      </c>
      <c r="R820" t="s">
        <v>470</v>
      </c>
      <c r="S820" t="str">
        <f t="shared" si="22"/>
        <v>DLW5</v>
      </c>
      <c r="T820">
        <f>VLOOKUP(S820,Mang_Elev!$Q:$R,2,FALSE)</f>
        <v>-0.191</v>
      </c>
    </row>
    <row r="821" spans="1:20" x14ac:dyDescent="0.25">
      <c r="A821" t="s">
        <v>469</v>
      </c>
      <c r="B821" s="2">
        <v>0.65277777777777779</v>
      </c>
      <c r="C821" t="s">
        <v>420</v>
      </c>
      <c r="D821" t="s">
        <v>457</v>
      </c>
      <c r="E821" t="s">
        <v>227</v>
      </c>
      <c r="F821" t="s">
        <v>228</v>
      </c>
      <c r="G821">
        <v>5</v>
      </c>
      <c r="H821">
        <v>11</v>
      </c>
      <c r="I821">
        <v>4</v>
      </c>
      <c r="J821">
        <v>0</v>
      </c>
      <c r="K821">
        <v>109</v>
      </c>
      <c r="L821">
        <v>96</v>
      </c>
      <c r="M821">
        <v>4</v>
      </c>
      <c r="N821">
        <v>0</v>
      </c>
      <c r="O821">
        <v>0</v>
      </c>
      <c r="P821">
        <v>188</v>
      </c>
      <c r="Q821">
        <v>9</v>
      </c>
      <c r="S821" t="str">
        <f t="shared" si="22"/>
        <v>DLW5</v>
      </c>
      <c r="T821">
        <f>VLOOKUP(S821,Mang_Elev!$Q:$R,2,FALSE)</f>
        <v>-0.191</v>
      </c>
    </row>
    <row r="822" spans="1:20" x14ac:dyDescent="0.25">
      <c r="A822" t="s">
        <v>469</v>
      </c>
      <c r="B822" s="2">
        <v>0.65277777777777779</v>
      </c>
      <c r="C822" t="s">
        <v>420</v>
      </c>
      <c r="D822" t="s">
        <v>457</v>
      </c>
      <c r="E822" t="s">
        <v>227</v>
      </c>
      <c r="F822" t="s">
        <v>228</v>
      </c>
      <c r="G822">
        <v>5</v>
      </c>
      <c r="H822">
        <v>11</v>
      </c>
      <c r="I822">
        <v>4</v>
      </c>
      <c r="J822">
        <v>0</v>
      </c>
      <c r="K822">
        <v>109</v>
      </c>
      <c r="L822">
        <v>96</v>
      </c>
      <c r="M822">
        <v>4</v>
      </c>
      <c r="N822">
        <v>0</v>
      </c>
      <c r="O822">
        <v>0</v>
      </c>
      <c r="P822">
        <v>255</v>
      </c>
      <c r="Q822">
        <v>10.8</v>
      </c>
      <c r="S822" t="str">
        <f t="shared" si="22"/>
        <v>DLW5</v>
      </c>
      <c r="T822">
        <f>VLOOKUP(S822,Mang_Elev!$Q:$R,2,FALSE)</f>
        <v>-0.191</v>
      </c>
    </row>
    <row r="823" spans="1:20" x14ac:dyDescent="0.25">
      <c r="A823" t="s">
        <v>469</v>
      </c>
      <c r="B823" s="2">
        <v>0.65277777777777779</v>
      </c>
      <c r="C823" t="s">
        <v>420</v>
      </c>
      <c r="D823" t="s">
        <v>457</v>
      </c>
      <c r="E823" t="s">
        <v>227</v>
      </c>
      <c r="F823" t="s">
        <v>228</v>
      </c>
      <c r="G823">
        <v>5</v>
      </c>
      <c r="H823">
        <v>11</v>
      </c>
      <c r="I823">
        <v>4</v>
      </c>
      <c r="J823">
        <v>0</v>
      </c>
      <c r="K823">
        <v>109</v>
      </c>
      <c r="L823">
        <v>96</v>
      </c>
      <c r="M823">
        <v>4</v>
      </c>
      <c r="N823">
        <v>0</v>
      </c>
      <c r="O823">
        <v>0</v>
      </c>
      <c r="P823">
        <v>313</v>
      </c>
      <c r="Q823">
        <v>7</v>
      </c>
      <c r="S823" t="str">
        <f t="shared" si="22"/>
        <v>DLW5</v>
      </c>
      <c r="T823">
        <f>VLOOKUP(S823,Mang_Elev!$Q:$R,2,FALSE)</f>
        <v>-0.191</v>
      </c>
    </row>
    <row r="824" spans="1:20" x14ac:dyDescent="0.25">
      <c r="A824" t="s">
        <v>469</v>
      </c>
      <c r="B824" s="2">
        <v>0.65277777777777779</v>
      </c>
      <c r="C824" t="s">
        <v>420</v>
      </c>
      <c r="D824" t="s">
        <v>457</v>
      </c>
      <c r="E824" t="s">
        <v>227</v>
      </c>
      <c r="F824" t="s">
        <v>228</v>
      </c>
      <c r="G824">
        <v>5</v>
      </c>
      <c r="H824">
        <v>11</v>
      </c>
      <c r="I824">
        <v>4</v>
      </c>
      <c r="J824">
        <v>0</v>
      </c>
      <c r="K824">
        <v>109</v>
      </c>
      <c r="L824">
        <v>96</v>
      </c>
      <c r="M824">
        <v>4</v>
      </c>
      <c r="N824">
        <v>0</v>
      </c>
      <c r="O824">
        <v>0</v>
      </c>
      <c r="P824">
        <v>204</v>
      </c>
      <c r="Q824">
        <v>8</v>
      </c>
      <c r="S824" t="str">
        <f t="shared" si="22"/>
        <v>DLW5</v>
      </c>
      <c r="T824">
        <f>VLOOKUP(S824,Mang_Elev!$Q:$R,2,FALSE)</f>
        <v>-0.191</v>
      </c>
    </row>
    <row r="825" spans="1:20" x14ac:dyDescent="0.25">
      <c r="A825" t="s">
        <v>469</v>
      </c>
      <c r="B825" s="2">
        <v>0.65277777777777779</v>
      </c>
      <c r="C825" t="s">
        <v>420</v>
      </c>
      <c r="D825" t="s">
        <v>457</v>
      </c>
      <c r="E825" t="s">
        <v>227</v>
      </c>
      <c r="F825" t="s">
        <v>228</v>
      </c>
      <c r="G825">
        <v>5</v>
      </c>
      <c r="H825">
        <v>11</v>
      </c>
      <c r="I825">
        <v>4</v>
      </c>
      <c r="J825">
        <v>0</v>
      </c>
      <c r="K825">
        <v>109</v>
      </c>
      <c r="L825">
        <v>96</v>
      </c>
      <c r="M825">
        <v>4</v>
      </c>
      <c r="N825">
        <v>0</v>
      </c>
      <c r="O825">
        <v>0</v>
      </c>
      <c r="P825">
        <v>245</v>
      </c>
      <c r="Q825">
        <v>8</v>
      </c>
      <c r="S825" t="str">
        <f t="shared" si="22"/>
        <v>DLW5</v>
      </c>
      <c r="T825">
        <f>VLOOKUP(S825,Mang_Elev!$Q:$R,2,FALSE)</f>
        <v>-0.191</v>
      </c>
    </row>
    <row r="826" spans="1:20" x14ac:dyDescent="0.25">
      <c r="A826" t="s">
        <v>469</v>
      </c>
      <c r="B826" s="2">
        <v>0.65277777777777779</v>
      </c>
      <c r="C826" t="s">
        <v>420</v>
      </c>
      <c r="D826" t="s">
        <v>457</v>
      </c>
      <c r="E826" t="s">
        <v>227</v>
      </c>
      <c r="F826" t="s">
        <v>228</v>
      </c>
      <c r="G826">
        <v>5</v>
      </c>
      <c r="H826">
        <v>11</v>
      </c>
      <c r="I826">
        <v>4</v>
      </c>
      <c r="J826">
        <v>0</v>
      </c>
      <c r="K826">
        <v>109</v>
      </c>
      <c r="L826">
        <v>96</v>
      </c>
      <c r="M826">
        <v>4</v>
      </c>
      <c r="N826">
        <v>0</v>
      </c>
      <c r="O826">
        <v>0</v>
      </c>
      <c r="P826">
        <v>142</v>
      </c>
      <c r="Q826">
        <v>8.5</v>
      </c>
      <c r="S826" t="str">
        <f t="shared" si="22"/>
        <v>DLW5</v>
      </c>
      <c r="T826">
        <f>VLOOKUP(S826,Mang_Elev!$Q:$R,2,FALSE)</f>
        <v>-0.191</v>
      </c>
    </row>
    <row r="827" spans="1:20" x14ac:dyDescent="0.25">
      <c r="A827" t="s">
        <v>469</v>
      </c>
      <c r="B827" s="2">
        <v>0.65277777777777779</v>
      </c>
      <c r="C827" t="s">
        <v>420</v>
      </c>
      <c r="D827" t="s">
        <v>457</v>
      </c>
      <c r="E827" t="s">
        <v>227</v>
      </c>
      <c r="F827" t="s">
        <v>228</v>
      </c>
      <c r="G827">
        <v>5</v>
      </c>
      <c r="H827">
        <v>11</v>
      </c>
      <c r="I827">
        <v>4</v>
      </c>
      <c r="J827">
        <v>0</v>
      </c>
      <c r="K827">
        <v>109</v>
      </c>
      <c r="L827">
        <v>96</v>
      </c>
      <c r="M827">
        <v>4</v>
      </c>
      <c r="N827">
        <v>0</v>
      </c>
      <c r="O827">
        <v>0</v>
      </c>
      <c r="P827">
        <v>159</v>
      </c>
      <c r="Q827">
        <v>7.1</v>
      </c>
      <c r="S827" t="str">
        <f t="shared" si="22"/>
        <v>DLW5</v>
      </c>
      <c r="T827">
        <f>VLOOKUP(S827,Mang_Elev!$Q:$R,2,FALSE)</f>
        <v>-0.191</v>
      </c>
    </row>
    <row r="828" spans="1:20" x14ac:dyDescent="0.25">
      <c r="A828" t="s">
        <v>469</v>
      </c>
      <c r="B828" s="2">
        <v>0.65277777777777779</v>
      </c>
      <c r="C828" t="s">
        <v>420</v>
      </c>
      <c r="D828" t="s">
        <v>457</v>
      </c>
      <c r="E828" t="s">
        <v>227</v>
      </c>
      <c r="F828" t="s">
        <v>228</v>
      </c>
      <c r="G828">
        <v>5</v>
      </c>
      <c r="H828">
        <v>11</v>
      </c>
      <c r="I828">
        <v>4</v>
      </c>
      <c r="J828">
        <v>0</v>
      </c>
      <c r="K828">
        <v>109</v>
      </c>
      <c r="L828">
        <v>96</v>
      </c>
      <c r="M828">
        <v>4</v>
      </c>
      <c r="N828">
        <v>0</v>
      </c>
      <c r="O828">
        <v>0</v>
      </c>
      <c r="P828">
        <v>192</v>
      </c>
      <c r="Q828">
        <v>6.1</v>
      </c>
      <c r="S828" t="str">
        <f t="shared" si="22"/>
        <v>DLW5</v>
      </c>
      <c r="T828">
        <f>VLOOKUP(S828,Mang_Elev!$Q:$R,2,FALSE)</f>
        <v>-0.191</v>
      </c>
    </row>
    <row r="829" spans="1:20" x14ac:dyDescent="0.25">
      <c r="A829" t="s">
        <v>469</v>
      </c>
      <c r="B829" s="2">
        <v>0.65277777777777779</v>
      </c>
      <c r="C829" t="s">
        <v>420</v>
      </c>
      <c r="D829" t="s">
        <v>457</v>
      </c>
      <c r="E829" t="s">
        <v>227</v>
      </c>
      <c r="F829" t="s">
        <v>228</v>
      </c>
      <c r="G829">
        <v>5</v>
      </c>
      <c r="H829">
        <v>11</v>
      </c>
      <c r="I829">
        <v>4</v>
      </c>
      <c r="J829">
        <v>0</v>
      </c>
      <c r="K829">
        <v>109</v>
      </c>
      <c r="L829">
        <v>96</v>
      </c>
      <c r="M829">
        <v>4</v>
      </c>
      <c r="N829">
        <v>0</v>
      </c>
      <c r="O829">
        <v>0</v>
      </c>
      <c r="P829">
        <v>75</v>
      </c>
      <c r="Q829">
        <v>7.4</v>
      </c>
      <c r="S829" t="str">
        <f t="shared" si="22"/>
        <v>DLW5</v>
      </c>
      <c r="T829">
        <f>VLOOKUP(S829,Mang_Elev!$Q:$R,2,FALSE)</f>
        <v>-0.191</v>
      </c>
    </row>
    <row r="830" spans="1:20" x14ac:dyDescent="0.25">
      <c r="A830" t="s">
        <v>469</v>
      </c>
      <c r="B830" s="2">
        <v>0.65277777777777779</v>
      </c>
      <c r="C830" t="s">
        <v>420</v>
      </c>
      <c r="D830" t="s">
        <v>457</v>
      </c>
      <c r="E830" t="s">
        <v>227</v>
      </c>
      <c r="F830" t="s">
        <v>228</v>
      </c>
      <c r="G830">
        <v>5</v>
      </c>
      <c r="H830">
        <v>11</v>
      </c>
      <c r="I830">
        <v>4</v>
      </c>
      <c r="J830">
        <v>0</v>
      </c>
      <c r="K830">
        <v>109</v>
      </c>
      <c r="L830">
        <v>96</v>
      </c>
      <c r="M830">
        <v>4</v>
      </c>
      <c r="N830">
        <v>0</v>
      </c>
      <c r="O830">
        <v>0</v>
      </c>
      <c r="P830">
        <v>215</v>
      </c>
      <c r="Q830">
        <v>10.5</v>
      </c>
      <c r="S830" t="str">
        <f t="shared" si="22"/>
        <v>DLW5</v>
      </c>
      <c r="T830">
        <f>VLOOKUP(S830,Mang_Elev!$Q:$R,2,FALSE)</f>
        <v>-0.191</v>
      </c>
    </row>
    <row r="831" spans="1:20" x14ac:dyDescent="0.25">
      <c r="A831" t="s">
        <v>471</v>
      </c>
      <c r="B831" s="2">
        <v>0.6743055555555556</v>
      </c>
      <c r="C831" t="s">
        <v>420</v>
      </c>
      <c r="D831" t="s">
        <v>472</v>
      </c>
      <c r="E831" t="s">
        <v>227</v>
      </c>
      <c r="F831" t="s">
        <v>404</v>
      </c>
      <c r="G831">
        <v>3</v>
      </c>
      <c r="H831">
        <v>1</v>
      </c>
      <c r="I831">
        <v>0</v>
      </c>
      <c r="J831">
        <v>2</v>
      </c>
      <c r="K831">
        <v>78</v>
      </c>
      <c r="L831">
        <v>92</v>
      </c>
      <c r="M831">
        <v>8</v>
      </c>
      <c r="N831">
        <v>0</v>
      </c>
      <c r="O831">
        <v>0</v>
      </c>
      <c r="P831">
        <v>115</v>
      </c>
      <c r="Q831">
        <v>5</v>
      </c>
      <c r="R831" t="s">
        <v>473</v>
      </c>
      <c r="S831" t="str">
        <f t="shared" si="22"/>
        <v>YCW3</v>
      </c>
      <c r="T831">
        <f>VLOOKUP(S831,Mang_Elev!$Q:$R,2,FALSE)</f>
        <v>-3.9E-2</v>
      </c>
    </row>
    <row r="832" spans="1:20" x14ac:dyDescent="0.25">
      <c r="A832" t="s">
        <v>471</v>
      </c>
      <c r="B832" s="2">
        <v>0.6743055555555556</v>
      </c>
      <c r="C832" t="s">
        <v>420</v>
      </c>
      <c r="D832" t="s">
        <v>472</v>
      </c>
      <c r="E832" t="s">
        <v>227</v>
      </c>
      <c r="F832" t="s">
        <v>404</v>
      </c>
      <c r="G832">
        <v>3</v>
      </c>
      <c r="H832">
        <v>1</v>
      </c>
      <c r="I832">
        <v>0</v>
      </c>
      <c r="J832">
        <v>2</v>
      </c>
      <c r="K832">
        <v>78</v>
      </c>
      <c r="L832">
        <v>92</v>
      </c>
      <c r="M832">
        <v>8</v>
      </c>
      <c r="N832">
        <v>0</v>
      </c>
      <c r="O832">
        <v>0</v>
      </c>
      <c r="P832">
        <v>337</v>
      </c>
      <c r="Q832">
        <v>8.5</v>
      </c>
      <c r="R832" t="s">
        <v>473</v>
      </c>
      <c r="S832" t="str">
        <f t="shared" si="22"/>
        <v>YCW3</v>
      </c>
      <c r="T832">
        <f>VLOOKUP(S832,Mang_Elev!$Q:$R,2,FALSE)</f>
        <v>-3.9E-2</v>
      </c>
    </row>
    <row r="833" spans="1:20" x14ac:dyDescent="0.25">
      <c r="A833" t="s">
        <v>471</v>
      </c>
      <c r="B833" s="2">
        <v>0.6743055555555556</v>
      </c>
      <c r="C833" t="s">
        <v>420</v>
      </c>
      <c r="D833" t="s">
        <v>472</v>
      </c>
      <c r="E833" t="s">
        <v>227</v>
      </c>
      <c r="F833" t="s">
        <v>404</v>
      </c>
      <c r="G833">
        <v>3</v>
      </c>
      <c r="H833">
        <v>1</v>
      </c>
      <c r="I833">
        <v>0</v>
      </c>
      <c r="J833">
        <v>2</v>
      </c>
      <c r="K833">
        <v>78</v>
      </c>
      <c r="L833">
        <v>92</v>
      </c>
      <c r="M833">
        <v>8</v>
      </c>
      <c r="N833">
        <v>0</v>
      </c>
      <c r="O833">
        <v>0</v>
      </c>
      <c r="P833">
        <v>202</v>
      </c>
      <c r="Q833">
        <v>7.5</v>
      </c>
      <c r="R833" t="s">
        <v>473</v>
      </c>
      <c r="S833" t="str">
        <f t="shared" si="22"/>
        <v>YCW3</v>
      </c>
      <c r="T833">
        <f>VLOOKUP(S833,Mang_Elev!$Q:$R,2,FALSE)</f>
        <v>-3.9E-2</v>
      </c>
    </row>
    <row r="834" spans="1:20" x14ac:dyDescent="0.25">
      <c r="A834" t="s">
        <v>471</v>
      </c>
      <c r="B834" s="2">
        <v>0.6743055555555556</v>
      </c>
      <c r="C834" t="s">
        <v>420</v>
      </c>
      <c r="D834" t="s">
        <v>472</v>
      </c>
      <c r="E834" t="s">
        <v>227</v>
      </c>
      <c r="F834" t="s">
        <v>404</v>
      </c>
      <c r="G834">
        <v>3</v>
      </c>
      <c r="H834">
        <v>1</v>
      </c>
      <c r="I834">
        <v>0</v>
      </c>
      <c r="J834">
        <v>2</v>
      </c>
      <c r="K834">
        <v>78</v>
      </c>
      <c r="L834">
        <v>92</v>
      </c>
      <c r="M834">
        <v>8</v>
      </c>
      <c r="N834">
        <v>0</v>
      </c>
      <c r="O834">
        <v>0</v>
      </c>
      <c r="P834">
        <v>170</v>
      </c>
      <c r="Q834">
        <v>6</v>
      </c>
      <c r="R834" t="s">
        <v>473</v>
      </c>
      <c r="S834" t="str">
        <f t="shared" si="22"/>
        <v>YCW3</v>
      </c>
      <c r="T834">
        <f>VLOOKUP(S834,Mang_Elev!$Q:$R,2,FALSE)</f>
        <v>-3.9E-2</v>
      </c>
    </row>
    <row r="835" spans="1:20" x14ac:dyDescent="0.25">
      <c r="A835" t="s">
        <v>471</v>
      </c>
      <c r="B835" s="2">
        <v>0.6743055555555556</v>
      </c>
      <c r="C835" t="s">
        <v>420</v>
      </c>
      <c r="D835" t="s">
        <v>472</v>
      </c>
      <c r="E835" t="s">
        <v>227</v>
      </c>
      <c r="F835" t="s">
        <v>404</v>
      </c>
      <c r="G835">
        <v>3</v>
      </c>
      <c r="H835">
        <v>1</v>
      </c>
      <c r="I835">
        <v>0</v>
      </c>
      <c r="J835">
        <v>2</v>
      </c>
      <c r="K835">
        <v>78</v>
      </c>
      <c r="L835">
        <v>92</v>
      </c>
      <c r="M835">
        <v>8</v>
      </c>
      <c r="N835">
        <v>0</v>
      </c>
      <c r="O835">
        <v>0</v>
      </c>
      <c r="P835">
        <v>273</v>
      </c>
      <c r="Q835">
        <v>5.5</v>
      </c>
      <c r="R835" t="s">
        <v>473</v>
      </c>
      <c r="S835" t="str">
        <f t="shared" ref="S835:S898" si="23">_xlfn.CONCAT(F835,G835)</f>
        <v>YCW3</v>
      </c>
      <c r="T835">
        <f>VLOOKUP(S835,Mang_Elev!$Q:$R,2,FALSE)</f>
        <v>-3.9E-2</v>
      </c>
    </row>
    <row r="836" spans="1:20" x14ac:dyDescent="0.25">
      <c r="A836" t="s">
        <v>471</v>
      </c>
      <c r="B836" s="2">
        <v>0.6743055555555556</v>
      </c>
      <c r="C836" t="s">
        <v>420</v>
      </c>
      <c r="D836" t="s">
        <v>472</v>
      </c>
      <c r="E836" t="s">
        <v>227</v>
      </c>
      <c r="F836" t="s">
        <v>404</v>
      </c>
      <c r="G836">
        <v>3</v>
      </c>
      <c r="H836">
        <v>1</v>
      </c>
      <c r="I836">
        <v>0</v>
      </c>
      <c r="J836">
        <v>2</v>
      </c>
      <c r="K836">
        <v>78</v>
      </c>
      <c r="L836">
        <v>92</v>
      </c>
      <c r="M836">
        <v>8</v>
      </c>
      <c r="N836">
        <v>0</v>
      </c>
      <c r="O836">
        <v>0</v>
      </c>
      <c r="P836">
        <v>254</v>
      </c>
      <c r="Q836">
        <v>6.5</v>
      </c>
      <c r="R836" t="s">
        <v>473</v>
      </c>
      <c r="S836" t="str">
        <f t="shared" si="23"/>
        <v>YCW3</v>
      </c>
      <c r="T836">
        <f>VLOOKUP(S836,Mang_Elev!$Q:$R,2,FALSE)</f>
        <v>-3.9E-2</v>
      </c>
    </row>
    <row r="837" spans="1:20" x14ac:dyDescent="0.25">
      <c r="A837" t="s">
        <v>471</v>
      </c>
      <c r="B837" s="2">
        <v>0.6743055555555556</v>
      </c>
      <c r="C837" t="s">
        <v>420</v>
      </c>
      <c r="D837" t="s">
        <v>472</v>
      </c>
      <c r="E837" t="s">
        <v>227</v>
      </c>
      <c r="F837" t="s">
        <v>404</v>
      </c>
      <c r="G837">
        <v>3</v>
      </c>
      <c r="H837">
        <v>1</v>
      </c>
      <c r="I837">
        <v>0</v>
      </c>
      <c r="J837">
        <v>2</v>
      </c>
      <c r="K837">
        <v>78</v>
      </c>
      <c r="L837">
        <v>92</v>
      </c>
      <c r="M837">
        <v>8</v>
      </c>
      <c r="N837">
        <v>0</v>
      </c>
      <c r="O837">
        <v>0</v>
      </c>
      <c r="P837">
        <v>261</v>
      </c>
      <c r="Q837">
        <v>4</v>
      </c>
      <c r="R837" t="s">
        <v>473</v>
      </c>
      <c r="S837" t="str">
        <f t="shared" si="23"/>
        <v>YCW3</v>
      </c>
      <c r="T837">
        <f>VLOOKUP(S837,Mang_Elev!$Q:$R,2,FALSE)</f>
        <v>-3.9E-2</v>
      </c>
    </row>
    <row r="838" spans="1:20" x14ac:dyDescent="0.25">
      <c r="A838" t="s">
        <v>471</v>
      </c>
      <c r="B838" s="2">
        <v>0.6743055555555556</v>
      </c>
      <c r="C838" t="s">
        <v>420</v>
      </c>
      <c r="D838" t="s">
        <v>472</v>
      </c>
      <c r="E838" t="s">
        <v>227</v>
      </c>
      <c r="F838" t="s">
        <v>404</v>
      </c>
      <c r="G838">
        <v>3</v>
      </c>
      <c r="H838">
        <v>1</v>
      </c>
      <c r="I838">
        <v>0</v>
      </c>
      <c r="J838">
        <v>2</v>
      </c>
      <c r="K838">
        <v>78</v>
      </c>
      <c r="L838">
        <v>92</v>
      </c>
      <c r="M838">
        <v>8</v>
      </c>
      <c r="N838">
        <v>0</v>
      </c>
      <c r="O838">
        <v>0</v>
      </c>
      <c r="P838">
        <v>103</v>
      </c>
      <c r="Q838">
        <v>4.5</v>
      </c>
      <c r="R838" t="s">
        <v>473</v>
      </c>
      <c r="S838" t="str">
        <f t="shared" si="23"/>
        <v>YCW3</v>
      </c>
      <c r="T838">
        <f>VLOOKUP(S838,Mang_Elev!$Q:$R,2,FALSE)</f>
        <v>-3.9E-2</v>
      </c>
    </row>
    <row r="839" spans="1:20" x14ac:dyDescent="0.25">
      <c r="A839" t="s">
        <v>471</v>
      </c>
      <c r="B839" s="2">
        <v>0.6743055555555556</v>
      </c>
      <c r="C839" t="s">
        <v>420</v>
      </c>
      <c r="D839" t="s">
        <v>472</v>
      </c>
      <c r="E839" t="s">
        <v>227</v>
      </c>
      <c r="F839" t="s">
        <v>404</v>
      </c>
      <c r="G839">
        <v>3</v>
      </c>
      <c r="H839">
        <v>1</v>
      </c>
      <c r="I839">
        <v>0</v>
      </c>
      <c r="J839">
        <v>2</v>
      </c>
      <c r="K839">
        <v>78</v>
      </c>
      <c r="L839">
        <v>92</v>
      </c>
      <c r="M839">
        <v>8</v>
      </c>
      <c r="N839">
        <v>0</v>
      </c>
      <c r="O839">
        <v>0</v>
      </c>
      <c r="P839">
        <v>81</v>
      </c>
      <c r="Q839">
        <v>5.5</v>
      </c>
      <c r="R839" t="s">
        <v>473</v>
      </c>
      <c r="S839" t="str">
        <f t="shared" si="23"/>
        <v>YCW3</v>
      </c>
      <c r="T839">
        <f>VLOOKUP(S839,Mang_Elev!$Q:$R,2,FALSE)</f>
        <v>-3.9E-2</v>
      </c>
    </row>
    <row r="840" spans="1:20" x14ac:dyDescent="0.25">
      <c r="A840" t="s">
        <v>471</v>
      </c>
      <c r="B840" s="2">
        <v>0.6743055555555556</v>
      </c>
      <c r="C840" t="s">
        <v>420</v>
      </c>
      <c r="D840" t="s">
        <v>472</v>
      </c>
      <c r="E840" t="s">
        <v>227</v>
      </c>
      <c r="F840" t="s">
        <v>404</v>
      </c>
      <c r="G840">
        <v>3</v>
      </c>
      <c r="H840">
        <v>1</v>
      </c>
      <c r="I840">
        <v>0</v>
      </c>
      <c r="J840">
        <v>2</v>
      </c>
      <c r="K840">
        <v>78</v>
      </c>
      <c r="L840">
        <v>92</v>
      </c>
      <c r="M840">
        <v>8</v>
      </c>
      <c r="N840">
        <v>0</v>
      </c>
      <c r="O840">
        <v>0</v>
      </c>
      <c r="P840">
        <v>190</v>
      </c>
      <c r="Q840">
        <v>4.5</v>
      </c>
      <c r="R840" t="s">
        <v>473</v>
      </c>
      <c r="S840" t="str">
        <f t="shared" si="23"/>
        <v>YCW3</v>
      </c>
      <c r="T840">
        <f>VLOOKUP(S840,Mang_Elev!$Q:$R,2,FALSE)</f>
        <v>-3.9E-2</v>
      </c>
    </row>
    <row r="841" spans="1:20" x14ac:dyDescent="0.25">
      <c r="A841" t="s">
        <v>471</v>
      </c>
      <c r="B841" s="2">
        <v>0.6743055555555556</v>
      </c>
      <c r="C841" t="s">
        <v>420</v>
      </c>
      <c r="D841" t="s">
        <v>472</v>
      </c>
      <c r="E841" t="s">
        <v>227</v>
      </c>
      <c r="F841" t="s">
        <v>404</v>
      </c>
      <c r="G841">
        <v>3</v>
      </c>
      <c r="H841">
        <v>0</v>
      </c>
      <c r="I841">
        <v>0</v>
      </c>
      <c r="J841">
        <v>0</v>
      </c>
      <c r="K841">
        <v>167</v>
      </c>
      <c r="L841">
        <v>98</v>
      </c>
      <c r="M841">
        <v>2</v>
      </c>
      <c r="N841">
        <v>0</v>
      </c>
      <c r="O841">
        <v>0</v>
      </c>
      <c r="P841">
        <v>313</v>
      </c>
      <c r="Q841">
        <v>5</v>
      </c>
      <c r="R841" t="s">
        <v>474</v>
      </c>
      <c r="S841" t="str">
        <f t="shared" si="23"/>
        <v>YCW3</v>
      </c>
      <c r="T841">
        <f>VLOOKUP(S841,Mang_Elev!$Q:$R,2,FALSE)</f>
        <v>-3.9E-2</v>
      </c>
    </row>
    <row r="842" spans="1:20" x14ac:dyDescent="0.25">
      <c r="A842" t="s">
        <v>471</v>
      </c>
      <c r="B842" s="2">
        <v>0.6743055555555556</v>
      </c>
      <c r="C842" t="s">
        <v>420</v>
      </c>
      <c r="D842" t="s">
        <v>472</v>
      </c>
      <c r="E842" t="s">
        <v>227</v>
      </c>
      <c r="F842" t="s">
        <v>404</v>
      </c>
      <c r="G842">
        <v>3</v>
      </c>
      <c r="H842">
        <v>0</v>
      </c>
      <c r="I842">
        <v>0</v>
      </c>
      <c r="J842">
        <v>0</v>
      </c>
      <c r="K842">
        <v>167</v>
      </c>
      <c r="L842">
        <v>98</v>
      </c>
      <c r="M842">
        <v>2</v>
      </c>
      <c r="N842">
        <v>0</v>
      </c>
      <c r="O842">
        <v>0</v>
      </c>
      <c r="P842">
        <v>261</v>
      </c>
      <c r="Q842">
        <v>6.5</v>
      </c>
      <c r="R842" t="s">
        <v>474</v>
      </c>
      <c r="S842" t="str">
        <f t="shared" si="23"/>
        <v>YCW3</v>
      </c>
      <c r="T842">
        <f>VLOOKUP(S842,Mang_Elev!$Q:$R,2,FALSE)</f>
        <v>-3.9E-2</v>
      </c>
    </row>
    <row r="843" spans="1:20" x14ac:dyDescent="0.25">
      <c r="A843" t="s">
        <v>471</v>
      </c>
      <c r="B843" s="2">
        <v>0.6743055555555556</v>
      </c>
      <c r="C843" t="s">
        <v>420</v>
      </c>
      <c r="D843" t="s">
        <v>472</v>
      </c>
      <c r="E843" t="s">
        <v>227</v>
      </c>
      <c r="F843" t="s">
        <v>404</v>
      </c>
      <c r="G843">
        <v>3</v>
      </c>
      <c r="H843">
        <v>0</v>
      </c>
      <c r="I843">
        <v>0</v>
      </c>
      <c r="J843">
        <v>0</v>
      </c>
      <c r="K843">
        <v>167</v>
      </c>
      <c r="L843">
        <v>98</v>
      </c>
      <c r="M843">
        <v>2</v>
      </c>
      <c r="N843">
        <v>0</v>
      </c>
      <c r="O843">
        <v>0</v>
      </c>
      <c r="P843">
        <v>182</v>
      </c>
      <c r="Q843">
        <v>5.5</v>
      </c>
      <c r="R843" t="s">
        <v>474</v>
      </c>
      <c r="S843" t="str">
        <f t="shared" si="23"/>
        <v>YCW3</v>
      </c>
      <c r="T843">
        <f>VLOOKUP(S843,Mang_Elev!$Q:$R,2,FALSE)</f>
        <v>-3.9E-2</v>
      </c>
    </row>
    <row r="844" spans="1:20" x14ac:dyDescent="0.25">
      <c r="A844" t="s">
        <v>471</v>
      </c>
      <c r="B844" s="2">
        <v>0.6743055555555556</v>
      </c>
      <c r="C844" t="s">
        <v>420</v>
      </c>
      <c r="D844" t="s">
        <v>472</v>
      </c>
      <c r="E844" t="s">
        <v>227</v>
      </c>
      <c r="F844" t="s">
        <v>404</v>
      </c>
      <c r="G844">
        <v>3</v>
      </c>
      <c r="H844">
        <v>0</v>
      </c>
      <c r="I844">
        <v>0</v>
      </c>
      <c r="J844">
        <v>0</v>
      </c>
      <c r="K844">
        <v>167</v>
      </c>
      <c r="L844">
        <v>98</v>
      </c>
      <c r="M844">
        <v>2</v>
      </c>
      <c r="N844">
        <v>0</v>
      </c>
      <c r="O844">
        <v>0</v>
      </c>
      <c r="P844">
        <v>200</v>
      </c>
      <c r="Q844">
        <v>6</v>
      </c>
      <c r="R844" t="s">
        <v>474</v>
      </c>
      <c r="S844" t="str">
        <f t="shared" si="23"/>
        <v>YCW3</v>
      </c>
      <c r="T844">
        <f>VLOOKUP(S844,Mang_Elev!$Q:$R,2,FALSE)</f>
        <v>-3.9E-2</v>
      </c>
    </row>
    <row r="845" spans="1:20" x14ac:dyDescent="0.25">
      <c r="A845" t="s">
        <v>471</v>
      </c>
      <c r="B845" s="2">
        <v>0.6743055555555556</v>
      </c>
      <c r="C845" t="s">
        <v>420</v>
      </c>
      <c r="D845" t="s">
        <v>472</v>
      </c>
      <c r="E845" t="s">
        <v>227</v>
      </c>
      <c r="F845" t="s">
        <v>404</v>
      </c>
      <c r="G845">
        <v>3</v>
      </c>
      <c r="H845">
        <v>0</v>
      </c>
      <c r="I845">
        <v>0</v>
      </c>
      <c r="J845">
        <v>0</v>
      </c>
      <c r="K845">
        <v>167</v>
      </c>
      <c r="L845">
        <v>98</v>
      </c>
      <c r="M845">
        <v>2</v>
      </c>
      <c r="N845">
        <v>0</v>
      </c>
      <c r="O845">
        <v>0</v>
      </c>
      <c r="P845">
        <v>225</v>
      </c>
      <c r="Q845" s="5">
        <v>2</v>
      </c>
      <c r="R845" t="s">
        <v>474</v>
      </c>
      <c r="S845" t="str">
        <f t="shared" si="23"/>
        <v>YCW3</v>
      </c>
      <c r="T845">
        <f>VLOOKUP(S845,Mang_Elev!$Q:$R,2,FALSE)</f>
        <v>-3.9E-2</v>
      </c>
    </row>
    <row r="846" spans="1:20" x14ac:dyDescent="0.25">
      <c r="A846" t="s">
        <v>471</v>
      </c>
      <c r="B846" s="2">
        <v>0.6743055555555556</v>
      </c>
      <c r="C846" t="s">
        <v>420</v>
      </c>
      <c r="D846" t="s">
        <v>472</v>
      </c>
      <c r="E846" t="s">
        <v>227</v>
      </c>
      <c r="F846" t="s">
        <v>404</v>
      </c>
      <c r="G846">
        <v>3</v>
      </c>
      <c r="H846">
        <v>0</v>
      </c>
      <c r="I846">
        <v>0</v>
      </c>
      <c r="J846">
        <v>0</v>
      </c>
      <c r="K846">
        <v>167</v>
      </c>
      <c r="L846">
        <v>98</v>
      </c>
      <c r="M846">
        <v>2</v>
      </c>
      <c r="N846">
        <v>0</v>
      </c>
      <c r="O846">
        <v>0</v>
      </c>
      <c r="P846">
        <v>308</v>
      </c>
      <c r="Q846">
        <v>8</v>
      </c>
      <c r="R846" t="s">
        <v>474</v>
      </c>
      <c r="S846" t="str">
        <f t="shared" si="23"/>
        <v>YCW3</v>
      </c>
      <c r="T846">
        <f>VLOOKUP(S846,Mang_Elev!$Q:$R,2,FALSE)</f>
        <v>-3.9E-2</v>
      </c>
    </row>
    <row r="847" spans="1:20" x14ac:dyDescent="0.25">
      <c r="A847" t="s">
        <v>471</v>
      </c>
      <c r="B847" s="2">
        <v>0.6743055555555556</v>
      </c>
      <c r="C847" t="s">
        <v>420</v>
      </c>
      <c r="D847" t="s">
        <v>472</v>
      </c>
      <c r="E847" t="s">
        <v>227</v>
      </c>
      <c r="F847" t="s">
        <v>404</v>
      </c>
      <c r="G847">
        <v>3</v>
      </c>
      <c r="H847">
        <v>0</v>
      </c>
      <c r="I847">
        <v>0</v>
      </c>
      <c r="J847">
        <v>0</v>
      </c>
      <c r="K847">
        <v>167</v>
      </c>
      <c r="L847">
        <v>98</v>
      </c>
      <c r="M847">
        <v>2</v>
      </c>
      <c r="N847">
        <v>0</v>
      </c>
      <c r="O847">
        <v>0</v>
      </c>
      <c r="P847">
        <v>170</v>
      </c>
      <c r="Q847">
        <v>6</v>
      </c>
      <c r="R847" t="s">
        <v>474</v>
      </c>
      <c r="S847" t="str">
        <f t="shared" si="23"/>
        <v>YCW3</v>
      </c>
      <c r="T847">
        <f>VLOOKUP(S847,Mang_Elev!$Q:$R,2,FALSE)</f>
        <v>-3.9E-2</v>
      </c>
    </row>
    <row r="848" spans="1:20" x14ac:dyDescent="0.25">
      <c r="A848" t="s">
        <v>471</v>
      </c>
      <c r="B848" s="2">
        <v>0.6743055555555556</v>
      </c>
      <c r="C848" t="s">
        <v>420</v>
      </c>
      <c r="D848" t="s">
        <v>472</v>
      </c>
      <c r="E848" t="s">
        <v>227</v>
      </c>
      <c r="F848" t="s">
        <v>404</v>
      </c>
      <c r="G848">
        <v>3</v>
      </c>
      <c r="H848">
        <v>0</v>
      </c>
      <c r="I848">
        <v>0</v>
      </c>
      <c r="J848">
        <v>0</v>
      </c>
      <c r="K848">
        <v>167</v>
      </c>
      <c r="L848">
        <v>98</v>
      </c>
      <c r="M848">
        <v>2</v>
      </c>
      <c r="N848">
        <v>0</v>
      </c>
      <c r="O848">
        <v>0</v>
      </c>
      <c r="P848">
        <v>181</v>
      </c>
      <c r="Q848">
        <v>4</v>
      </c>
      <c r="R848" t="s">
        <v>474</v>
      </c>
      <c r="S848" t="str">
        <f t="shared" si="23"/>
        <v>YCW3</v>
      </c>
      <c r="T848">
        <f>VLOOKUP(S848,Mang_Elev!$Q:$R,2,FALSE)</f>
        <v>-3.9E-2</v>
      </c>
    </row>
    <row r="849" spans="1:20" x14ac:dyDescent="0.25">
      <c r="A849" t="s">
        <v>471</v>
      </c>
      <c r="B849" s="2">
        <v>0.6743055555555556</v>
      </c>
      <c r="C849" t="s">
        <v>420</v>
      </c>
      <c r="D849" t="s">
        <v>472</v>
      </c>
      <c r="E849" t="s">
        <v>227</v>
      </c>
      <c r="F849" t="s">
        <v>404</v>
      </c>
      <c r="G849">
        <v>3</v>
      </c>
      <c r="H849">
        <v>0</v>
      </c>
      <c r="I849">
        <v>0</v>
      </c>
      <c r="J849">
        <v>0</v>
      </c>
      <c r="K849">
        <v>167</v>
      </c>
      <c r="L849">
        <v>98</v>
      </c>
      <c r="M849">
        <v>2</v>
      </c>
      <c r="N849">
        <v>0</v>
      </c>
      <c r="O849">
        <v>0</v>
      </c>
      <c r="P849">
        <v>262</v>
      </c>
      <c r="Q849">
        <v>4</v>
      </c>
      <c r="R849" t="s">
        <v>474</v>
      </c>
      <c r="S849" t="str">
        <f t="shared" si="23"/>
        <v>YCW3</v>
      </c>
      <c r="T849">
        <f>VLOOKUP(S849,Mang_Elev!$Q:$R,2,FALSE)</f>
        <v>-3.9E-2</v>
      </c>
    </row>
    <row r="850" spans="1:20" x14ac:dyDescent="0.25">
      <c r="A850" t="s">
        <v>471</v>
      </c>
      <c r="B850" s="2">
        <v>0.6743055555555556</v>
      </c>
      <c r="C850" t="s">
        <v>420</v>
      </c>
      <c r="D850" t="s">
        <v>472</v>
      </c>
      <c r="E850" t="s">
        <v>227</v>
      </c>
      <c r="F850" t="s">
        <v>404</v>
      </c>
      <c r="G850">
        <v>3</v>
      </c>
      <c r="H850">
        <v>0</v>
      </c>
      <c r="I850">
        <v>0</v>
      </c>
      <c r="J850">
        <v>0</v>
      </c>
      <c r="K850">
        <v>167</v>
      </c>
      <c r="L850">
        <v>98</v>
      </c>
      <c r="M850">
        <v>2</v>
      </c>
      <c r="N850">
        <v>0</v>
      </c>
      <c r="O850">
        <v>0</v>
      </c>
      <c r="P850">
        <v>192</v>
      </c>
      <c r="Q850">
        <v>3.5</v>
      </c>
      <c r="R850" t="s">
        <v>474</v>
      </c>
      <c r="S850" t="str">
        <f t="shared" si="23"/>
        <v>YCW3</v>
      </c>
      <c r="T850">
        <f>VLOOKUP(S850,Mang_Elev!$Q:$R,2,FALSE)</f>
        <v>-3.9E-2</v>
      </c>
    </row>
    <row r="851" spans="1:20" x14ac:dyDescent="0.25">
      <c r="A851" t="s">
        <v>471</v>
      </c>
      <c r="B851" s="2">
        <v>0.6958333333333333</v>
      </c>
      <c r="C851" t="s">
        <v>420</v>
      </c>
      <c r="D851" t="s">
        <v>472</v>
      </c>
      <c r="E851" t="s">
        <v>227</v>
      </c>
      <c r="F851" t="s">
        <v>404</v>
      </c>
      <c r="G851">
        <v>4</v>
      </c>
      <c r="H851">
        <v>0</v>
      </c>
      <c r="I851">
        <v>0</v>
      </c>
      <c r="J851">
        <v>2</v>
      </c>
      <c r="K851">
        <v>46</v>
      </c>
      <c r="L851">
        <v>97</v>
      </c>
      <c r="M851">
        <v>3</v>
      </c>
      <c r="N851">
        <v>0</v>
      </c>
      <c r="O851">
        <v>0</v>
      </c>
      <c r="P851">
        <v>205</v>
      </c>
      <c r="Q851">
        <v>6</v>
      </c>
      <c r="R851" t="s">
        <v>475</v>
      </c>
      <c r="S851" t="str">
        <f t="shared" si="23"/>
        <v>YCW4</v>
      </c>
      <c r="T851">
        <f>VLOOKUP(S851,Mang_Elev!$Q:$R,2,FALSE)</f>
        <v>0.104</v>
      </c>
    </row>
    <row r="852" spans="1:20" x14ac:dyDescent="0.25">
      <c r="A852" t="s">
        <v>471</v>
      </c>
      <c r="B852" s="2">
        <v>0.6958333333333333</v>
      </c>
      <c r="C852" t="s">
        <v>420</v>
      </c>
      <c r="D852" t="s">
        <v>472</v>
      </c>
      <c r="E852" t="s">
        <v>227</v>
      </c>
      <c r="F852" t="s">
        <v>404</v>
      </c>
      <c r="G852">
        <v>4</v>
      </c>
      <c r="H852">
        <v>0</v>
      </c>
      <c r="I852">
        <v>0</v>
      </c>
      <c r="J852">
        <v>2</v>
      </c>
      <c r="K852">
        <v>46</v>
      </c>
      <c r="L852">
        <v>97</v>
      </c>
      <c r="M852">
        <v>3</v>
      </c>
      <c r="N852">
        <v>0</v>
      </c>
      <c r="O852">
        <v>0</v>
      </c>
      <c r="P852">
        <v>162</v>
      </c>
      <c r="Q852">
        <v>6</v>
      </c>
      <c r="R852" t="s">
        <v>475</v>
      </c>
      <c r="S852" t="str">
        <f t="shared" si="23"/>
        <v>YCW4</v>
      </c>
      <c r="T852">
        <f>VLOOKUP(S852,Mang_Elev!$Q:$R,2,FALSE)</f>
        <v>0.104</v>
      </c>
    </row>
    <row r="853" spans="1:20" x14ac:dyDescent="0.25">
      <c r="A853" t="s">
        <v>471</v>
      </c>
      <c r="B853" s="2">
        <v>0.6958333333333333</v>
      </c>
      <c r="C853" t="s">
        <v>420</v>
      </c>
      <c r="D853" t="s">
        <v>472</v>
      </c>
      <c r="E853" t="s">
        <v>227</v>
      </c>
      <c r="F853" t="s">
        <v>404</v>
      </c>
      <c r="G853">
        <v>4</v>
      </c>
      <c r="H853">
        <v>0</v>
      </c>
      <c r="I853">
        <v>0</v>
      </c>
      <c r="J853">
        <v>2</v>
      </c>
      <c r="K853">
        <v>46</v>
      </c>
      <c r="L853">
        <v>97</v>
      </c>
      <c r="M853">
        <v>3</v>
      </c>
      <c r="N853">
        <v>0</v>
      </c>
      <c r="O853">
        <v>0</v>
      </c>
      <c r="P853">
        <v>212</v>
      </c>
      <c r="Q853">
        <v>6.5</v>
      </c>
      <c r="R853" t="s">
        <v>475</v>
      </c>
      <c r="S853" t="str">
        <f t="shared" si="23"/>
        <v>YCW4</v>
      </c>
      <c r="T853">
        <f>VLOOKUP(S853,Mang_Elev!$Q:$R,2,FALSE)</f>
        <v>0.104</v>
      </c>
    </row>
    <row r="854" spans="1:20" x14ac:dyDescent="0.25">
      <c r="A854" t="s">
        <v>471</v>
      </c>
      <c r="B854" s="2">
        <v>0.6958333333333333</v>
      </c>
      <c r="C854" t="s">
        <v>420</v>
      </c>
      <c r="D854" t="s">
        <v>472</v>
      </c>
      <c r="E854" t="s">
        <v>227</v>
      </c>
      <c r="F854" t="s">
        <v>404</v>
      </c>
      <c r="G854">
        <v>4</v>
      </c>
      <c r="H854">
        <v>0</v>
      </c>
      <c r="I854">
        <v>0</v>
      </c>
      <c r="J854">
        <v>2</v>
      </c>
      <c r="K854">
        <v>46</v>
      </c>
      <c r="L854">
        <v>97</v>
      </c>
      <c r="M854">
        <v>3</v>
      </c>
      <c r="N854">
        <v>0</v>
      </c>
      <c r="O854">
        <v>0</v>
      </c>
      <c r="P854">
        <v>202</v>
      </c>
      <c r="Q854">
        <v>6</v>
      </c>
      <c r="R854" t="s">
        <v>475</v>
      </c>
      <c r="S854" t="str">
        <f t="shared" si="23"/>
        <v>YCW4</v>
      </c>
      <c r="T854">
        <f>VLOOKUP(S854,Mang_Elev!$Q:$R,2,FALSE)</f>
        <v>0.104</v>
      </c>
    </row>
    <row r="855" spans="1:20" x14ac:dyDescent="0.25">
      <c r="A855" t="s">
        <v>471</v>
      </c>
      <c r="B855" s="2">
        <v>0.6958333333333333</v>
      </c>
      <c r="C855" t="s">
        <v>420</v>
      </c>
      <c r="D855" t="s">
        <v>472</v>
      </c>
      <c r="E855" t="s">
        <v>227</v>
      </c>
      <c r="F855" t="s">
        <v>404</v>
      </c>
      <c r="G855">
        <v>4</v>
      </c>
      <c r="H855">
        <v>0</v>
      </c>
      <c r="I855">
        <v>0</v>
      </c>
      <c r="J855">
        <v>2</v>
      </c>
      <c r="K855">
        <v>46</v>
      </c>
      <c r="L855">
        <v>97</v>
      </c>
      <c r="M855">
        <v>3</v>
      </c>
      <c r="N855">
        <v>0</v>
      </c>
      <c r="O855">
        <v>0</v>
      </c>
      <c r="P855">
        <v>200</v>
      </c>
      <c r="Q855">
        <v>6</v>
      </c>
      <c r="R855" t="s">
        <v>475</v>
      </c>
      <c r="S855" t="str">
        <f t="shared" si="23"/>
        <v>YCW4</v>
      </c>
      <c r="T855">
        <f>VLOOKUP(S855,Mang_Elev!$Q:$R,2,FALSE)</f>
        <v>0.104</v>
      </c>
    </row>
    <row r="856" spans="1:20" x14ac:dyDescent="0.25">
      <c r="A856" t="s">
        <v>471</v>
      </c>
      <c r="B856" s="2">
        <v>0.6958333333333333</v>
      </c>
      <c r="C856" t="s">
        <v>420</v>
      </c>
      <c r="D856" t="s">
        <v>472</v>
      </c>
      <c r="E856" t="s">
        <v>227</v>
      </c>
      <c r="F856" t="s">
        <v>404</v>
      </c>
      <c r="G856">
        <v>4</v>
      </c>
      <c r="H856">
        <v>0</v>
      </c>
      <c r="I856">
        <v>0</v>
      </c>
      <c r="J856">
        <v>2</v>
      </c>
      <c r="K856">
        <v>46</v>
      </c>
      <c r="L856">
        <v>97</v>
      </c>
      <c r="M856">
        <v>3</v>
      </c>
      <c r="N856">
        <v>0</v>
      </c>
      <c r="O856">
        <v>0</v>
      </c>
      <c r="P856">
        <v>220</v>
      </c>
      <c r="Q856">
        <v>5</v>
      </c>
      <c r="R856" t="s">
        <v>475</v>
      </c>
      <c r="S856" t="str">
        <f t="shared" si="23"/>
        <v>YCW4</v>
      </c>
      <c r="T856">
        <f>VLOOKUP(S856,Mang_Elev!$Q:$R,2,FALSE)</f>
        <v>0.104</v>
      </c>
    </row>
    <row r="857" spans="1:20" x14ac:dyDescent="0.25">
      <c r="A857" t="s">
        <v>471</v>
      </c>
      <c r="B857" s="2">
        <v>0.6958333333333333</v>
      </c>
      <c r="C857" t="s">
        <v>420</v>
      </c>
      <c r="D857" t="s">
        <v>472</v>
      </c>
      <c r="E857" t="s">
        <v>227</v>
      </c>
      <c r="F857" t="s">
        <v>404</v>
      </c>
      <c r="G857">
        <v>4</v>
      </c>
      <c r="H857">
        <v>0</v>
      </c>
      <c r="I857">
        <v>0</v>
      </c>
      <c r="J857">
        <v>2</v>
      </c>
      <c r="K857">
        <v>46</v>
      </c>
      <c r="L857">
        <v>97</v>
      </c>
      <c r="M857">
        <v>3</v>
      </c>
      <c r="N857">
        <v>0</v>
      </c>
      <c r="O857">
        <v>0</v>
      </c>
      <c r="P857">
        <v>195</v>
      </c>
      <c r="Q857">
        <v>7</v>
      </c>
      <c r="R857" t="s">
        <v>475</v>
      </c>
      <c r="S857" t="str">
        <f t="shared" si="23"/>
        <v>YCW4</v>
      </c>
      <c r="T857">
        <f>VLOOKUP(S857,Mang_Elev!$Q:$R,2,FALSE)</f>
        <v>0.104</v>
      </c>
    </row>
    <row r="858" spans="1:20" x14ac:dyDescent="0.25">
      <c r="A858" t="s">
        <v>471</v>
      </c>
      <c r="B858" s="2">
        <v>0.6958333333333333</v>
      </c>
      <c r="C858" t="s">
        <v>420</v>
      </c>
      <c r="D858" t="s">
        <v>472</v>
      </c>
      <c r="E858" t="s">
        <v>227</v>
      </c>
      <c r="F858" t="s">
        <v>404</v>
      </c>
      <c r="G858">
        <v>4</v>
      </c>
      <c r="H858">
        <v>0</v>
      </c>
      <c r="I858">
        <v>0</v>
      </c>
      <c r="J858">
        <v>2</v>
      </c>
      <c r="K858">
        <v>46</v>
      </c>
      <c r="L858">
        <v>97</v>
      </c>
      <c r="M858">
        <v>3</v>
      </c>
      <c r="N858">
        <v>0</v>
      </c>
      <c r="O858">
        <v>0</v>
      </c>
      <c r="P858">
        <v>265</v>
      </c>
      <c r="Q858">
        <v>7</v>
      </c>
      <c r="R858" t="s">
        <v>475</v>
      </c>
      <c r="S858" t="str">
        <f t="shared" si="23"/>
        <v>YCW4</v>
      </c>
      <c r="T858">
        <f>VLOOKUP(S858,Mang_Elev!$Q:$R,2,FALSE)</f>
        <v>0.104</v>
      </c>
    </row>
    <row r="859" spans="1:20" x14ac:dyDescent="0.25">
      <c r="A859" t="s">
        <v>471</v>
      </c>
      <c r="B859" s="2">
        <v>0.6958333333333333</v>
      </c>
      <c r="C859" t="s">
        <v>420</v>
      </c>
      <c r="D859" t="s">
        <v>472</v>
      </c>
      <c r="E859" t="s">
        <v>227</v>
      </c>
      <c r="F859" t="s">
        <v>404</v>
      </c>
      <c r="G859">
        <v>4</v>
      </c>
      <c r="H859">
        <v>0</v>
      </c>
      <c r="I859">
        <v>0</v>
      </c>
      <c r="J859">
        <v>2</v>
      </c>
      <c r="K859">
        <v>46</v>
      </c>
      <c r="L859">
        <v>97</v>
      </c>
      <c r="M859">
        <v>3</v>
      </c>
      <c r="N859">
        <v>0</v>
      </c>
      <c r="O859">
        <v>0</v>
      </c>
      <c r="P859">
        <v>160</v>
      </c>
      <c r="Q859">
        <v>7</v>
      </c>
      <c r="R859" t="s">
        <v>475</v>
      </c>
      <c r="S859" t="str">
        <f t="shared" si="23"/>
        <v>YCW4</v>
      </c>
      <c r="T859">
        <f>VLOOKUP(S859,Mang_Elev!$Q:$R,2,FALSE)</f>
        <v>0.104</v>
      </c>
    </row>
    <row r="860" spans="1:20" x14ac:dyDescent="0.25">
      <c r="A860" t="s">
        <v>471</v>
      </c>
      <c r="B860" s="2">
        <v>0.6958333333333333</v>
      </c>
      <c r="C860" t="s">
        <v>420</v>
      </c>
      <c r="D860" t="s">
        <v>472</v>
      </c>
      <c r="E860" t="s">
        <v>227</v>
      </c>
      <c r="F860" t="s">
        <v>404</v>
      </c>
      <c r="G860">
        <v>4</v>
      </c>
      <c r="H860">
        <v>0</v>
      </c>
      <c r="I860">
        <v>0</v>
      </c>
      <c r="J860">
        <v>2</v>
      </c>
      <c r="K860">
        <v>46</v>
      </c>
      <c r="L860">
        <v>97</v>
      </c>
      <c r="M860">
        <v>3</v>
      </c>
      <c r="N860">
        <v>0</v>
      </c>
      <c r="O860">
        <v>0</v>
      </c>
      <c r="P860">
        <v>195</v>
      </c>
      <c r="Q860">
        <v>8</v>
      </c>
      <c r="R860" t="s">
        <v>475</v>
      </c>
      <c r="S860" t="str">
        <f t="shared" si="23"/>
        <v>YCW4</v>
      </c>
      <c r="T860">
        <f>VLOOKUP(S860,Mang_Elev!$Q:$R,2,FALSE)</f>
        <v>0.104</v>
      </c>
    </row>
    <row r="861" spans="1:20" x14ac:dyDescent="0.25">
      <c r="A861" t="s">
        <v>471</v>
      </c>
      <c r="B861" s="2">
        <v>0.6958333333333333</v>
      </c>
      <c r="C861" t="s">
        <v>420</v>
      </c>
      <c r="D861" t="s">
        <v>472</v>
      </c>
      <c r="E861" t="s">
        <v>227</v>
      </c>
      <c r="F861" t="s">
        <v>404</v>
      </c>
      <c r="G861">
        <v>4</v>
      </c>
      <c r="H861">
        <v>0</v>
      </c>
      <c r="I861">
        <v>0</v>
      </c>
      <c r="J861">
        <v>1</v>
      </c>
      <c r="K861">
        <v>97</v>
      </c>
      <c r="L861">
        <v>95</v>
      </c>
      <c r="M861">
        <v>5</v>
      </c>
      <c r="N861">
        <v>0</v>
      </c>
      <c r="O861">
        <v>0</v>
      </c>
      <c r="P861">
        <v>190</v>
      </c>
      <c r="Q861">
        <v>7</v>
      </c>
      <c r="R861" t="s">
        <v>476</v>
      </c>
      <c r="S861" t="str">
        <f t="shared" si="23"/>
        <v>YCW4</v>
      </c>
      <c r="T861">
        <f>VLOOKUP(S861,Mang_Elev!$Q:$R,2,FALSE)</f>
        <v>0.104</v>
      </c>
    </row>
    <row r="862" spans="1:20" x14ac:dyDescent="0.25">
      <c r="A862" t="s">
        <v>471</v>
      </c>
      <c r="B862" s="2">
        <v>0.6958333333333333</v>
      </c>
      <c r="C862" t="s">
        <v>420</v>
      </c>
      <c r="D862" t="s">
        <v>472</v>
      </c>
      <c r="E862" t="s">
        <v>227</v>
      </c>
      <c r="F862" t="s">
        <v>404</v>
      </c>
      <c r="G862">
        <v>4</v>
      </c>
      <c r="H862">
        <v>0</v>
      </c>
      <c r="I862">
        <v>0</v>
      </c>
      <c r="J862">
        <v>1</v>
      </c>
      <c r="K862">
        <v>97</v>
      </c>
      <c r="L862">
        <v>95</v>
      </c>
      <c r="M862">
        <v>5</v>
      </c>
      <c r="N862">
        <v>0</v>
      </c>
      <c r="O862">
        <v>0</v>
      </c>
      <c r="P862">
        <v>188</v>
      </c>
      <c r="Q862">
        <v>6.5</v>
      </c>
      <c r="R862" t="s">
        <v>476</v>
      </c>
      <c r="S862" t="str">
        <f t="shared" si="23"/>
        <v>YCW4</v>
      </c>
      <c r="T862">
        <f>VLOOKUP(S862,Mang_Elev!$Q:$R,2,FALSE)</f>
        <v>0.104</v>
      </c>
    </row>
    <row r="863" spans="1:20" x14ac:dyDescent="0.25">
      <c r="A863" t="s">
        <v>471</v>
      </c>
      <c r="B863" s="2">
        <v>0.6958333333333333</v>
      </c>
      <c r="C863" t="s">
        <v>420</v>
      </c>
      <c r="D863" t="s">
        <v>472</v>
      </c>
      <c r="E863" t="s">
        <v>227</v>
      </c>
      <c r="F863" t="s">
        <v>404</v>
      </c>
      <c r="G863">
        <v>4</v>
      </c>
      <c r="H863">
        <v>0</v>
      </c>
      <c r="I863">
        <v>0</v>
      </c>
      <c r="J863">
        <v>1</v>
      </c>
      <c r="K863">
        <v>97</v>
      </c>
      <c r="L863">
        <v>95</v>
      </c>
      <c r="M863">
        <v>5</v>
      </c>
      <c r="N863">
        <v>0</v>
      </c>
      <c r="O863">
        <v>0</v>
      </c>
      <c r="P863">
        <v>125</v>
      </c>
      <c r="Q863">
        <v>5</v>
      </c>
      <c r="R863" t="s">
        <v>476</v>
      </c>
      <c r="S863" t="str">
        <f t="shared" si="23"/>
        <v>YCW4</v>
      </c>
      <c r="T863">
        <f>VLOOKUP(S863,Mang_Elev!$Q:$R,2,FALSE)</f>
        <v>0.104</v>
      </c>
    </row>
    <row r="864" spans="1:20" x14ac:dyDescent="0.25">
      <c r="A864" t="s">
        <v>471</v>
      </c>
      <c r="B864" s="2">
        <v>0.6958333333333333</v>
      </c>
      <c r="C864" t="s">
        <v>420</v>
      </c>
      <c r="D864" t="s">
        <v>472</v>
      </c>
      <c r="E864" t="s">
        <v>227</v>
      </c>
      <c r="F864" t="s">
        <v>404</v>
      </c>
      <c r="G864">
        <v>4</v>
      </c>
      <c r="H864">
        <v>0</v>
      </c>
      <c r="I864">
        <v>0</v>
      </c>
      <c r="J864">
        <v>1</v>
      </c>
      <c r="K864">
        <v>97</v>
      </c>
      <c r="L864">
        <v>95</v>
      </c>
      <c r="M864">
        <v>5</v>
      </c>
      <c r="N864">
        <v>0</v>
      </c>
      <c r="O864">
        <v>0</v>
      </c>
      <c r="P864">
        <v>160</v>
      </c>
      <c r="Q864">
        <v>4</v>
      </c>
      <c r="R864" t="s">
        <v>476</v>
      </c>
      <c r="S864" t="str">
        <f t="shared" si="23"/>
        <v>YCW4</v>
      </c>
      <c r="T864">
        <f>VLOOKUP(S864,Mang_Elev!$Q:$R,2,FALSE)</f>
        <v>0.104</v>
      </c>
    </row>
    <row r="865" spans="1:20" x14ac:dyDescent="0.25">
      <c r="A865" t="s">
        <v>471</v>
      </c>
      <c r="B865" s="2">
        <v>0.6958333333333333</v>
      </c>
      <c r="C865" t="s">
        <v>420</v>
      </c>
      <c r="D865" t="s">
        <v>472</v>
      </c>
      <c r="E865" t="s">
        <v>227</v>
      </c>
      <c r="F865" t="s">
        <v>404</v>
      </c>
      <c r="G865">
        <v>4</v>
      </c>
      <c r="H865">
        <v>0</v>
      </c>
      <c r="I865">
        <v>0</v>
      </c>
      <c r="J865">
        <v>1</v>
      </c>
      <c r="K865">
        <v>97</v>
      </c>
      <c r="L865">
        <v>95</v>
      </c>
      <c r="M865">
        <v>5</v>
      </c>
      <c r="N865">
        <v>0</v>
      </c>
      <c r="O865">
        <v>0</v>
      </c>
      <c r="P865">
        <v>360</v>
      </c>
      <c r="Q865">
        <v>7</v>
      </c>
      <c r="R865" t="s">
        <v>476</v>
      </c>
      <c r="S865" t="str">
        <f t="shared" si="23"/>
        <v>YCW4</v>
      </c>
      <c r="T865">
        <f>VLOOKUP(S865,Mang_Elev!$Q:$R,2,FALSE)</f>
        <v>0.104</v>
      </c>
    </row>
    <row r="866" spans="1:20" x14ac:dyDescent="0.25">
      <c r="A866" t="s">
        <v>471</v>
      </c>
      <c r="B866" s="2">
        <v>0.6958333333333333</v>
      </c>
      <c r="C866" t="s">
        <v>420</v>
      </c>
      <c r="D866" t="s">
        <v>472</v>
      </c>
      <c r="E866" t="s">
        <v>227</v>
      </c>
      <c r="F866" t="s">
        <v>404</v>
      </c>
      <c r="G866">
        <v>4</v>
      </c>
      <c r="H866">
        <v>0</v>
      </c>
      <c r="I866">
        <v>0</v>
      </c>
      <c r="J866">
        <v>1</v>
      </c>
      <c r="K866">
        <v>97</v>
      </c>
      <c r="L866">
        <v>95</v>
      </c>
      <c r="M866">
        <v>5</v>
      </c>
      <c r="N866">
        <v>0</v>
      </c>
      <c r="O866">
        <v>0</v>
      </c>
      <c r="P866">
        <v>110</v>
      </c>
      <c r="Q866">
        <v>4.5</v>
      </c>
      <c r="R866" t="s">
        <v>476</v>
      </c>
      <c r="S866" t="str">
        <f t="shared" si="23"/>
        <v>YCW4</v>
      </c>
      <c r="T866">
        <f>VLOOKUP(S866,Mang_Elev!$Q:$R,2,FALSE)</f>
        <v>0.104</v>
      </c>
    </row>
    <row r="867" spans="1:20" x14ac:dyDescent="0.25">
      <c r="A867" t="s">
        <v>471</v>
      </c>
      <c r="B867" s="2">
        <v>0.6958333333333333</v>
      </c>
      <c r="C867" t="s">
        <v>420</v>
      </c>
      <c r="D867" t="s">
        <v>472</v>
      </c>
      <c r="E867" t="s">
        <v>227</v>
      </c>
      <c r="F867" t="s">
        <v>404</v>
      </c>
      <c r="G867">
        <v>4</v>
      </c>
      <c r="H867">
        <v>0</v>
      </c>
      <c r="I867">
        <v>0</v>
      </c>
      <c r="J867">
        <v>1</v>
      </c>
      <c r="K867">
        <v>97</v>
      </c>
      <c r="L867">
        <v>95</v>
      </c>
      <c r="M867">
        <v>5</v>
      </c>
      <c r="N867">
        <v>0</v>
      </c>
      <c r="O867">
        <v>0</v>
      </c>
      <c r="P867">
        <v>233</v>
      </c>
      <c r="Q867">
        <v>6</v>
      </c>
      <c r="R867" t="s">
        <v>476</v>
      </c>
      <c r="S867" t="str">
        <f t="shared" si="23"/>
        <v>YCW4</v>
      </c>
      <c r="T867">
        <f>VLOOKUP(S867,Mang_Elev!$Q:$R,2,FALSE)</f>
        <v>0.104</v>
      </c>
    </row>
    <row r="868" spans="1:20" x14ac:dyDescent="0.25">
      <c r="A868" t="s">
        <v>471</v>
      </c>
      <c r="B868" s="2">
        <v>0.6958333333333333</v>
      </c>
      <c r="C868" t="s">
        <v>420</v>
      </c>
      <c r="D868" t="s">
        <v>472</v>
      </c>
      <c r="E868" t="s">
        <v>227</v>
      </c>
      <c r="F868" t="s">
        <v>404</v>
      </c>
      <c r="G868">
        <v>4</v>
      </c>
      <c r="H868">
        <v>0</v>
      </c>
      <c r="I868">
        <v>0</v>
      </c>
      <c r="J868">
        <v>1</v>
      </c>
      <c r="K868">
        <v>97</v>
      </c>
      <c r="L868">
        <v>95</v>
      </c>
      <c r="M868">
        <v>5</v>
      </c>
      <c r="N868">
        <v>0</v>
      </c>
      <c r="O868">
        <v>0</v>
      </c>
      <c r="P868">
        <v>260</v>
      </c>
      <c r="Q868">
        <v>7</v>
      </c>
      <c r="R868" t="s">
        <v>476</v>
      </c>
      <c r="S868" t="str">
        <f t="shared" si="23"/>
        <v>YCW4</v>
      </c>
      <c r="T868">
        <f>VLOOKUP(S868,Mang_Elev!$Q:$R,2,FALSE)</f>
        <v>0.104</v>
      </c>
    </row>
    <row r="869" spans="1:20" x14ac:dyDescent="0.25">
      <c r="A869" t="s">
        <v>471</v>
      </c>
      <c r="B869" s="2">
        <v>0.6958333333333333</v>
      </c>
      <c r="C869" t="s">
        <v>420</v>
      </c>
      <c r="D869" t="s">
        <v>472</v>
      </c>
      <c r="E869" t="s">
        <v>227</v>
      </c>
      <c r="F869" t="s">
        <v>404</v>
      </c>
      <c r="G869">
        <v>4</v>
      </c>
      <c r="H869">
        <v>0</v>
      </c>
      <c r="I869">
        <v>0</v>
      </c>
      <c r="J869">
        <v>1</v>
      </c>
      <c r="K869">
        <v>97</v>
      </c>
      <c r="L869">
        <v>95</v>
      </c>
      <c r="M869">
        <v>5</v>
      </c>
      <c r="N869">
        <v>0</v>
      </c>
      <c r="O869">
        <v>0</v>
      </c>
      <c r="P869">
        <v>130</v>
      </c>
      <c r="Q869">
        <v>5</v>
      </c>
      <c r="R869" t="s">
        <v>476</v>
      </c>
      <c r="S869" t="str">
        <f t="shared" si="23"/>
        <v>YCW4</v>
      </c>
      <c r="T869">
        <f>VLOOKUP(S869,Mang_Elev!$Q:$R,2,FALSE)</f>
        <v>0.104</v>
      </c>
    </row>
    <row r="870" spans="1:20" x14ac:dyDescent="0.25">
      <c r="A870" t="s">
        <v>471</v>
      </c>
      <c r="B870" s="2">
        <v>0.6958333333333333</v>
      </c>
      <c r="C870" t="s">
        <v>420</v>
      </c>
      <c r="D870" t="s">
        <v>472</v>
      </c>
      <c r="E870" t="s">
        <v>227</v>
      </c>
      <c r="F870" t="s">
        <v>404</v>
      </c>
      <c r="G870">
        <v>4</v>
      </c>
      <c r="H870">
        <v>0</v>
      </c>
      <c r="I870">
        <v>0</v>
      </c>
      <c r="J870">
        <v>1</v>
      </c>
      <c r="K870">
        <v>97</v>
      </c>
      <c r="L870">
        <v>95</v>
      </c>
      <c r="M870">
        <v>5</v>
      </c>
      <c r="N870">
        <v>0</v>
      </c>
      <c r="O870">
        <v>0</v>
      </c>
      <c r="P870">
        <v>220</v>
      </c>
      <c r="Q870">
        <v>5.5</v>
      </c>
      <c r="R870" t="s">
        <v>476</v>
      </c>
      <c r="S870" t="str">
        <f t="shared" si="23"/>
        <v>YCW4</v>
      </c>
      <c r="T870">
        <f>VLOOKUP(S870,Mang_Elev!$Q:$R,2,FALSE)</f>
        <v>0.104</v>
      </c>
    </row>
    <row r="871" spans="1:20" x14ac:dyDescent="0.25">
      <c r="A871" t="s">
        <v>471</v>
      </c>
      <c r="B871" s="2">
        <v>0.58958333333333335</v>
      </c>
      <c r="C871" t="s">
        <v>420</v>
      </c>
      <c r="D871" t="s">
        <v>472</v>
      </c>
      <c r="E871" t="s">
        <v>227</v>
      </c>
      <c r="F871" t="s">
        <v>404</v>
      </c>
      <c r="G871">
        <v>1</v>
      </c>
      <c r="H871">
        <v>1</v>
      </c>
      <c r="I871">
        <v>0</v>
      </c>
      <c r="J871">
        <v>0</v>
      </c>
      <c r="K871">
        <v>61</v>
      </c>
      <c r="L871">
        <v>100</v>
      </c>
      <c r="M871">
        <v>0</v>
      </c>
      <c r="N871">
        <v>0</v>
      </c>
      <c r="O871">
        <v>0</v>
      </c>
      <c r="P871">
        <v>155</v>
      </c>
      <c r="Q871">
        <v>9</v>
      </c>
      <c r="S871" t="str">
        <f t="shared" si="23"/>
        <v>YCW1</v>
      </c>
      <c r="T871">
        <f>VLOOKUP(S871,Mang_Elev!$Q:$R,2,FALSE)</f>
        <v>-0.443</v>
      </c>
    </row>
    <row r="872" spans="1:20" x14ac:dyDescent="0.25">
      <c r="A872" t="s">
        <v>471</v>
      </c>
      <c r="B872" s="2">
        <v>0.58958333333333335</v>
      </c>
      <c r="C872" t="s">
        <v>420</v>
      </c>
      <c r="D872" t="s">
        <v>472</v>
      </c>
      <c r="E872" t="s">
        <v>227</v>
      </c>
      <c r="F872" t="s">
        <v>404</v>
      </c>
      <c r="G872">
        <v>1</v>
      </c>
      <c r="H872">
        <v>1</v>
      </c>
      <c r="I872">
        <v>0</v>
      </c>
      <c r="J872">
        <v>0</v>
      </c>
      <c r="K872">
        <v>61</v>
      </c>
      <c r="L872">
        <v>100</v>
      </c>
      <c r="M872">
        <v>0</v>
      </c>
      <c r="N872">
        <v>0</v>
      </c>
      <c r="O872">
        <v>0</v>
      </c>
      <c r="P872">
        <v>114</v>
      </c>
      <c r="Q872">
        <v>6</v>
      </c>
      <c r="S872" t="str">
        <f t="shared" si="23"/>
        <v>YCW1</v>
      </c>
      <c r="T872">
        <f>VLOOKUP(S872,Mang_Elev!$Q:$R,2,FALSE)</f>
        <v>-0.443</v>
      </c>
    </row>
    <row r="873" spans="1:20" x14ac:dyDescent="0.25">
      <c r="A873" t="s">
        <v>471</v>
      </c>
      <c r="B873" s="2">
        <v>0.58958333333333335</v>
      </c>
      <c r="C873" t="s">
        <v>420</v>
      </c>
      <c r="D873" t="s">
        <v>472</v>
      </c>
      <c r="E873" t="s">
        <v>227</v>
      </c>
      <c r="F873" t="s">
        <v>404</v>
      </c>
      <c r="G873">
        <v>1</v>
      </c>
      <c r="H873">
        <v>1</v>
      </c>
      <c r="I873">
        <v>0</v>
      </c>
      <c r="J873">
        <v>0</v>
      </c>
      <c r="K873">
        <v>61</v>
      </c>
      <c r="L873">
        <v>100</v>
      </c>
      <c r="M873">
        <v>0</v>
      </c>
      <c r="N873">
        <v>0</v>
      </c>
      <c r="O873">
        <v>0</v>
      </c>
      <c r="P873">
        <v>166</v>
      </c>
      <c r="Q873">
        <v>8.5</v>
      </c>
      <c r="S873" t="str">
        <f t="shared" si="23"/>
        <v>YCW1</v>
      </c>
      <c r="T873">
        <f>VLOOKUP(S873,Mang_Elev!$Q:$R,2,FALSE)</f>
        <v>-0.443</v>
      </c>
    </row>
    <row r="874" spans="1:20" x14ac:dyDescent="0.25">
      <c r="A874" t="s">
        <v>471</v>
      </c>
      <c r="B874" s="2">
        <v>0.58958333333333335</v>
      </c>
      <c r="C874" t="s">
        <v>420</v>
      </c>
      <c r="D874" t="s">
        <v>472</v>
      </c>
      <c r="E874" t="s">
        <v>227</v>
      </c>
      <c r="F874" t="s">
        <v>404</v>
      </c>
      <c r="G874">
        <v>1</v>
      </c>
      <c r="H874">
        <v>1</v>
      </c>
      <c r="I874">
        <v>0</v>
      </c>
      <c r="J874">
        <v>0</v>
      </c>
      <c r="K874">
        <v>61</v>
      </c>
      <c r="L874">
        <v>100</v>
      </c>
      <c r="M874">
        <v>0</v>
      </c>
      <c r="N874">
        <v>0</v>
      </c>
      <c r="O874">
        <v>0</v>
      </c>
      <c r="P874">
        <v>244</v>
      </c>
      <c r="Q874">
        <v>8.5</v>
      </c>
      <c r="S874" t="str">
        <f t="shared" si="23"/>
        <v>YCW1</v>
      </c>
      <c r="T874">
        <f>VLOOKUP(S874,Mang_Elev!$Q:$R,2,FALSE)</f>
        <v>-0.443</v>
      </c>
    </row>
    <row r="875" spans="1:20" x14ac:dyDescent="0.25">
      <c r="A875" t="s">
        <v>471</v>
      </c>
      <c r="B875" s="2">
        <v>0.58958333333333335</v>
      </c>
      <c r="C875" t="s">
        <v>420</v>
      </c>
      <c r="D875" t="s">
        <v>472</v>
      </c>
      <c r="E875" t="s">
        <v>227</v>
      </c>
      <c r="F875" t="s">
        <v>404</v>
      </c>
      <c r="G875">
        <v>1</v>
      </c>
      <c r="H875">
        <v>1</v>
      </c>
      <c r="I875">
        <v>0</v>
      </c>
      <c r="J875">
        <v>0</v>
      </c>
      <c r="K875">
        <v>61</v>
      </c>
      <c r="L875">
        <v>100</v>
      </c>
      <c r="M875">
        <v>0</v>
      </c>
      <c r="N875">
        <v>0</v>
      </c>
      <c r="O875">
        <v>0</v>
      </c>
      <c r="P875">
        <v>160</v>
      </c>
      <c r="Q875">
        <v>8.1999999999999993</v>
      </c>
      <c r="S875" t="str">
        <f t="shared" si="23"/>
        <v>YCW1</v>
      </c>
      <c r="T875">
        <f>VLOOKUP(S875,Mang_Elev!$Q:$R,2,FALSE)</f>
        <v>-0.443</v>
      </c>
    </row>
    <row r="876" spans="1:20" x14ac:dyDescent="0.25">
      <c r="A876" t="s">
        <v>471</v>
      </c>
      <c r="B876" s="2">
        <v>0.58958333333333335</v>
      </c>
      <c r="C876" t="s">
        <v>420</v>
      </c>
      <c r="D876" t="s">
        <v>472</v>
      </c>
      <c r="E876" t="s">
        <v>227</v>
      </c>
      <c r="F876" t="s">
        <v>404</v>
      </c>
      <c r="G876">
        <v>1</v>
      </c>
      <c r="H876">
        <v>1</v>
      </c>
      <c r="I876">
        <v>0</v>
      </c>
      <c r="J876">
        <v>0</v>
      </c>
      <c r="K876">
        <v>61</v>
      </c>
      <c r="L876">
        <v>100</v>
      </c>
      <c r="M876">
        <v>0</v>
      </c>
      <c r="N876">
        <v>0</v>
      </c>
      <c r="O876">
        <v>0</v>
      </c>
      <c r="P876">
        <v>180</v>
      </c>
      <c r="Q876">
        <v>8</v>
      </c>
      <c r="S876" t="str">
        <f t="shared" si="23"/>
        <v>YCW1</v>
      </c>
      <c r="T876">
        <f>VLOOKUP(S876,Mang_Elev!$Q:$R,2,FALSE)</f>
        <v>-0.443</v>
      </c>
    </row>
    <row r="877" spans="1:20" x14ac:dyDescent="0.25">
      <c r="A877" t="s">
        <v>471</v>
      </c>
      <c r="B877" s="2">
        <v>0.58958333333333335</v>
      </c>
      <c r="C877" t="s">
        <v>420</v>
      </c>
      <c r="D877" t="s">
        <v>472</v>
      </c>
      <c r="E877" t="s">
        <v>227</v>
      </c>
      <c r="F877" t="s">
        <v>404</v>
      </c>
      <c r="G877">
        <v>1</v>
      </c>
      <c r="H877">
        <v>1</v>
      </c>
      <c r="I877">
        <v>0</v>
      </c>
      <c r="J877">
        <v>0</v>
      </c>
      <c r="K877">
        <v>61</v>
      </c>
      <c r="L877">
        <v>100</v>
      </c>
      <c r="M877">
        <v>0</v>
      </c>
      <c r="N877">
        <v>0</v>
      </c>
      <c r="O877">
        <v>0</v>
      </c>
      <c r="P877">
        <v>138</v>
      </c>
      <c r="Q877">
        <v>7</v>
      </c>
      <c r="S877" t="str">
        <f t="shared" si="23"/>
        <v>YCW1</v>
      </c>
      <c r="T877">
        <f>VLOOKUP(S877,Mang_Elev!$Q:$R,2,FALSE)</f>
        <v>-0.443</v>
      </c>
    </row>
    <row r="878" spans="1:20" x14ac:dyDescent="0.25">
      <c r="A878" t="s">
        <v>471</v>
      </c>
      <c r="B878" s="2">
        <v>0.58958333333333335</v>
      </c>
      <c r="C878" t="s">
        <v>420</v>
      </c>
      <c r="D878" t="s">
        <v>472</v>
      </c>
      <c r="E878" t="s">
        <v>227</v>
      </c>
      <c r="F878" t="s">
        <v>404</v>
      </c>
      <c r="G878">
        <v>1</v>
      </c>
      <c r="H878">
        <v>1</v>
      </c>
      <c r="I878">
        <v>0</v>
      </c>
      <c r="J878">
        <v>0</v>
      </c>
      <c r="K878">
        <v>61</v>
      </c>
      <c r="L878">
        <v>100</v>
      </c>
      <c r="M878">
        <v>0</v>
      </c>
      <c r="N878">
        <v>0</v>
      </c>
      <c r="O878">
        <v>0</v>
      </c>
      <c r="P878">
        <v>212</v>
      </c>
      <c r="Q878">
        <v>9</v>
      </c>
      <c r="S878" t="str">
        <f t="shared" si="23"/>
        <v>YCW1</v>
      </c>
      <c r="T878">
        <f>VLOOKUP(S878,Mang_Elev!$Q:$R,2,FALSE)</f>
        <v>-0.443</v>
      </c>
    </row>
    <row r="879" spans="1:20" x14ac:dyDescent="0.25">
      <c r="A879" t="s">
        <v>471</v>
      </c>
      <c r="B879" s="2">
        <v>0.58958333333333335</v>
      </c>
      <c r="C879" t="s">
        <v>420</v>
      </c>
      <c r="D879" t="s">
        <v>472</v>
      </c>
      <c r="E879" t="s">
        <v>227</v>
      </c>
      <c r="F879" t="s">
        <v>404</v>
      </c>
      <c r="G879">
        <v>1</v>
      </c>
      <c r="H879">
        <v>1</v>
      </c>
      <c r="I879">
        <v>0</v>
      </c>
      <c r="J879">
        <v>0</v>
      </c>
      <c r="K879">
        <v>61</v>
      </c>
      <c r="L879">
        <v>100</v>
      </c>
      <c r="M879">
        <v>0</v>
      </c>
      <c r="N879">
        <v>0</v>
      </c>
      <c r="O879">
        <v>0</v>
      </c>
      <c r="P879">
        <v>134</v>
      </c>
      <c r="Q879">
        <v>8</v>
      </c>
      <c r="S879" t="str">
        <f t="shared" si="23"/>
        <v>YCW1</v>
      </c>
      <c r="T879">
        <f>VLOOKUP(S879,Mang_Elev!$Q:$R,2,FALSE)</f>
        <v>-0.443</v>
      </c>
    </row>
    <row r="880" spans="1:20" x14ac:dyDescent="0.25">
      <c r="A880" t="s">
        <v>471</v>
      </c>
      <c r="B880" s="2">
        <v>0.58958333333333335</v>
      </c>
      <c r="C880" t="s">
        <v>420</v>
      </c>
      <c r="D880" t="s">
        <v>472</v>
      </c>
      <c r="E880" t="s">
        <v>227</v>
      </c>
      <c r="F880" t="s">
        <v>404</v>
      </c>
      <c r="G880">
        <v>1</v>
      </c>
      <c r="H880">
        <v>1</v>
      </c>
      <c r="I880">
        <v>0</v>
      </c>
      <c r="J880">
        <v>0</v>
      </c>
      <c r="K880">
        <v>61</v>
      </c>
      <c r="L880">
        <v>100</v>
      </c>
      <c r="M880">
        <v>0</v>
      </c>
      <c r="N880">
        <v>0</v>
      </c>
      <c r="O880">
        <v>0</v>
      </c>
      <c r="P880">
        <v>83</v>
      </c>
      <c r="Q880">
        <v>6</v>
      </c>
      <c r="S880" t="str">
        <f t="shared" si="23"/>
        <v>YCW1</v>
      </c>
      <c r="T880">
        <f>VLOOKUP(S880,Mang_Elev!$Q:$R,2,FALSE)</f>
        <v>-0.443</v>
      </c>
    </row>
    <row r="881" spans="1:20" x14ac:dyDescent="0.25">
      <c r="A881" t="s">
        <v>471</v>
      </c>
      <c r="B881" s="2">
        <v>0.58958333333333335</v>
      </c>
      <c r="C881" t="s">
        <v>420</v>
      </c>
      <c r="D881" t="s">
        <v>472</v>
      </c>
      <c r="E881" t="s">
        <v>227</v>
      </c>
      <c r="F881" t="s">
        <v>404</v>
      </c>
      <c r="G881">
        <v>1</v>
      </c>
      <c r="H881">
        <v>2</v>
      </c>
      <c r="I881">
        <v>0</v>
      </c>
      <c r="J881">
        <v>2</v>
      </c>
      <c r="K881">
        <v>103</v>
      </c>
      <c r="L881">
        <v>95</v>
      </c>
      <c r="M881">
        <v>5</v>
      </c>
      <c r="N881">
        <v>0</v>
      </c>
      <c r="O881">
        <v>0</v>
      </c>
      <c r="P881">
        <v>150</v>
      </c>
      <c r="Q881">
        <v>5.5</v>
      </c>
      <c r="S881" t="str">
        <f t="shared" si="23"/>
        <v>YCW1</v>
      </c>
      <c r="T881">
        <f>VLOOKUP(S881,Mang_Elev!$Q:$R,2,FALSE)</f>
        <v>-0.443</v>
      </c>
    </row>
    <row r="882" spans="1:20" x14ac:dyDescent="0.25">
      <c r="A882" t="s">
        <v>471</v>
      </c>
      <c r="B882" s="2">
        <v>0.58958333333333335</v>
      </c>
      <c r="C882" t="s">
        <v>420</v>
      </c>
      <c r="D882" t="s">
        <v>472</v>
      </c>
      <c r="E882" t="s">
        <v>227</v>
      </c>
      <c r="F882" t="s">
        <v>404</v>
      </c>
      <c r="G882">
        <v>1</v>
      </c>
      <c r="H882">
        <v>2</v>
      </c>
      <c r="I882">
        <v>0</v>
      </c>
      <c r="J882">
        <v>2</v>
      </c>
      <c r="K882">
        <v>103</v>
      </c>
      <c r="L882">
        <v>95</v>
      </c>
      <c r="M882">
        <v>5</v>
      </c>
      <c r="N882">
        <v>0</v>
      </c>
      <c r="O882">
        <v>0</v>
      </c>
      <c r="P882">
        <v>300</v>
      </c>
      <c r="Q882">
        <v>6</v>
      </c>
      <c r="S882" t="str">
        <f t="shared" si="23"/>
        <v>YCW1</v>
      </c>
      <c r="T882">
        <f>VLOOKUP(S882,Mang_Elev!$Q:$R,2,FALSE)</f>
        <v>-0.443</v>
      </c>
    </row>
    <row r="883" spans="1:20" x14ac:dyDescent="0.25">
      <c r="A883" t="s">
        <v>471</v>
      </c>
      <c r="B883" s="2">
        <v>0.58958333333333335</v>
      </c>
      <c r="C883" t="s">
        <v>420</v>
      </c>
      <c r="D883" t="s">
        <v>472</v>
      </c>
      <c r="E883" t="s">
        <v>227</v>
      </c>
      <c r="F883" t="s">
        <v>404</v>
      </c>
      <c r="G883">
        <v>1</v>
      </c>
      <c r="H883">
        <v>2</v>
      </c>
      <c r="I883">
        <v>0</v>
      </c>
      <c r="J883">
        <v>2</v>
      </c>
      <c r="K883">
        <v>103</v>
      </c>
      <c r="L883">
        <v>95</v>
      </c>
      <c r="M883">
        <v>5</v>
      </c>
      <c r="N883">
        <v>0</v>
      </c>
      <c r="O883">
        <v>0</v>
      </c>
      <c r="P883">
        <v>290</v>
      </c>
      <c r="Q883">
        <v>6</v>
      </c>
      <c r="S883" t="str">
        <f t="shared" si="23"/>
        <v>YCW1</v>
      </c>
      <c r="T883">
        <f>VLOOKUP(S883,Mang_Elev!$Q:$R,2,FALSE)</f>
        <v>-0.443</v>
      </c>
    </row>
    <row r="884" spans="1:20" x14ac:dyDescent="0.25">
      <c r="A884" t="s">
        <v>471</v>
      </c>
      <c r="B884" s="2">
        <v>0.58958333333333335</v>
      </c>
      <c r="C884" t="s">
        <v>420</v>
      </c>
      <c r="D884" t="s">
        <v>472</v>
      </c>
      <c r="E884" t="s">
        <v>227</v>
      </c>
      <c r="F884" t="s">
        <v>404</v>
      </c>
      <c r="G884">
        <v>1</v>
      </c>
      <c r="H884">
        <v>2</v>
      </c>
      <c r="I884">
        <v>0</v>
      </c>
      <c r="J884">
        <v>2</v>
      </c>
      <c r="K884">
        <v>103</v>
      </c>
      <c r="L884">
        <v>95</v>
      </c>
      <c r="M884">
        <v>5</v>
      </c>
      <c r="N884">
        <v>0</v>
      </c>
      <c r="O884">
        <v>0</v>
      </c>
      <c r="P884">
        <v>190</v>
      </c>
      <c r="Q884">
        <v>5.2</v>
      </c>
      <c r="S884" t="str">
        <f t="shared" si="23"/>
        <v>YCW1</v>
      </c>
      <c r="T884">
        <f>VLOOKUP(S884,Mang_Elev!$Q:$R,2,FALSE)</f>
        <v>-0.443</v>
      </c>
    </row>
    <row r="885" spans="1:20" x14ac:dyDescent="0.25">
      <c r="A885" t="s">
        <v>471</v>
      </c>
      <c r="B885" s="2">
        <v>0.58958333333333335</v>
      </c>
      <c r="C885" t="s">
        <v>420</v>
      </c>
      <c r="D885" t="s">
        <v>472</v>
      </c>
      <c r="E885" t="s">
        <v>227</v>
      </c>
      <c r="F885" t="s">
        <v>404</v>
      </c>
      <c r="G885">
        <v>1</v>
      </c>
      <c r="H885">
        <v>2</v>
      </c>
      <c r="I885">
        <v>0</v>
      </c>
      <c r="J885">
        <v>2</v>
      </c>
      <c r="K885">
        <v>103</v>
      </c>
      <c r="L885">
        <v>95</v>
      </c>
      <c r="M885">
        <v>5</v>
      </c>
      <c r="N885">
        <v>0</v>
      </c>
      <c r="O885">
        <v>0</v>
      </c>
      <c r="P885">
        <v>190</v>
      </c>
      <c r="Q885">
        <v>5</v>
      </c>
      <c r="S885" t="str">
        <f t="shared" si="23"/>
        <v>YCW1</v>
      </c>
      <c r="T885">
        <f>VLOOKUP(S885,Mang_Elev!$Q:$R,2,FALSE)</f>
        <v>-0.443</v>
      </c>
    </row>
    <row r="886" spans="1:20" x14ac:dyDescent="0.25">
      <c r="A886" t="s">
        <v>471</v>
      </c>
      <c r="B886" s="2">
        <v>0.58958333333333335</v>
      </c>
      <c r="C886" t="s">
        <v>420</v>
      </c>
      <c r="D886" t="s">
        <v>472</v>
      </c>
      <c r="E886" t="s">
        <v>227</v>
      </c>
      <c r="F886" t="s">
        <v>404</v>
      </c>
      <c r="G886">
        <v>1</v>
      </c>
      <c r="H886">
        <v>2</v>
      </c>
      <c r="I886">
        <v>0</v>
      </c>
      <c r="J886">
        <v>2</v>
      </c>
      <c r="K886">
        <v>103</v>
      </c>
      <c r="L886">
        <v>95</v>
      </c>
      <c r="M886">
        <v>5</v>
      </c>
      <c r="N886">
        <v>0</v>
      </c>
      <c r="O886">
        <v>0</v>
      </c>
      <c r="P886">
        <v>200</v>
      </c>
      <c r="Q886">
        <v>5.4</v>
      </c>
      <c r="S886" t="str">
        <f t="shared" si="23"/>
        <v>YCW1</v>
      </c>
      <c r="T886">
        <f>VLOOKUP(S886,Mang_Elev!$Q:$R,2,FALSE)</f>
        <v>-0.443</v>
      </c>
    </row>
    <row r="887" spans="1:20" x14ac:dyDescent="0.25">
      <c r="A887" t="s">
        <v>471</v>
      </c>
      <c r="B887" s="2">
        <v>0.58958333333333335</v>
      </c>
      <c r="C887" t="s">
        <v>420</v>
      </c>
      <c r="D887" t="s">
        <v>472</v>
      </c>
      <c r="E887" t="s">
        <v>227</v>
      </c>
      <c r="F887" t="s">
        <v>404</v>
      </c>
      <c r="G887">
        <v>1</v>
      </c>
      <c r="H887">
        <v>2</v>
      </c>
      <c r="I887">
        <v>0</v>
      </c>
      <c r="J887">
        <v>2</v>
      </c>
      <c r="K887">
        <v>103</v>
      </c>
      <c r="L887">
        <v>95</v>
      </c>
      <c r="M887">
        <v>5</v>
      </c>
      <c r="N887">
        <v>0</v>
      </c>
      <c r="O887">
        <v>0</v>
      </c>
      <c r="P887">
        <v>167</v>
      </c>
      <c r="Q887">
        <v>7</v>
      </c>
      <c r="S887" t="str">
        <f t="shared" si="23"/>
        <v>YCW1</v>
      </c>
      <c r="T887">
        <f>VLOOKUP(S887,Mang_Elev!$Q:$R,2,FALSE)</f>
        <v>-0.443</v>
      </c>
    </row>
    <row r="888" spans="1:20" x14ac:dyDescent="0.25">
      <c r="A888" t="s">
        <v>471</v>
      </c>
      <c r="B888" s="2">
        <v>0.58958333333333335</v>
      </c>
      <c r="C888" t="s">
        <v>420</v>
      </c>
      <c r="D888" t="s">
        <v>472</v>
      </c>
      <c r="E888" t="s">
        <v>227</v>
      </c>
      <c r="F888" t="s">
        <v>404</v>
      </c>
      <c r="G888">
        <v>1</v>
      </c>
      <c r="H888">
        <v>2</v>
      </c>
      <c r="I888">
        <v>0</v>
      </c>
      <c r="J888">
        <v>2</v>
      </c>
      <c r="K888">
        <v>103</v>
      </c>
      <c r="L888">
        <v>95</v>
      </c>
      <c r="M888">
        <v>5</v>
      </c>
      <c r="N888">
        <v>0</v>
      </c>
      <c r="O888">
        <v>0</v>
      </c>
      <c r="P888">
        <v>250</v>
      </c>
      <c r="Q888">
        <v>5.3</v>
      </c>
      <c r="S888" t="str">
        <f t="shared" si="23"/>
        <v>YCW1</v>
      </c>
      <c r="T888">
        <f>VLOOKUP(S888,Mang_Elev!$Q:$R,2,FALSE)</f>
        <v>-0.443</v>
      </c>
    </row>
    <row r="889" spans="1:20" x14ac:dyDescent="0.25">
      <c r="A889" t="s">
        <v>471</v>
      </c>
      <c r="B889" s="2">
        <v>0.58958333333333335</v>
      </c>
      <c r="C889" t="s">
        <v>420</v>
      </c>
      <c r="D889" t="s">
        <v>472</v>
      </c>
      <c r="E889" t="s">
        <v>227</v>
      </c>
      <c r="F889" t="s">
        <v>404</v>
      </c>
      <c r="G889">
        <v>1</v>
      </c>
      <c r="H889">
        <v>2</v>
      </c>
      <c r="I889">
        <v>0</v>
      </c>
      <c r="J889">
        <v>2</v>
      </c>
      <c r="K889">
        <v>103</v>
      </c>
      <c r="L889">
        <v>95</v>
      </c>
      <c r="M889">
        <v>5</v>
      </c>
      <c r="N889">
        <v>0</v>
      </c>
      <c r="O889">
        <v>0</v>
      </c>
      <c r="P889">
        <v>297</v>
      </c>
      <c r="Q889">
        <v>6.5</v>
      </c>
      <c r="S889" t="str">
        <f t="shared" si="23"/>
        <v>YCW1</v>
      </c>
      <c r="T889">
        <f>VLOOKUP(S889,Mang_Elev!$Q:$R,2,FALSE)</f>
        <v>-0.443</v>
      </c>
    </row>
    <row r="890" spans="1:20" x14ac:dyDescent="0.25">
      <c r="A890" t="s">
        <v>471</v>
      </c>
      <c r="B890" s="2">
        <v>0.58958333333333335</v>
      </c>
      <c r="C890" t="s">
        <v>420</v>
      </c>
      <c r="D890" t="s">
        <v>472</v>
      </c>
      <c r="E890" t="s">
        <v>227</v>
      </c>
      <c r="F890" t="s">
        <v>404</v>
      </c>
      <c r="G890">
        <v>1</v>
      </c>
      <c r="H890">
        <v>2</v>
      </c>
      <c r="I890">
        <v>0</v>
      </c>
      <c r="J890">
        <v>2</v>
      </c>
      <c r="K890">
        <v>103</v>
      </c>
      <c r="L890">
        <v>95</v>
      </c>
      <c r="M890">
        <v>5</v>
      </c>
      <c r="N890">
        <v>0</v>
      </c>
      <c r="O890">
        <v>0</v>
      </c>
      <c r="P890">
        <v>170</v>
      </c>
      <c r="Q890">
        <v>3</v>
      </c>
      <c r="S890" t="str">
        <f t="shared" si="23"/>
        <v>YCW1</v>
      </c>
      <c r="T890">
        <f>VLOOKUP(S890,Mang_Elev!$Q:$R,2,FALSE)</f>
        <v>-0.443</v>
      </c>
    </row>
    <row r="891" spans="1:20" x14ac:dyDescent="0.25">
      <c r="A891" t="s">
        <v>471</v>
      </c>
      <c r="B891" s="2">
        <v>0.62777777777777777</v>
      </c>
      <c r="C891" t="s">
        <v>420</v>
      </c>
      <c r="D891" t="s">
        <v>472</v>
      </c>
      <c r="E891" t="s">
        <v>227</v>
      </c>
      <c r="F891" t="s">
        <v>404</v>
      </c>
      <c r="G891">
        <v>2</v>
      </c>
      <c r="H891">
        <v>4</v>
      </c>
      <c r="I891">
        <v>0</v>
      </c>
      <c r="J891">
        <v>3</v>
      </c>
      <c r="K891">
        <v>102</v>
      </c>
      <c r="L891">
        <v>95</v>
      </c>
      <c r="M891">
        <v>5</v>
      </c>
      <c r="N891">
        <v>0</v>
      </c>
      <c r="O891">
        <v>0</v>
      </c>
      <c r="P891">
        <v>122</v>
      </c>
      <c r="Q891">
        <v>5.5</v>
      </c>
      <c r="R891" t="s">
        <v>477</v>
      </c>
      <c r="S891" t="str">
        <f t="shared" si="23"/>
        <v>YCW2</v>
      </c>
      <c r="T891">
        <f>VLOOKUP(S891,Mang_Elev!$Q:$R,2,FALSE)</f>
        <v>4.5999999999999999E-2</v>
      </c>
    </row>
    <row r="892" spans="1:20" x14ac:dyDescent="0.25">
      <c r="A892" t="s">
        <v>471</v>
      </c>
      <c r="B892" s="2">
        <v>0.62777777777777777</v>
      </c>
      <c r="C892" t="s">
        <v>420</v>
      </c>
      <c r="D892" t="s">
        <v>472</v>
      </c>
      <c r="E892" t="s">
        <v>227</v>
      </c>
      <c r="F892" t="s">
        <v>404</v>
      </c>
      <c r="G892">
        <v>2</v>
      </c>
      <c r="H892">
        <v>4</v>
      </c>
      <c r="I892">
        <v>0</v>
      </c>
      <c r="J892">
        <v>3</v>
      </c>
      <c r="K892">
        <v>102</v>
      </c>
      <c r="L892">
        <v>95</v>
      </c>
      <c r="M892">
        <v>5</v>
      </c>
      <c r="N892">
        <v>0</v>
      </c>
      <c r="O892">
        <v>0</v>
      </c>
      <c r="P892">
        <v>120</v>
      </c>
      <c r="Q892">
        <v>6</v>
      </c>
      <c r="R892" t="s">
        <v>477</v>
      </c>
      <c r="S892" t="str">
        <f t="shared" si="23"/>
        <v>YCW2</v>
      </c>
      <c r="T892">
        <f>VLOOKUP(S892,Mang_Elev!$Q:$R,2,FALSE)</f>
        <v>4.5999999999999999E-2</v>
      </c>
    </row>
    <row r="893" spans="1:20" x14ac:dyDescent="0.25">
      <c r="A893" t="s">
        <v>471</v>
      </c>
      <c r="B893" s="2">
        <v>0.62777777777777777</v>
      </c>
      <c r="C893" t="s">
        <v>420</v>
      </c>
      <c r="D893" t="s">
        <v>472</v>
      </c>
      <c r="E893" t="s">
        <v>227</v>
      </c>
      <c r="F893" t="s">
        <v>404</v>
      </c>
      <c r="G893">
        <v>2</v>
      </c>
      <c r="H893">
        <v>4</v>
      </c>
      <c r="I893">
        <v>0</v>
      </c>
      <c r="J893">
        <v>3</v>
      </c>
      <c r="K893">
        <v>102</v>
      </c>
      <c r="L893">
        <v>95</v>
      </c>
      <c r="M893">
        <v>5</v>
      </c>
      <c r="N893">
        <v>0</v>
      </c>
      <c r="O893">
        <v>0</v>
      </c>
      <c r="P893">
        <v>145</v>
      </c>
      <c r="Q893">
        <v>6</v>
      </c>
      <c r="R893" t="s">
        <v>477</v>
      </c>
      <c r="S893" t="str">
        <f t="shared" si="23"/>
        <v>YCW2</v>
      </c>
      <c r="T893">
        <f>VLOOKUP(S893,Mang_Elev!$Q:$R,2,FALSE)</f>
        <v>4.5999999999999999E-2</v>
      </c>
    </row>
    <row r="894" spans="1:20" x14ac:dyDescent="0.25">
      <c r="A894" t="s">
        <v>471</v>
      </c>
      <c r="B894" s="2">
        <v>0.62777777777777777</v>
      </c>
      <c r="C894" t="s">
        <v>420</v>
      </c>
      <c r="D894" t="s">
        <v>472</v>
      </c>
      <c r="E894" t="s">
        <v>227</v>
      </c>
      <c r="F894" t="s">
        <v>404</v>
      </c>
      <c r="G894">
        <v>2</v>
      </c>
      <c r="H894">
        <v>4</v>
      </c>
      <c r="I894">
        <v>0</v>
      </c>
      <c r="J894">
        <v>3</v>
      </c>
      <c r="K894">
        <v>102</v>
      </c>
      <c r="L894">
        <v>95</v>
      </c>
      <c r="M894">
        <v>5</v>
      </c>
      <c r="N894">
        <v>0</v>
      </c>
      <c r="O894">
        <v>0</v>
      </c>
      <c r="P894">
        <v>279</v>
      </c>
      <c r="Q894">
        <v>11</v>
      </c>
      <c r="R894" t="s">
        <v>477</v>
      </c>
      <c r="S894" t="str">
        <f t="shared" si="23"/>
        <v>YCW2</v>
      </c>
      <c r="T894">
        <f>VLOOKUP(S894,Mang_Elev!$Q:$R,2,FALSE)</f>
        <v>4.5999999999999999E-2</v>
      </c>
    </row>
    <row r="895" spans="1:20" x14ac:dyDescent="0.25">
      <c r="A895" t="s">
        <v>471</v>
      </c>
      <c r="B895" s="2">
        <v>0.62777777777777777</v>
      </c>
      <c r="C895" t="s">
        <v>420</v>
      </c>
      <c r="D895" t="s">
        <v>472</v>
      </c>
      <c r="E895" t="s">
        <v>227</v>
      </c>
      <c r="F895" t="s">
        <v>404</v>
      </c>
      <c r="G895">
        <v>2</v>
      </c>
      <c r="H895">
        <v>4</v>
      </c>
      <c r="I895">
        <v>0</v>
      </c>
      <c r="J895">
        <v>3</v>
      </c>
      <c r="K895">
        <v>102</v>
      </c>
      <c r="L895">
        <v>95</v>
      </c>
      <c r="M895">
        <v>5</v>
      </c>
      <c r="N895">
        <v>0</v>
      </c>
      <c r="O895">
        <v>0</v>
      </c>
      <c r="P895">
        <v>90</v>
      </c>
      <c r="Q895">
        <v>6</v>
      </c>
      <c r="R895" t="s">
        <v>477</v>
      </c>
      <c r="S895" t="str">
        <f t="shared" si="23"/>
        <v>YCW2</v>
      </c>
      <c r="T895">
        <f>VLOOKUP(S895,Mang_Elev!$Q:$R,2,FALSE)</f>
        <v>4.5999999999999999E-2</v>
      </c>
    </row>
    <row r="896" spans="1:20" x14ac:dyDescent="0.25">
      <c r="A896" t="s">
        <v>471</v>
      </c>
      <c r="B896" s="2">
        <v>0.62777777777777777</v>
      </c>
      <c r="C896" t="s">
        <v>420</v>
      </c>
      <c r="D896" t="s">
        <v>472</v>
      </c>
      <c r="E896" t="s">
        <v>227</v>
      </c>
      <c r="F896" t="s">
        <v>404</v>
      </c>
      <c r="G896">
        <v>2</v>
      </c>
      <c r="H896">
        <v>4</v>
      </c>
      <c r="I896">
        <v>0</v>
      </c>
      <c r="J896">
        <v>3</v>
      </c>
      <c r="K896">
        <v>102</v>
      </c>
      <c r="L896">
        <v>95</v>
      </c>
      <c r="M896">
        <v>5</v>
      </c>
      <c r="N896">
        <v>0</v>
      </c>
      <c r="O896">
        <v>0</v>
      </c>
      <c r="P896">
        <v>244</v>
      </c>
      <c r="Q896">
        <v>12</v>
      </c>
      <c r="R896" t="s">
        <v>477</v>
      </c>
      <c r="S896" t="str">
        <f t="shared" si="23"/>
        <v>YCW2</v>
      </c>
      <c r="T896">
        <f>VLOOKUP(S896,Mang_Elev!$Q:$R,2,FALSE)</f>
        <v>4.5999999999999999E-2</v>
      </c>
    </row>
    <row r="897" spans="1:20" x14ac:dyDescent="0.25">
      <c r="A897" t="s">
        <v>471</v>
      </c>
      <c r="B897" s="2">
        <v>0.62777777777777777</v>
      </c>
      <c r="C897" t="s">
        <v>420</v>
      </c>
      <c r="D897" t="s">
        <v>472</v>
      </c>
      <c r="E897" t="s">
        <v>227</v>
      </c>
      <c r="F897" t="s">
        <v>404</v>
      </c>
      <c r="G897">
        <v>2</v>
      </c>
      <c r="H897">
        <v>4</v>
      </c>
      <c r="I897">
        <v>0</v>
      </c>
      <c r="J897">
        <v>3</v>
      </c>
      <c r="K897">
        <v>102</v>
      </c>
      <c r="L897">
        <v>95</v>
      </c>
      <c r="M897">
        <v>5</v>
      </c>
      <c r="N897">
        <v>0</v>
      </c>
      <c r="O897">
        <v>0</v>
      </c>
      <c r="P897">
        <v>114</v>
      </c>
      <c r="Q897">
        <v>5.5</v>
      </c>
      <c r="R897" t="s">
        <v>477</v>
      </c>
      <c r="S897" t="str">
        <f t="shared" si="23"/>
        <v>YCW2</v>
      </c>
      <c r="T897">
        <f>VLOOKUP(S897,Mang_Elev!$Q:$R,2,FALSE)</f>
        <v>4.5999999999999999E-2</v>
      </c>
    </row>
    <row r="898" spans="1:20" x14ac:dyDescent="0.25">
      <c r="A898" t="s">
        <v>471</v>
      </c>
      <c r="B898" s="2">
        <v>0.62777777777777777</v>
      </c>
      <c r="C898" t="s">
        <v>420</v>
      </c>
      <c r="D898" t="s">
        <v>472</v>
      </c>
      <c r="E898" t="s">
        <v>227</v>
      </c>
      <c r="F898" t="s">
        <v>404</v>
      </c>
      <c r="G898">
        <v>2</v>
      </c>
      <c r="H898">
        <v>4</v>
      </c>
      <c r="I898">
        <v>0</v>
      </c>
      <c r="J898">
        <v>3</v>
      </c>
      <c r="K898">
        <v>102</v>
      </c>
      <c r="L898">
        <v>95</v>
      </c>
      <c r="M898">
        <v>5</v>
      </c>
      <c r="N898">
        <v>0</v>
      </c>
      <c r="O898">
        <v>0</v>
      </c>
      <c r="P898">
        <v>193</v>
      </c>
      <c r="Q898">
        <v>8</v>
      </c>
      <c r="R898" t="s">
        <v>477</v>
      </c>
      <c r="S898" t="str">
        <f t="shared" si="23"/>
        <v>YCW2</v>
      </c>
      <c r="T898">
        <f>VLOOKUP(S898,Mang_Elev!$Q:$R,2,FALSE)</f>
        <v>4.5999999999999999E-2</v>
      </c>
    </row>
    <row r="899" spans="1:20" x14ac:dyDescent="0.25">
      <c r="A899" t="s">
        <v>471</v>
      </c>
      <c r="B899" s="2">
        <v>0.62777777777777777</v>
      </c>
      <c r="C899" t="s">
        <v>420</v>
      </c>
      <c r="D899" t="s">
        <v>472</v>
      </c>
      <c r="E899" t="s">
        <v>227</v>
      </c>
      <c r="F899" t="s">
        <v>404</v>
      </c>
      <c r="G899">
        <v>2</v>
      </c>
      <c r="H899">
        <v>4</v>
      </c>
      <c r="I899">
        <v>0</v>
      </c>
      <c r="J899">
        <v>3</v>
      </c>
      <c r="K899">
        <v>102</v>
      </c>
      <c r="L899">
        <v>95</v>
      </c>
      <c r="M899">
        <v>5</v>
      </c>
      <c r="N899">
        <v>0</v>
      </c>
      <c r="O899">
        <v>0</v>
      </c>
      <c r="P899">
        <v>128</v>
      </c>
      <c r="Q899">
        <v>7</v>
      </c>
      <c r="R899" t="s">
        <v>477</v>
      </c>
      <c r="S899" t="str">
        <f t="shared" ref="S899:S962" si="24">_xlfn.CONCAT(F899,G899)</f>
        <v>YCW2</v>
      </c>
      <c r="T899">
        <f>VLOOKUP(S899,Mang_Elev!$Q:$R,2,FALSE)</f>
        <v>4.5999999999999999E-2</v>
      </c>
    </row>
    <row r="900" spans="1:20" x14ac:dyDescent="0.25">
      <c r="A900" t="s">
        <v>471</v>
      </c>
      <c r="B900" s="2">
        <v>0.62777777777777777</v>
      </c>
      <c r="C900" t="s">
        <v>420</v>
      </c>
      <c r="D900" t="s">
        <v>472</v>
      </c>
      <c r="E900" t="s">
        <v>227</v>
      </c>
      <c r="F900" t="s">
        <v>404</v>
      </c>
      <c r="G900">
        <v>2</v>
      </c>
      <c r="H900">
        <v>4</v>
      </c>
      <c r="I900">
        <v>0</v>
      </c>
      <c r="J900">
        <v>3</v>
      </c>
      <c r="K900">
        <v>102</v>
      </c>
      <c r="L900">
        <v>95</v>
      </c>
      <c r="M900">
        <v>5</v>
      </c>
      <c r="N900">
        <v>0</v>
      </c>
      <c r="O900">
        <v>0</v>
      </c>
      <c r="P900">
        <v>96</v>
      </c>
      <c r="Q900">
        <v>4.5</v>
      </c>
      <c r="R900" t="s">
        <v>477</v>
      </c>
      <c r="S900" t="str">
        <f t="shared" si="24"/>
        <v>YCW2</v>
      </c>
      <c r="T900">
        <f>VLOOKUP(S900,Mang_Elev!$Q:$R,2,FALSE)</f>
        <v>4.5999999999999999E-2</v>
      </c>
    </row>
    <row r="901" spans="1:20" x14ac:dyDescent="0.25">
      <c r="A901" t="s">
        <v>471</v>
      </c>
      <c r="B901" s="2">
        <v>0.62777777777777777</v>
      </c>
      <c r="C901" t="s">
        <v>420</v>
      </c>
      <c r="D901" t="s">
        <v>472</v>
      </c>
      <c r="E901" t="s">
        <v>227</v>
      </c>
      <c r="F901" t="s">
        <v>404</v>
      </c>
      <c r="G901">
        <v>2</v>
      </c>
      <c r="H901">
        <v>3</v>
      </c>
      <c r="I901">
        <v>0</v>
      </c>
      <c r="J901">
        <v>1</v>
      </c>
      <c r="K901">
        <v>99</v>
      </c>
      <c r="L901">
        <v>90</v>
      </c>
      <c r="M901">
        <v>10</v>
      </c>
      <c r="N901">
        <v>0</v>
      </c>
      <c r="O901">
        <v>0</v>
      </c>
      <c r="P901">
        <v>272</v>
      </c>
      <c r="Q901">
        <v>11</v>
      </c>
      <c r="R901" t="s">
        <v>476</v>
      </c>
      <c r="S901" t="str">
        <f t="shared" si="24"/>
        <v>YCW2</v>
      </c>
      <c r="T901">
        <f>VLOOKUP(S901,Mang_Elev!$Q:$R,2,FALSE)</f>
        <v>4.5999999999999999E-2</v>
      </c>
    </row>
    <row r="902" spans="1:20" x14ac:dyDescent="0.25">
      <c r="A902" t="s">
        <v>471</v>
      </c>
      <c r="B902" s="2">
        <v>0.62777777777777777</v>
      </c>
      <c r="C902" t="s">
        <v>420</v>
      </c>
      <c r="D902" t="s">
        <v>472</v>
      </c>
      <c r="E902" t="s">
        <v>227</v>
      </c>
      <c r="F902" t="s">
        <v>404</v>
      </c>
      <c r="G902">
        <v>2</v>
      </c>
      <c r="H902">
        <v>3</v>
      </c>
      <c r="I902">
        <v>0</v>
      </c>
      <c r="J902">
        <v>1</v>
      </c>
      <c r="K902">
        <v>99</v>
      </c>
      <c r="L902">
        <v>90</v>
      </c>
      <c r="M902">
        <v>10</v>
      </c>
      <c r="N902">
        <v>0</v>
      </c>
      <c r="O902">
        <v>0</v>
      </c>
      <c r="P902">
        <v>76</v>
      </c>
      <c r="Q902">
        <v>6</v>
      </c>
      <c r="R902" t="s">
        <v>476</v>
      </c>
      <c r="S902" t="str">
        <f t="shared" si="24"/>
        <v>YCW2</v>
      </c>
      <c r="T902">
        <f>VLOOKUP(S902,Mang_Elev!$Q:$R,2,FALSE)</f>
        <v>4.5999999999999999E-2</v>
      </c>
    </row>
    <row r="903" spans="1:20" x14ac:dyDescent="0.25">
      <c r="A903" t="s">
        <v>471</v>
      </c>
      <c r="B903" s="2">
        <v>0.62777777777777777</v>
      </c>
      <c r="C903" t="s">
        <v>420</v>
      </c>
      <c r="D903" t="s">
        <v>472</v>
      </c>
      <c r="E903" t="s">
        <v>227</v>
      </c>
      <c r="F903" t="s">
        <v>404</v>
      </c>
      <c r="G903">
        <v>2</v>
      </c>
      <c r="H903">
        <v>3</v>
      </c>
      <c r="I903">
        <v>0</v>
      </c>
      <c r="J903">
        <v>1</v>
      </c>
      <c r="K903">
        <v>99</v>
      </c>
      <c r="L903">
        <v>90</v>
      </c>
      <c r="M903">
        <v>10</v>
      </c>
      <c r="N903">
        <v>0</v>
      </c>
      <c r="O903">
        <v>0</v>
      </c>
      <c r="P903">
        <v>257</v>
      </c>
      <c r="Q903">
        <v>9</v>
      </c>
      <c r="R903" t="s">
        <v>476</v>
      </c>
      <c r="S903" t="str">
        <f t="shared" si="24"/>
        <v>YCW2</v>
      </c>
      <c r="T903">
        <f>VLOOKUP(S903,Mang_Elev!$Q:$R,2,FALSE)</f>
        <v>4.5999999999999999E-2</v>
      </c>
    </row>
    <row r="904" spans="1:20" x14ac:dyDescent="0.25">
      <c r="A904" t="s">
        <v>471</v>
      </c>
      <c r="B904" s="2">
        <v>0.62777777777777777</v>
      </c>
      <c r="C904" t="s">
        <v>420</v>
      </c>
      <c r="D904" t="s">
        <v>472</v>
      </c>
      <c r="E904" t="s">
        <v>227</v>
      </c>
      <c r="F904" t="s">
        <v>404</v>
      </c>
      <c r="G904">
        <v>2</v>
      </c>
      <c r="H904">
        <v>3</v>
      </c>
      <c r="I904">
        <v>0</v>
      </c>
      <c r="J904">
        <v>1</v>
      </c>
      <c r="K904">
        <v>99</v>
      </c>
      <c r="L904">
        <v>90</v>
      </c>
      <c r="M904">
        <v>10</v>
      </c>
      <c r="N904">
        <v>0</v>
      </c>
      <c r="O904">
        <v>0</v>
      </c>
      <c r="P904">
        <v>117</v>
      </c>
      <c r="Q904">
        <v>5</v>
      </c>
      <c r="R904" t="s">
        <v>476</v>
      </c>
      <c r="S904" t="str">
        <f t="shared" si="24"/>
        <v>YCW2</v>
      </c>
      <c r="T904">
        <f>VLOOKUP(S904,Mang_Elev!$Q:$R,2,FALSE)</f>
        <v>4.5999999999999999E-2</v>
      </c>
    </row>
    <row r="905" spans="1:20" x14ac:dyDescent="0.25">
      <c r="A905" t="s">
        <v>471</v>
      </c>
      <c r="B905" s="2">
        <v>0.62777777777777777</v>
      </c>
      <c r="C905" t="s">
        <v>420</v>
      </c>
      <c r="D905" t="s">
        <v>472</v>
      </c>
      <c r="E905" t="s">
        <v>227</v>
      </c>
      <c r="F905" t="s">
        <v>404</v>
      </c>
      <c r="G905">
        <v>2</v>
      </c>
      <c r="H905">
        <v>3</v>
      </c>
      <c r="I905">
        <v>0</v>
      </c>
      <c r="J905">
        <v>1</v>
      </c>
      <c r="K905">
        <v>99</v>
      </c>
      <c r="L905">
        <v>90</v>
      </c>
      <c r="M905">
        <v>10</v>
      </c>
      <c r="N905">
        <v>0</v>
      </c>
      <c r="O905">
        <v>0</v>
      </c>
      <c r="P905">
        <v>210</v>
      </c>
      <c r="Q905">
        <v>11</v>
      </c>
      <c r="R905" t="s">
        <v>476</v>
      </c>
      <c r="S905" t="str">
        <f t="shared" si="24"/>
        <v>YCW2</v>
      </c>
      <c r="T905">
        <f>VLOOKUP(S905,Mang_Elev!$Q:$R,2,FALSE)</f>
        <v>4.5999999999999999E-2</v>
      </c>
    </row>
    <row r="906" spans="1:20" x14ac:dyDescent="0.25">
      <c r="A906" t="s">
        <v>471</v>
      </c>
      <c r="B906" s="2">
        <v>0.62777777777777777</v>
      </c>
      <c r="C906" t="s">
        <v>420</v>
      </c>
      <c r="D906" t="s">
        <v>472</v>
      </c>
      <c r="E906" t="s">
        <v>227</v>
      </c>
      <c r="F906" t="s">
        <v>404</v>
      </c>
      <c r="G906">
        <v>2</v>
      </c>
      <c r="H906">
        <v>3</v>
      </c>
      <c r="I906">
        <v>0</v>
      </c>
      <c r="J906">
        <v>1</v>
      </c>
      <c r="K906">
        <v>99</v>
      </c>
      <c r="L906">
        <v>90</v>
      </c>
      <c r="M906">
        <v>10</v>
      </c>
      <c r="N906">
        <v>0</v>
      </c>
      <c r="O906">
        <v>0</v>
      </c>
      <c r="P906">
        <v>245</v>
      </c>
      <c r="Q906">
        <v>8.5</v>
      </c>
      <c r="R906" t="s">
        <v>476</v>
      </c>
      <c r="S906" t="str">
        <f t="shared" si="24"/>
        <v>YCW2</v>
      </c>
      <c r="T906">
        <f>VLOOKUP(S906,Mang_Elev!$Q:$R,2,FALSE)</f>
        <v>4.5999999999999999E-2</v>
      </c>
    </row>
    <row r="907" spans="1:20" x14ac:dyDescent="0.25">
      <c r="A907" t="s">
        <v>471</v>
      </c>
      <c r="B907" s="2">
        <v>0.62777777777777777</v>
      </c>
      <c r="C907" t="s">
        <v>420</v>
      </c>
      <c r="D907" t="s">
        <v>472</v>
      </c>
      <c r="E907" t="s">
        <v>227</v>
      </c>
      <c r="F907" t="s">
        <v>404</v>
      </c>
      <c r="G907">
        <v>2</v>
      </c>
      <c r="H907">
        <v>3</v>
      </c>
      <c r="I907">
        <v>0</v>
      </c>
      <c r="J907">
        <v>1</v>
      </c>
      <c r="K907">
        <v>99</v>
      </c>
      <c r="L907">
        <v>90</v>
      </c>
      <c r="M907">
        <v>10</v>
      </c>
      <c r="N907">
        <v>0</v>
      </c>
      <c r="O907">
        <v>0</v>
      </c>
      <c r="P907">
        <v>240</v>
      </c>
      <c r="Q907">
        <v>10</v>
      </c>
      <c r="R907" t="s">
        <v>476</v>
      </c>
      <c r="S907" t="str">
        <f t="shared" si="24"/>
        <v>YCW2</v>
      </c>
      <c r="T907">
        <f>VLOOKUP(S907,Mang_Elev!$Q:$R,2,FALSE)</f>
        <v>4.5999999999999999E-2</v>
      </c>
    </row>
    <row r="908" spans="1:20" x14ac:dyDescent="0.25">
      <c r="A908" t="s">
        <v>471</v>
      </c>
      <c r="B908" s="2">
        <v>0.62777777777777777</v>
      </c>
      <c r="C908" t="s">
        <v>420</v>
      </c>
      <c r="D908" t="s">
        <v>472</v>
      </c>
      <c r="E908" t="s">
        <v>227</v>
      </c>
      <c r="F908" t="s">
        <v>404</v>
      </c>
      <c r="G908">
        <v>2</v>
      </c>
      <c r="H908">
        <v>3</v>
      </c>
      <c r="I908">
        <v>0</v>
      </c>
      <c r="J908">
        <v>1</v>
      </c>
      <c r="K908">
        <v>99</v>
      </c>
      <c r="L908">
        <v>90</v>
      </c>
      <c r="M908">
        <v>10</v>
      </c>
      <c r="N908">
        <v>0</v>
      </c>
      <c r="O908">
        <v>0</v>
      </c>
      <c r="P908">
        <v>75</v>
      </c>
      <c r="Q908">
        <v>6</v>
      </c>
      <c r="R908" t="s">
        <v>476</v>
      </c>
      <c r="S908" t="str">
        <f t="shared" si="24"/>
        <v>YCW2</v>
      </c>
      <c r="T908">
        <f>VLOOKUP(S908,Mang_Elev!$Q:$R,2,FALSE)</f>
        <v>4.5999999999999999E-2</v>
      </c>
    </row>
    <row r="909" spans="1:20" x14ac:dyDescent="0.25">
      <c r="A909" t="s">
        <v>471</v>
      </c>
      <c r="B909" s="2">
        <v>0.62777777777777777</v>
      </c>
      <c r="C909" t="s">
        <v>420</v>
      </c>
      <c r="D909" t="s">
        <v>472</v>
      </c>
      <c r="E909" t="s">
        <v>227</v>
      </c>
      <c r="F909" t="s">
        <v>404</v>
      </c>
      <c r="G909">
        <v>2</v>
      </c>
      <c r="H909">
        <v>3</v>
      </c>
      <c r="I909">
        <v>0</v>
      </c>
      <c r="J909">
        <v>1</v>
      </c>
      <c r="K909">
        <v>99</v>
      </c>
      <c r="L909">
        <v>90</v>
      </c>
      <c r="M909">
        <v>10</v>
      </c>
      <c r="N909">
        <v>0</v>
      </c>
      <c r="O909">
        <v>0</v>
      </c>
      <c r="P909">
        <v>190</v>
      </c>
      <c r="Q909">
        <v>7</v>
      </c>
      <c r="R909" t="s">
        <v>476</v>
      </c>
      <c r="S909" t="str">
        <f t="shared" si="24"/>
        <v>YCW2</v>
      </c>
      <c r="T909">
        <f>VLOOKUP(S909,Mang_Elev!$Q:$R,2,FALSE)</f>
        <v>4.5999999999999999E-2</v>
      </c>
    </row>
    <row r="910" spans="1:20" x14ac:dyDescent="0.25">
      <c r="A910" t="s">
        <v>471</v>
      </c>
      <c r="B910" s="2">
        <v>0.62777777777777777</v>
      </c>
      <c r="C910" t="s">
        <v>420</v>
      </c>
      <c r="D910" t="s">
        <v>472</v>
      </c>
      <c r="E910" t="s">
        <v>227</v>
      </c>
      <c r="F910" t="s">
        <v>404</v>
      </c>
      <c r="G910">
        <v>2</v>
      </c>
      <c r="H910">
        <v>3</v>
      </c>
      <c r="I910">
        <v>0</v>
      </c>
      <c r="J910">
        <v>1</v>
      </c>
      <c r="K910">
        <v>99</v>
      </c>
      <c r="L910">
        <v>90</v>
      </c>
      <c r="M910">
        <v>10</v>
      </c>
      <c r="N910">
        <v>0</v>
      </c>
      <c r="O910">
        <v>0</v>
      </c>
      <c r="P910">
        <v>183</v>
      </c>
      <c r="Q910">
        <v>7.5</v>
      </c>
      <c r="R910" t="s">
        <v>476</v>
      </c>
      <c r="S910" t="str">
        <f t="shared" si="24"/>
        <v>YCW2</v>
      </c>
      <c r="T910">
        <f>VLOOKUP(S910,Mang_Elev!$Q:$R,2,FALSE)</f>
        <v>4.5999999999999999E-2</v>
      </c>
    </row>
    <row r="911" spans="1:20" x14ac:dyDescent="0.25">
      <c r="A911" t="s">
        <v>478</v>
      </c>
      <c r="B911" s="2">
        <v>0.3840277777777778</v>
      </c>
      <c r="C911" t="s">
        <v>420</v>
      </c>
      <c r="D911" t="s">
        <v>479</v>
      </c>
      <c r="E911" t="s">
        <v>227</v>
      </c>
      <c r="F911" t="s">
        <v>233</v>
      </c>
      <c r="G911">
        <v>3</v>
      </c>
      <c r="H911">
        <v>0</v>
      </c>
      <c r="I911">
        <v>0</v>
      </c>
      <c r="J911">
        <v>5</v>
      </c>
      <c r="K911">
        <v>111</v>
      </c>
      <c r="L911">
        <v>5</v>
      </c>
      <c r="M911">
        <v>95</v>
      </c>
      <c r="N911">
        <v>0</v>
      </c>
      <c r="O911">
        <v>0</v>
      </c>
      <c r="P911">
        <v>245</v>
      </c>
      <c r="Q911">
        <v>4.5</v>
      </c>
      <c r="R911" t="s">
        <v>477</v>
      </c>
      <c r="S911" t="str">
        <f t="shared" si="24"/>
        <v>VSR3</v>
      </c>
      <c r="T911">
        <f>VLOOKUP(S911,Mang_Elev!$Q:$R,2,FALSE)</f>
        <v>0.77999997138977095</v>
      </c>
    </row>
    <row r="912" spans="1:20" x14ac:dyDescent="0.25">
      <c r="A912" t="s">
        <v>478</v>
      </c>
      <c r="B912" s="2">
        <v>0.3840277777777778</v>
      </c>
      <c r="C912" t="s">
        <v>420</v>
      </c>
      <c r="D912" t="s">
        <v>479</v>
      </c>
      <c r="E912" t="s">
        <v>227</v>
      </c>
      <c r="F912" t="s">
        <v>233</v>
      </c>
      <c r="G912">
        <v>3</v>
      </c>
      <c r="H912">
        <v>0</v>
      </c>
      <c r="I912">
        <v>0</v>
      </c>
      <c r="J912">
        <v>5</v>
      </c>
      <c r="K912">
        <v>111</v>
      </c>
      <c r="L912">
        <v>5</v>
      </c>
      <c r="M912">
        <v>95</v>
      </c>
      <c r="N912">
        <v>0</v>
      </c>
      <c r="O912">
        <v>0</v>
      </c>
      <c r="P912">
        <v>240</v>
      </c>
      <c r="Q912">
        <v>7</v>
      </c>
      <c r="R912" t="s">
        <v>477</v>
      </c>
      <c r="S912" t="str">
        <f t="shared" si="24"/>
        <v>VSR3</v>
      </c>
      <c r="T912">
        <f>VLOOKUP(S912,Mang_Elev!$Q:$R,2,FALSE)</f>
        <v>0.77999997138977095</v>
      </c>
    </row>
    <row r="913" spans="1:20" x14ac:dyDescent="0.25">
      <c r="A913" t="s">
        <v>478</v>
      </c>
      <c r="B913" s="2">
        <v>0.3840277777777778</v>
      </c>
      <c r="C913" t="s">
        <v>420</v>
      </c>
      <c r="D913" t="s">
        <v>479</v>
      </c>
      <c r="E913" t="s">
        <v>227</v>
      </c>
      <c r="F913" t="s">
        <v>233</v>
      </c>
      <c r="G913">
        <v>3</v>
      </c>
      <c r="H913">
        <v>0</v>
      </c>
      <c r="I913">
        <v>0</v>
      </c>
      <c r="J913">
        <v>5</v>
      </c>
      <c r="K913">
        <v>111</v>
      </c>
      <c r="L913">
        <v>5</v>
      </c>
      <c r="M913">
        <v>95</v>
      </c>
      <c r="N913">
        <v>0</v>
      </c>
      <c r="O913">
        <v>0</v>
      </c>
      <c r="P913">
        <v>225</v>
      </c>
      <c r="Q913">
        <v>9</v>
      </c>
      <c r="R913" t="s">
        <v>477</v>
      </c>
      <c r="S913" t="str">
        <f t="shared" si="24"/>
        <v>VSR3</v>
      </c>
      <c r="T913">
        <f>VLOOKUP(S913,Mang_Elev!$Q:$R,2,FALSE)</f>
        <v>0.77999997138977095</v>
      </c>
    </row>
    <row r="914" spans="1:20" x14ac:dyDescent="0.25">
      <c r="A914" t="s">
        <v>478</v>
      </c>
      <c r="B914" s="2">
        <v>0.3840277777777778</v>
      </c>
      <c r="C914" t="s">
        <v>420</v>
      </c>
      <c r="D914" t="s">
        <v>479</v>
      </c>
      <c r="E914" t="s">
        <v>227</v>
      </c>
      <c r="F914" t="s">
        <v>233</v>
      </c>
      <c r="G914">
        <v>3</v>
      </c>
      <c r="H914">
        <v>0</v>
      </c>
      <c r="I914">
        <v>0</v>
      </c>
      <c r="J914">
        <v>5</v>
      </c>
      <c r="K914">
        <v>111</v>
      </c>
      <c r="L914">
        <v>5</v>
      </c>
      <c r="M914">
        <v>95</v>
      </c>
      <c r="N914">
        <v>0</v>
      </c>
      <c r="O914">
        <v>0</v>
      </c>
      <c r="P914">
        <v>90</v>
      </c>
      <c r="Q914">
        <v>5</v>
      </c>
      <c r="R914" t="s">
        <v>477</v>
      </c>
      <c r="S914" t="str">
        <f t="shared" si="24"/>
        <v>VSR3</v>
      </c>
      <c r="T914">
        <f>VLOOKUP(S914,Mang_Elev!$Q:$R,2,FALSE)</f>
        <v>0.77999997138977095</v>
      </c>
    </row>
    <row r="915" spans="1:20" x14ac:dyDescent="0.25">
      <c r="A915" t="s">
        <v>478</v>
      </c>
      <c r="B915" s="2">
        <v>0.3840277777777778</v>
      </c>
      <c r="C915" t="s">
        <v>420</v>
      </c>
      <c r="D915" t="s">
        <v>479</v>
      </c>
      <c r="E915" t="s">
        <v>227</v>
      </c>
      <c r="F915" t="s">
        <v>233</v>
      </c>
      <c r="G915">
        <v>3</v>
      </c>
      <c r="H915">
        <v>0</v>
      </c>
      <c r="I915">
        <v>0</v>
      </c>
      <c r="J915">
        <v>5</v>
      </c>
      <c r="K915">
        <v>111</v>
      </c>
      <c r="L915">
        <v>5</v>
      </c>
      <c r="M915">
        <v>95</v>
      </c>
      <c r="N915">
        <v>0</v>
      </c>
      <c r="O915">
        <v>0</v>
      </c>
      <c r="P915">
        <v>235</v>
      </c>
      <c r="Q915">
        <v>5</v>
      </c>
      <c r="R915" t="s">
        <v>477</v>
      </c>
      <c r="S915" t="str">
        <f t="shared" si="24"/>
        <v>VSR3</v>
      </c>
      <c r="T915">
        <f>VLOOKUP(S915,Mang_Elev!$Q:$R,2,FALSE)</f>
        <v>0.77999997138977095</v>
      </c>
    </row>
    <row r="916" spans="1:20" x14ac:dyDescent="0.25">
      <c r="A916" t="s">
        <v>478</v>
      </c>
      <c r="B916" s="2">
        <v>0.3840277777777778</v>
      </c>
      <c r="C916" t="s">
        <v>420</v>
      </c>
      <c r="D916" t="s">
        <v>479</v>
      </c>
      <c r="E916" t="s">
        <v>227</v>
      </c>
      <c r="F916" t="s">
        <v>233</v>
      </c>
      <c r="G916">
        <v>3</v>
      </c>
      <c r="H916">
        <v>0</v>
      </c>
      <c r="I916">
        <v>0</v>
      </c>
      <c r="J916">
        <v>5</v>
      </c>
      <c r="K916">
        <v>111</v>
      </c>
      <c r="L916">
        <v>5</v>
      </c>
      <c r="M916">
        <v>95</v>
      </c>
      <c r="N916">
        <v>0</v>
      </c>
      <c r="O916">
        <v>0</v>
      </c>
      <c r="P916">
        <v>320</v>
      </c>
      <c r="Q916">
        <v>6</v>
      </c>
      <c r="R916" t="s">
        <v>477</v>
      </c>
      <c r="S916" t="str">
        <f t="shared" si="24"/>
        <v>VSR3</v>
      </c>
      <c r="T916">
        <f>VLOOKUP(S916,Mang_Elev!$Q:$R,2,FALSE)</f>
        <v>0.77999997138977095</v>
      </c>
    </row>
    <row r="917" spans="1:20" x14ac:dyDescent="0.25">
      <c r="A917" t="s">
        <v>478</v>
      </c>
      <c r="B917" s="2">
        <v>0.3840277777777778</v>
      </c>
      <c r="C917" t="s">
        <v>420</v>
      </c>
      <c r="D917" t="s">
        <v>479</v>
      </c>
      <c r="E917" t="s">
        <v>227</v>
      </c>
      <c r="F917" t="s">
        <v>233</v>
      </c>
      <c r="G917">
        <v>3</v>
      </c>
      <c r="H917">
        <v>0</v>
      </c>
      <c r="I917">
        <v>0</v>
      </c>
      <c r="J917">
        <v>5</v>
      </c>
      <c r="K917">
        <v>111</v>
      </c>
      <c r="L917">
        <v>5</v>
      </c>
      <c r="M917">
        <v>95</v>
      </c>
      <c r="N917">
        <v>0</v>
      </c>
      <c r="O917">
        <v>0</v>
      </c>
      <c r="P917">
        <v>130</v>
      </c>
      <c r="Q917">
        <v>4</v>
      </c>
      <c r="R917" t="s">
        <v>477</v>
      </c>
      <c r="S917" t="str">
        <f t="shared" si="24"/>
        <v>VSR3</v>
      </c>
      <c r="T917">
        <f>VLOOKUP(S917,Mang_Elev!$Q:$R,2,FALSE)</f>
        <v>0.77999997138977095</v>
      </c>
    </row>
    <row r="918" spans="1:20" x14ac:dyDescent="0.25">
      <c r="A918" t="s">
        <v>478</v>
      </c>
      <c r="B918" s="2">
        <v>0.3840277777777778</v>
      </c>
      <c r="C918" t="s">
        <v>420</v>
      </c>
      <c r="D918" t="s">
        <v>479</v>
      </c>
      <c r="E918" t="s">
        <v>227</v>
      </c>
      <c r="F918" t="s">
        <v>233</v>
      </c>
      <c r="G918">
        <v>3</v>
      </c>
      <c r="H918">
        <v>0</v>
      </c>
      <c r="I918">
        <v>0</v>
      </c>
      <c r="J918">
        <v>5</v>
      </c>
      <c r="K918">
        <v>111</v>
      </c>
      <c r="L918">
        <v>5</v>
      </c>
      <c r="M918">
        <v>95</v>
      </c>
      <c r="N918">
        <v>0</v>
      </c>
      <c r="O918">
        <v>0</v>
      </c>
      <c r="P918">
        <v>160</v>
      </c>
      <c r="Q918">
        <v>6</v>
      </c>
      <c r="R918" t="s">
        <v>477</v>
      </c>
      <c r="S918" t="str">
        <f t="shared" si="24"/>
        <v>VSR3</v>
      </c>
      <c r="T918">
        <f>VLOOKUP(S918,Mang_Elev!$Q:$R,2,FALSE)</f>
        <v>0.77999997138977095</v>
      </c>
    </row>
    <row r="919" spans="1:20" x14ac:dyDescent="0.25">
      <c r="A919" t="s">
        <v>478</v>
      </c>
      <c r="B919" s="2">
        <v>0.3840277777777778</v>
      </c>
      <c r="C919" t="s">
        <v>420</v>
      </c>
      <c r="D919" t="s">
        <v>479</v>
      </c>
      <c r="E919" t="s">
        <v>227</v>
      </c>
      <c r="F919" t="s">
        <v>233</v>
      </c>
      <c r="G919">
        <v>3</v>
      </c>
      <c r="H919">
        <v>0</v>
      </c>
      <c r="I919">
        <v>0</v>
      </c>
      <c r="J919">
        <v>5</v>
      </c>
      <c r="K919">
        <v>111</v>
      </c>
      <c r="L919">
        <v>5</v>
      </c>
      <c r="M919">
        <v>95</v>
      </c>
      <c r="N919">
        <v>0</v>
      </c>
      <c r="O919">
        <v>0</v>
      </c>
      <c r="P919">
        <v>225</v>
      </c>
      <c r="Q919">
        <v>6</v>
      </c>
      <c r="R919" t="s">
        <v>477</v>
      </c>
      <c r="S919" t="str">
        <f t="shared" si="24"/>
        <v>VSR3</v>
      </c>
      <c r="T919">
        <f>VLOOKUP(S919,Mang_Elev!$Q:$R,2,FALSE)</f>
        <v>0.77999997138977095</v>
      </c>
    </row>
    <row r="920" spans="1:20" x14ac:dyDescent="0.25">
      <c r="A920" t="s">
        <v>478</v>
      </c>
      <c r="B920" s="2">
        <v>0.3840277777777778</v>
      </c>
      <c r="C920" t="s">
        <v>420</v>
      </c>
      <c r="D920" t="s">
        <v>479</v>
      </c>
      <c r="E920" t="s">
        <v>227</v>
      </c>
      <c r="F920" t="s">
        <v>233</v>
      </c>
      <c r="G920">
        <v>3</v>
      </c>
      <c r="H920">
        <v>0</v>
      </c>
      <c r="I920">
        <v>0</v>
      </c>
      <c r="J920">
        <v>5</v>
      </c>
      <c r="K920">
        <v>111</v>
      </c>
      <c r="L920">
        <v>5</v>
      </c>
      <c r="M920">
        <v>95</v>
      </c>
      <c r="N920">
        <v>0</v>
      </c>
      <c r="O920">
        <v>0</v>
      </c>
      <c r="P920">
        <v>90</v>
      </c>
      <c r="Q920">
        <v>5</v>
      </c>
      <c r="R920" t="s">
        <v>477</v>
      </c>
      <c r="S920" t="str">
        <f t="shared" si="24"/>
        <v>VSR3</v>
      </c>
      <c r="T920">
        <f>VLOOKUP(S920,Mang_Elev!$Q:$R,2,FALSE)</f>
        <v>0.77999997138977095</v>
      </c>
    </row>
    <row r="921" spans="1:20" x14ac:dyDescent="0.25">
      <c r="A921" t="s">
        <v>478</v>
      </c>
      <c r="B921" s="2">
        <v>0.3840277777777778</v>
      </c>
      <c r="C921" t="s">
        <v>420</v>
      </c>
      <c r="D921" t="s">
        <v>479</v>
      </c>
      <c r="E921" t="s">
        <v>227</v>
      </c>
      <c r="F921" t="s">
        <v>233</v>
      </c>
      <c r="G921">
        <v>3</v>
      </c>
      <c r="H921">
        <v>11</v>
      </c>
      <c r="I921">
        <v>0</v>
      </c>
      <c r="J921">
        <v>117</v>
      </c>
      <c r="K921">
        <v>77</v>
      </c>
      <c r="L921">
        <v>5</v>
      </c>
      <c r="M921">
        <v>95</v>
      </c>
      <c r="N921">
        <v>0</v>
      </c>
      <c r="O921">
        <v>0</v>
      </c>
      <c r="P921">
        <v>295</v>
      </c>
      <c r="Q921">
        <v>5</v>
      </c>
      <c r="R921" t="s">
        <v>480</v>
      </c>
      <c r="S921" t="str">
        <f t="shared" si="24"/>
        <v>VSR3</v>
      </c>
      <c r="T921">
        <f>VLOOKUP(S921,Mang_Elev!$Q:$R,2,FALSE)</f>
        <v>0.77999997138977095</v>
      </c>
    </row>
    <row r="922" spans="1:20" x14ac:dyDescent="0.25">
      <c r="A922" t="s">
        <v>478</v>
      </c>
      <c r="B922" s="2">
        <v>0.3840277777777778</v>
      </c>
      <c r="C922" t="s">
        <v>420</v>
      </c>
      <c r="D922" t="s">
        <v>479</v>
      </c>
      <c r="E922" t="s">
        <v>227</v>
      </c>
      <c r="F922" t="s">
        <v>233</v>
      </c>
      <c r="G922">
        <v>3</v>
      </c>
      <c r="H922">
        <v>11</v>
      </c>
      <c r="I922">
        <v>0</v>
      </c>
      <c r="J922">
        <v>117</v>
      </c>
      <c r="K922">
        <v>77</v>
      </c>
      <c r="L922">
        <v>5</v>
      </c>
      <c r="M922">
        <v>95</v>
      </c>
      <c r="N922">
        <v>0</v>
      </c>
      <c r="O922">
        <v>0</v>
      </c>
      <c r="P922">
        <v>250</v>
      </c>
      <c r="Q922">
        <v>8</v>
      </c>
      <c r="R922" t="s">
        <v>480</v>
      </c>
      <c r="S922" t="str">
        <f t="shared" si="24"/>
        <v>VSR3</v>
      </c>
      <c r="T922">
        <f>VLOOKUP(S922,Mang_Elev!$Q:$R,2,FALSE)</f>
        <v>0.77999997138977095</v>
      </c>
    </row>
    <row r="923" spans="1:20" x14ac:dyDescent="0.25">
      <c r="A923" t="s">
        <v>478</v>
      </c>
      <c r="B923" s="2">
        <v>0.3840277777777778</v>
      </c>
      <c r="C923" t="s">
        <v>420</v>
      </c>
      <c r="D923" t="s">
        <v>479</v>
      </c>
      <c r="E923" t="s">
        <v>227</v>
      </c>
      <c r="F923" t="s">
        <v>233</v>
      </c>
      <c r="G923">
        <v>3</v>
      </c>
      <c r="H923">
        <v>11</v>
      </c>
      <c r="I923">
        <v>0</v>
      </c>
      <c r="J923">
        <v>117</v>
      </c>
      <c r="K923">
        <v>77</v>
      </c>
      <c r="L923">
        <v>5</v>
      </c>
      <c r="M923">
        <v>95</v>
      </c>
      <c r="N923">
        <v>0</v>
      </c>
      <c r="O923">
        <v>0</v>
      </c>
      <c r="P923">
        <v>180</v>
      </c>
      <c r="Q923">
        <v>9</v>
      </c>
      <c r="R923" t="s">
        <v>480</v>
      </c>
      <c r="S923" t="str">
        <f t="shared" si="24"/>
        <v>VSR3</v>
      </c>
      <c r="T923">
        <f>VLOOKUP(S923,Mang_Elev!$Q:$R,2,FALSE)</f>
        <v>0.77999997138977095</v>
      </c>
    </row>
    <row r="924" spans="1:20" x14ac:dyDescent="0.25">
      <c r="A924" t="s">
        <v>478</v>
      </c>
      <c r="B924" s="2">
        <v>0.3840277777777778</v>
      </c>
      <c r="C924" t="s">
        <v>420</v>
      </c>
      <c r="D924" t="s">
        <v>479</v>
      </c>
      <c r="E924" t="s">
        <v>227</v>
      </c>
      <c r="F924" t="s">
        <v>233</v>
      </c>
      <c r="G924">
        <v>3</v>
      </c>
      <c r="H924">
        <v>11</v>
      </c>
      <c r="I924">
        <v>0</v>
      </c>
      <c r="J924">
        <v>117</v>
      </c>
      <c r="K924">
        <v>77</v>
      </c>
      <c r="L924">
        <v>5</v>
      </c>
      <c r="M924">
        <v>95</v>
      </c>
      <c r="N924">
        <v>0</v>
      </c>
      <c r="O924">
        <v>0</v>
      </c>
      <c r="P924">
        <v>110</v>
      </c>
      <c r="Q924">
        <v>4</v>
      </c>
      <c r="R924" t="s">
        <v>480</v>
      </c>
      <c r="S924" t="str">
        <f t="shared" si="24"/>
        <v>VSR3</v>
      </c>
      <c r="T924">
        <f>VLOOKUP(S924,Mang_Elev!$Q:$R,2,FALSE)</f>
        <v>0.77999997138977095</v>
      </c>
    </row>
    <row r="925" spans="1:20" x14ac:dyDescent="0.25">
      <c r="A925" t="s">
        <v>478</v>
      </c>
      <c r="B925" s="2">
        <v>0.3840277777777778</v>
      </c>
      <c r="C925" t="s">
        <v>420</v>
      </c>
      <c r="D925" t="s">
        <v>479</v>
      </c>
      <c r="E925" t="s">
        <v>227</v>
      </c>
      <c r="F925" t="s">
        <v>233</v>
      </c>
      <c r="G925">
        <v>3</v>
      </c>
      <c r="H925">
        <v>11</v>
      </c>
      <c r="I925">
        <v>0</v>
      </c>
      <c r="J925">
        <v>117</v>
      </c>
      <c r="K925">
        <v>77</v>
      </c>
      <c r="L925">
        <v>5</v>
      </c>
      <c r="M925">
        <v>95</v>
      </c>
      <c r="N925">
        <v>0</v>
      </c>
      <c r="O925">
        <v>0</v>
      </c>
      <c r="P925">
        <v>150</v>
      </c>
      <c r="Q925">
        <v>5</v>
      </c>
      <c r="R925" t="s">
        <v>480</v>
      </c>
      <c r="S925" t="str">
        <f t="shared" si="24"/>
        <v>VSR3</v>
      </c>
      <c r="T925">
        <f>VLOOKUP(S925,Mang_Elev!$Q:$R,2,FALSE)</f>
        <v>0.77999997138977095</v>
      </c>
    </row>
    <row r="926" spans="1:20" x14ac:dyDescent="0.25">
      <c r="A926" t="s">
        <v>478</v>
      </c>
      <c r="B926" s="2">
        <v>0.3840277777777778</v>
      </c>
      <c r="C926" t="s">
        <v>420</v>
      </c>
      <c r="D926" t="s">
        <v>479</v>
      </c>
      <c r="E926" t="s">
        <v>227</v>
      </c>
      <c r="F926" t="s">
        <v>233</v>
      </c>
      <c r="G926">
        <v>3</v>
      </c>
      <c r="H926">
        <v>11</v>
      </c>
      <c r="I926">
        <v>0</v>
      </c>
      <c r="J926">
        <v>117</v>
      </c>
      <c r="K926">
        <v>77</v>
      </c>
      <c r="L926">
        <v>5</v>
      </c>
      <c r="M926">
        <v>95</v>
      </c>
      <c r="N926">
        <v>0</v>
      </c>
      <c r="O926">
        <v>0</v>
      </c>
      <c r="P926">
        <v>140</v>
      </c>
      <c r="Q926">
        <v>6</v>
      </c>
      <c r="R926" t="s">
        <v>480</v>
      </c>
      <c r="S926" t="str">
        <f t="shared" si="24"/>
        <v>VSR3</v>
      </c>
      <c r="T926">
        <f>VLOOKUP(S926,Mang_Elev!$Q:$R,2,FALSE)</f>
        <v>0.77999997138977095</v>
      </c>
    </row>
    <row r="927" spans="1:20" x14ac:dyDescent="0.25">
      <c r="A927" t="s">
        <v>478</v>
      </c>
      <c r="B927" s="2">
        <v>0.3840277777777778</v>
      </c>
      <c r="C927" t="s">
        <v>420</v>
      </c>
      <c r="D927" t="s">
        <v>479</v>
      </c>
      <c r="E927" t="s">
        <v>227</v>
      </c>
      <c r="F927" t="s">
        <v>233</v>
      </c>
      <c r="G927">
        <v>3</v>
      </c>
      <c r="H927">
        <v>11</v>
      </c>
      <c r="I927">
        <v>0</v>
      </c>
      <c r="J927">
        <v>117</v>
      </c>
      <c r="K927">
        <v>77</v>
      </c>
      <c r="L927">
        <v>5</v>
      </c>
      <c r="M927">
        <v>95</v>
      </c>
      <c r="N927">
        <v>0</v>
      </c>
      <c r="O927">
        <v>0</v>
      </c>
      <c r="P927">
        <v>150</v>
      </c>
      <c r="Q927">
        <v>4</v>
      </c>
      <c r="R927" t="s">
        <v>480</v>
      </c>
      <c r="S927" t="str">
        <f t="shared" si="24"/>
        <v>VSR3</v>
      </c>
      <c r="T927">
        <f>VLOOKUP(S927,Mang_Elev!$Q:$R,2,FALSE)</f>
        <v>0.77999997138977095</v>
      </c>
    </row>
    <row r="928" spans="1:20" x14ac:dyDescent="0.25">
      <c r="A928" t="s">
        <v>478</v>
      </c>
      <c r="B928" s="2">
        <v>0.3840277777777778</v>
      </c>
      <c r="C928" t="s">
        <v>420</v>
      </c>
      <c r="D928" t="s">
        <v>479</v>
      </c>
      <c r="E928" t="s">
        <v>227</v>
      </c>
      <c r="F928" t="s">
        <v>233</v>
      </c>
      <c r="G928">
        <v>3</v>
      </c>
      <c r="H928">
        <v>11</v>
      </c>
      <c r="I928">
        <v>0</v>
      </c>
      <c r="J928">
        <v>117</v>
      </c>
      <c r="K928">
        <v>77</v>
      </c>
      <c r="L928">
        <v>5</v>
      </c>
      <c r="M928">
        <v>95</v>
      </c>
      <c r="N928">
        <v>0</v>
      </c>
      <c r="O928">
        <v>0</v>
      </c>
      <c r="P928">
        <v>170</v>
      </c>
      <c r="Q928">
        <v>5</v>
      </c>
      <c r="R928" t="s">
        <v>480</v>
      </c>
      <c r="S928" t="str">
        <f t="shared" si="24"/>
        <v>VSR3</v>
      </c>
      <c r="T928">
        <f>VLOOKUP(S928,Mang_Elev!$Q:$R,2,FALSE)</f>
        <v>0.77999997138977095</v>
      </c>
    </row>
    <row r="929" spans="1:20" x14ac:dyDescent="0.25">
      <c r="A929" t="s">
        <v>478</v>
      </c>
      <c r="B929" s="2">
        <v>0.3840277777777778</v>
      </c>
      <c r="C929" t="s">
        <v>420</v>
      </c>
      <c r="D929" t="s">
        <v>479</v>
      </c>
      <c r="E929" t="s">
        <v>227</v>
      </c>
      <c r="F929" t="s">
        <v>233</v>
      </c>
      <c r="G929">
        <v>3</v>
      </c>
      <c r="H929">
        <v>11</v>
      </c>
      <c r="I929">
        <v>0</v>
      </c>
      <c r="J929">
        <v>117</v>
      </c>
      <c r="K929">
        <v>77</v>
      </c>
      <c r="L929">
        <v>5</v>
      </c>
      <c r="M929">
        <v>95</v>
      </c>
      <c r="N929">
        <v>0</v>
      </c>
      <c r="O929">
        <v>0</v>
      </c>
      <c r="P929">
        <v>140</v>
      </c>
      <c r="Q929">
        <v>8</v>
      </c>
      <c r="R929" t="s">
        <v>480</v>
      </c>
      <c r="S929" t="str">
        <f t="shared" si="24"/>
        <v>VSR3</v>
      </c>
      <c r="T929">
        <f>VLOOKUP(S929,Mang_Elev!$Q:$R,2,FALSE)</f>
        <v>0.77999997138977095</v>
      </c>
    </row>
    <row r="930" spans="1:20" x14ac:dyDescent="0.25">
      <c r="A930" t="s">
        <v>478</v>
      </c>
      <c r="B930" s="2">
        <v>0.3840277777777778</v>
      </c>
      <c r="C930" t="s">
        <v>420</v>
      </c>
      <c r="D930" t="s">
        <v>479</v>
      </c>
      <c r="E930" t="s">
        <v>227</v>
      </c>
      <c r="F930" t="s">
        <v>233</v>
      </c>
      <c r="G930">
        <v>3</v>
      </c>
      <c r="H930">
        <v>11</v>
      </c>
      <c r="I930">
        <v>0</v>
      </c>
      <c r="J930">
        <v>117</v>
      </c>
      <c r="K930">
        <v>77</v>
      </c>
      <c r="L930">
        <v>5</v>
      </c>
      <c r="M930">
        <v>95</v>
      </c>
      <c r="N930">
        <v>0</v>
      </c>
      <c r="O930">
        <v>0</v>
      </c>
      <c r="P930">
        <v>190</v>
      </c>
      <c r="Q930">
        <v>5</v>
      </c>
      <c r="R930" t="s">
        <v>480</v>
      </c>
      <c r="S930" t="str">
        <f t="shared" si="24"/>
        <v>VSR3</v>
      </c>
      <c r="T930">
        <f>VLOOKUP(S930,Mang_Elev!$Q:$R,2,FALSE)</f>
        <v>0.77999997138977095</v>
      </c>
    </row>
    <row r="931" spans="1:20" x14ac:dyDescent="0.25">
      <c r="A931" t="s">
        <v>478</v>
      </c>
      <c r="B931" s="2">
        <v>0.42638888888888887</v>
      </c>
      <c r="C931" t="s">
        <v>420</v>
      </c>
      <c r="D931" t="s">
        <v>479</v>
      </c>
      <c r="E931" t="s">
        <v>227</v>
      </c>
      <c r="F931" t="s">
        <v>233</v>
      </c>
      <c r="G931">
        <v>4</v>
      </c>
      <c r="H931">
        <v>10</v>
      </c>
      <c r="I931">
        <v>0</v>
      </c>
      <c r="J931">
        <v>0</v>
      </c>
      <c r="K931">
        <v>100</v>
      </c>
      <c r="L931">
        <v>95</v>
      </c>
      <c r="M931">
        <v>5</v>
      </c>
      <c r="N931">
        <v>0</v>
      </c>
      <c r="O931">
        <v>0</v>
      </c>
      <c r="P931">
        <v>220</v>
      </c>
      <c r="Q931">
        <v>8</v>
      </c>
      <c r="R931" t="s">
        <v>422</v>
      </c>
      <c r="S931" t="str">
        <f t="shared" si="24"/>
        <v>VSR4</v>
      </c>
      <c r="T931">
        <f>VLOOKUP(S931,Mang_Elev!$Q:$R,2,FALSE)</f>
        <v>0.50999999046325695</v>
      </c>
    </row>
    <row r="932" spans="1:20" x14ac:dyDescent="0.25">
      <c r="A932" t="s">
        <v>478</v>
      </c>
      <c r="B932" s="2">
        <v>0.42638888888888887</v>
      </c>
      <c r="C932" t="s">
        <v>420</v>
      </c>
      <c r="D932" t="s">
        <v>479</v>
      </c>
      <c r="E932" t="s">
        <v>227</v>
      </c>
      <c r="F932" t="s">
        <v>233</v>
      </c>
      <c r="G932">
        <v>4</v>
      </c>
      <c r="H932">
        <v>10</v>
      </c>
      <c r="I932">
        <v>0</v>
      </c>
      <c r="J932">
        <v>0</v>
      </c>
      <c r="K932">
        <v>100</v>
      </c>
      <c r="L932">
        <v>95</v>
      </c>
      <c r="M932">
        <v>5</v>
      </c>
      <c r="N932">
        <v>0</v>
      </c>
      <c r="O932">
        <v>0</v>
      </c>
      <c r="P932">
        <v>270</v>
      </c>
      <c r="Q932">
        <v>6</v>
      </c>
      <c r="R932" t="s">
        <v>422</v>
      </c>
      <c r="S932" t="str">
        <f t="shared" si="24"/>
        <v>VSR4</v>
      </c>
      <c r="T932">
        <f>VLOOKUP(S932,Mang_Elev!$Q:$R,2,FALSE)</f>
        <v>0.50999999046325695</v>
      </c>
    </row>
    <row r="933" spans="1:20" x14ac:dyDescent="0.25">
      <c r="A933" t="s">
        <v>478</v>
      </c>
      <c r="B933" s="2">
        <v>0.42638888888888887</v>
      </c>
      <c r="C933" t="s">
        <v>420</v>
      </c>
      <c r="D933" t="s">
        <v>479</v>
      </c>
      <c r="E933" t="s">
        <v>227</v>
      </c>
      <c r="F933" t="s">
        <v>233</v>
      </c>
      <c r="G933">
        <v>4</v>
      </c>
      <c r="H933">
        <v>10</v>
      </c>
      <c r="I933">
        <v>0</v>
      </c>
      <c r="J933">
        <v>0</v>
      </c>
      <c r="K933">
        <v>100</v>
      </c>
      <c r="L933">
        <v>95</v>
      </c>
      <c r="M933">
        <v>5</v>
      </c>
      <c r="N933">
        <v>0</v>
      </c>
      <c r="O933">
        <v>0</v>
      </c>
      <c r="P933">
        <v>95</v>
      </c>
      <c r="Q933">
        <v>5</v>
      </c>
      <c r="R933" t="s">
        <v>422</v>
      </c>
      <c r="S933" t="str">
        <f t="shared" si="24"/>
        <v>VSR4</v>
      </c>
      <c r="T933">
        <f>VLOOKUP(S933,Mang_Elev!$Q:$R,2,FALSE)</f>
        <v>0.50999999046325695</v>
      </c>
    </row>
    <row r="934" spans="1:20" x14ac:dyDescent="0.25">
      <c r="A934" t="s">
        <v>478</v>
      </c>
      <c r="B934" s="2">
        <v>0.42638888888888887</v>
      </c>
      <c r="C934" t="s">
        <v>420</v>
      </c>
      <c r="D934" t="s">
        <v>479</v>
      </c>
      <c r="E934" t="s">
        <v>227</v>
      </c>
      <c r="F934" t="s">
        <v>233</v>
      </c>
      <c r="G934">
        <v>4</v>
      </c>
      <c r="H934">
        <v>10</v>
      </c>
      <c r="I934">
        <v>0</v>
      </c>
      <c r="J934">
        <v>0</v>
      </c>
      <c r="K934">
        <v>100</v>
      </c>
      <c r="L934">
        <v>95</v>
      </c>
      <c r="M934">
        <v>5</v>
      </c>
      <c r="N934">
        <v>0</v>
      </c>
      <c r="O934">
        <v>0</v>
      </c>
      <c r="P934">
        <v>75</v>
      </c>
      <c r="Q934">
        <v>4</v>
      </c>
      <c r="R934" t="s">
        <v>422</v>
      </c>
      <c r="S934" t="str">
        <f t="shared" si="24"/>
        <v>VSR4</v>
      </c>
      <c r="T934">
        <f>VLOOKUP(S934,Mang_Elev!$Q:$R,2,FALSE)</f>
        <v>0.50999999046325695</v>
      </c>
    </row>
    <row r="935" spans="1:20" x14ac:dyDescent="0.25">
      <c r="A935" t="s">
        <v>478</v>
      </c>
      <c r="B935" s="2">
        <v>0.42638888888888887</v>
      </c>
      <c r="C935" t="s">
        <v>420</v>
      </c>
      <c r="D935" t="s">
        <v>479</v>
      </c>
      <c r="E935" t="s">
        <v>227</v>
      </c>
      <c r="F935" t="s">
        <v>233</v>
      </c>
      <c r="G935">
        <v>4</v>
      </c>
      <c r="H935">
        <v>10</v>
      </c>
      <c r="I935">
        <v>0</v>
      </c>
      <c r="J935">
        <v>0</v>
      </c>
      <c r="K935">
        <v>100</v>
      </c>
      <c r="L935">
        <v>95</v>
      </c>
      <c r="M935">
        <v>5</v>
      </c>
      <c r="N935">
        <v>0</v>
      </c>
      <c r="O935">
        <v>0</v>
      </c>
      <c r="P935">
        <v>200</v>
      </c>
      <c r="Q935">
        <v>4</v>
      </c>
      <c r="R935" t="s">
        <v>422</v>
      </c>
      <c r="S935" t="str">
        <f t="shared" si="24"/>
        <v>VSR4</v>
      </c>
      <c r="T935">
        <f>VLOOKUP(S935,Mang_Elev!$Q:$R,2,FALSE)</f>
        <v>0.50999999046325695</v>
      </c>
    </row>
    <row r="936" spans="1:20" x14ac:dyDescent="0.25">
      <c r="A936" t="s">
        <v>478</v>
      </c>
      <c r="B936" s="2">
        <v>0.42638888888888887</v>
      </c>
      <c r="C936" t="s">
        <v>420</v>
      </c>
      <c r="D936" t="s">
        <v>479</v>
      </c>
      <c r="E936" t="s">
        <v>227</v>
      </c>
      <c r="F936" t="s">
        <v>233</v>
      </c>
      <c r="G936">
        <v>4</v>
      </c>
      <c r="H936">
        <v>10</v>
      </c>
      <c r="I936">
        <v>0</v>
      </c>
      <c r="J936">
        <v>0</v>
      </c>
      <c r="K936">
        <v>100</v>
      </c>
      <c r="L936">
        <v>95</v>
      </c>
      <c r="M936">
        <v>5</v>
      </c>
      <c r="N936">
        <v>0</v>
      </c>
      <c r="O936">
        <v>0</v>
      </c>
      <c r="P936">
        <v>140</v>
      </c>
      <c r="Q936">
        <v>5</v>
      </c>
      <c r="R936" t="s">
        <v>422</v>
      </c>
      <c r="S936" t="str">
        <f t="shared" si="24"/>
        <v>VSR4</v>
      </c>
      <c r="T936">
        <f>VLOOKUP(S936,Mang_Elev!$Q:$R,2,FALSE)</f>
        <v>0.50999999046325695</v>
      </c>
    </row>
    <row r="937" spans="1:20" x14ac:dyDescent="0.25">
      <c r="A937" t="s">
        <v>478</v>
      </c>
      <c r="B937" s="2">
        <v>0.42638888888888887</v>
      </c>
      <c r="C937" t="s">
        <v>420</v>
      </c>
      <c r="D937" t="s">
        <v>479</v>
      </c>
      <c r="E937" t="s">
        <v>227</v>
      </c>
      <c r="F937" t="s">
        <v>233</v>
      </c>
      <c r="G937">
        <v>4</v>
      </c>
      <c r="H937">
        <v>10</v>
      </c>
      <c r="I937">
        <v>0</v>
      </c>
      <c r="J937">
        <v>0</v>
      </c>
      <c r="K937">
        <v>100</v>
      </c>
      <c r="L937">
        <v>95</v>
      </c>
      <c r="M937">
        <v>5</v>
      </c>
      <c r="N937">
        <v>0</v>
      </c>
      <c r="O937">
        <v>0</v>
      </c>
      <c r="P937">
        <v>210</v>
      </c>
      <c r="Q937">
        <v>5</v>
      </c>
      <c r="R937" t="s">
        <v>422</v>
      </c>
      <c r="S937" t="str">
        <f t="shared" si="24"/>
        <v>VSR4</v>
      </c>
      <c r="T937">
        <f>VLOOKUP(S937,Mang_Elev!$Q:$R,2,FALSE)</f>
        <v>0.50999999046325695</v>
      </c>
    </row>
    <row r="938" spans="1:20" x14ac:dyDescent="0.25">
      <c r="A938" t="s">
        <v>478</v>
      </c>
      <c r="B938" s="2">
        <v>0.42638888888888887</v>
      </c>
      <c r="C938" t="s">
        <v>420</v>
      </c>
      <c r="D938" t="s">
        <v>479</v>
      </c>
      <c r="E938" t="s">
        <v>227</v>
      </c>
      <c r="F938" t="s">
        <v>233</v>
      </c>
      <c r="G938">
        <v>4</v>
      </c>
      <c r="H938">
        <v>10</v>
      </c>
      <c r="I938">
        <v>0</v>
      </c>
      <c r="J938">
        <v>0</v>
      </c>
      <c r="K938">
        <v>100</v>
      </c>
      <c r="L938">
        <v>95</v>
      </c>
      <c r="M938">
        <v>5</v>
      </c>
      <c r="N938">
        <v>0</v>
      </c>
      <c r="O938">
        <v>0</v>
      </c>
      <c r="P938">
        <v>160</v>
      </c>
      <c r="Q938">
        <v>4</v>
      </c>
      <c r="R938" t="s">
        <v>422</v>
      </c>
      <c r="S938" t="str">
        <f t="shared" si="24"/>
        <v>VSR4</v>
      </c>
      <c r="T938">
        <f>VLOOKUP(S938,Mang_Elev!$Q:$R,2,FALSE)</f>
        <v>0.50999999046325695</v>
      </c>
    </row>
    <row r="939" spans="1:20" x14ac:dyDescent="0.25">
      <c r="A939" t="s">
        <v>478</v>
      </c>
      <c r="B939" s="2">
        <v>0.42638888888888887</v>
      </c>
      <c r="C939" t="s">
        <v>420</v>
      </c>
      <c r="D939" t="s">
        <v>479</v>
      </c>
      <c r="E939" t="s">
        <v>227</v>
      </c>
      <c r="F939" t="s">
        <v>233</v>
      </c>
      <c r="G939">
        <v>4</v>
      </c>
      <c r="H939">
        <v>10</v>
      </c>
      <c r="I939">
        <v>0</v>
      </c>
      <c r="J939">
        <v>0</v>
      </c>
      <c r="K939">
        <v>100</v>
      </c>
      <c r="L939">
        <v>95</v>
      </c>
      <c r="M939">
        <v>5</v>
      </c>
      <c r="N939">
        <v>0</v>
      </c>
      <c r="O939">
        <v>0</v>
      </c>
      <c r="P939">
        <v>120</v>
      </c>
      <c r="Q939">
        <v>4</v>
      </c>
      <c r="R939" t="s">
        <v>422</v>
      </c>
      <c r="S939" t="str">
        <f t="shared" si="24"/>
        <v>VSR4</v>
      </c>
      <c r="T939">
        <f>VLOOKUP(S939,Mang_Elev!$Q:$R,2,FALSE)</f>
        <v>0.50999999046325695</v>
      </c>
    </row>
    <row r="940" spans="1:20" x14ac:dyDescent="0.25">
      <c r="A940" t="s">
        <v>478</v>
      </c>
      <c r="B940" s="2">
        <v>0.42638888888888887</v>
      </c>
      <c r="C940" t="s">
        <v>420</v>
      </c>
      <c r="D940" t="s">
        <v>479</v>
      </c>
      <c r="E940" t="s">
        <v>227</v>
      </c>
      <c r="F940" t="s">
        <v>233</v>
      </c>
      <c r="G940">
        <v>4</v>
      </c>
      <c r="H940">
        <v>10</v>
      </c>
      <c r="I940">
        <v>0</v>
      </c>
      <c r="J940">
        <v>0</v>
      </c>
      <c r="K940">
        <v>100</v>
      </c>
      <c r="L940">
        <v>95</v>
      </c>
      <c r="M940">
        <v>5</v>
      </c>
      <c r="N940">
        <v>0</v>
      </c>
      <c r="O940">
        <v>0</v>
      </c>
      <c r="P940">
        <v>100</v>
      </c>
      <c r="Q940">
        <v>3</v>
      </c>
      <c r="R940" t="s">
        <v>422</v>
      </c>
      <c r="S940" t="str">
        <f t="shared" si="24"/>
        <v>VSR4</v>
      </c>
      <c r="T940">
        <f>VLOOKUP(S940,Mang_Elev!$Q:$R,2,FALSE)</f>
        <v>0.50999999046325695</v>
      </c>
    </row>
    <row r="941" spans="1:20" x14ac:dyDescent="0.25">
      <c r="A941" t="s">
        <v>478</v>
      </c>
      <c r="B941" s="2">
        <v>0.42638888888888887</v>
      </c>
      <c r="C941" t="s">
        <v>420</v>
      </c>
      <c r="D941" t="s">
        <v>479</v>
      </c>
      <c r="E941" t="s">
        <v>227</v>
      </c>
      <c r="F941" t="s">
        <v>233</v>
      </c>
      <c r="G941">
        <v>4</v>
      </c>
      <c r="H941">
        <v>5</v>
      </c>
      <c r="I941">
        <v>5</v>
      </c>
      <c r="J941">
        <v>0</v>
      </c>
      <c r="K941">
        <v>96</v>
      </c>
      <c r="L941">
        <v>94</v>
      </c>
      <c r="M941">
        <v>6</v>
      </c>
      <c r="N941">
        <v>0</v>
      </c>
      <c r="O941">
        <v>0</v>
      </c>
      <c r="P941">
        <v>130</v>
      </c>
      <c r="Q941">
        <v>8</v>
      </c>
      <c r="R941" t="s">
        <v>422</v>
      </c>
      <c r="S941" t="str">
        <f t="shared" si="24"/>
        <v>VSR4</v>
      </c>
      <c r="T941">
        <f>VLOOKUP(S941,Mang_Elev!$Q:$R,2,FALSE)</f>
        <v>0.50999999046325695</v>
      </c>
    </row>
    <row r="942" spans="1:20" x14ac:dyDescent="0.25">
      <c r="A942" t="s">
        <v>478</v>
      </c>
      <c r="B942" s="2">
        <v>0.42638888888888887</v>
      </c>
      <c r="C942" t="s">
        <v>420</v>
      </c>
      <c r="D942" t="s">
        <v>479</v>
      </c>
      <c r="E942" t="s">
        <v>227</v>
      </c>
      <c r="F942" t="s">
        <v>233</v>
      </c>
      <c r="G942">
        <v>4</v>
      </c>
      <c r="H942">
        <v>5</v>
      </c>
      <c r="I942">
        <v>5</v>
      </c>
      <c r="J942">
        <v>0</v>
      </c>
      <c r="K942">
        <v>96</v>
      </c>
      <c r="L942">
        <v>94</v>
      </c>
      <c r="M942">
        <v>6</v>
      </c>
      <c r="N942">
        <v>0</v>
      </c>
      <c r="O942">
        <v>0</v>
      </c>
      <c r="P942">
        <v>70</v>
      </c>
      <c r="Q942">
        <v>3</v>
      </c>
      <c r="R942" t="s">
        <v>422</v>
      </c>
      <c r="S942" t="str">
        <f t="shared" si="24"/>
        <v>VSR4</v>
      </c>
      <c r="T942">
        <f>VLOOKUP(S942,Mang_Elev!$Q:$R,2,FALSE)</f>
        <v>0.50999999046325695</v>
      </c>
    </row>
    <row r="943" spans="1:20" x14ac:dyDescent="0.25">
      <c r="A943" t="s">
        <v>478</v>
      </c>
      <c r="B943" s="2">
        <v>0.42638888888888887</v>
      </c>
      <c r="C943" t="s">
        <v>420</v>
      </c>
      <c r="D943" t="s">
        <v>479</v>
      </c>
      <c r="E943" t="s">
        <v>227</v>
      </c>
      <c r="F943" t="s">
        <v>233</v>
      </c>
      <c r="G943">
        <v>4</v>
      </c>
      <c r="H943">
        <v>5</v>
      </c>
      <c r="I943">
        <v>5</v>
      </c>
      <c r="J943">
        <v>0</v>
      </c>
      <c r="K943">
        <v>96</v>
      </c>
      <c r="L943">
        <v>94</v>
      </c>
      <c r="M943">
        <v>6</v>
      </c>
      <c r="N943">
        <v>0</v>
      </c>
      <c r="O943">
        <v>0</v>
      </c>
      <c r="P943">
        <v>240</v>
      </c>
      <c r="Q943">
        <v>8</v>
      </c>
      <c r="R943" t="s">
        <v>422</v>
      </c>
      <c r="S943" t="str">
        <f t="shared" si="24"/>
        <v>VSR4</v>
      </c>
      <c r="T943">
        <f>VLOOKUP(S943,Mang_Elev!$Q:$R,2,FALSE)</f>
        <v>0.50999999046325695</v>
      </c>
    </row>
    <row r="944" spans="1:20" x14ac:dyDescent="0.25">
      <c r="A944" t="s">
        <v>478</v>
      </c>
      <c r="B944" s="2">
        <v>0.42638888888888887</v>
      </c>
      <c r="C944" t="s">
        <v>420</v>
      </c>
      <c r="D944" t="s">
        <v>479</v>
      </c>
      <c r="E944" t="s">
        <v>227</v>
      </c>
      <c r="F944" t="s">
        <v>233</v>
      </c>
      <c r="G944">
        <v>4</v>
      </c>
      <c r="H944">
        <v>5</v>
      </c>
      <c r="I944">
        <v>5</v>
      </c>
      <c r="J944">
        <v>0</v>
      </c>
      <c r="K944">
        <v>96</v>
      </c>
      <c r="L944">
        <v>94</v>
      </c>
      <c r="M944">
        <v>6</v>
      </c>
      <c r="N944">
        <v>0</v>
      </c>
      <c r="O944">
        <v>0</v>
      </c>
      <c r="P944">
        <v>130</v>
      </c>
      <c r="Q944">
        <v>5</v>
      </c>
      <c r="R944" t="s">
        <v>422</v>
      </c>
      <c r="S944" t="str">
        <f t="shared" si="24"/>
        <v>VSR4</v>
      </c>
      <c r="T944">
        <f>VLOOKUP(S944,Mang_Elev!$Q:$R,2,FALSE)</f>
        <v>0.50999999046325695</v>
      </c>
    </row>
    <row r="945" spans="1:20" x14ac:dyDescent="0.25">
      <c r="A945" t="s">
        <v>478</v>
      </c>
      <c r="B945" s="2">
        <v>0.42638888888888887</v>
      </c>
      <c r="C945" t="s">
        <v>420</v>
      </c>
      <c r="D945" t="s">
        <v>479</v>
      </c>
      <c r="E945" t="s">
        <v>227</v>
      </c>
      <c r="F945" t="s">
        <v>233</v>
      </c>
      <c r="G945">
        <v>4</v>
      </c>
      <c r="H945">
        <v>5</v>
      </c>
      <c r="I945">
        <v>5</v>
      </c>
      <c r="J945">
        <v>0</v>
      </c>
      <c r="K945">
        <v>96</v>
      </c>
      <c r="L945">
        <v>94</v>
      </c>
      <c r="M945">
        <v>6</v>
      </c>
      <c r="N945">
        <v>0</v>
      </c>
      <c r="O945">
        <v>0</v>
      </c>
      <c r="P945">
        <v>90</v>
      </c>
      <c r="Q945">
        <v>4</v>
      </c>
      <c r="R945" t="s">
        <v>422</v>
      </c>
      <c r="S945" t="str">
        <f t="shared" si="24"/>
        <v>VSR4</v>
      </c>
      <c r="T945">
        <f>VLOOKUP(S945,Mang_Elev!$Q:$R,2,FALSE)</f>
        <v>0.50999999046325695</v>
      </c>
    </row>
    <row r="946" spans="1:20" x14ac:dyDescent="0.25">
      <c r="A946" t="s">
        <v>478</v>
      </c>
      <c r="B946" s="2">
        <v>0.42638888888888887</v>
      </c>
      <c r="C946" t="s">
        <v>420</v>
      </c>
      <c r="D946" t="s">
        <v>479</v>
      </c>
      <c r="E946" t="s">
        <v>227</v>
      </c>
      <c r="F946" t="s">
        <v>233</v>
      </c>
      <c r="G946">
        <v>4</v>
      </c>
      <c r="H946">
        <v>5</v>
      </c>
      <c r="I946">
        <v>5</v>
      </c>
      <c r="J946">
        <v>0</v>
      </c>
      <c r="K946">
        <v>96</v>
      </c>
      <c r="L946">
        <v>94</v>
      </c>
      <c r="M946">
        <v>6</v>
      </c>
      <c r="N946">
        <v>0</v>
      </c>
      <c r="O946">
        <v>0</v>
      </c>
      <c r="P946">
        <v>250</v>
      </c>
      <c r="Q946">
        <v>6</v>
      </c>
      <c r="R946" t="s">
        <v>422</v>
      </c>
      <c r="S946" t="str">
        <f t="shared" si="24"/>
        <v>VSR4</v>
      </c>
      <c r="T946">
        <f>VLOOKUP(S946,Mang_Elev!$Q:$R,2,FALSE)</f>
        <v>0.50999999046325695</v>
      </c>
    </row>
    <row r="947" spans="1:20" x14ac:dyDescent="0.25">
      <c r="A947" t="s">
        <v>478</v>
      </c>
      <c r="B947" s="2">
        <v>0.42638888888888887</v>
      </c>
      <c r="C947" t="s">
        <v>420</v>
      </c>
      <c r="D947" t="s">
        <v>479</v>
      </c>
      <c r="E947" t="s">
        <v>227</v>
      </c>
      <c r="F947" t="s">
        <v>233</v>
      </c>
      <c r="G947">
        <v>4</v>
      </c>
      <c r="H947">
        <v>5</v>
      </c>
      <c r="I947">
        <v>5</v>
      </c>
      <c r="J947">
        <v>0</v>
      </c>
      <c r="K947">
        <v>96</v>
      </c>
      <c r="L947">
        <v>94</v>
      </c>
      <c r="M947">
        <v>6</v>
      </c>
      <c r="N947">
        <v>0</v>
      </c>
      <c r="O947">
        <v>0</v>
      </c>
      <c r="P947">
        <v>110</v>
      </c>
      <c r="Q947">
        <v>5</v>
      </c>
      <c r="R947" t="s">
        <v>422</v>
      </c>
      <c r="S947" t="str">
        <f t="shared" si="24"/>
        <v>VSR4</v>
      </c>
      <c r="T947">
        <f>VLOOKUP(S947,Mang_Elev!$Q:$R,2,FALSE)</f>
        <v>0.50999999046325695</v>
      </c>
    </row>
    <row r="948" spans="1:20" x14ac:dyDescent="0.25">
      <c r="A948" t="s">
        <v>478</v>
      </c>
      <c r="B948" s="2">
        <v>0.42638888888888887</v>
      </c>
      <c r="C948" t="s">
        <v>420</v>
      </c>
      <c r="D948" t="s">
        <v>479</v>
      </c>
      <c r="E948" t="s">
        <v>227</v>
      </c>
      <c r="F948" t="s">
        <v>233</v>
      </c>
      <c r="G948">
        <v>4</v>
      </c>
      <c r="H948">
        <v>5</v>
      </c>
      <c r="I948">
        <v>5</v>
      </c>
      <c r="J948">
        <v>0</v>
      </c>
      <c r="K948">
        <v>96</v>
      </c>
      <c r="L948">
        <v>94</v>
      </c>
      <c r="M948">
        <v>6</v>
      </c>
      <c r="N948">
        <v>0</v>
      </c>
      <c r="O948">
        <v>0</v>
      </c>
      <c r="P948">
        <v>110</v>
      </c>
      <c r="Q948">
        <v>7</v>
      </c>
      <c r="R948" t="s">
        <v>422</v>
      </c>
      <c r="S948" t="str">
        <f t="shared" si="24"/>
        <v>VSR4</v>
      </c>
      <c r="T948">
        <f>VLOOKUP(S948,Mang_Elev!$Q:$R,2,FALSE)</f>
        <v>0.50999999046325695</v>
      </c>
    </row>
    <row r="949" spans="1:20" x14ac:dyDescent="0.25">
      <c r="A949" t="s">
        <v>478</v>
      </c>
      <c r="B949" s="2">
        <v>0.42638888888888887</v>
      </c>
      <c r="C949" t="s">
        <v>420</v>
      </c>
      <c r="D949" t="s">
        <v>479</v>
      </c>
      <c r="E949" t="s">
        <v>227</v>
      </c>
      <c r="F949" t="s">
        <v>233</v>
      </c>
      <c r="G949">
        <v>4</v>
      </c>
      <c r="H949">
        <v>5</v>
      </c>
      <c r="I949">
        <v>5</v>
      </c>
      <c r="J949">
        <v>0</v>
      </c>
      <c r="K949">
        <v>96</v>
      </c>
      <c r="L949">
        <v>94</v>
      </c>
      <c r="M949">
        <v>6</v>
      </c>
      <c r="N949">
        <v>0</v>
      </c>
      <c r="O949">
        <v>0</v>
      </c>
      <c r="P949">
        <v>110</v>
      </c>
      <c r="Q949">
        <v>5</v>
      </c>
      <c r="R949" t="s">
        <v>422</v>
      </c>
      <c r="S949" t="str">
        <f t="shared" si="24"/>
        <v>VSR4</v>
      </c>
      <c r="T949">
        <f>VLOOKUP(S949,Mang_Elev!$Q:$R,2,FALSE)</f>
        <v>0.50999999046325695</v>
      </c>
    </row>
    <row r="950" spans="1:20" x14ac:dyDescent="0.25">
      <c r="A950" t="s">
        <v>478</v>
      </c>
      <c r="B950" s="2">
        <v>0.42638888888888887</v>
      </c>
      <c r="C950" t="s">
        <v>420</v>
      </c>
      <c r="D950" t="s">
        <v>479</v>
      </c>
      <c r="E950" t="s">
        <v>227</v>
      </c>
      <c r="F950" t="s">
        <v>233</v>
      </c>
      <c r="G950">
        <v>4</v>
      </c>
      <c r="H950">
        <v>5</v>
      </c>
      <c r="I950">
        <v>5</v>
      </c>
      <c r="J950">
        <v>0</v>
      </c>
      <c r="K950">
        <v>96</v>
      </c>
      <c r="L950">
        <v>94</v>
      </c>
      <c r="M950">
        <v>6</v>
      </c>
      <c r="N950">
        <v>0</v>
      </c>
      <c r="O950">
        <v>0</v>
      </c>
      <c r="P950">
        <v>390</v>
      </c>
      <c r="Q950">
        <v>1</v>
      </c>
      <c r="R950" t="s">
        <v>422</v>
      </c>
      <c r="S950" t="str">
        <f t="shared" si="24"/>
        <v>VSR4</v>
      </c>
      <c r="T950">
        <f>VLOOKUP(S950,Mang_Elev!$Q:$R,2,FALSE)</f>
        <v>0.50999999046325695</v>
      </c>
    </row>
    <row r="951" spans="1:20" x14ac:dyDescent="0.25">
      <c r="A951" t="s">
        <v>478</v>
      </c>
      <c r="B951" s="2">
        <v>0.46875</v>
      </c>
      <c r="C951" t="s">
        <v>420</v>
      </c>
      <c r="D951" t="s">
        <v>479</v>
      </c>
      <c r="E951" t="s">
        <v>227</v>
      </c>
      <c r="F951" t="s">
        <v>233</v>
      </c>
      <c r="G951">
        <v>5</v>
      </c>
      <c r="H951">
        <v>0</v>
      </c>
      <c r="I951">
        <v>0</v>
      </c>
      <c r="J951">
        <v>0</v>
      </c>
      <c r="K951">
        <v>42</v>
      </c>
      <c r="L951">
        <v>99</v>
      </c>
      <c r="M951">
        <v>1</v>
      </c>
      <c r="N951">
        <v>0</v>
      </c>
      <c r="O951">
        <v>0</v>
      </c>
      <c r="P951">
        <v>160</v>
      </c>
      <c r="Q951">
        <v>7</v>
      </c>
      <c r="S951" t="str">
        <f t="shared" si="24"/>
        <v>VSR5</v>
      </c>
      <c r="T951">
        <f>VLOOKUP(S951,Mang_Elev!$Q:$R,2,FALSE)</f>
        <v>-4.2999999999999997E-2</v>
      </c>
    </row>
    <row r="952" spans="1:20" x14ac:dyDescent="0.25">
      <c r="A952" t="s">
        <v>478</v>
      </c>
      <c r="B952" s="2">
        <v>0.46875</v>
      </c>
      <c r="C952" t="s">
        <v>420</v>
      </c>
      <c r="D952" t="s">
        <v>479</v>
      </c>
      <c r="E952" t="s">
        <v>227</v>
      </c>
      <c r="F952" t="s">
        <v>233</v>
      </c>
      <c r="G952">
        <v>5</v>
      </c>
      <c r="H952">
        <v>0</v>
      </c>
      <c r="I952">
        <v>0</v>
      </c>
      <c r="J952">
        <v>0</v>
      </c>
      <c r="K952">
        <v>42</v>
      </c>
      <c r="L952">
        <v>99</v>
      </c>
      <c r="M952">
        <v>1</v>
      </c>
      <c r="N952">
        <v>0</v>
      </c>
      <c r="O952">
        <v>0</v>
      </c>
      <c r="P952">
        <v>150</v>
      </c>
      <c r="Q952">
        <v>10</v>
      </c>
      <c r="S952" t="str">
        <f t="shared" si="24"/>
        <v>VSR5</v>
      </c>
      <c r="T952">
        <f>VLOOKUP(S952,Mang_Elev!$Q:$R,2,FALSE)</f>
        <v>-4.2999999999999997E-2</v>
      </c>
    </row>
    <row r="953" spans="1:20" x14ac:dyDescent="0.25">
      <c r="A953" t="s">
        <v>478</v>
      </c>
      <c r="B953" s="2">
        <v>0.46875</v>
      </c>
      <c r="C953" t="s">
        <v>420</v>
      </c>
      <c r="D953" t="s">
        <v>479</v>
      </c>
      <c r="E953" t="s">
        <v>227</v>
      </c>
      <c r="F953" t="s">
        <v>233</v>
      </c>
      <c r="G953">
        <v>5</v>
      </c>
      <c r="H953">
        <v>0</v>
      </c>
      <c r="I953">
        <v>0</v>
      </c>
      <c r="J953">
        <v>0</v>
      </c>
      <c r="K953">
        <v>42</v>
      </c>
      <c r="L953">
        <v>99</v>
      </c>
      <c r="M953">
        <v>1</v>
      </c>
      <c r="N953">
        <v>0</v>
      </c>
      <c r="O953">
        <v>0</v>
      </c>
      <c r="P953">
        <v>130</v>
      </c>
      <c r="Q953">
        <v>5</v>
      </c>
      <c r="S953" t="str">
        <f t="shared" si="24"/>
        <v>VSR5</v>
      </c>
      <c r="T953">
        <f>VLOOKUP(S953,Mang_Elev!$Q:$R,2,FALSE)</f>
        <v>-4.2999999999999997E-2</v>
      </c>
    </row>
    <row r="954" spans="1:20" x14ac:dyDescent="0.25">
      <c r="A954" t="s">
        <v>478</v>
      </c>
      <c r="B954" s="2">
        <v>0.46875</v>
      </c>
      <c r="C954" t="s">
        <v>420</v>
      </c>
      <c r="D954" t="s">
        <v>479</v>
      </c>
      <c r="E954" t="s">
        <v>227</v>
      </c>
      <c r="F954" t="s">
        <v>233</v>
      </c>
      <c r="G954">
        <v>5</v>
      </c>
      <c r="H954">
        <v>0</v>
      </c>
      <c r="I954">
        <v>0</v>
      </c>
      <c r="J954">
        <v>0</v>
      </c>
      <c r="K954">
        <v>42</v>
      </c>
      <c r="L954">
        <v>99</v>
      </c>
      <c r="M954">
        <v>1</v>
      </c>
      <c r="N954">
        <v>0</v>
      </c>
      <c r="O954">
        <v>0</v>
      </c>
      <c r="P954">
        <v>130</v>
      </c>
      <c r="Q954">
        <v>5</v>
      </c>
      <c r="S954" t="str">
        <f t="shared" si="24"/>
        <v>VSR5</v>
      </c>
      <c r="T954">
        <f>VLOOKUP(S954,Mang_Elev!$Q:$R,2,FALSE)</f>
        <v>-4.2999999999999997E-2</v>
      </c>
    </row>
    <row r="955" spans="1:20" x14ac:dyDescent="0.25">
      <c r="A955" t="s">
        <v>478</v>
      </c>
      <c r="B955" s="2">
        <v>0.46875</v>
      </c>
      <c r="C955" t="s">
        <v>420</v>
      </c>
      <c r="D955" t="s">
        <v>479</v>
      </c>
      <c r="E955" t="s">
        <v>227</v>
      </c>
      <c r="F955" t="s">
        <v>233</v>
      </c>
      <c r="G955">
        <v>5</v>
      </c>
      <c r="H955">
        <v>0</v>
      </c>
      <c r="I955">
        <v>0</v>
      </c>
      <c r="J955">
        <v>0</v>
      </c>
      <c r="K955">
        <v>42</v>
      </c>
      <c r="L955">
        <v>99</v>
      </c>
      <c r="M955">
        <v>1</v>
      </c>
      <c r="N955">
        <v>0</v>
      </c>
      <c r="O955">
        <v>0</v>
      </c>
      <c r="P955">
        <v>100</v>
      </c>
      <c r="Q955">
        <v>8</v>
      </c>
      <c r="S955" t="str">
        <f t="shared" si="24"/>
        <v>VSR5</v>
      </c>
      <c r="T955">
        <f>VLOOKUP(S955,Mang_Elev!$Q:$R,2,FALSE)</f>
        <v>-4.2999999999999997E-2</v>
      </c>
    </row>
    <row r="956" spans="1:20" x14ac:dyDescent="0.25">
      <c r="A956" t="s">
        <v>478</v>
      </c>
      <c r="B956" s="2">
        <v>0.46875</v>
      </c>
      <c r="C956" t="s">
        <v>420</v>
      </c>
      <c r="D956" t="s">
        <v>479</v>
      </c>
      <c r="E956" t="s">
        <v>227</v>
      </c>
      <c r="F956" t="s">
        <v>233</v>
      </c>
      <c r="G956">
        <v>5</v>
      </c>
      <c r="H956">
        <v>0</v>
      </c>
      <c r="I956">
        <v>0</v>
      </c>
      <c r="J956">
        <v>0</v>
      </c>
      <c r="K956">
        <v>42</v>
      </c>
      <c r="L956">
        <v>99</v>
      </c>
      <c r="M956">
        <v>1</v>
      </c>
      <c r="N956">
        <v>0</v>
      </c>
      <c r="O956">
        <v>0</v>
      </c>
      <c r="P956">
        <v>190</v>
      </c>
      <c r="Q956">
        <v>8</v>
      </c>
      <c r="S956" t="str">
        <f t="shared" si="24"/>
        <v>VSR5</v>
      </c>
      <c r="T956">
        <f>VLOOKUP(S956,Mang_Elev!$Q:$R,2,FALSE)</f>
        <v>-4.2999999999999997E-2</v>
      </c>
    </row>
    <row r="957" spans="1:20" x14ac:dyDescent="0.25">
      <c r="A957" t="s">
        <v>478</v>
      </c>
      <c r="B957" s="2">
        <v>0.46875</v>
      </c>
      <c r="C957" t="s">
        <v>420</v>
      </c>
      <c r="D957" t="s">
        <v>479</v>
      </c>
      <c r="E957" t="s">
        <v>227</v>
      </c>
      <c r="F957" t="s">
        <v>233</v>
      </c>
      <c r="G957">
        <v>5</v>
      </c>
      <c r="H957">
        <v>0</v>
      </c>
      <c r="I957">
        <v>0</v>
      </c>
      <c r="J957">
        <v>0</v>
      </c>
      <c r="K957">
        <v>42</v>
      </c>
      <c r="L957">
        <v>99</v>
      </c>
      <c r="M957">
        <v>1</v>
      </c>
      <c r="N957">
        <v>0</v>
      </c>
      <c r="O957">
        <v>0</v>
      </c>
      <c r="P957">
        <v>130</v>
      </c>
      <c r="Q957">
        <v>10</v>
      </c>
      <c r="S957" t="str">
        <f t="shared" si="24"/>
        <v>VSR5</v>
      </c>
      <c r="T957">
        <f>VLOOKUP(S957,Mang_Elev!$Q:$R,2,FALSE)</f>
        <v>-4.2999999999999997E-2</v>
      </c>
    </row>
    <row r="958" spans="1:20" x14ac:dyDescent="0.25">
      <c r="A958" t="s">
        <v>478</v>
      </c>
      <c r="B958" s="2">
        <v>0.46875</v>
      </c>
      <c r="C958" t="s">
        <v>420</v>
      </c>
      <c r="D958" t="s">
        <v>479</v>
      </c>
      <c r="E958" t="s">
        <v>227</v>
      </c>
      <c r="F958" t="s">
        <v>233</v>
      </c>
      <c r="G958">
        <v>5</v>
      </c>
      <c r="H958">
        <v>0</v>
      </c>
      <c r="I958">
        <v>0</v>
      </c>
      <c r="J958">
        <v>0</v>
      </c>
      <c r="K958">
        <v>42</v>
      </c>
      <c r="L958">
        <v>99</v>
      </c>
      <c r="M958">
        <v>1</v>
      </c>
      <c r="N958">
        <v>0</v>
      </c>
      <c r="O958">
        <v>0</v>
      </c>
      <c r="P958">
        <v>160</v>
      </c>
      <c r="Q958">
        <v>10</v>
      </c>
      <c r="S958" t="str">
        <f t="shared" si="24"/>
        <v>VSR5</v>
      </c>
      <c r="T958">
        <f>VLOOKUP(S958,Mang_Elev!$Q:$R,2,FALSE)</f>
        <v>-4.2999999999999997E-2</v>
      </c>
    </row>
    <row r="959" spans="1:20" x14ac:dyDescent="0.25">
      <c r="A959" t="s">
        <v>478</v>
      </c>
      <c r="B959" s="2">
        <v>0.46875</v>
      </c>
      <c r="C959" t="s">
        <v>420</v>
      </c>
      <c r="D959" t="s">
        <v>479</v>
      </c>
      <c r="E959" t="s">
        <v>227</v>
      </c>
      <c r="F959" t="s">
        <v>233</v>
      </c>
      <c r="G959">
        <v>5</v>
      </c>
      <c r="H959">
        <v>0</v>
      </c>
      <c r="I959">
        <v>0</v>
      </c>
      <c r="J959">
        <v>0</v>
      </c>
      <c r="K959">
        <v>42</v>
      </c>
      <c r="L959">
        <v>99</v>
      </c>
      <c r="M959">
        <v>1</v>
      </c>
      <c r="N959">
        <v>0</v>
      </c>
      <c r="O959">
        <v>0</v>
      </c>
      <c r="P959">
        <v>130</v>
      </c>
      <c r="Q959">
        <v>8</v>
      </c>
      <c r="S959" t="str">
        <f t="shared" si="24"/>
        <v>VSR5</v>
      </c>
      <c r="T959">
        <f>VLOOKUP(S959,Mang_Elev!$Q:$R,2,FALSE)</f>
        <v>-4.2999999999999997E-2</v>
      </c>
    </row>
    <row r="960" spans="1:20" x14ac:dyDescent="0.25">
      <c r="A960" t="s">
        <v>478</v>
      </c>
      <c r="B960" s="2">
        <v>0.46875</v>
      </c>
      <c r="C960" t="s">
        <v>420</v>
      </c>
      <c r="D960" t="s">
        <v>479</v>
      </c>
      <c r="E960" t="s">
        <v>227</v>
      </c>
      <c r="F960" t="s">
        <v>233</v>
      </c>
      <c r="G960">
        <v>5</v>
      </c>
      <c r="H960">
        <v>0</v>
      </c>
      <c r="I960">
        <v>0</v>
      </c>
      <c r="J960">
        <v>0</v>
      </c>
      <c r="K960">
        <v>42</v>
      </c>
      <c r="L960">
        <v>99</v>
      </c>
      <c r="M960">
        <v>1</v>
      </c>
      <c r="N960">
        <v>0</v>
      </c>
      <c r="O960">
        <v>0</v>
      </c>
      <c r="P960">
        <v>100</v>
      </c>
      <c r="Q960">
        <v>5</v>
      </c>
      <c r="S960" t="str">
        <f t="shared" si="24"/>
        <v>VSR5</v>
      </c>
      <c r="T960">
        <f>VLOOKUP(S960,Mang_Elev!$Q:$R,2,FALSE)</f>
        <v>-4.2999999999999997E-2</v>
      </c>
    </row>
    <row r="961" spans="1:20" x14ac:dyDescent="0.25">
      <c r="A961" t="s">
        <v>478</v>
      </c>
      <c r="B961" s="2">
        <v>0.46875</v>
      </c>
      <c r="C961" t="s">
        <v>420</v>
      </c>
      <c r="D961" t="s">
        <v>479</v>
      </c>
      <c r="E961" t="s">
        <v>227</v>
      </c>
      <c r="F961" t="s">
        <v>233</v>
      </c>
      <c r="G961">
        <v>5</v>
      </c>
      <c r="H961">
        <v>0</v>
      </c>
      <c r="I961">
        <v>1</v>
      </c>
      <c r="J961">
        <v>0</v>
      </c>
      <c r="K961">
        <v>29</v>
      </c>
      <c r="L961">
        <v>100</v>
      </c>
      <c r="M961">
        <v>0</v>
      </c>
      <c r="N961">
        <v>0</v>
      </c>
      <c r="O961">
        <v>0</v>
      </c>
      <c r="P961">
        <v>115</v>
      </c>
      <c r="Q961">
        <v>4</v>
      </c>
      <c r="S961" t="str">
        <f t="shared" si="24"/>
        <v>VSR5</v>
      </c>
      <c r="T961">
        <f>VLOOKUP(S961,Mang_Elev!$Q:$R,2,FALSE)</f>
        <v>-4.2999999999999997E-2</v>
      </c>
    </row>
    <row r="962" spans="1:20" x14ac:dyDescent="0.25">
      <c r="A962" t="s">
        <v>478</v>
      </c>
      <c r="B962" s="2">
        <v>0.46875</v>
      </c>
      <c r="C962" t="s">
        <v>420</v>
      </c>
      <c r="D962" t="s">
        <v>479</v>
      </c>
      <c r="E962" t="s">
        <v>227</v>
      </c>
      <c r="F962" t="s">
        <v>233</v>
      </c>
      <c r="G962">
        <v>5</v>
      </c>
      <c r="H962">
        <v>0</v>
      </c>
      <c r="I962">
        <v>1</v>
      </c>
      <c r="J962">
        <v>0</v>
      </c>
      <c r="K962">
        <v>29</v>
      </c>
      <c r="L962">
        <v>100</v>
      </c>
      <c r="M962">
        <v>0</v>
      </c>
      <c r="N962">
        <v>0</v>
      </c>
      <c r="O962">
        <v>0</v>
      </c>
      <c r="P962">
        <v>145</v>
      </c>
      <c r="Q962">
        <v>9</v>
      </c>
      <c r="S962" t="str">
        <f t="shared" si="24"/>
        <v>VSR5</v>
      </c>
      <c r="T962">
        <f>VLOOKUP(S962,Mang_Elev!$Q:$R,2,FALSE)</f>
        <v>-4.2999999999999997E-2</v>
      </c>
    </row>
    <row r="963" spans="1:20" x14ac:dyDescent="0.25">
      <c r="A963" t="s">
        <v>478</v>
      </c>
      <c r="B963" s="2">
        <v>0.46875</v>
      </c>
      <c r="C963" t="s">
        <v>420</v>
      </c>
      <c r="D963" t="s">
        <v>479</v>
      </c>
      <c r="E963" t="s">
        <v>227</v>
      </c>
      <c r="F963" t="s">
        <v>233</v>
      </c>
      <c r="G963">
        <v>5</v>
      </c>
      <c r="H963">
        <v>0</v>
      </c>
      <c r="I963">
        <v>1</v>
      </c>
      <c r="J963">
        <v>0</v>
      </c>
      <c r="K963">
        <v>29</v>
      </c>
      <c r="L963">
        <v>100</v>
      </c>
      <c r="M963">
        <v>0</v>
      </c>
      <c r="N963">
        <v>0</v>
      </c>
      <c r="O963">
        <v>0</v>
      </c>
      <c r="P963">
        <v>170</v>
      </c>
      <c r="Q963">
        <v>9</v>
      </c>
      <c r="S963" t="str">
        <f t="shared" ref="S963:S970" si="25">_xlfn.CONCAT(F963,G963)</f>
        <v>VSR5</v>
      </c>
      <c r="T963">
        <f>VLOOKUP(S963,Mang_Elev!$Q:$R,2,FALSE)</f>
        <v>-4.2999999999999997E-2</v>
      </c>
    </row>
    <row r="964" spans="1:20" x14ac:dyDescent="0.25">
      <c r="A964" t="s">
        <v>478</v>
      </c>
      <c r="B964" s="2">
        <v>0.46875</v>
      </c>
      <c r="C964" t="s">
        <v>420</v>
      </c>
      <c r="D964" t="s">
        <v>479</v>
      </c>
      <c r="E964" t="s">
        <v>227</v>
      </c>
      <c r="F964" t="s">
        <v>233</v>
      </c>
      <c r="G964">
        <v>5</v>
      </c>
      <c r="H964">
        <v>0</v>
      </c>
      <c r="I964">
        <v>1</v>
      </c>
      <c r="J964">
        <v>0</v>
      </c>
      <c r="K964">
        <v>29</v>
      </c>
      <c r="L964">
        <v>100</v>
      </c>
      <c r="M964">
        <v>0</v>
      </c>
      <c r="N964">
        <v>0</v>
      </c>
      <c r="O964">
        <v>0</v>
      </c>
      <c r="P964">
        <v>120</v>
      </c>
      <c r="Q964">
        <v>10</v>
      </c>
      <c r="S964" t="str">
        <f t="shared" si="25"/>
        <v>VSR5</v>
      </c>
      <c r="T964">
        <f>VLOOKUP(S964,Mang_Elev!$Q:$R,2,FALSE)</f>
        <v>-4.2999999999999997E-2</v>
      </c>
    </row>
    <row r="965" spans="1:20" x14ac:dyDescent="0.25">
      <c r="A965" t="s">
        <v>478</v>
      </c>
      <c r="B965" s="2">
        <v>0.46875</v>
      </c>
      <c r="C965" t="s">
        <v>420</v>
      </c>
      <c r="D965" t="s">
        <v>479</v>
      </c>
      <c r="E965" t="s">
        <v>227</v>
      </c>
      <c r="F965" t="s">
        <v>233</v>
      </c>
      <c r="G965">
        <v>5</v>
      </c>
      <c r="H965">
        <v>0</v>
      </c>
      <c r="I965">
        <v>1</v>
      </c>
      <c r="J965">
        <v>0</v>
      </c>
      <c r="K965">
        <v>29</v>
      </c>
      <c r="L965">
        <v>100</v>
      </c>
      <c r="M965">
        <v>0</v>
      </c>
      <c r="N965">
        <v>0</v>
      </c>
      <c r="O965">
        <v>0</v>
      </c>
      <c r="P965">
        <v>180</v>
      </c>
      <c r="Q965">
        <v>6</v>
      </c>
      <c r="S965" t="str">
        <f t="shared" si="25"/>
        <v>VSR5</v>
      </c>
      <c r="T965">
        <f>VLOOKUP(S965,Mang_Elev!$Q:$R,2,FALSE)</f>
        <v>-4.2999999999999997E-2</v>
      </c>
    </row>
    <row r="966" spans="1:20" x14ac:dyDescent="0.25">
      <c r="A966" t="s">
        <v>478</v>
      </c>
      <c r="B966" s="2">
        <v>0.46875</v>
      </c>
      <c r="C966" t="s">
        <v>420</v>
      </c>
      <c r="D966" t="s">
        <v>479</v>
      </c>
      <c r="E966" t="s">
        <v>227</v>
      </c>
      <c r="F966" t="s">
        <v>233</v>
      </c>
      <c r="G966">
        <v>5</v>
      </c>
      <c r="H966">
        <v>0</v>
      </c>
      <c r="I966">
        <v>1</v>
      </c>
      <c r="J966">
        <v>0</v>
      </c>
      <c r="K966">
        <v>29</v>
      </c>
      <c r="L966">
        <v>100</v>
      </c>
      <c r="M966">
        <v>0</v>
      </c>
      <c r="N966">
        <v>0</v>
      </c>
      <c r="O966">
        <v>0</v>
      </c>
      <c r="P966">
        <v>160</v>
      </c>
      <c r="Q966">
        <v>7</v>
      </c>
      <c r="S966" t="str">
        <f t="shared" si="25"/>
        <v>VSR5</v>
      </c>
      <c r="T966">
        <f>VLOOKUP(S966,Mang_Elev!$Q:$R,2,FALSE)</f>
        <v>-4.2999999999999997E-2</v>
      </c>
    </row>
    <row r="967" spans="1:20" x14ac:dyDescent="0.25">
      <c r="A967" t="s">
        <v>478</v>
      </c>
      <c r="B967" s="2">
        <v>0.46875</v>
      </c>
      <c r="C967" t="s">
        <v>420</v>
      </c>
      <c r="D967" t="s">
        <v>479</v>
      </c>
      <c r="E967" t="s">
        <v>227</v>
      </c>
      <c r="F967" t="s">
        <v>233</v>
      </c>
      <c r="G967">
        <v>5</v>
      </c>
      <c r="H967">
        <v>0</v>
      </c>
      <c r="I967">
        <v>1</v>
      </c>
      <c r="J967">
        <v>0</v>
      </c>
      <c r="K967">
        <v>29</v>
      </c>
      <c r="L967">
        <v>100</v>
      </c>
      <c r="M967">
        <v>0</v>
      </c>
      <c r="N967">
        <v>0</v>
      </c>
      <c r="O967">
        <v>0</v>
      </c>
      <c r="P967">
        <v>110</v>
      </c>
      <c r="Q967">
        <v>8</v>
      </c>
      <c r="S967" t="str">
        <f t="shared" si="25"/>
        <v>VSR5</v>
      </c>
      <c r="T967">
        <f>VLOOKUP(S967,Mang_Elev!$Q:$R,2,FALSE)</f>
        <v>-4.2999999999999997E-2</v>
      </c>
    </row>
    <row r="968" spans="1:20" x14ac:dyDescent="0.25">
      <c r="A968" t="s">
        <v>478</v>
      </c>
      <c r="B968" s="2">
        <v>0.46875</v>
      </c>
      <c r="C968" t="s">
        <v>420</v>
      </c>
      <c r="D968" t="s">
        <v>479</v>
      </c>
      <c r="E968" t="s">
        <v>227</v>
      </c>
      <c r="F968" t="s">
        <v>233</v>
      </c>
      <c r="G968">
        <v>5</v>
      </c>
      <c r="H968">
        <v>0</v>
      </c>
      <c r="I968">
        <v>1</v>
      </c>
      <c r="J968">
        <v>0</v>
      </c>
      <c r="K968">
        <v>29</v>
      </c>
      <c r="L968">
        <v>100</v>
      </c>
      <c r="M968">
        <v>0</v>
      </c>
      <c r="N968">
        <v>0</v>
      </c>
      <c r="O968">
        <v>0</v>
      </c>
      <c r="P968">
        <v>170</v>
      </c>
      <c r="Q968">
        <v>9</v>
      </c>
      <c r="S968" t="str">
        <f t="shared" si="25"/>
        <v>VSR5</v>
      </c>
      <c r="T968">
        <f>VLOOKUP(S968,Mang_Elev!$Q:$R,2,FALSE)</f>
        <v>-4.2999999999999997E-2</v>
      </c>
    </row>
    <row r="969" spans="1:20" x14ac:dyDescent="0.25">
      <c r="A969" t="s">
        <v>478</v>
      </c>
      <c r="B969" s="2">
        <v>0.46875</v>
      </c>
      <c r="C969" t="s">
        <v>420</v>
      </c>
      <c r="D969" t="s">
        <v>479</v>
      </c>
      <c r="E969" t="s">
        <v>227</v>
      </c>
      <c r="F969" t="s">
        <v>233</v>
      </c>
      <c r="G969">
        <v>5</v>
      </c>
      <c r="H969">
        <v>0</v>
      </c>
      <c r="I969">
        <v>1</v>
      </c>
      <c r="J969">
        <v>0</v>
      </c>
      <c r="K969">
        <v>29</v>
      </c>
      <c r="L969">
        <v>100</v>
      </c>
      <c r="M969">
        <v>0</v>
      </c>
      <c r="N969">
        <v>0</v>
      </c>
      <c r="O969">
        <v>0</v>
      </c>
      <c r="P969">
        <v>90</v>
      </c>
      <c r="Q969">
        <v>9</v>
      </c>
      <c r="S969" t="str">
        <f t="shared" si="25"/>
        <v>VSR5</v>
      </c>
      <c r="T969">
        <f>VLOOKUP(S969,Mang_Elev!$Q:$R,2,FALSE)</f>
        <v>-4.2999999999999997E-2</v>
      </c>
    </row>
    <row r="970" spans="1:20" x14ac:dyDescent="0.25">
      <c r="A970" t="s">
        <v>478</v>
      </c>
      <c r="B970" s="2">
        <v>0.46875</v>
      </c>
      <c r="C970" t="s">
        <v>420</v>
      </c>
      <c r="D970" t="s">
        <v>479</v>
      </c>
      <c r="E970" t="s">
        <v>227</v>
      </c>
      <c r="F970" t="s">
        <v>233</v>
      </c>
      <c r="G970">
        <v>5</v>
      </c>
      <c r="H970">
        <v>0</v>
      </c>
      <c r="I970">
        <v>1</v>
      </c>
      <c r="J970">
        <v>0</v>
      </c>
      <c r="K970">
        <v>29</v>
      </c>
      <c r="L970">
        <v>100</v>
      </c>
      <c r="M970">
        <v>0</v>
      </c>
      <c r="N970">
        <v>0</v>
      </c>
      <c r="O970">
        <v>0</v>
      </c>
      <c r="P970">
        <v>245</v>
      </c>
      <c r="Q970">
        <v>15</v>
      </c>
      <c r="S970" t="str">
        <f t="shared" si="25"/>
        <v>VSR5</v>
      </c>
      <c r="T970">
        <f>VLOOKUP(S970,Mang_Elev!$Q:$R,2,FALSE)</f>
        <v>-4.2999999999999997E-2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02ECD3-233A-40FD-8B6E-03AF63B688A5}">
  <dimension ref="A1:Y314"/>
  <sheetViews>
    <sheetView workbookViewId="0">
      <pane ySplit="1" topLeftCell="A74" activePane="bottomLeft" state="frozen"/>
      <selection pane="bottomLeft" activeCell="L92" sqref="L92"/>
    </sheetView>
  </sheetViews>
  <sheetFormatPr defaultRowHeight="15" x14ac:dyDescent="0.25"/>
  <cols>
    <col min="1" max="1" width="10.7109375" bestFit="1" customWidth="1"/>
  </cols>
  <sheetData>
    <row r="1" spans="1:25" x14ac:dyDescent="0.25">
      <c r="A1" t="s">
        <v>0</v>
      </c>
      <c r="B1" t="s">
        <v>1</v>
      </c>
      <c r="C1" t="s">
        <v>2</v>
      </c>
      <c r="D1" t="s">
        <v>3</v>
      </c>
      <c r="E1" t="s">
        <v>4</v>
      </c>
      <c r="F1" t="s">
        <v>5</v>
      </c>
      <c r="G1" t="s">
        <v>6</v>
      </c>
      <c r="H1" t="s">
        <v>531</v>
      </c>
      <c r="I1" t="s">
        <v>532</v>
      </c>
      <c r="J1" t="s">
        <v>533</v>
      </c>
      <c r="K1" t="s">
        <v>534</v>
      </c>
      <c r="L1" t="s">
        <v>535</v>
      </c>
      <c r="M1" t="s">
        <v>15</v>
      </c>
      <c r="N1" t="s">
        <v>536</v>
      </c>
      <c r="O1" t="s">
        <v>537</v>
      </c>
      <c r="P1" t="s">
        <v>538</v>
      </c>
      <c r="Q1" t="s">
        <v>10</v>
      </c>
      <c r="R1" t="s">
        <v>13</v>
      </c>
      <c r="S1" t="s">
        <v>539</v>
      </c>
      <c r="T1" t="s">
        <v>540</v>
      </c>
      <c r="U1" t="s">
        <v>541</v>
      </c>
      <c r="V1" t="s">
        <v>542</v>
      </c>
      <c r="W1" t="s">
        <v>543</v>
      </c>
      <c r="X1" t="s">
        <v>408</v>
      </c>
      <c r="Y1" t="s">
        <v>263</v>
      </c>
    </row>
    <row r="2" spans="1:25" x14ac:dyDescent="0.25">
      <c r="A2" s="1">
        <v>45090</v>
      </c>
      <c r="B2" s="2">
        <v>0.5541666666666667</v>
      </c>
      <c r="C2" t="s">
        <v>420</v>
      </c>
      <c r="D2" t="s">
        <v>421</v>
      </c>
      <c r="E2" t="s">
        <v>25</v>
      </c>
      <c r="F2" t="s">
        <v>26</v>
      </c>
      <c r="G2">
        <v>4</v>
      </c>
      <c r="H2">
        <v>100</v>
      </c>
      <c r="I2">
        <v>34</v>
      </c>
      <c r="J2">
        <v>7</v>
      </c>
      <c r="K2">
        <v>40</v>
      </c>
      <c r="L2">
        <v>75</v>
      </c>
      <c r="M2" t="s">
        <v>29</v>
      </c>
      <c r="N2" t="s">
        <v>29</v>
      </c>
      <c r="O2" t="s">
        <v>29</v>
      </c>
      <c r="P2" t="s">
        <v>29</v>
      </c>
      <c r="Q2" t="s">
        <v>544</v>
      </c>
      <c r="R2">
        <v>1</v>
      </c>
      <c r="S2">
        <v>16</v>
      </c>
      <c r="T2">
        <v>58</v>
      </c>
      <c r="U2">
        <v>7.5</v>
      </c>
      <c r="V2" t="s">
        <v>155</v>
      </c>
      <c r="W2" t="s">
        <v>545</v>
      </c>
      <c r="X2" t="str">
        <f>_xlfn.CONCAT(F2,G2)</f>
        <v>SI4</v>
      </c>
      <c r="Y2">
        <f>VLOOKUP(X2,Mang_Elev!$Q:$R,2,FALSE)</f>
        <v>0.56799999999999995</v>
      </c>
    </row>
    <row r="3" spans="1:25" x14ac:dyDescent="0.25">
      <c r="A3" s="1">
        <v>45090</v>
      </c>
      <c r="B3" s="2">
        <v>0.5541666666666667</v>
      </c>
      <c r="C3" t="s">
        <v>420</v>
      </c>
      <c r="D3" t="s">
        <v>421</v>
      </c>
      <c r="E3" t="s">
        <v>25</v>
      </c>
      <c r="F3" t="s">
        <v>26</v>
      </c>
      <c r="G3">
        <v>4</v>
      </c>
      <c r="H3">
        <v>100</v>
      </c>
      <c r="I3">
        <v>34</v>
      </c>
      <c r="J3">
        <v>7</v>
      </c>
      <c r="K3">
        <v>40</v>
      </c>
      <c r="L3">
        <v>75</v>
      </c>
      <c r="M3" t="s">
        <v>29</v>
      </c>
      <c r="N3" t="s">
        <v>29</v>
      </c>
      <c r="O3" t="s">
        <v>29</v>
      </c>
      <c r="P3" t="s">
        <v>29</v>
      </c>
      <c r="Q3" t="s">
        <v>544</v>
      </c>
      <c r="R3">
        <v>1</v>
      </c>
      <c r="S3">
        <v>16.5</v>
      </c>
      <c r="T3">
        <v>65</v>
      </c>
      <c r="U3">
        <v>7.5</v>
      </c>
      <c r="V3" t="s">
        <v>155</v>
      </c>
      <c r="W3" t="s">
        <v>545</v>
      </c>
      <c r="X3" t="str">
        <f t="shared" ref="X3:X66" si="0">_xlfn.CONCAT(F3,G3)</f>
        <v>SI4</v>
      </c>
      <c r="Y3">
        <f>VLOOKUP(X3,Mang_Elev!$Q:$R,2,FALSE)</f>
        <v>0.56799999999999995</v>
      </c>
    </row>
    <row r="4" spans="1:25" x14ac:dyDescent="0.25">
      <c r="A4" s="1">
        <v>45090</v>
      </c>
      <c r="B4" s="2">
        <v>0.5541666666666667</v>
      </c>
      <c r="C4" t="s">
        <v>420</v>
      </c>
      <c r="D4" t="s">
        <v>421</v>
      </c>
      <c r="E4" t="s">
        <v>25</v>
      </c>
      <c r="F4" t="s">
        <v>26</v>
      </c>
      <c r="G4">
        <v>4</v>
      </c>
      <c r="H4">
        <v>100</v>
      </c>
      <c r="I4">
        <v>34</v>
      </c>
      <c r="J4">
        <v>7</v>
      </c>
      <c r="K4">
        <v>40</v>
      </c>
      <c r="L4">
        <v>75</v>
      </c>
      <c r="M4" t="s">
        <v>29</v>
      </c>
      <c r="N4" t="s">
        <v>29</v>
      </c>
      <c r="O4" t="s">
        <v>29</v>
      </c>
      <c r="P4" t="s">
        <v>29</v>
      </c>
      <c r="Q4" t="s">
        <v>544</v>
      </c>
      <c r="R4">
        <v>1</v>
      </c>
      <c r="S4">
        <v>10.1</v>
      </c>
      <c r="T4">
        <v>37</v>
      </c>
      <c r="U4">
        <v>7</v>
      </c>
      <c r="V4" t="s">
        <v>155</v>
      </c>
      <c r="W4" t="s">
        <v>545</v>
      </c>
      <c r="X4" t="str">
        <f t="shared" si="0"/>
        <v>SI4</v>
      </c>
      <c r="Y4">
        <f>VLOOKUP(X4,Mang_Elev!$Q:$R,2,FALSE)</f>
        <v>0.56799999999999995</v>
      </c>
    </row>
    <row r="5" spans="1:25" x14ac:dyDescent="0.25">
      <c r="A5" s="1">
        <v>45090</v>
      </c>
      <c r="B5" s="2">
        <v>0.5541666666666667</v>
      </c>
      <c r="C5" t="s">
        <v>420</v>
      </c>
      <c r="D5" t="s">
        <v>421</v>
      </c>
      <c r="E5" t="s">
        <v>25</v>
      </c>
      <c r="F5" t="s">
        <v>26</v>
      </c>
      <c r="G5">
        <v>4</v>
      </c>
      <c r="H5">
        <v>100</v>
      </c>
      <c r="I5">
        <v>34</v>
      </c>
      <c r="J5">
        <v>7</v>
      </c>
      <c r="K5">
        <v>40</v>
      </c>
      <c r="L5">
        <v>75</v>
      </c>
      <c r="M5" t="s">
        <v>29</v>
      </c>
      <c r="N5" t="s">
        <v>29</v>
      </c>
      <c r="O5" t="s">
        <v>29</v>
      </c>
      <c r="P5" t="s">
        <v>29</v>
      </c>
      <c r="Q5" t="s">
        <v>544</v>
      </c>
      <c r="R5">
        <v>1</v>
      </c>
      <c r="S5">
        <v>10.5</v>
      </c>
      <c r="T5">
        <v>44</v>
      </c>
      <c r="U5">
        <v>7.5</v>
      </c>
      <c r="V5" t="s">
        <v>155</v>
      </c>
      <c r="W5" t="s">
        <v>545</v>
      </c>
      <c r="X5" t="str">
        <f t="shared" si="0"/>
        <v>SI4</v>
      </c>
      <c r="Y5">
        <f>VLOOKUP(X5,Mang_Elev!$Q:$R,2,FALSE)</f>
        <v>0.56799999999999995</v>
      </c>
    </row>
    <row r="6" spans="1:25" x14ac:dyDescent="0.25">
      <c r="A6" s="1">
        <v>45090</v>
      </c>
      <c r="B6" s="2">
        <v>0.5541666666666667</v>
      </c>
      <c r="C6" t="s">
        <v>420</v>
      </c>
      <c r="D6" t="s">
        <v>421</v>
      </c>
      <c r="E6" t="s">
        <v>25</v>
      </c>
      <c r="F6" t="s">
        <v>26</v>
      </c>
      <c r="G6">
        <v>4</v>
      </c>
      <c r="H6">
        <v>100</v>
      </c>
      <c r="I6">
        <v>34</v>
      </c>
      <c r="J6">
        <v>7</v>
      </c>
      <c r="K6">
        <v>40</v>
      </c>
      <c r="L6">
        <v>75</v>
      </c>
      <c r="M6" t="s">
        <v>29</v>
      </c>
      <c r="N6" t="s">
        <v>29</v>
      </c>
      <c r="O6" t="s">
        <v>29</v>
      </c>
      <c r="P6" t="s">
        <v>29</v>
      </c>
      <c r="Q6" t="s">
        <v>544</v>
      </c>
      <c r="R6">
        <v>1</v>
      </c>
      <c r="S6">
        <v>7.5</v>
      </c>
      <c r="T6">
        <v>28</v>
      </c>
      <c r="U6">
        <v>5.2</v>
      </c>
      <c r="V6" t="s">
        <v>155</v>
      </c>
      <c r="X6" t="str">
        <f t="shared" si="0"/>
        <v>SI4</v>
      </c>
      <c r="Y6">
        <f>VLOOKUP(X6,Mang_Elev!$Q:$R,2,FALSE)</f>
        <v>0.56799999999999995</v>
      </c>
    </row>
    <row r="7" spans="1:25" x14ac:dyDescent="0.25">
      <c r="A7" s="1">
        <v>45090</v>
      </c>
      <c r="B7" s="2">
        <v>0.5541666666666667</v>
      </c>
      <c r="C7" t="s">
        <v>420</v>
      </c>
      <c r="D7" t="s">
        <v>421</v>
      </c>
      <c r="E7" t="s">
        <v>25</v>
      </c>
      <c r="F7" t="s">
        <v>26</v>
      </c>
      <c r="G7">
        <v>4</v>
      </c>
      <c r="H7">
        <v>100</v>
      </c>
      <c r="I7">
        <v>34</v>
      </c>
      <c r="J7">
        <v>7</v>
      </c>
      <c r="K7">
        <v>40</v>
      </c>
      <c r="L7">
        <v>75</v>
      </c>
      <c r="M7" t="s">
        <v>29</v>
      </c>
      <c r="N7" t="s">
        <v>29</v>
      </c>
      <c r="O7" t="s">
        <v>29</v>
      </c>
      <c r="P7" t="s">
        <v>29</v>
      </c>
      <c r="Q7" t="s">
        <v>544</v>
      </c>
      <c r="R7">
        <v>1</v>
      </c>
      <c r="S7">
        <v>8</v>
      </c>
      <c r="T7">
        <v>31</v>
      </c>
      <c r="U7">
        <v>6.8</v>
      </c>
      <c r="V7" t="s">
        <v>155</v>
      </c>
      <c r="W7" t="s">
        <v>546</v>
      </c>
      <c r="X7" t="str">
        <f t="shared" si="0"/>
        <v>SI4</v>
      </c>
      <c r="Y7">
        <f>VLOOKUP(X7,Mang_Elev!$Q:$R,2,FALSE)</f>
        <v>0.56799999999999995</v>
      </c>
    </row>
    <row r="8" spans="1:25" x14ac:dyDescent="0.25">
      <c r="A8" s="1">
        <v>45090</v>
      </c>
      <c r="B8" s="2">
        <v>0.5541666666666667</v>
      </c>
      <c r="C8" t="s">
        <v>420</v>
      </c>
      <c r="D8" t="s">
        <v>421</v>
      </c>
      <c r="E8" t="s">
        <v>25</v>
      </c>
      <c r="F8" t="s">
        <v>26</v>
      </c>
      <c r="G8">
        <v>4</v>
      </c>
      <c r="H8">
        <v>100</v>
      </c>
      <c r="I8">
        <v>34</v>
      </c>
      <c r="J8">
        <v>7</v>
      </c>
      <c r="K8">
        <v>40</v>
      </c>
      <c r="L8">
        <v>75</v>
      </c>
      <c r="M8" t="s">
        <v>29</v>
      </c>
      <c r="N8" t="s">
        <v>29</v>
      </c>
      <c r="O8" t="s">
        <v>29</v>
      </c>
      <c r="P8" t="s">
        <v>29</v>
      </c>
      <c r="Q8" t="s">
        <v>544</v>
      </c>
      <c r="R8">
        <v>1</v>
      </c>
      <c r="S8">
        <v>16</v>
      </c>
      <c r="T8">
        <v>60</v>
      </c>
      <c r="U8">
        <v>6</v>
      </c>
      <c r="V8" t="s">
        <v>155</v>
      </c>
      <c r="W8" t="s">
        <v>546</v>
      </c>
      <c r="X8" t="str">
        <f t="shared" si="0"/>
        <v>SI4</v>
      </c>
      <c r="Y8">
        <f>VLOOKUP(X8,Mang_Elev!$Q:$R,2,FALSE)</f>
        <v>0.56799999999999995</v>
      </c>
    </row>
    <row r="9" spans="1:25" x14ac:dyDescent="0.25">
      <c r="A9" s="1">
        <v>45090</v>
      </c>
      <c r="B9" s="2">
        <v>0.5541666666666667</v>
      </c>
      <c r="C9" t="s">
        <v>420</v>
      </c>
      <c r="D9" t="s">
        <v>421</v>
      </c>
      <c r="E9" t="s">
        <v>25</v>
      </c>
      <c r="F9" t="s">
        <v>26</v>
      </c>
      <c r="G9">
        <v>4</v>
      </c>
      <c r="H9">
        <v>100</v>
      </c>
      <c r="I9">
        <v>34</v>
      </c>
      <c r="J9">
        <v>7</v>
      </c>
      <c r="K9">
        <v>40</v>
      </c>
      <c r="L9">
        <v>75</v>
      </c>
      <c r="M9" t="s">
        <v>29</v>
      </c>
      <c r="N9" t="s">
        <v>29</v>
      </c>
      <c r="O9" t="s">
        <v>29</v>
      </c>
      <c r="P9" t="s">
        <v>29</v>
      </c>
      <c r="Q9" t="s">
        <v>544</v>
      </c>
      <c r="R9">
        <v>1</v>
      </c>
      <c r="S9">
        <v>8.5</v>
      </c>
      <c r="T9">
        <v>36</v>
      </c>
      <c r="U9">
        <v>7</v>
      </c>
      <c r="V9" t="s">
        <v>155</v>
      </c>
      <c r="W9" t="s">
        <v>546</v>
      </c>
      <c r="X9" t="str">
        <f t="shared" si="0"/>
        <v>SI4</v>
      </c>
      <c r="Y9">
        <f>VLOOKUP(X9,Mang_Elev!$Q:$R,2,FALSE)</f>
        <v>0.56799999999999995</v>
      </c>
    </row>
    <row r="10" spans="1:25" x14ac:dyDescent="0.25">
      <c r="A10" s="1">
        <v>45090</v>
      </c>
      <c r="B10" s="2">
        <v>0.5541666666666667</v>
      </c>
      <c r="C10" t="s">
        <v>420</v>
      </c>
      <c r="D10" t="s">
        <v>421</v>
      </c>
      <c r="E10" t="s">
        <v>25</v>
      </c>
      <c r="F10" t="s">
        <v>26</v>
      </c>
      <c r="G10">
        <v>4</v>
      </c>
      <c r="H10">
        <v>100</v>
      </c>
      <c r="I10">
        <v>34</v>
      </c>
      <c r="J10">
        <v>7</v>
      </c>
      <c r="K10">
        <v>40</v>
      </c>
      <c r="L10">
        <v>75</v>
      </c>
      <c r="M10" t="s">
        <v>29</v>
      </c>
      <c r="N10" t="s">
        <v>29</v>
      </c>
      <c r="O10" t="s">
        <v>29</v>
      </c>
      <c r="P10" t="s">
        <v>29</v>
      </c>
      <c r="Q10" t="s">
        <v>544</v>
      </c>
      <c r="R10">
        <v>1</v>
      </c>
      <c r="S10">
        <v>11</v>
      </c>
      <c r="T10">
        <v>46</v>
      </c>
      <c r="U10">
        <v>4.0999999999999996</v>
      </c>
      <c r="V10" t="s">
        <v>155</v>
      </c>
      <c r="W10" t="s">
        <v>547</v>
      </c>
      <c r="X10" t="str">
        <f t="shared" si="0"/>
        <v>SI4</v>
      </c>
      <c r="Y10">
        <f>VLOOKUP(X10,Mang_Elev!$Q:$R,2,FALSE)</f>
        <v>0.56799999999999995</v>
      </c>
    </row>
    <row r="11" spans="1:25" x14ac:dyDescent="0.25">
      <c r="A11" s="1">
        <v>45090</v>
      </c>
      <c r="B11" s="2">
        <v>0.5854166666666667</v>
      </c>
      <c r="C11" t="s">
        <v>420</v>
      </c>
      <c r="D11" t="s">
        <v>421</v>
      </c>
      <c r="E11" t="s">
        <v>25</v>
      </c>
      <c r="F11" t="s">
        <v>26</v>
      </c>
      <c r="G11">
        <v>5</v>
      </c>
      <c r="H11">
        <v>100</v>
      </c>
      <c r="I11">
        <v>32</v>
      </c>
      <c r="J11">
        <v>17</v>
      </c>
      <c r="K11">
        <v>32</v>
      </c>
      <c r="L11">
        <v>80</v>
      </c>
      <c r="M11" t="s">
        <v>50</v>
      </c>
      <c r="N11" t="s">
        <v>29</v>
      </c>
      <c r="O11" t="s">
        <v>29</v>
      </c>
      <c r="P11" t="s">
        <v>29</v>
      </c>
      <c r="Q11" t="s">
        <v>544</v>
      </c>
      <c r="R11">
        <v>1</v>
      </c>
      <c r="S11">
        <v>9.5</v>
      </c>
      <c r="T11">
        <v>42</v>
      </c>
      <c r="U11">
        <v>5.6</v>
      </c>
      <c r="W11" t="s">
        <v>548</v>
      </c>
      <c r="X11" t="str">
        <f t="shared" si="0"/>
        <v>SI5</v>
      </c>
      <c r="Y11">
        <f>VLOOKUP(X11,Mang_Elev!$Q:$R,2,FALSE)</f>
        <v>0.57599999999999996</v>
      </c>
    </row>
    <row r="12" spans="1:25" x14ac:dyDescent="0.25">
      <c r="A12" s="1">
        <v>45090</v>
      </c>
      <c r="B12" s="2">
        <v>0.5854166666666667</v>
      </c>
      <c r="C12" t="s">
        <v>420</v>
      </c>
      <c r="D12" t="s">
        <v>421</v>
      </c>
      <c r="E12" t="s">
        <v>25</v>
      </c>
      <c r="F12" t="s">
        <v>26</v>
      </c>
      <c r="G12">
        <v>5</v>
      </c>
      <c r="H12">
        <v>100</v>
      </c>
      <c r="I12">
        <v>32</v>
      </c>
      <c r="J12">
        <v>17</v>
      </c>
      <c r="K12">
        <v>32</v>
      </c>
      <c r="L12">
        <v>80</v>
      </c>
      <c r="M12" t="s">
        <v>50</v>
      </c>
      <c r="N12" t="s">
        <v>29</v>
      </c>
      <c r="O12" t="s">
        <v>29</v>
      </c>
      <c r="P12" t="s">
        <v>29</v>
      </c>
      <c r="Q12" t="s">
        <v>544</v>
      </c>
      <c r="R12">
        <v>1</v>
      </c>
      <c r="S12">
        <v>10.5</v>
      </c>
      <c r="T12">
        <v>43</v>
      </c>
      <c r="U12">
        <v>5.4</v>
      </c>
      <c r="W12" t="s">
        <v>548</v>
      </c>
      <c r="X12" t="str">
        <f t="shared" si="0"/>
        <v>SI5</v>
      </c>
      <c r="Y12">
        <f>VLOOKUP(X12,Mang_Elev!$Q:$R,2,FALSE)</f>
        <v>0.57599999999999996</v>
      </c>
    </row>
    <row r="13" spans="1:25" x14ac:dyDescent="0.25">
      <c r="A13" s="1">
        <v>45090</v>
      </c>
      <c r="B13" s="2">
        <v>0.5854166666666667</v>
      </c>
      <c r="C13" t="s">
        <v>420</v>
      </c>
      <c r="D13" t="s">
        <v>421</v>
      </c>
      <c r="E13" t="s">
        <v>25</v>
      </c>
      <c r="F13" t="s">
        <v>26</v>
      </c>
      <c r="G13">
        <v>5</v>
      </c>
      <c r="H13">
        <v>100</v>
      </c>
      <c r="I13">
        <v>32</v>
      </c>
      <c r="J13">
        <v>17</v>
      </c>
      <c r="K13">
        <v>32</v>
      </c>
      <c r="L13">
        <v>80</v>
      </c>
      <c r="M13" t="s">
        <v>50</v>
      </c>
      <c r="N13" t="s">
        <v>29</v>
      </c>
      <c r="O13" t="s">
        <v>29</v>
      </c>
      <c r="P13" t="s">
        <v>29</v>
      </c>
      <c r="Q13" t="s">
        <v>544</v>
      </c>
      <c r="R13">
        <v>1</v>
      </c>
      <c r="S13">
        <v>8</v>
      </c>
      <c r="T13">
        <v>30.5</v>
      </c>
      <c r="U13">
        <v>5.4</v>
      </c>
      <c r="X13" t="str">
        <f t="shared" si="0"/>
        <v>SI5</v>
      </c>
      <c r="Y13">
        <f>VLOOKUP(X13,Mang_Elev!$Q:$R,2,FALSE)</f>
        <v>0.57599999999999996</v>
      </c>
    </row>
    <row r="14" spans="1:25" x14ac:dyDescent="0.25">
      <c r="A14" s="1">
        <v>45090</v>
      </c>
      <c r="B14" s="2">
        <v>0.5854166666666667</v>
      </c>
      <c r="C14" t="s">
        <v>420</v>
      </c>
      <c r="D14" t="s">
        <v>421</v>
      </c>
      <c r="E14" t="s">
        <v>25</v>
      </c>
      <c r="F14" t="s">
        <v>26</v>
      </c>
      <c r="G14">
        <v>5</v>
      </c>
      <c r="H14">
        <v>100</v>
      </c>
      <c r="I14">
        <v>32</v>
      </c>
      <c r="J14">
        <v>17</v>
      </c>
      <c r="K14">
        <v>32</v>
      </c>
      <c r="L14">
        <v>80</v>
      </c>
      <c r="M14" t="s">
        <v>50</v>
      </c>
      <c r="N14" t="s">
        <v>29</v>
      </c>
      <c r="O14" t="s">
        <v>29</v>
      </c>
      <c r="P14" t="s">
        <v>29</v>
      </c>
      <c r="Q14" t="s">
        <v>544</v>
      </c>
      <c r="R14">
        <v>3</v>
      </c>
      <c r="S14">
        <v>8</v>
      </c>
      <c r="T14">
        <v>57</v>
      </c>
      <c r="U14">
        <v>5.0999999999999996</v>
      </c>
      <c r="X14" t="str">
        <f t="shared" si="0"/>
        <v>SI5</v>
      </c>
      <c r="Y14">
        <f>VLOOKUP(X14,Mang_Elev!$Q:$R,2,FALSE)</f>
        <v>0.57599999999999996</v>
      </c>
    </row>
    <row r="15" spans="1:25" x14ac:dyDescent="0.25">
      <c r="A15" s="1">
        <v>45090</v>
      </c>
      <c r="B15" s="2">
        <v>0.5854166666666667</v>
      </c>
      <c r="C15" t="s">
        <v>420</v>
      </c>
      <c r="D15" t="s">
        <v>421</v>
      </c>
      <c r="E15" t="s">
        <v>25</v>
      </c>
      <c r="F15" t="s">
        <v>26</v>
      </c>
      <c r="G15">
        <v>5</v>
      </c>
      <c r="H15">
        <v>100</v>
      </c>
      <c r="I15">
        <v>32</v>
      </c>
      <c r="J15">
        <v>17</v>
      </c>
      <c r="K15">
        <v>32</v>
      </c>
      <c r="L15">
        <v>80</v>
      </c>
      <c r="M15" t="s">
        <v>50</v>
      </c>
      <c r="N15" t="s">
        <v>29</v>
      </c>
      <c r="O15" t="s">
        <v>29</v>
      </c>
      <c r="P15" t="s">
        <v>29</v>
      </c>
      <c r="Q15" t="s">
        <v>544</v>
      </c>
      <c r="R15">
        <v>1</v>
      </c>
      <c r="S15">
        <v>14.5</v>
      </c>
      <c r="T15">
        <v>75</v>
      </c>
      <c r="U15">
        <v>6</v>
      </c>
      <c r="W15" t="s">
        <v>549</v>
      </c>
      <c r="X15" t="str">
        <f t="shared" si="0"/>
        <v>SI5</v>
      </c>
      <c r="Y15">
        <f>VLOOKUP(X15,Mang_Elev!$Q:$R,2,FALSE)</f>
        <v>0.57599999999999996</v>
      </c>
    </row>
    <row r="16" spans="1:25" x14ac:dyDescent="0.25">
      <c r="A16" s="1">
        <v>45090</v>
      </c>
      <c r="B16" s="2">
        <v>0.5854166666666667</v>
      </c>
      <c r="C16" t="s">
        <v>420</v>
      </c>
      <c r="D16" t="s">
        <v>421</v>
      </c>
      <c r="E16" t="s">
        <v>25</v>
      </c>
      <c r="F16" t="s">
        <v>26</v>
      </c>
      <c r="G16">
        <v>5</v>
      </c>
      <c r="H16">
        <v>100</v>
      </c>
      <c r="I16">
        <v>32</v>
      </c>
      <c r="J16">
        <v>17</v>
      </c>
      <c r="K16">
        <v>32</v>
      </c>
      <c r="L16">
        <v>80</v>
      </c>
      <c r="M16" t="s">
        <v>50</v>
      </c>
      <c r="N16" t="s">
        <v>29</v>
      </c>
      <c r="O16" t="s">
        <v>29</v>
      </c>
      <c r="P16" t="s">
        <v>29</v>
      </c>
      <c r="Q16" t="s">
        <v>544</v>
      </c>
      <c r="R16">
        <v>1</v>
      </c>
      <c r="S16">
        <v>7</v>
      </c>
      <c r="T16">
        <v>24</v>
      </c>
      <c r="U16">
        <v>4.1399999999999997</v>
      </c>
      <c r="W16" t="s">
        <v>546</v>
      </c>
      <c r="X16" t="str">
        <f t="shared" si="0"/>
        <v>SI5</v>
      </c>
      <c r="Y16">
        <f>VLOOKUP(X16,Mang_Elev!$Q:$R,2,FALSE)</f>
        <v>0.57599999999999996</v>
      </c>
    </row>
    <row r="17" spans="1:25" x14ac:dyDescent="0.25">
      <c r="A17" s="1">
        <v>45090</v>
      </c>
      <c r="B17" s="2">
        <v>0.5854166666666667</v>
      </c>
      <c r="C17" t="s">
        <v>420</v>
      </c>
      <c r="D17" t="s">
        <v>421</v>
      </c>
      <c r="E17" t="s">
        <v>25</v>
      </c>
      <c r="F17" t="s">
        <v>26</v>
      </c>
      <c r="G17">
        <v>5</v>
      </c>
      <c r="H17">
        <v>100</v>
      </c>
      <c r="I17">
        <v>32</v>
      </c>
      <c r="J17">
        <v>17</v>
      </c>
      <c r="K17">
        <v>32</v>
      </c>
      <c r="L17">
        <v>80</v>
      </c>
      <c r="M17" t="s">
        <v>50</v>
      </c>
      <c r="N17" t="s">
        <v>29</v>
      </c>
      <c r="O17" t="s">
        <v>29</v>
      </c>
      <c r="P17" t="s">
        <v>29</v>
      </c>
      <c r="Q17" t="s">
        <v>544</v>
      </c>
      <c r="R17">
        <v>1</v>
      </c>
      <c r="S17">
        <v>6.5</v>
      </c>
      <c r="T17">
        <v>16</v>
      </c>
      <c r="U17">
        <v>3.54</v>
      </c>
      <c r="W17" t="s">
        <v>546</v>
      </c>
      <c r="X17" t="str">
        <f t="shared" si="0"/>
        <v>SI5</v>
      </c>
      <c r="Y17">
        <f>VLOOKUP(X17,Mang_Elev!$Q:$R,2,FALSE)</f>
        <v>0.57599999999999996</v>
      </c>
    </row>
    <row r="18" spans="1:25" x14ac:dyDescent="0.25">
      <c r="A18" s="1">
        <v>45058</v>
      </c>
      <c r="B18" s="2">
        <v>0.49722222222222223</v>
      </c>
      <c r="C18" t="s">
        <v>420</v>
      </c>
      <c r="D18" t="s">
        <v>425</v>
      </c>
      <c r="E18" t="s">
        <v>25</v>
      </c>
      <c r="F18" t="s">
        <v>26</v>
      </c>
      <c r="G18">
        <v>1</v>
      </c>
      <c r="H18">
        <v>100</v>
      </c>
      <c r="I18">
        <v>16</v>
      </c>
      <c r="J18">
        <v>4</v>
      </c>
      <c r="K18">
        <v>30</v>
      </c>
      <c r="L18">
        <v>50</v>
      </c>
      <c r="M18" t="s">
        <v>50</v>
      </c>
      <c r="N18" t="s">
        <v>29</v>
      </c>
      <c r="O18" t="s">
        <v>50</v>
      </c>
      <c r="P18" t="s">
        <v>29</v>
      </c>
      <c r="Q18" t="s">
        <v>544</v>
      </c>
      <c r="R18">
        <v>2</v>
      </c>
      <c r="S18">
        <v>6</v>
      </c>
      <c r="T18">
        <v>37</v>
      </c>
      <c r="U18">
        <v>3.2</v>
      </c>
      <c r="V18" t="s">
        <v>550</v>
      </c>
      <c r="X18" t="str">
        <f t="shared" si="0"/>
        <v>SI1</v>
      </c>
      <c r="Y18">
        <f>VLOOKUP(X18,Mang_Elev!$Q:$R,2,FALSE)</f>
        <v>0.56899999999999995</v>
      </c>
    </row>
    <row r="19" spans="1:25" x14ac:dyDescent="0.25">
      <c r="A19" s="1">
        <v>45058</v>
      </c>
      <c r="B19" s="2">
        <v>0.49722222222222223</v>
      </c>
      <c r="C19" t="s">
        <v>420</v>
      </c>
      <c r="D19" t="s">
        <v>425</v>
      </c>
      <c r="E19" t="s">
        <v>25</v>
      </c>
      <c r="F19" t="s">
        <v>26</v>
      </c>
      <c r="G19">
        <v>1</v>
      </c>
      <c r="H19">
        <v>100</v>
      </c>
      <c r="I19">
        <v>16</v>
      </c>
      <c r="J19">
        <v>4</v>
      </c>
      <c r="K19">
        <v>30</v>
      </c>
      <c r="L19">
        <v>50</v>
      </c>
      <c r="M19" t="s">
        <v>50</v>
      </c>
      <c r="N19" t="s">
        <v>29</v>
      </c>
      <c r="O19" t="s">
        <v>50</v>
      </c>
      <c r="P19" t="s">
        <v>29</v>
      </c>
      <c r="Q19" t="s">
        <v>544</v>
      </c>
      <c r="R19">
        <v>12</v>
      </c>
      <c r="S19">
        <v>12.5</v>
      </c>
      <c r="T19">
        <v>258</v>
      </c>
      <c r="U19">
        <v>4.5</v>
      </c>
      <c r="V19" t="s">
        <v>550</v>
      </c>
      <c r="X19" t="str">
        <f t="shared" si="0"/>
        <v>SI1</v>
      </c>
      <c r="Y19">
        <f>VLOOKUP(X19,Mang_Elev!$Q:$R,2,FALSE)</f>
        <v>0.56899999999999995</v>
      </c>
    </row>
    <row r="20" spans="1:25" x14ac:dyDescent="0.25">
      <c r="A20" s="1">
        <v>45058</v>
      </c>
      <c r="B20" s="2">
        <v>0.49722222222222223</v>
      </c>
      <c r="C20" t="s">
        <v>420</v>
      </c>
      <c r="D20" t="s">
        <v>425</v>
      </c>
      <c r="E20" t="s">
        <v>25</v>
      </c>
      <c r="F20" t="s">
        <v>26</v>
      </c>
      <c r="G20">
        <v>1</v>
      </c>
      <c r="H20">
        <v>100</v>
      </c>
      <c r="I20">
        <v>16</v>
      </c>
      <c r="J20">
        <v>4</v>
      </c>
      <c r="K20">
        <v>30</v>
      </c>
      <c r="L20">
        <v>50</v>
      </c>
      <c r="M20" t="s">
        <v>50</v>
      </c>
      <c r="N20" t="s">
        <v>29</v>
      </c>
      <c r="O20" t="s">
        <v>50</v>
      </c>
      <c r="P20" t="s">
        <v>29</v>
      </c>
      <c r="Q20" t="s">
        <v>544</v>
      </c>
      <c r="R20">
        <v>4</v>
      </c>
      <c r="S20">
        <v>6.5</v>
      </c>
      <c r="T20">
        <v>43.5</v>
      </c>
      <c r="U20">
        <v>3.6</v>
      </c>
      <c r="V20" t="s">
        <v>550</v>
      </c>
      <c r="X20" t="str">
        <f t="shared" si="0"/>
        <v>SI1</v>
      </c>
      <c r="Y20">
        <f>VLOOKUP(X20,Mang_Elev!$Q:$R,2,FALSE)</f>
        <v>0.56899999999999995</v>
      </c>
    </row>
    <row r="21" spans="1:25" x14ac:dyDescent="0.25">
      <c r="A21" s="1">
        <v>45058</v>
      </c>
      <c r="B21" s="2">
        <v>0.49722222222222223</v>
      </c>
      <c r="C21" t="s">
        <v>420</v>
      </c>
      <c r="D21" t="s">
        <v>425</v>
      </c>
      <c r="E21" t="s">
        <v>25</v>
      </c>
      <c r="F21" t="s">
        <v>26</v>
      </c>
      <c r="G21">
        <v>1</v>
      </c>
      <c r="H21">
        <v>100</v>
      </c>
      <c r="I21">
        <v>16</v>
      </c>
      <c r="J21">
        <v>4</v>
      </c>
      <c r="K21">
        <v>30</v>
      </c>
      <c r="L21">
        <v>50</v>
      </c>
      <c r="M21" t="s">
        <v>50</v>
      </c>
      <c r="N21" t="s">
        <v>29</v>
      </c>
      <c r="O21" t="s">
        <v>50</v>
      </c>
      <c r="P21" t="s">
        <v>29</v>
      </c>
      <c r="Q21" t="s">
        <v>544</v>
      </c>
      <c r="R21">
        <v>8</v>
      </c>
      <c r="S21">
        <v>10.5</v>
      </c>
      <c r="T21">
        <v>96</v>
      </c>
      <c r="U21">
        <v>3.1</v>
      </c>
      <c r="V21" t="s">
        <v>550</v>
      </c>
      <c r="X21" t="str">
        <f t="shared" si="0"/>
        <v>SI1</v>
      </c>
      <c r="Y21">
        <f>VLOOKUP(X21,Mang_Elev!$Q:$R,2,FALSE)</f>
        <v>0.56899999999999995</v>
      </c>
    </row>
    <row r="22" spans="1:25" x14ac:dyDescent="0.25">
      <c r="A22" s="1">
        <v>45058</v>
      </c>
      <c r="B22" s="2">
        <v>0.49722222222222223</v>
      </c>
      <c r="C22" t="s">
        <v>420</v>
      </c>
      <c r="D22" t="s">
        <v>425</v>
      </c>
      <c r="E22" t="s">
        <v>25</v>
      </c>
      <c r="F22" t="s">
        <v>26</v>
      </c>
      <c r="G22">
        <v>1</v>
      </c>
      <c r="H22">
        <v>100</v>
      </c>
      <c r="I22">
        <v>16</v>
      </c>
      <c r="J22">
        <v>4</v>
      </c>
      <c r="K22">
        <v>30</v>
      </c>
      <c r="L22">
        <v>50</v>
      </c>
      <c r="M22" t="s">
        <v>50</v>
      </c>
      <c r="N22" t="s">
        <v>29</v>
      </c>
      <c r="O22" t="s">
        <v>50</v>
      </c>
      <c r="P22" t="s">
        <v>29</v>
      </c>
      <c r="Q22" t="s">
        <v>544</v>
      </c>
      <c r="R22">
        <v>4</v>
      </c>
      <c r="S22">
        <v>7</v>
      </c>
      <c r="T22">
        <v>44</v>
      </c>
      <c r="U22">
        <v>3.8</v>
      </c>
      <c r="V22" t="s">
        <v>550</v>
      </c>
      <c r="X22" t="str">
        <f t="shared" si="0"/>
        <v>SI1</v>
      </c>
      <c r="Y22">
        <f>VLOOKUP(X22,Mang_Elev!$Q:$R,2,FALSE)</f>
        <v>0.56899999999999995</v>
      </c>
    </row>
    <row r="23" spans="1:25" x14ac:dyDescent="0.25">
      <c r="A23" s="1">
        <v>45058</v>
      </c>
      <c r="B23" s="2">
        <v>0.53333333333333333</v>
      </c>
      <c r="C23" t="s">
        <v>420</v>
      </c>
      <c r="D23" t="s">
        <v>425</v>
      </c>
      <c r="E23" t="s">
        <v>25</v>
      </c>
      <c r="F23" t="s">
        <v>26</v>
      </c>
      <c r="G23">
        <v>2</v>
      </c>
      <c r="H23">
        <v>100</v>
      </c>
      <c r="I23">
        <v>9</v>
      </c>
      <c r="J23">
        <v>0</v>
      </c>
      <c r="K23">
        <v>32</v>
      </c>
      <c r="L23">
        <v>60</v>
      </c>
      <c r="M23" t="s">
        <v>50</v>
      </c>
      <c r="N23" t="s">
        <v>29</v>
      </c>
      <c r="O23" t="s">
        <v>50</v>
      </c>
      <c r="P23" t="s">
        <v>29</v>
      </c>
      <c r="Q23" t="s">
        <v>544</v>
      </c>
      <c r="R23">
        <v>4</v>
      </c>
      <c r="S23">
        <v>11.5</v>
      </c>
      <c r="T23">
        <v>81</v>
      </c>
      <c r="U23">
        <v>4.5999999999999996</v>
      </c>
      <c r="V23" t="s">
        <v>551</v>
      </c>
      <c r="X23" t="str">
        <f t="shared" si="0"/>
        <v>SI2</v>
      </c>
      <c r="Y23">
        <f>VLOOKUP(X23,Mang_Elev!$Q:$R,2,FALSE)</f>
        <v>0.56000000000000005</v>
      </c>
    </row>
    <row r="24" spans="1:25" x14ac:dyDescent="0.25">
      <c r="A24" s="1">
        <v>45058</v>
      </c>
      <c r="B24" s="2">
        <v>0.53333333333333333</v>
      </c>
      <c r="C24" t="s">
        <v>420</v>
      </c>
      <c r="D24" t="s">
        <v>425</v>
      </c>
      <c r="E24" t="s">
        <v>25</v>
      </c>
      <c r="F24" t="s">
        <v>26</v>
      </c>
      <c r="G24">
        <v>2</v>
      </c>
      <c r="H24">
        <v>100</v>
      </c>
      <c r="I24">
        <v>9</v>
      </c>
      <c r="J24">
        <v>0</v>
      </c>
      <c r="K24">
        <v>32</v>
      </c>
      <c r="L24">
        <v>60</v>
      </c>
      <c r="M24" t="s">
        <v>50</v>
      </c>
      <c r="N24" t="s">
        <v>29</v>
      </c>
      <c r="O24" t="s">
        <v>50</v>
      </c>
      <c r="P24" t="s">
        <v>29</v>
      </c>
      <c r="Q24" t="s">
        <v>544</v>
      </c>
      <c r="R24">
        <v>5</v>
      </c>
      <c r="S24">
        <v>20</v>
      </c>
      <c r="T24">
        <v>132</v>
      </c>
      <c r="U24">
        <v>5.0999999999999996</v>
      </c>
      <c r="V24" t="s">
        <v>551</v>
      </c>
      <c r="W24" t="s">
        <v>552</v>
      </c>
      <c r="X24" t="str">
        <f t="shared" si="0"/>
        <v>SI2</v>
      </c>
      <c r="Y24">
        <f>VLOOKUP(X24,Mang_Elev!$Q:$R,2,FALSE)</f>
        <v>0.56000000000000005</v>
      </c>
    </row>
    <row r="25" spans="1:25" x14ac:dyDescent="0.25">
      <c r="A25" s="1">
        <v>45058</v>
      </c>
      <c r="B25" s="2">
        <v>0.53333333333333333</v>
      </c>
      <c r="C25" t="s">
        <v>420</v>
      </c>
      <c r="D25" t="s">
        <v>425</v>
      </c>
      <c r="E25" t="s">
        <v>25</v>
      </c>
      <c r="F25" t="s">
        <v>26</v>
      </c>
      <c r="G25">
        <v>2</v>
      </c>
      <c r="H25">
        <v>100</v>
      </c>
      <c r="I25">
        <v>9</v>
      </c>
      <c r="J25">
        <v>0</v>
      </c>
      <c r="K25">
        <v>32</v>
      </c>
      <c r="L25">
        <v>60</v>
      </c>
      <c r="M25" t="s">
        <v>50</v>
      </c>
      <c r="N25" t="s">
        <v>29</v>
      </c>
      <c r="O25" t="s">
        <v>50</v>
      </c>
      <c r="P25" t="s">
        <v>29</v>
      </c>
      <c r="Q25" t="s">
        <v>544</v>
      </c>
      <c r="R25">
        <v>5</v>
      </c>
      <c r="S25">
        <v>9</v>
      </c>
      <c r="T25">
        <v>147</v>
      </c>
      <c r="U25">
        <v>4</v>
      </c>
      <c r="V25" t="s">
        <v>551</v>
      </c>
      <c r="X25" t="str">
        <f t="shared" si="0"/>
        <v>SI2</v>
      </c>
      <c r="Y25">
        <f>VLOOKUP(X25,Mang_Elev!$Q:$R,2,FALSE)</f>
        <v>0.56000000000000005</v>
      </c>
    </row>
    <row r="26" spans="1:25" x14ac:dyDescent="0.25">
      <c r="A26" s="1">
        <v>45058</v>
      </c>
      <c r="B26" s="2">
        <v>0.53333333333333333</v>
      </c>
      <c r="C26" t="s">
        <v>420</v>
      </c>
      <c r="D26" t="s">
        <v>425</v>
      </c>
      <c r="E26" t="s">
        <v>25</v>
      </c>
      <c r="F26" t="s">
        <v>26</v>
      </c>
      <c r="G26">
        <v>2</v>
      </c>
      <c r="H26">
        <v>100</v>
      </c>
      <c r="I26">
        <v>9</v>
      </c>
      <c r="J26">
        <v>0</v>
      </c>
      <c r="K26">
        <v>32</v>
      </c>
      <c r="L26">
        <v>60</v>
      </c>
      <c r="M26" t="s">
        <v>50</v>
      </c>
      <c r="N26" t="s">
        <v>29</v>
      </c>
      <c r="O26" t="s">
        <v>50</v>
      </c>
      <c r="P26" t="s">
        <v>29</v>
      </c>
      <c r="Q26" t="s">
        <v>544</v>
      </c>
      <c r="R26">
        <v>4</v>
      </c>
      <c r="S26">
        <v>16</v>
      </c>
      <c r="T26">
        <v>140</v>
      </c>
      <c r="U26">
        <v>5.2</v>
      </c>
      <c r="V26" t="s">
        <v>551</v>
      </c>
      <c r="X26" t="str">
        <f t="shared" si="0"/>
        <v>SI2</v>
      </c>
      <c r="Y26">
        <f>VLOOKUP(X26,Mang_Elev!$Q:$R,2,FALSE)</f>
        <v>0.56000000000000005</v>
      </c>
    </row>
    <row r="27" spans="1:25" x14ac:dyDescent="0.25">
      <c r="A27" s="1">
        <v>45058</v>
      </c>
      <c r="B27" s="2">
        <v>0.53333333333333333</v>
      </c>
      <c r="C27" t="s">
        <v>420</v>
      </c>
      <c r="D27" t="s">
        <v>425</v>
      </c>
      <c r="E27" t="s">
        <v>25</v>
      </c>
      <c r="F27" t="s">
        <v>26</v>
      </c>
      <c r="G27">
        <v>2</v>
      </c>
      <c r="H27">
        <v>100</v>
      </c>
      <c r="I27">
        <v>9</v>
      </c>
      <c r="J27">
        <v>0</v>
      </c>
      <c r="K27">
        <v>32</v>
      </c>
      <c r="L27">
        <v>60</v>
      </c>
      <c r="M27" t="s">
        <v>50</v>
      </c>
      <c r="N27" t="s">
        <v>29</v>
      </c>
      <c r="O27" t="s">
        <v>50</v>
      </c>
      <c r="P27" t="s">
        <v>29</v>
      </c>
      <c r="Q27" t="s">
        <v>544</v>
      </c>
      <c r="R27">
        <v>4</v>
      </c>
      <c r="S27">
        <v>12</v>
      </c>
      <c r="T27">
        <v>65</v>
      </c>
      <c r="U27">
        <v>5</v>
      </c>
      <c r="V27" t="s">
        <v>551</v>
      </c>
      <c r="X27" t="str">
        <f t="shared" si="0"/>
        <v>SI2</v>
      </c>
      <c r="Y27">
        <f>VLOOKUP(X27,Mang_Elev!$Q:$R,2,FALSE)</f>
        <v>0.56000000000000005</v>
      </c>
    </row>
    <row r="28" spans="1:25" x14ac:dyDescent="0.25">
      <c r="A28" s="1">
        <v>45048</v>
      </c>
      <c r="B28" s="2">
        <v>0.53402777777777777</v>
      </c>
      <c r="C28" t="s">
        <v>420</v>
      </c>
      <c r="D28" t="s">
        <v>426</v>
      </c>
      <c r="E28" t="s">
        <v>25</v>
      </c>
      <c r="F28" t="s">
        <v>43</v>
      </c>
      <c r="G28">
        <v>4</v>
      </c>
      <c r="H28">
        <v>100</v>
      </c>
      <c r="I28">
        <v>7</v>
      </c>
      <c r="J28">
        <v>102</v>
      </c>
      <c r="K28">
        <v>4</v>
      </c>
      <c r="L28">
        <v>45</v>
      </c>
      <c r="M28" t="s">
        <v>50</v>
      </c>
      <c r="N28" t="s">
        <v>29</v>
      </c>
      <c r="O28" t="s">
        <v>29</v>
      </c>
      <c r="P28" t="s">
        <v>29</v>
      </c>
      <c r="Q28" t="s">
        <v>544</v>
      </c>
      <c r="R28">
        <v>5</v>
      </c>
      <c r="S28">
        <v>13.5</v>
      </c>
      <c r="T28">
        <v>104.9</v>
      </c>
      <c r="U28">
        <v>6</v>
      </c>
      <c r="V28" t="s">
        <v>553</v>
      </c>
      <c r="X28" t="str">
        <f t="shared" si="0"/>
        <v>AI4</v>
      </c>
      <c r="Y28">
        <f>VLOOKUP(X28,Mang_Elev!$Q:$R,2,FALSE)</f>
        <v>0.51400000000000001</v>
      </c>
    </row>
    <row r="29" spans="1:25" x14ac:dyDescent="0.25">
      <c r="A29" s="1">
        <v>45048</v>
      </c>
      <c r="B29" s="2">
        <v>0.53402777777777777</v>
      </c>
      <c r="C29" t="s">
        <v>420</v>
      </c>
      <c r="D29" t="s">
        <v>426</v>
      </c>
      <c r="E29" t="s">
        <v>25</v>
      </c>
      <c r="F29" t="s">
        <v>43</v>
      </c>
      <c r="G29">
        <v>4</v>
      </c>
      <c r="H29">
        <v>100</v>
      </c>
      <c r="I29">
        <v>7</v>
      </c>
      <c r="J29">
        <v>102</v>
      </c>
      <c r="K29">
        <v>4</v>
      </c>
      <c r="L29">
        <v>45</v>
      </c>
      <c r="M29" t="s">
        <v>50</v>
      </c>
      <c r="N29" t="s">
        <v>29</v>
      </c>
      <c r="O29" t="s">
        <v>29</v>
      </c>
      <c r="P29" t="s">
        <v>29</v>
      </c>
      <c r="Q29" t="s">
        <v>544</v>
      </c>
      <c r="R29">
        <v>14</v>
      </c>
      <c r="S29">
        <v>15.5</v>
      </c>
      <c r="T29">
        <f>114.5+48.9</f>
        <v>163.4</v>
      </c>
      <c r="U29">
        <v>6</v>
      </c>
      <c r="V29" t="s">
        <v>553</v>
      </c>
      <c r="X29" t="str">
        <f t="shared" si="0"/>
        <v>AI4</v>
      </c>
      <c r="Y29">
        <f>VLOOKUP(X29,Mang_Elev!$Q:$R,2,FALSE)</f>
        <v>0.51400000000000001</v>
      </c>
    </row>
    <row r="30" spans="1:25" x14ac:dyDescent="0.25">
      <c r="A30" s="1">
        <v>45048</v>
      </c>
      <c r="B30" s="2">
        <v>0.53402777777777777</v>
      </c>
      <c r="C30" t="s">
        <v>420</v>
      </c>
      <c r="D30" t="s">
        <v>426</v>
      </c>
      <c r="E30" t="s">
        <v>25</v>
      </c>
      <c r="F30" t="s">
        <v>43</v>
      </c>
      <c r="G30">
        <v>4</v>
      </c>
      <c r="H30">
        <v>100</v>
      </c>
      <c r="I30">
        <v>7</v>
      </c>
      <c r="J30">
        <v>102</v>
      </c>
      <c r="K30">
        <v>4</v>
      </c>
      <c r="L30">
        <v>45</v>
      </c>
      <c r="M30" t="s">
        <v>50</v>
      </c>
      <c r="N30" t="s">
        <v>29</v>
      </c>
      <c r="O30" t="s">
        <v>29</v>
      </c>
      <c r="P30" t="s">
        <v>29</v>
      </c>
      <c r="Q30" t="s">
        <v>544</v>
      </c>
      <c r="R30">
        <v>1</v>
      </c>
      <c r="S30">
        <v>4.5</v>
      </c>
      <c r="T30">
        <v>21.1</v>
      </c>
      <c r="U30">
        <v>4.5</v>
      </c>
      <c r="V30" t="s">
        <v>553</v>
      </c>
      <c r="X30" t="str">
        <f t="shared" si="0"/>
        <v>AI4</v>
      </c>
      <c r="Y30">
        <f>VLOOKUP(X30,Mang_Elev!$Q:$R,2,FALSE)</f>
        <v>0.51400000000000001</v>
      </c>
    </row>
    <row r="31" spans="1:25" x14ac:dyDescent="0.25">
      <c r="A31" s="1">
        <v>45048</v>
      </c>
      <c r="B31" s="2">
        <v>0.53402777777777777</v>
      </c>
      <c r="C31" t="s">
        <v>420</v>
      </c>
      <c r="D31" t="s">
        <v>426</v>
      </c>
      <c r="E31" t="s">
        <v>25</v>
      </c>
      <c r="F31" t="s">
        <v>43</v>
      </c>
      <c r="G31">
        <v>4</v>
      </c>
      <c r="H31">
        <v>100</v>
      </c>
      <c r="I31">
        <v>7</v>
      </c>
      <c r="J31">
        <v>102</v>
      </c>
      <c r="K31">
        <v>4</v>
      </c>
      <c r="L31">
        <v>45</v>
      </c>
      <c r="M31" t="s">
        <v>50</v>
      </c>
      <c r="N31" t="s">
        <v>29</v>
      </c>
      <c r="O31" t="s">
        <v>29</v>
      </c>
      <c r="P31" t="s">
        <v>29</v>
      </c>
      <c r="Q31" t="s">
        <v>544</v>
      </c>
      <c r="R31">
        <v>2</v>
      </c>
      <c r="S31">
        <v>3.5</v>
      </c>
      <c r="T31">
        <v>19.7</v>
      </c>
      <c r="U31">
        <v>5</v>
      </c>
      <c r="V31" t="s">
        <v>553</v>
      </c>
      <c r="X31" t="str">
        <f t="shared" si="0"/>
        <v>AI4</v>
      </c>
      <c r="Y31">
        <f>VLOOKUP(X31,Mang_Elev!$Q:$R,2,FALSE)</f>
        <v>0.51400000000000001</v>
      </c>
    </row>
    <row r="32" spans="1:25" x14ac:dyDescent="0.25">
      <c r="A32" s="1">
        <v>45048</v>
      </c>
      <c r="B32" s="2">
        <v>0.53402777777777777</v>
      </c>
      <c r="C32" t="s">
        <v>420</v>
      </c>
      <c r="D32" t="s">
        <v>426</v>
      </c>
      <c r="E32" t="s">
        <v>25</v>
      </c>
      <c r="F32" t="s">
        <v>43</v>
      </c>
      <c r="G32">
        <v>4</v>
      </c>
      <c r="H32">
        <v>100</v>
      </c>
      <c r="I32">
        <v>7</v>
      </c>
      <c r="J32">
        <v>102</v>
      </c>
      <c r="K32">
        <v>4</v>
      </c>
      <c r="L32">
        <v>45</v>
      </c>
      <c r="M32" t="s">
        <v>50</v>
      </c>
      <c r="N32" t="s">
        <v>29</v>
      </c>
      <c r="O32" t="s">
        <v>29</v>
      </c>
      <c r="P32" t="s">
        <v>29</v>
      </c>
      <c r="Q32" t="s">
        <v>544</v>
      </c>
      <c r="R32">
        <v>1</v>
      </c>
      <c r="S32">
        <v>3.3</v>
      </c>
      <c r="T32">
        <v>17</v>
      </c>
      <c r="U32">
        <v>3.8</v>
      </c>
      <c r="V32" t="s">
        <v>553</v>
      </c>
      <c r="X32" t="str">
        <f t="shared" si="0"/>
        <v>AI4</v>
      </c>
      <c r="Y32">
        <f>VLOOKUP(X32,Mang_Elev!$Q:$R,2,FALSE)</f>
        <v>0.51400000000000001</v>
      </c>
    </row>
    <row r="33" spans="1:25" x14ac:dyDescent="0.25">
      <c r="A33" s="1">
        <v>45054</v>
      </c>
      <c r="B33" s="2">
        <v>0.57500000000000007</v>
      </c>
      <c r="C33" t="s">
        <v>420</v>
      </c>
      <c r="D33" t="s">
        <v>428</v>
      </c>
      <c r="E33" t="s">
        <v>25</v>
      </c>
      <c r="F33" t="s">
        <v>43</v>
      </c>
      <c r="G33">
        <v>5</v>
      </c>
      <c r="H33">
        <v>100</v>
      </c>
      <c r="I33">
        <v>42</v>
      </c>
      <c r="J33">
        <v>3</v>
      </c>
      <c r="K33">
        <v>28</v>
      </c>
      <c r="L33">
        <v>80</v>
      </c>
      <c r="M33" t="s">
        <v>29</v>
      </c>
      <c r="N33" t="s">
        <v>29</v>
      </c>
      <c r="O33" t="s">
        <v>29</v>
      </c>
      <c r="P33" t="s">
        <v>29</v>
      </c>
      <c r="Q33" t="s">
        <v>544</v>
      </c>
      <c r="R33">
        <v>1</v>
      </c>
      <c r="S33">
        <v>13.1</v>
      </c>
      <c r="T33">
        <v>66</v>
      </c>
      <c r="U33">
        <v>4</v>
      </c>
      <c r="V33" t="s">
        <v>554</v>
      </c>
      <c r="W33" t="s">
        <v>555</v>
      </c>
      <c r="X33" t="str">
        <f t="shared" si="0"/>
        <v>AI5</v>
      </c>
      <c r="Y33">
        <f>VLOOKUP(X33,Mang_Elev!$Q:$R,2,FALSE)</f>
        <v>0.54</v>
      </c>
    </row>
    <row r="34" spans="1:25" x14ac:dyDescent="0.25">
      <c r="A34" s="1">
        <v>45054</v>
      </c>
      <c r="B34" s="2">
        <v>0.57500000000000007</v>
      </c>
      <c r="C34" t="s">
        <v>420</v>
      </c>
      <c r="D34" t="s">
        <v>428</v>
      </c>
      <c r="E34" t="s">
        <v>25</v>
      </c>
      <c r="F34" t="s">
        <v>43</v>
      </c>
      <c r="G34">
        <v>5</v>
      </c>
      <c r="H34">
        <v>100</v>
      </c>
      <c r="I34">
        <v>42</v>
      </c>
      <c r="J34">
        <v>3</v>
      </c>
      <c r="K34">
        <v>28</v>
      </c>
      <c r="L34">
        <v>80</v>
      </c>
      <c r="M34" t="s">
        <v>29</v>
      </c>
      <c r="N34" t="s">
        <v>29</v>
      </c>
      <c r="O34" t="s">
        <v>29</v>
      </c>
      <c r="P34" t="s">
        <v>29</v>
      </c>
      <c r="Q34" t="s">
        <v>544</v>
      </c>
      <c r="R34">
        <v>1</v>
      </c>
      <c r="S34">
        <v>18.7</v>
      </c>
      <c r="T34">
        <v>62</v>
      </c>
      <c r="U34">
        <v>7</v>
      </c>
      <c r="V34" t="s">
        <v>554</v>
      </c>
      <c r="W34" t="s">
        <v>556</v>
      </c>
      <c r="X34" t="str">
        <f t="shared" si="0"/>
        <v>AI5</v>
      </c>
      <c r="Y34">
        <f>VLOOKUP(X34,Mang_Elev!$Q:$R,2,FALSE)</f>
        <v>0.54</v>
      </c>
    </row>
    <row r="35" spans="1:25" x14ac:dyDescent="0.25">
      <c r="A35" s="1">
        <v>45054</v>
      </c>
      <c r="B35" s="2">
        <v>0.57500000000000007</v>
      </c>
      <c r="C35" t="s">
        <v>420</v>
      </c>
      <c r="D35" t="s">
        <v>428</v>
      </c>
      <c r="E35" t="s">
        <v>25</v>
      </c>
      <c r="F35" t="s">
        <v>43</v>
      </c>
      <c r="G35">
        <v>5</v>
      </c>
      <c r="H35">
        <v>100</v>
      </c>
      <c r="I35">
        <v>42</v>
      </c>
      <c r="J35">
        <v>3</v>
      </c>
      <c r="K35">
        <v>28</v>
      </c>
      <c r="L35">
        <v>80</v>
      </c>
      <c r="M35" t="s">
        <v>29</v>
      </c>
      <c r="N35" t="s">
        <v>29</v>
      </c>
      <c r="O35" t="s">
        <v>29</v>
      </c>
      <c r="P35" t="s">
        <v>29</v>
      </c>
      <c r="Q35" t="s">
        <v>544</v>
      </c>
      <c r="R35">
        <v>1</v>
      </c>
      <c r="S35">
        <v>15.5</v>
      </c>
      <c r="T35">
        <v>52.3</v>
      </c>
      <c r="U35">
        <v>6.2</v>
      </c>
      <c r="V35" t="s">
        <v>554</v>
      </c>
      <c r="W35" t="s">
        <v>556</v>
      </c>
      <c r="X35" t="str">
        <f t="shared" si="0"/>
        <v>AI5</v>
      </c>
      <c r="Y35">
        <f>VLOOKUP(X35,Mang_Elev!$Q:$R,2,FALSE)</f>
        <v>0.54</v>
      </c>
    </row>
    <row r="36" spans="1:25" x14ac:dyDescent="0.25">
      <c r="A36" s="1">
        <v>45054</v>
      </c>
      <c r="B36" s="2">
        <v>0.57500000000000007</v>
      </c>
      <c r="C36" t="s">
        <v>420</v>
      </c>
      <c r="D36" t="s">
        <v>428</v>
      </c>
      <c r="E36" t="s">
        <v>25</v>
      </c>
      <c r="F36" t="s">
        <v>43</v>
      </c>
      <c r="G36">
        <v>5</v>
      </c>
      <c r="H36">
        <v>100</v>
      </c>
      <c r="I36">
        <v>42</v>
      </c>
      <c r="J36">
        <v>3</v>
      </c>
      <c r="K36">
        <v>28</v>
      </c>
      <c r="L36">
        <v>80</v>
      </c>
      <c r="M36" t="s">
        <v>29</v>
      </c>
      <c r="N36" t="s">
        <v>29</v>
      </c>
      <c r="O36" t="s">
        <v>29</v>
      </c>
      <c r="P36" t="s">
        <v>29</v>
      </c>
      <c r="Q36" t="s">
        <v>544</v>
      </c>
      <c r="R36">
        <v>1</v>
      </c>
      <c r="S36">
        <v>9.6999999999999993</v>
      </c>
      <c r="T36">
        <v>36.799999999999997</v>
      </c>
      <c r="U36">
        <v>4</v>
      </c>
      <c r="V36" t="s">
        <v>554</v>
      </c>
      <c r="W36" t="s">
        <v>556</v>
      </c>
      <c r="X36" t="str">
        <f t="shared" si="0"/>
        <v>AI5</v>
      </c>
      <c r="Y36">
        <f>VLOOKUP(X36,Mang_Elev!$Q:$R,2,FALSE)</f>
        <v>0.54</v>
      </c>
    </row>
    <row r="37" spans="1:25" x14ac:dyDescent="0.25">
      <c r="A37" s="1">
        <v>45054</v>
      </c>
      <c r="B37" s="2">
        <v>0.57500000000000007</v>
      </c>
      <c r="C37" t="s">
        <v>420</v>
      </c>
      <c r="D37" t="s">
        <v>428</v>
      </c>
      <c r="E37" t="s">
        <v>25</v>
      </c>
      <c r="F37" t="s">
        <v>43</v>
      </c>
      <c r="G37">
        <v>5</v>
      </c>
      <c r="H37">
        <v>100</v>
      </c>
      <c r="I37">
        <v>42</v>
      </c>
      <c r="J37">
        <v>3</v>
      </c>
      <c r="K37">
        <v>28</v>
      </c>
      <c r="L37">
        <v>80</v>
      </c>
      <c r="M37" t="s">
        <v>29</v>
      </c>
      <c r="N37" t="s">
        <v>29</v>
      </c>
      <c r="O37" t="s">
        <v>29</v>
      </c>
      <c r="P37" t="s">
        <v>29</v>
      </c>
      <c r="Q37" t="s">
        <v>544</v>
      </c>
      <c r="R37">
        <v>1</v>
      </c>
      <c r="S37">
        <v>8.6</v>
      </c>
      <c r="T37">
        <v>33.5</v>
      </c>
      <c r="U37">
        <v>5</v>
      </c>
      <c r="V37" t="s">
        <v>554</v>
      </c>
      <c r="X37" t="str">
        <f t="shared" si="0"/>
        <v>AI5</v>
      </c>
      <c r="Y37">
        <f>VLOOKUP(X37,Mang_Elev!$Q:$R,2,FALSE)</f>
        <v>0.54</v>
      </c>
    </row>
    <row r="38" spans="1:25" x14ac:dyDescent="0.25">
      <c r="A38" s="1">
        <v>45058</v>
      </c>
      <c r="B38" s="2">
        <v>0.59027777777777779</v>
      </c>
      <c r="C38" t="s">
        <v>420</v>
      </c>
      <c r="D38" t="s">
        <v>425</v>
      </c>
      <c r="E38" t="s">
        <v>25</v>
      </c>
      <c r="F38" t="s">
        <v>26</v>
      </c>
      <c r="G38">
        <v>3</v>
      </c>
      <c r="H38">
        <v>100</v>
      </c>
      <c r="I38">
        <v>9</v>
      </c>
      <c r="J38">
        <v>0</v>
      </c>
      <c r="K38">
        <v>27</v>
      </c>
      <c r="L38">
        <v>30</v>
      </c>
      <c r="M38" t="s">
        <v>50</v>
      </c>
      <c r="N38" t="s">
        <v>29</v>
      </c>
      <c r="O38" t="s">
        <v>29</v>
      </c>
      <c r="P38" t="s">
        <v>29</v>
      </c>
      <c r="Q38" t="s">
        <v>544</v>
      </c>
      <c r="R38">
        <v>2</v>
      </c>
      <c r="S38">
        <v>14.5</v>
      </c>
      <c r="T38">
        <v>59</v>
      </c>
      <c r="U38">
        <v>4.9000000000000004</v>
      </c>
      <c r="V38" t="s">
        <v>557</v>
      </c>
      <c r="X38" t="str">
        <f t="shared" si="0"/>
        <v>SI3</v>
      </c>
      <c r="Y38">
        <f>VLOOKUP(X38,Mang_Elev!$Q:$R,2,FALSE)</f>
        <v>0.68899999999999995</v>
      </c>
    </row>
    <row r="39" spans="1:25" x14ac:dyDescent="0.25">
      <c r="A39" s="1">
        <v>45058</v>
      </c>
      <c r="B39" s="2">
        <v>0.59027777777777779</v>
      </c>
      <c r="C39" t="s">
        <v>420</v>
      </c>
      <c r="D39" t="s">
        <v>425</v>
      </c>
      <c r="E39" t="s">
        <v>25</v>
      </c>
      <c r="F39" t="s">
        <v>26</v>
      </c>
      <c r="G39">
        <v>3</v>
      </c>
      <c r="H39">
        <v>100</v>
      </c>
      <c r="I39">
        <v>9</v>
      </c>
      <c r="J39">
        <v>0</v>
      </c>
      <c r="K39">
        <v>27</v>
      </c>
      <c r="L39">
        <v>30</v>
      </c>
      <c r="M39" t="s">
        <v>50</v>
      </c>
      <c r="N39" t="s">
        <v>29</v>
      </c>
      <c r="O39" t="s">
        <v>29</v>
      </c>
      <c r="P39" t="s">
        <v>29</v>
      </c>
      <c r="Q39" t="s">
        <v>544</v>
      </c>
      <c r="R39">
        <v>1</v>
      </c>
      <c r="S39">
        <v>21.5</v>
      </c>
      <c r="T39">
        <v>98</v>
      </c>
      <c r="U39">
        <v>8</v>
      </c>
      <c r="V39" t="s">
        <v>557</v>
      </c>
      <c r="W39" t="s">
        <v>556</v>
      </c>
      <c r="X39" t="str">
        <f t="shared" si="0"/>
        <v>SI3</v>
      </c>
      <c r="Y39">
        <f>VLOOKUP(X39,Mang_Elev!$Q:$R,2,FALSE)</f>
        <v>0.68899999999999995</v>
      </c>
    </row>
    <row r="40" spans="1:25" x14ac:dyDescent="0.25">
      <c r="A40" s="1">
        <v>45058</v>
      </c>
      <c r="B40" s="2">
        <v>0.59027777777777779</v>
      </c>
      <c r="C40" t="s">
        <v>420</v>
      </c>
      <c r="D40" t="s">
        <v>425</v>
      </c>
      <c r="E40" t="s">
        <v>25</v>
      </c>
      <c r="F40" t="s">
        <v>26</v>
      </c>
      <c r="G40">
        <v>3</v>
      </c>
      <c r="H40">
        <v>100</v>
      </c>
      <c r="I40">
        <v>9</v>
      </c>
      <c r="J40">
        <v>0</v>
      </c>
      <c r="K40">
        <v>27</v>
      </c>
      <c r="L40">
        <v>30</v>
      </c>
      <c r="M40" t="s">
        <v>50</v>
      </c>
      <c r="N40" t="s">
        <v>29</v>
      </c>
      <c r="O40" t="s">
        <v>29</v>
      </c>
      <c r="P40" t="s">
        <v>29</v>
      </c>
      <c r="Q40" t="s">
        <v>544</v>
      </c>
      <c r="R40">
        <v>2</v>
      </c>
      <c r="S40">
        <v>10</v>
      </c>
      <c r="T40">
        <v>82</v>
      </c>
      <c r="U40">
        <v>4.8</v>
      </c>
      <c r="V40" t="s">
        <v>557</v>
      </c>
      <c r="X40" t="str">
        <f t="shared" si="0"/>
        <v>SI3</v>
      </c>
      <c r="Y40">
        <f>VLOOKUP(X40,Mang_Elev!$Q:$R,2,FALSE)</f>
        <v>0.68899999999999995</v>
      </c>
    </row>
    <row r="41" spans="1:25" x14ac:dyDescent="0.25">
      <c r="A41" s="1">
        <v>45058</v>
      </c>
      <c r="B41" s="2">
        <v>0.59027777777777779</v>
      </c>
      <c r="C41" t="s">
        <v>420</v>
      </c>
      <c r="D41" t="s">
        <v>425</v>
      </c>
      <c r="E41" t="s">
        <v>25</v>
      </c>
      <c r="F41" t="s">
        <v>26</v>
      </c>
      <c r="G41">
        <v>3</v>
      </c>
      <c r="H41">
        <v>100</v>
      </c>
      <c r="I41">
        <v>9</v>
      </c>
      <c r="J41">
        <v>0</v>
      </c>
      <c r="K41">
        <v>27</v>
      </c>
      <c r="L41">
        <v>30</v>
      </c>
      <c r="M41" t="s">
        <v>50</v>
      </c>
      <c r="N41" t="s">
        <v>29</v>
      </c>
      <c r="O41" t="s">
        <v>29</v>
      </c>
      <c r="P41" t="s">
        <v>29</v>
      </c>
      <c r="Q41" t="s">
        <v>544</v>
      </c>
      <c r="R41">
        <v>1</v>
      </c>
      <c r="S41">
        <v>19.5</v>
      </c>
      <c r="T41">
        <v>77</v>
      </c>
      <c r="U41">
        <v>5</v>
      </c>
      <c r="V41" t="s">
        <v>557</v>
      </c>
      <c r="X41" t="str">
        <f t="shared" si="0"/>
        <v>SI3</v>
      </c>
      <c r="Y41">
        <f>VLOOKUP(X41,Mang_Elev!$Q:$R,2,FALSE)</f>
        <v>0.68899999999999995</v>
      </c>
    </row>
    <row r="42" spans="1:25" x14ac:dyDescent="0.25">
      <c r="A42" s="1">
        <v>45058</v>
      </c>
      <c r="B42" s="2">
        <v>0.59027777777777779</v>
      </c>
      <c r="C42" t="s">
        <v>420</v>
      </c>
      <c r="D42" t="s">
        <v>425</v>
      </c>
      <c r="E42" t="s">
        <v>25</v>
      </c>
      <c r="F42" t="s">
        <v>26</v>
      </c>
      <c r="G42">
        <v>3</v>
      </c>
      <c r="H42">
        <v>100</v>
      </c>
      <c r="I42">
        <v>9</v>
      </c>
      <c r="J42">
        <v>0</v>
      </c>
      <c r="K42">
        <v>27</v>
      </c>
      <c r="L42">
        <v>30</v>
      </c>
      <c r="M42" t="s">
        <v>50</v>
      </c>
      <c r="N42" t="s">
        <v>29</v>
      </c>
      <c r="O42" t="s">
        <v>29</v>
      </c>
      <c r="P42" t="s">
        <v>29</v>
      </c>
      <c r="Q42" t="s">
        <v>544</v>
      </c>
      <c r="R42">
        <v>1</v>
      </c>
      <c r="S42">
        <v>5.5</v>
      </c>
      <c r="T42">
        <v>63</v>
      </c>
      <c r="U42">
        <v>4.9000000000000004</v>
      </c>
      <c r="V42" t="s">
        <v>557</v>
      </c>
      <c r="X42" t="str">
        <f t="shared" si="0"/>
        <v>SI3</v>
      </c>
      <c r="Y42">
        <f>VLOOKUP(X42,Mang_Elev!$Q:$R,2,FALSE)</f>
        <v>0.68899999999999995</v>
      </c>
    </row>
    <row r="43" spans="1:25" x14ac:dyDescent="0.25">
      <c r="A43" s="1">
        <v>45047</v>
      </c>
      <c r="B43" s="2">
        <v>0.56666666666666665</v>
      </c>
      <c r="C43" t="s">
        <v>420</v>
      </c>
      <c r="D43" t="s">
        <v>431</v>
      </c>
      <c r="E43" t="s">
        <v>25</v>
      </c>
      <c r="F43" t="s">
        <v>64</v>
      </c>
      <c r="G43">
        <v>3</v>
      </c>
      <c r="H43">
        <v>100</v>
      </c>
      <c r="I43">
        <v>84</v>
      </c>
      <c r="J43">
        <v>13</v>
      </c>
      <c r="K43">
        <v>11</v>
      </c>
      <c r="L43">
        <v>50</v>
      </c>
      <c r="M43" t="s">
        <v>50</v>
      </c>
      <c r="N43" t="s">
        <v>29</v>
      </c>
      <c r="O43" t="s">
        <v>29</v>
      </c>
      <c r="P43" t="s">
        <v>29</v>
      </c>
      <c r="Q43" t="s">
        <v>544</v>
      </c>
      <c r="R43">
        <v>5</v>
      </c>
      <c r="S43">
        <v>8.5</v>
      </c>
      <c r="T43">
        <v>71.5</v>
      </c>
      <c r="U43">
        <v>6.5</v>
      </c>
      <c r="V43" t="s">
        <v>558</v>
      </c>
      <c r="X43" t="str">
        <f t="shared" si="0"/>
        <v>CC3</v>
      </c>
      <c r="Y43">
        <f>VLOOKUP(X43,Mang_Elev!$Q:$R,2,FALSE)</f>
        <v>0.46500000000000002</v>
      </c>
    </row>
    <row r="44" spans="1:25" x14ac:dyDescent="0.25">
      <c r="A44" s="1">
        <v>45047</v>
      </c>
      <c r="B44" s="2">
        <v>0.56666666666666665</v>
      </c>
      <c r="C44" t="s">
        <v>420</v>
      </c>
      <c r="D44" t="s">
        <v>431</v>
      </c>
      <c r="E44" t="s">
        <v>25</v>
      </c>
      <c r="F44" t="s">
        <v>64</v>
      </c>
      <c r="G44">
        <v>3</v>
      </c>
      <c r="H44">
        <v>100</v>
      </c>
      <c r="I44">
        <v>84</v>
      </c>
      <c r="J44">
        <v>13</v>
      </c>
      <c r="K44">
        <v>11</v>
      </c>
      <c r="L44">
        <v>50</v>
      </c>
      <c r="M44" t="s">
        <v>50</v>
      </c>
      <c r="N44" t="s">
        <v>29</v>
      </c>
      <c r="O44" t="s">
        <v>29</v>
      </c>
      <c r="P44" t="s">
        <v>29</v>
      </c>
      <c r="Q44" t="s">
        <v>544</v>
      </c>
      <c r="R44">
        <v>1</v>
      </c>
      <c r="S44">
        <v>7.5</v>
      </c>
      <c r="T44">
        <v>30.5</v>
      </c>
      <c r="U44">
        <v>6.5</v>
      </c>
      <c r="V44" t="s">
        <v>558</v>
      </c>
      <c r="X44" t="str">
        <f t="shared" si="0"/>
        <v>CC3</v>
      </c>
      <c r="Y44">
        <f>VLOOKUP(X44,Mang_Elev!$Q:$R,2,FALSE)</f>
        <v>0.46500000000000002</v>
      </c>
    </row>
    <row r="45" spans="1:25" x14ac:dyDescent="0.25">
      <c r="A45" s="1">
        <v>45047</v>
      </c>
      <c r="B45" s="2">
        <v>0.56666666666666665</v>
      </c>
      <c r="C45" t="s">
        <v>420</v>
      </c>
      <c r="D45" t="s">
        <v>431</v>
      </c>
      <c r="E45" t="s">
        <v>25</v>
      </c>
      <c r="F45" t="s">
        <v>64</v>
      </c>
      <c r="G45">
        <v>3</v>
      </c>
      <c r="H45">
        <v>100</v>
      </c>
      <c r="I45">
        <v>84</v>
      </c>
      <c r="J45">
        <v>13</v>
      </c>
      <c r="K45">
        <v>11</v>
      </c>
      <c r="L45">
        <v>50</v>
      </c>
      <c r="M45" t="s">
        <v>50</v>
      </c>
      <c r="N45" t="s">
        <v>29</v>
      </c>
      <c r="O45" t="s">
        <v>29</v>
      </c>
      <c r="P45" t="s">
        <v>29</v>
      </c>
      <c r="Q45" t="s">
        <v>544</v>
      </c>
      <c r="R45">
        <v>2</v>
      </c>
      <c r="S45">
        <v>7.5</v>
      </c>
      <c r="T45">
        <v>77.5</v>
      </c>
      <c r="U45">
        <v>6.5</v>
      </c>
      <c r="V45" t="s">
        <v>558</v>
      </c>
      <c r="X45" t="str">
        <f t="shared" si="0"/>
        <v>CC3</v>
      </c>
      <c r="Y45">
        <f>VLOOKUP(X45,Mang_Elev!$Q:$R,2,FALSE)</f>
        <v>0.46500000000000002</v>
      </c>
    </row>
    <row r="46" spans="1:25" x14ac:dyDescent="0.25">
      <c r="A46" s="1">
        <v>45047</v>
      </c>
      <c r="B46" s="2">
        <v>0.56666666666666665</v>
      </c>
      <c r="C46" t="s">
        <v>420</v>
      </c>
      <c r="D46" t="s">
        <v>431</v>
      </c>
      <c r="E46" t="s">
        <v>25</v>
      </c>
      <c r="F46" t="s">
        <v>64</v>
      </c>
      <c r="G46">
        <v>3</v>
      </c>
      <c r="H46">
        <v>100</v>
      </c>
      <c r="I46">
        <v>84</v>
      </c>
      <c r="J46">
        <v>13</v>
      </c>
      <c r="K46">
        <v>11</v>
      </c>
      <c r="L46">
        <v>50</v>
      </c>
      <c r="M46" t="s">
        <v>50</v>
      </c>
      <c r="N46" t="s">
        <v>29</v>
      </c>
      <c r="O46" t="s">
        <v>29</v>
      </c>
      <c r="P46" t="s">
        <v>29</v>
      </c>
      <c r="Q46" t="s">
        <v>544</v>
      </c>
      <c r="R46">
        <v>1</v>
      </c>
      <c r="S46">
        <v>5.5</v>
      </c>
      <c r="T46">
        <v>21.5</v>
      </c>
      <c r="U46">
        <v>6</v>
      </c>
      <c r="V46" t="s">
        <v>558</v>
      </c>
      <c r="X46" t="str">
        <f t="shared" si="0"/>
        <v>CC3</v>
      </c>
      <c r="Y46">
        <f>VLOOKUP(X46,Mang_Elev!$Q:$R,2,FALSE)</f>
        <v>0.46500000000000002</v>
      </c>
    </row>
    <row r="47" spans="1:25" x14ac:dyDescent="0.25">
      <c r="A47" s="1">
        <v>45047</v>
      </c>
      <c r="B47" s="2">
        <v>0.56666666666666665</v>
      </c>
      <c r="C47" t="s">
        <v>420</v>
      </c>
      <c r="D47" t="s">
        <v>431</v>
      </c>
      <c r="E47" t="s">
        <v>25</v>
      </c>
      <c r="F47" t="s">
        <v>64</v>
      </c>
      <c r="G47">
        <v>3</v>
      </c>
      <c r="H47">
        <v>100</v>
      </c>
      <c r="I47">
        <v>84</v>
      </c>
      <c r="J47">
        <v>13</v>
      </c>
      <c r="K47">
        <v>11</v>
      </c>
      <c r="L47">
        <v>50</v>
      </c>
      <c r="M47" t="s">
        <v>50</v>
      </c>
      <c r="N47" t="s">
        <v>29</v>
      </c>
      <c r="O47" t="s">
        <v>29</v>
      </c>
      <c r="P47" t="s">
        <v>29</v>
      </c>
      <c r="Q47" t="s">
        <v>544</v>
      </c>
      <c r="R47">
        <v>3</v>
      </c>
      <c r="S47">
        <v>7</v>
      </c>
      <c r="T47">
        <v>30</v>
      </c>
      <c r="U47">
        <v>6.5</v>
      </c>
      <c r="V47" t="s">
        <v>558</v>
      </c>
      <c r="X47" t="str">
        <f t="shared" si="0"/>
        <v>CC3</v>
      </c>
      <c r="Y47">
        <f>VLOOKUP(X47,Mang_Elev!$Q:$R,2,FALSE)</f>
        <v>0.46500000000000002</v>
      </c>
    </row>
    <row r="48" spans="1:25" x14ac:dyDescent="0.25">
      <c r="A48" s="1">
        <v>45047</v>
      </c>
      <c r="B48" s="2">
        <v>0.66319444444444442</v>
      </c>
      <c r="C48" t="s">
        <v>420</v>
      </c>
      <c r="D48" t="s">
        <v>431</v>
      </c>
      <c r="E48" t="s">
        <v>25</v>
      </c>
      <c r="F48" t="s">
        <v>64</v>
      </c>
      <c r="G48">
        <v>4</v>
      </c>
      <c r="H48">
        <v>100</v>
      </c>
      <c r="I48">
        <v>68</v>
      </c>
      <c r="J48">
        <v>118</v>
      </c>
      <c r="K48">
        <v>1</v>
      </c>
      <c r="L48">
        <v>80</v>
      </c>
      <c r="M48" t="s">
        <v>50</v>
      </c>
      <c r="N48" t="s">
        <v>29</v>
      </c>
      <c r="O48" t="s">
        <v>29</v>
      </c>
      <c r="P48" t="s">
        <v>29</v>
      </c>
      <c r="Q48" t="s">
        <v>544</v>
      </c>
      <c r="R48">
        <v>3</v>
      </c>
      <c r="S48">
        <v>7.8</v>
      </c>
      <c r="T48">
        <v>57.9</v>
      </c>
      <c r="U48">
        <v>6</v>
      </c>
      <c r="V48" t="s">
        <v>559</v>
      </c>
      <c r="W48" t="s">
        <v>560</v>
      </c>
      <c r="X48" t="str">
        <f t="shared" si="0"/>
        <v>CC4</v>
      </c>
      <c r="Y48">
        <f>VLOOKUP(X48,Mang_Elev!$Q:$R,2,FALSE)</f>
        <v>0.41199999999999998</v>
      </c>
    </row>
    <row r="49" spans="1:25" x14ac:dyDescent="0.25">
      <c r="A49" s="1">
        <v>45047</v>
      </c>
      <c r="B49" s="2">
        <v>0.66319444444444442</v>
      </c>
      <c r="C49" t="s">
        <v>420</v>
      </c>
      <c r="D49" t="s">
        <v>431</v>
      </c>
      <c r="E49" t="s">
        <v>25</v>
      </c>
      <c r="F49" t="s">
        <v>64</v>
      </c>
      <c r="G49">
        <v>4</v>
      </c>
      <c r="H49">
        <v>100</v>
      </c>
      <c r="I49">
        <v>68</v>
      </c>
      <c r="J49">
        <v>118</v>
      </c>
      <c r="K49">
        <v>1</v>
      </c>
      <c r="L49">
        <v>80</v>
      </c>
      <c r="M49" t="s">
        <v>50</v>
      </c>
      <c r="N49" t="s">
        <v>29</v>
      </c>
      <c r="O49" t="s">
        <v>29</v>
      </c>
      <c r="P49" t="s">
        <v>29</v>
      </c>
      <c r="Q49" t="s">
        <v>544</v>
      </c>
      <c r="R49">
        <v>1</v>
      </c>
      <c r="S49">
        <v>5</v>
      </c>
      <c r="T49">
        <v>18.7</v>
      </c>
      <c r="U49">
        <v>6</v>
      </c>
      <c r="V49" t="s">
        <v>559</v>
      </c>
      <c r="X49" t="str">
        <f t="shared" si="0"/>
        <v>CC4</v>
      </c>
      <c r="Y49">
        <f>VLOOKUP(X49,Mang_Elev!$Q:$R,2,FALSE)</f>
        <v>0.41199999999999998</v>
      </c>
    </row>
    <row r="50" spans="1:25" x14ac:dyDescent="0.25">
      <c r="A50" s="1">
        <v>45047</v>
      </c>
      <c r="B50" s="2">
        <v>0.66319444444444442</v>
      </c>
      <c r="C50" t="s">
        <v>420</v>
      </c>
      <c r="D50" t="s">
        <v>431</v>
      </c>
      <c r="E50" t="s">
        <v>25</v>
      </c>
      <c r="F50" t="s">
        <v>64</v>
      </c>
      <c r="G50">
        <v>4</v>
      </c>
      <c r="H50">
        <v>100</v>
      </c>
      <c r="I50">
        <v>68</v>
      </c>
      <c r="J50">
        <v>118</v>
      </c>
      <c r="K50">
        <v>1</v>
      </c>
      <c r="L50">
        <v>80</v>
      </c>
      <c r="M50" t="s">
        <v>50</v>
      </c>
      <c r="N50" t="s">
        <v>29</v>
      </c>
      <c r="O50" t="s">
        <v>29</v>
      </c>
      <c r="P50" t="s">
        <v>29</v>
      </c>
      <c r="Q50" t="s">
        <v>544</v>
      </c>
      <c r="R50">
        <v>8</v>
      </c>
      <c r="S50">
        <v>13.5</v>
      </c>
      <c r="T50">
        <v>99.5</v>
      </c>
      <c r="U50">
        <v>6</v>
      </c>
      <c r="V50" t="s">
        <v>559</v>
      </c>
      <c r="X50" t="str">
        <f t="shared" si="0"/>
        <v>CC4</v>
      </c>
      <c r="Y50">
        <f>VLOOKUP(X50,Mang_Elev!$Q:$R,2,FALSE)</f>
        <v>0.41199999999999998</v>
      </c>
    </row>
    <row r="51" spans="1:25" x14ac:dyDescent="0.25">
      <c r="A51" s="1">
        <v>45047</v>
      </c>
      <c r="B51" s="2">
        <v>0.66319444444444442</v>
      </c>
      <c r="C51" t="s">
        <v>420</v>
      </c>
      <c r="D51" t="s">
        <v>431</v>
      </c>
      <c r="E51" t="s">
        <v>25</v>
      </c>
      <c r="F51" t="s">
        <v>64</v>
      </c>
      <c r="G51">
        <v>4</v>
      </c>
      <c r="H51">
        <v>100</v>
      </c>
      <c r="I51">
        <v>68</v>
      </c>
      <c r="J51">
        <v>118</v>
      </c>
      <c r="K51">
        <v>1</v>
      </c>
      <c r="L51">
        <v>80</v>
      </c>
      <c r="M51" t="s">
        <v>50</v>
      </c>
      <c r="N51" t="s">
        <v>29</v>
      </c>
      <c r="O51" t="s">
        <v>29</v>
      </c>
      <c r="P51" t="s">
        <v>29</v>
      </c>
      <c r="Q51" t="s">
        <v>544</v>
      </c>
      <c r="R51">
        <v>1</v>
      </c>
      <c r="S51">
        <v>8</v>
      </c>
      <c r="T51">
        <v>29.8</v>
      </c>
      <c r="U51">
        <v>6</v>
      </c>
      <c r="V51" t="s">
        <v>559</v>
      </c>
      <c r="X51" t="str">
        <f t="shared" si="0"/>
        <v>CC4</v>
      </c>
      <c r="Y51">
        <f>VLOOKUP(X51,Mang_Elev!$Q:$R,2,FALSE)</f>
        <v>0.41199999999999998</v>
      </c>
    </row>
    <row r="52" spans="1:25" x14ac:dyDescent="0.25">
      <c r="A52" s="1">
        <v>45047</v>
      </c>
      <c r="B52" s="2">
        <v>0.66319444444444442</v>
      </c>
      <c r="C52" t="s">
        <v>420</v>
      </c>
      <c r="D52" t="s">
        <v>431</v>
      </c>
      <c r="E52" t="s">
        <v>25</v>
      </c>
      <c r="F52" t="s">
        <v>64</v>
      </c>
      <c r="G52">
        <v>4</v>
      </c>
      <c r="H52">
        <v>100</v>
      </c>
      <c r="I52">
        <v>68</v>
      </c>
      <c r="J52">
        <v>118</v>
      </c>
      <c r="K52">
        <v>1</v>
      </c>
      <c r="L52">
        <v>80</v>
      </c>
      <c r="M52" t="s">
        <v>50</v>
      </c>
      <c r="N52" t="s">
        <v>29</v>
      </c>
      <c r="O52" t="s">
        <v>29</v>
      </c>
      <c r="P52" t="s">
        <v>29</v>
      </c>
      <c r="Q52" t="s">
        <v>544</v>
      </c>
      <c r="R52">
        <v>3</v>
      </c>
      <c r="S52">
        <v>13</v>
      </c>
      <c r="T52">
        <v>49.9</v>
      </c>
      <c r="U52">
        <v>6.5</v>
      </c>
      <c r="V52" t="s">
        <v>559</v>
      </c>
      <c r="X52" t="str">
        <f t="shared" si="0"/>
        <v>CC4</v>
      </c>
      <c r="Y52">
        <f>VLOOKUP(X52,Mang_Elev!$Q:$R,2,FALSE)</f>
        <v>0.41199999999999998</v>
      </c>
    </row>
    <row r="53" spans="1:25" x14ac:dyDescent="0.25">
      <c r="A53" s="1">
        <v>45047</v>
      </c>
      <c r="B53" s="2">
        <v>0.4284722222222222</v>
      </c>
      <c r="C53" t="s">
        <v>420</v>
      </c>
      <c r="D53" t="s">
        <v>431</v>
      </c>
      <c r="E53" t="s">
        <v>25</v>
      </c>
      <c r="F53" t="s">
        <v>64</v>
      </c>
      <c r="G53">
        <v>1</v>
      </c>
      <c r="H53">
        <v>100</v>
      </c>
      <c r="I53">
        <v>27</v>
      </c>
      <c r="J53">
        <v>3</v>
      </c>
      <c r="K53">
        <v>0</v>
      </c>
      <c r="L53">
        <v>40</v>
      </c>
      <c r="M53" t="s">
        <v>50</v>
      </c>
      <c r="N53" t="s">
        <v>29</v>
      </c>
      <c r="O53" t="s">
        <v>50</v>
      </c>
      <c r="P53" t="s">
        <v>29</v>
      </c>
      <c r="Q53" t="s">
        <v>544</v>
      </c>
      <c r="R53">
        <v>3</v>
      </c>
      <c r="S53">
        <v>8.5</v>
      </c>
      <c r="T53">
        <v>38.5</v>
      </c>
      <c r="U53">
        <v>5.5</v>
      </c>
      <c r="V53" t="s">
        <v>561</v>
      </c>
      <c r="X53" t="str">
        <f t="shared" si="0"/>
        <v>CC1</v>
      </c>
      <c r="Y53">
        <f>VLOOKUP(X53,Mang_Elev!$Q:$R,2,FALSE)</f>
        <v>0.374</v>
      </c>
    </row>
    <row r="54" spans="1:25" x14ac:dyDescent="0.25">
      <c r="A54" s="1">
        <v>45047</v>
      </c>
      <c r="B54" s="2">
        <v>0.4284722222222222</v>
      </c>
      <c r="C54" t="s">
        <v>420</v>
      </c>
      <c r="D54" t="s">
        <v>431</v>
      </c>
      <c r="E54" t="s">
        <v>25</v>
      </c>
      <c r="F54" t="s">
        <v>64</v>
      </c>
      <c r="G54">
        <v>1</v>
      </c>
      <c r="H54">
        <v>100</v>
      </c>
      <c r="I54">
        <v>27</v>
      </c>
      <c r="J54">
        <v>3</v>
      </c>
      <c r="K54">
        <v>0</v>
      </c>
      <c r="L54">
        <v>40</v>
      </c>
      <c r="M54" t="s">
        <v>50</v>
      </c>
      <c r="N54" t="s">
        <v>29</v>
      </c>
      <c r="O54" t="s">
        <v>50</v>
      </c>
      <c r="P54" t="s">
        <v>29</v>
      </c>
      <c r="Q54" t="s">
        <v>544</v>
      </c>
      <c r="R54">
        <v>4</v>
      </c>
      <c r="S54">
        <v>4.55</v>
      </c>
      <c r="T54">
        <v>40.5</v>
      </c>
      <c r="U54">
        <v>4</v>
      </c>
      <c r="V54" t="s">
        <v>561</v>
      </c>
      <c r="X54" t="str">
        <f t="shared" si="0"/>
        <v>CC1</v>
      </c>
      <c r="Y54">
        <f>VLOOKUP(X54,Mang_Elev!$Q:$R,2,FALSE)</f>
        <v>0.374</v>
      </c>
    </row>
    <row r="55" spans="1:25" x14ac:dyDescent="0.25">
      <c r="A55" s="1">
        <v>45047</v>
      </c>
      <c r="B55" s="2">
        <v>0.4284722222222222</v>
      </c>
      <c r="C55" t="s">
        <v>420</v>
      </c>
      <c r="D55" t="s">
        <v>431</v>
      </c>
      <c r="E55" t="s">
        <v>25</v>
      </c>
      <c r="F55" t="s">
        <v>64</v>
      </c>
      <c r="G55">
        <v>1</v>
      </c>
      <c r="H55">
        <v>100</v>
      </c>
      <c r="I55">
        <v>27</v>
      </c>
      <c r="J55">
        <v>3</v>
      </c>
      <c r="K55">
        <v>0</v>
      </c>
      <c r="L55">
        <v>40</v>
      </c>
      <c r="M55" t="s">
        <v>50</v>
      </c>
      <c r="N55" t="s">
        <v>29</v>
      </c>
      <c r="O55" t="s">
        <v>50</v>
      </c>
      <c r="P55" t="s">
        <v>29</v>
      </c>
      <c r="Q55" t="s">
        <v>544</v>
      </c>
      <c r="R55">
        <v>4</v>
      </c>
      <c r="S55">
        <v>10</v>
      </c>
      <c r="T55">
        <v>40.5</v>
      </c>
      <c r="U55">
        <v>5</v>
      </c>
      <c r="V55" t="s">
        <v>561</v>
      </c>
      <c r="X55" t="str">
        <f t="shared" si="0"/>
        <v>CC1</v>
      </c>
      <c r="Y55">
        <f>VLOOKUP(X55,Mang_Elev!$Q:$R,2,FALSE)</f>
        <v>0.374</v>
      </c>
    </row>
    <row r="56" spans="1:25" x14ac:dyDescent="0.25">
      <c r="A56" s="1">
        <v>45047</v>
      </c>
      <c r="B56" s="2">
        <v>0.4284722222222222</v>
      </c>
      <c r="C56" t="s">
        <v>420</v>
      </c>
      <c r="D56" t="s">
        <v>431</v>
      </c>
      <c r="E56" t="s">
        <v>25</v>
      </c>
      <c r="F56" t="s">
        <v>64</v>
      </c>
      <c r="G56">
        <v>1</v>
      </c>
      <c r="H56">
        <v>100</v>
      </c>
      <c r="I56">
        <v>27</v>
      </c>
      <c r="J56">
        <v>3</v>
      </c>
      <c r="K56">
        <v>0</v>
      </c>
      <c r="L56">
        <v>40</v>
      </c>
      <c r="M56" t="s">
        <v>50</v>
      </c>
      <c r="N56" t="s">
        <v>29</v>
      </c>
      <c r="O56" t="s">
        <v>50</v>
      </c>
      <c r="P56" t="s">
        <v>29</v>
      </c>
      <c r="Q56" t="s">
        <v>544</v>
      </c>
      <c r="R56">
        <v>5</v>
      </c>
      <c r="S56">
        <v>9</v>
      </c>
      <c r="T56">
        <v>39.5</v>
      </c>
      <c r="U56">
        <v>5.5</v>
      </c>
      <c r="V56" t="s">
        <v>561</v>
      </c>
      <c r="X56" t="str">
        <f t="shared" si="0"/>
        <v>CC1</v>
      </c>
      <c r="Y56">
        <f>VLOOKUP(X56,Mang_Elev!$Q:$R,2,FALSE)</f>
        <v>0.374</v>
      </c>
    </row>
    <row r="57" spans="1:25" x14ac:dyDescent="0.25">
      <c r="A57" s="1">
        <v>45047</v>
      </c>
      <c r="B57" s="2">
        <v>0.4284722222222222</v>
      </c>
      <c r="C57" t="s">
        <v>420</v>
      </c>
      <c r="D57" t="s">
        <v>431</v>
      </c>
      <c r="E57" t="s">
        <v>25</v>
      </c>
      <c r="F57" t="s">
        <v>64</v>
      </c>
      <c r="G57">
        <v>1</v>
      </c>
      <c r="H57">
        <v>100</v>
      </c>
      <c r="I57">
        <v>27</v>
      </c>
      <c r="J57">
        <v>3</v>
      </c>
      <c r="K57">
        <v>0</v>
      </c>
      <c r="L57">
        <v>40</v>
      </c>
      <c r="M57" t="s">
        <v>50</v>
      </c>
      <c r="N57" t="s">
        <v>29</v>
      </c>
      <c r="O57" t="s">
        <v>50</v>
      </c>
      <c r="P57" t="s">
        <v>29</v>
      </c>
      <c r="Q57" t="s">
        <v>544</v>
      </c>
      <c r="R57">
        <v>1</v>
      </c>
      <c r="S57">
        <v>5</v>
      </c>
      <c r="T57">
        <v>28</v>
      </c>
      <c r="U57">
        <v>4</v>
      </c>
      <c r="V57" t="s">
        <v>561</v>
      </c>
      <c r="X57" t="str">
        <f t="shared" si="0"/>
        <v>CC1</v>
      </c>
      <c r="Y57">
        <f>VLOOKUP(X57,Mang_Elev!$Q:$R,2,FALSE)</f>
        <v>0.374</v>
      </c>
    </row>
    <row r="58" spans="1:25" x14ac:dyDescent="0.25">
      <c r="A58" s="1">
        <v>45047</v>
      </c>
      <c r="B58" s="2">
        <v>0.48541666666666666</v>
      </c>
      <c r="C58" t="s">
        <v>420</v>
      </c>
      <c r="D58" t="s">
        <v>426</v>
      </c>
      <c r="E58" t="s">
        <v>25</v>
      </c>
      <c r="F58" t="s">
        <v>64</v>
      </c>
      <c r="G58">
        <v>2</v>
      </c>
      <c r="H58">
        <v>100</v>
      </c>
      <c r="I58">
        <v>231</v>
      </c>
      <c r="J58">
        <v>85</v>
      </c>
      <c r="K58">
        <v>5</v>
      </c>
      <c r="L58">
        <v>85</v>
      </c>
      <c r="M58" t="s">
        <v>50</v>
      </c>
      <c r="N58" t="s">
        <v>29</v>
      </c>
      <c r="O58" t="s">
        <v>29</v>
      </c>
      <c r="P58" t="s">
        <v>29</v>
      </c>
      <c r="Q58" t="s">
        <v>544</v>
      </c>
      <c r="R58">
        <v>1</v>
      </c>
      <c r="S58">
        <v>4.8</v>
      </c>
      <c r="T58">
        <v>27</v>
      </c>
      <c r="U58">
        <v>5.5</v>
      </c>
      <c r="V58" t="s">
        <v>562</v>
      </c>
      <c r="X58" t="str">
        <f t="shared" si="0"/>
        <v>CC2</v>
      </c>
      <c r="Y58">
        <f>VLOOKUP(X58,Mang_Elev!$Q:$R,2,FALSE)</f>
        <v>0.33300000000000002</v>
      </c>
    </row>
    <row r="59" spans="1:25" x14ac:dyDescent="0.25">
      <c r="A59" s="1">
        <v>45047</v>
      </c>
      <c r="B59" s="2">
        <v>0.48541666666666666</v>
      </c>
      <c r="C59" t="s">
        <v>420</v>
      </c>
      <c r="D59" t="s">
        <v>426</v>
      </c>
      <c r="E59" t="s">
        <v>25</v>
      </c>
      <c r="F59" t="s">
        <v>64</v>
      </c>
      <c r="G59">
        <v>2</v>
      </c>
      <c r="H59">
        <v>100</v>
      </c>
      <c r="I59">
        <v>231</v>
      </c>
      <c r="J59">
        <v>85</v>
      </c>
      <c r="K59">
        <v>5</v>
      </c>
      <c r="L59">
        <v>85</v>
      </c>
      <c r="M59" t="s">
        <v>50</v>
      </c>
      <c r="N59" t="s">
        <v>29</v>
      </c>
      <c r="O59" t="s">
        <v>29</v>
      </c>
      <c r="P59" t="s">
        <v>29</v>
      </c>
      <c r="Q59" t="s">
        <v>544</v>
      </c>
      <c r="R59">
        <v>2</v>
      </c>
      <c r="S59">
        <v>5</v>
      </c>
      <c r="T59">
        <v>77.5</v>
      </c>
      <c r="U59">
        <v>6</v>
      </c>
      <c r="V59" t="s">
        <v>562</v>
      </c>
      <c r="W59" t="s">
        <v>563</v>
      </c>
      <c r="X59" t="str">
        <f t="shared" si="0"/>
        <v>CC2</v>
      </c>
      <c r="Y59">
        <f>VLOOKUP(X59,Mang_Elev!$Q:$R,2,FALSE)</f>
        <v>0.33300000000000002</v>
      </c>
    </row>
    <row r="60" spans="1:25" x14ac:dyDescent="0.25">
      <c r="A60" s="1">
        <v>45047</v>
      </c>
      <c r="B60" s="2">
        <v>0.48541666666666666</v>
      </c>
      <c r="C60" t="s">
        <v>420</v>
      </c>
      <c r="D60" t="s">
        <v>426</v>
      </c>
      <c r="E60" t="s">
        <v>25</v>
      </c>
      <c r="F60" t="s">
        <v>64</v>
      </c>
      <c r="G60">
        <v>2</v>
      </c>
      <c r="H60">
        <v>100</v>
      </c>
      <c r="I60">
        <v>231</v>
      </c>
      <c r="J60">
        <v>85</v>
      </c>
      <c r="K60">
        <v>5</v>
      </c>
      <c r="L60">
        <v>85</v>
      </c>
      <c r="M60" t="s">
        <v>50</v>
      </c>
      <c r="N60" t="s">
        <v>29</v>
      </c>
      <c r="O60" t="s">
        <v>29</v>
      </c>
      <c r="P60" t="s">
        <v>29</v>
      </c>
      <c r="Q60" t="s">
        <v>544</v>
      </c>
      <c r="R60">
        <v>2</v>
      </c>
      <c r="S60">
        <v>8.5</v>
      </c>
      <c r="T60">
        <v>97</v>
      </c>
      <c r="U60">
        <v>5.5</v>
      </c>
      <c r="V60" t="s">
        <v>562</v>
      </c>
      <c r="W60" t="s">
        <v>564</v>
      </c>
      <c r="X60" t="str">
        <f t="shared" si="0"/>
        <v>CC2</v>
      </c>
      <c r="Y60">
        <f>VLOOKUP(X60,Mang_Elev!$Q:$R,2,FALSE)</f>
        <v>0.33300000000000002</v>
      </c>
    </row>
    <row r="61" spans="1:25" x14ac:dyDescent="0.25">
      <c r="A61" s="1">
        <v>45047</v>
      </c>
      <c r="B61" s="2">
        <v>0.48541666666666666</v>
      </c>
      <c r="C61" t="s">
        <v>420</v>
      </c>
      <c r="D61" t="s">
        <v>426</v>
      </c>
      <c r="E61" t="s">
        <v>25</v>
      </c>
      <c r="F61" t="s">
        <v>64</v>
      </c>
      <c r="G61">
        <v>2</v>
      </c>
      <c r="H61">
        <v>100</v>
      </c>
      <c r="I61">
        <v>231</v>
      </c>
      <c r="J61">
        <v>85</v>
      </c>
      <c r="K61">
        <v>5</v>
      </c>
      <c r="L61">
        <v>85</v>
      </c>
      <c r="M61" t="s">
        <v>50</v>
      </c>
      <c r="N61" t="s">
        <v>29</v>
      </c>
      <c r="O61" t="s">
        <v>29</v>
      </c>
      <c r="P61" t="s">
        <v>29</v>
      </c>
      <c r="Q61" t="s">
        <v>544</v>
      </c>
      <c r="R61">
        <v>1</v>
      </c>
      <c r="S61">
        <v>5.5</v>
      </c>
      <c r="T61">
        <v>19</v>
      </c>
      <c r="U61">
        <v>6</v>
      </c>
      <c r="V61" t="s">
        <v>562</v>
      </c>
      <c r="X61" t="str">
        <f t="shared" si="0"/>
        <v>CC2</v>
      </c>
      <c r="Y61">
        <f>VLOOKUP(X61,Mang_Elev!$Q:$R,2,FALSE)</f>
        <v>0.33300000000000002</v>
      </c>
    </row>
    <row r="62" spans="1:25" x14ac:dyDescent="0.25">
      <c r="A62" s="1">
        <v>45047</v>
      </c>
      <c r="B62" s="2">
        <v>0.48541666666666666</v>
      </c>
      <c r="C62" t="s">
        <v>420</v>
      </c>
      <c r="D62" t="s">
        <v>426</v>
      </c>
      <c r="E62" t="s">
        <v>25</v>
      </c>
      <c r="F62" t="s">
        <v>64</v>
      </c>
      <c r="G62">
        <v>2</v>
      </c>
      <c r="H62">
        <v>100</v>
      </c>
      <c r="I62">
        <v>231</v>
      </c>
      <c r="J62">
        <v>85</v>
      </c>
      <c r="K62">
        <v>5</v>
      </c>
      <c r="L62">
        <v>85</v>
      </c>
      <c r="M62" t="s">
        <v>50</v>
      </c>
      <c r="N62" t="s">
        <v>29</v>
      </c>
      <c r="O62" t="s">
        <v>29</v>
      </c>
      <c r="P62" t="s">
        <v>29</v>
      </c>
      <c r="Q62" t="s">
        <v>544</v>
      </c>
      <c r="R62">
        <v>1</v>
      </c>
      <c r="S62">
        <v>3.5</v>
      </c>
      <c r="T62">
        <v>19.5</v>
      </c>
      <c r="U62">
        <v>6</v>
      </c>
      <c r="V62" t="s">
        <v>562</v>
      </c>
      <c r="X62" t="str">
        <f t="shared" si="0"/>
        <v>CC2</v>
      </c>
      <c r="Y62">
        <f>VLOOKUP(X62,Mang_Elev!$Q:$R,2,FALSE)</f>
        <v>0.33300000000000002</v>
      </c>
    </row>
    <row r="63" spans="1:25" x14ac:dyDescent="0.25">
      <c r="A63" s="1">
        <v>45048</v>
      </c>
      <c r="B63" s="2">
        <v>0.46527777777777773</v>
      </c>
      <c r="C63" t="s">
        <v>420</v>
      </c>
      <c r="D63" t="s">
        <v>431</v>
      </c>
      <c r="E63" t="s">
        <v>25</v>
      </c>
      <c r="F63" t="s">
        <v>43</v>
      </c>
      <c r="G63">
        <v>2</v>
      </c>
      <c r="H63">
        <v>100</v>
      </c>
      <c r="I63">
        <v>22</v>
      </c>
      <c r="J63">
        <v>42</v>
      </c>
      <c r="K63">
        <v>0</v>
      </c>
      <c r="L63">
        <v>50</v>
      </c>
      <c r="M63" t="s">
        <v>50</v>
      </c>
      <c r="N63" t="s">
        <v>29</v>
      </c>
      <c r="O63" t="s">
        <v>50</v>
      </c>
      <c r="P63" t="s">
        <v>29</v>
      </c>
      <c r="Q63" t="s">
        <v>544</v>
      </c>
      <c r="R63">
        <v>1</v>
      </c>
      <c r="S63">
        <v>6.5</v>
      </c>
      <c r="T63">
        <v>25</v>
      </c>
      <c r="U63">
        <v>5</v>
      </c>
      <c r="V63" t="s">
        <v>565</v>
      </c>
      <c r="X63" t="str">
        <f t="shared" si="0"/>
        <v>AI2</v>
      </c>
      <c r="Y63">
        <f>VLOOKUP(X63,Mang_Elev!$Q:$R,2,FALSE)</f>
        <v>0.53</v>
      </c>
    </row>
    <row r="64" spans="1:25" x14ac:dyDescent="0.25">
      <c r="A64" s="1">
        <v>45048</v>
      </c>
      <c r="B64" s="2">
        <v>0.46527777777777773</v>
      </c>
      <c r="C64" t="s">
        <v>420</v>
      </c>
      <c r="D64" t="s">
        <v>431</v>
      </c>
      <c r="E64" t="s">
        <v>25</v>
      </c>
      <c r="F64" t="s">
        <v>43</v>
      </c>
      <c r="G64">
        <v>2</v>
      </c>
      <c r="H64">
        <v>100</v>
      </c>
      <c r="I64">
        <v>22</v>
      </c>
      <c r="J64">
        <v>42</v>
      </c>
      <c r="K64">
        <v>0</v>
      </c>
      <c r="L64">
        <v>50</v>
      </c>
      <c r="M64" t="s">
        <v>50</v>
      </c>
      <c r="N64" t="s">
        <v>29</v>
      </c>
      <c r="O64" t="s">
        <v>50</v>
      </c>
      <c r="P64" t="s">
        <v>29</v>
      </c>
      <c r="Q64" t="s">
        <v>544</v>
      </c>
      <c r="R64">
        <v>1</v>
      </c>
      <c r="S64">
        <v>3.5</v>
      </c>
      <c r="T64">
        <v>17.399999999999999</v>
      </c>
      <c r="U64">
        <v>4.5</v>
      </c>
      <c r="V64" t="s">
        <v>565</v>
      </c>
      <c r="X64" t="str">
        <f t="shared" si="0"/>
        <v>AI2</v>
      </c>
      <c r="Y64">
        <f>VLOOKUP(X64,Mang_Elev!$Q:$R,2,FALSE)</f>
        <v>0.53</v>
      </c>
    </row>
    <row r="65" spans="1:25" x14ac:dyDescent="0.25">
      <c r="A65" s="1">
        <v>45048</v>
      </c>
      <c r="B65" s="2">
        <v>0.46527777777777773</v>
      </c>
      <c r="C65" t="s">
        <v>420</v>
      </c>
      <c r="D65" t="s">
        <v>431</v>
      </c>
      <c r="E65" t="s">
        <v>25</v>
      </c>
      <c r="F65" t="s">
        <v>43</v>
      </c>
      <c r="G65">
        <v>2</v>
      </c>
      <c r="H65">
        <v>100</v>
      </c>
      <c r="I65">
        <v>22</v>
      </c>
      <c r="J65">
        <v>42</v>
      </c>
      <c r="K65">
        <v>0</v>
      </c>
      <c r="L65">
        <v>50</v>
      </c>
      <c r="M65" t="s">
        <v>50</v>
      </c>
      <c r="N65" t="s">
        <v>29</v>
      </c>
      <c r="O65" t="s">
        <v>50</v>
      </c>
      <c r="P65" t="s">
        <v>29</v>
      </c>
      <c r="Q65" t="s">
        <v>544</v>
      </c>
      <c r="R65">
        <v>3</v>
      </c>
      <c r="S65">
        <v>2.4</v>
      </c>
      <c r="T65">
        <v>16.600000000000001</v>
      </c>
      <c r="U65">
        <v>2.8</v>
      </c>
      <c r="V65" t="s">
        <v>565</v>
      </c>
      <c r="X65" t="str">
        <f t="shared" si="0"/>
        <v>AI2</v>
      </c>
      <c r="Y65">
        <f>VLOOKUP(X65,Mang_Elev!$Q:$R,2,FALSE)</f>
        <v>0.53</v>
      </c>
    </row>
    <row r="66" spans="1:25" x14ac:dyDescent="0.25">
      <c r="A66" s="1">
        <v>45048</v>
      </c>
      <c r="B66" s="2">
        <v>0.46527777777777773</v>
      </c>
      <c r="C66" t="s">
        <v>420</v>
      </c>
      <c r="D66" t="s">
        <v>431</v>
      </c>
      <c r="E66" t="s">
        <v>25</v>
      </c>
      <c r="F66" t="s">
        <v>43</v>
      </c>
      <c r="G66">
        <v>2</v>
      </c>
      <c r="H66">
        <v>100</v>
      </c>
      <c r="I66">
        <v>22</v>
      </c>
      <c r="J66">
        <v>42</v>
      </c>
      <c r="K66">
        <v>0</v>
      </c>
      <c r="L66">
        <v>50</v>
      </c>
      <c r="M66" t="s">
        <v>50</v>
      </c>
      <c r="N66" t="s">
        <v>29</v>
      </c>
      <c r="O66" t="s">
        <v>50</v>
      </c>
      <c r="P66" t="s">
        <v>29</v>
      </c>
      <c r="Q66" t="s">
        <v>544</v>
      </c>
      <c r="R66">
        <v>2</v>
      </c>
      <c r="S66">
        <v>7</v>
      </c>
      <c r="T66">
        <v>29.1</v>
      </c>
      <c r="U66">
        <v>5.5</v>
      </c>
      <c r="V66" t="s">
        <v>565</v>
      </c>
      <c r="X66" t="str">
        <f t="shared" si="0"/>
        <v>AI2</v>
      </c>
      <c r="Y66">
        <f>VLOOKUP(X66,Mang_Elev!$Q:$R,2,FALSE)</f>
        <v>0.53</v>
      </c>
    </row>
    <row r="67" spans="1:25" x14ac:dyDescent="0.25">
      <c r="A67" s="1">
        <v>45048</v>
      </c>
      <c r="B67" s="2">
        <v>0.46527777777777773</v>
      </c>
      <c r="C67" t="s">
        <v>420</v>
      </c>
      <c r="D67" t="s">
        <v>431</v>
      </c>
      <c r="E67" t="s">
        <v>25</v>
      </c>
      <c r="F67" t="s">
        <v>43</v>
      </c>
      <c r="G67">
        <v>2</v>
      </c>
      <c r="H67">
        <v>100</v>
      </c>
      <c r="I67">
        <v>22</v>
      </c>
      <c r="J67">
        <v>42</v>
      </c>
      <c r="K67">
        <v>0</v>
      </c>
      <c r="L67">
        <v>50</v>
      </c>
      <c r="M67" t="s">
        <v>50</v>
      </c>
      <c r="N67" t="s">
        <v>29</v>
      </c>
      <c r="O67" t="s">
        <v>50</v>
      </c>
      <c r="P67" t="s">
        <v>29</v>
      </c>
      <c r="Q67" t="s">
        <v>544</v>
      </c>
      <c r="R67">
        <v>4</v>
      </c>
      <c r="S67">
        <v>17.5</v>
      </c>
      <c r="T67">
        <v>103</v>
      </c>
      <c r="U67">
        <v>6</v>
      </c>
      <c r="V67" t="s">
        <v>565</v>
      </c>
      <c r="X67" t="str">
        <f t="shared" ref="X67:X130" si="1">_xlfn.CONCAT(F67,G67)</f>
        <v>AI2</v>
      </c>
      <c r="Y67">
        <f>VLOOKUP(X67,Mang_Elev!$Q:$R,2,FALSE)</f>
        <v>0.53</v>
      </c>
    </row>
    <row r="68" spans="1:25" x14ac:dyDescent="0.25">
      <c r="A68" s="1">
        <v>45048</v>
      </c>
      <c r="B68" s="2">
        <v>0.49861111111111112</v>
      </c>
      <c r="C68" t="s">
        <v>420</v>
      </c>
      <c r="D68" t="s">
        <v>426</v>
      </c>
      <c r="E68" t="s">
        <v>25</v>
      </c>
      <c r="F68" t="s">
        <v>43</v>
      </c>
      <c r="G68">
        <v>3</v>
      </c>
      <c r="H68">
        <v>100</v>
      </c>
      <c r="I68">
        <v>47</v>
      </c>
      <c r="J68">
        <v>56</v>
      </c>
      <c r="K68">
        <v>8</v>
      </c>
      <c r="L68">
        <v>90</v>
      </c>
      <c r="M68" t="s">
        <v>50</v>
      </c>
      <c r="N68" t="s">
        <v>29</v>
      </c>
      <c r="O68" t="s">
        <v>50</v>
      </c>
      <c r="P68" t="s">
        <v>29</v>
      </c>
      <c r="Q68" t="s">
        <v>544</v>
      </c>
      <c r="R68">
        <v>1</v>
      </c>
      <c r="S68">
        <v>3.9</v>
      </c>
      <c r="T68">
        <v>15.8</v>
      </c>
      <c r="U68">
        <v>3.2</v>
      </c>
      <c r="X68" t="str">
        <f t="shared" si="1"/>
        <v>AI3</v>
      </c>
      <c r="Y68">
        <f>VLOOKUP(X68,Mang_Elev!$Q:$R,2,FALSE)</f>
        <v>0.496</v>
      </c>
    </row>
    <row r="69" spans="1:25" x14ac:dyDescent="0.25">
      <c r="A69" s="1">
        <v>45048</v>
      </c>
      <c r="B69" s="2">
        <v>0.49861111111111112</v>
      </c>
      <c r="C69" t="s">
        <v>420</v>
      </c>
      <c r="D69" t="s">
        <v>426</v>
      </c>
      <c r="E69" t="s">
        <v>25</v>
      </c>
      <c r="F69" t="s">
        <v>43</v>
      </c>
      <c r="G69">
        <v>3</v>
      </c>
      <c r="H69">
        <v>100</v>
      </c>
      <c r="I69">
        <v>47</v>
      </c>
      <c r="J69">
        <v>56</v>
      </c>
      <c r="K69">
        <v>8</v>
      </c>
      <c r="L69">
        <v>90</v>
      </c>
      <c r="M69" t="s">
        <v>50</v>
      </c>
      <c r="N69" t="s">
        <v>29</v>
      </c>
      <c r="O69" t="s">
        <v>50</v>
      </c>
      <c r="P69" t="s">
        <v>29</v>
      </c>
      <c r="Q69" t="s">
        <v>544</v>
      </c>
      <c r="R69">
        <v>1</v>
      </c>
      <c r="S69">
        <v>3.5</v>
      </c>
      <c r="T69">
        <v>14.2</v>
      </c>
      <c r="U69">
        <v>3.2</v>
      </c>
      <c r="X69" t="str">
        <f t="shared" si="1"/>
        <v>AI3</v>
      </c>
      <c r="Y69">
        <f>VLOOKUP(X69,Mang_Elev!$Q:$R,2,FALSE)</f>
        <v>0.496</v>
      </c>
    </row>
    <row r="70" spans="1:25" x14ac:dyDescent="0.25">
      <c r="A70" s="1">
        <v>45048</v>
      </c>
      <c r="B70" s="2">
        <v>0.49861111111111112</v>
      </c>
      <c r="C70" t="s">
        <v>420</v>
      </c>
      <c r="D70" t="s">
        <v>426</v>
      </c>
      <c r="E70" t="s">
        <v>25</v>
      </c>
      <c r="F70" t="s">
        <v>43</v>
      </c>
      <c r="G70">
        <v>3</v>
      </c>
      <c r="H70">
        <v>100</v>
      </c>
      <c r="I70">
        <v>47</v>
      </c>
      <c r="J70">
        <v>56</v>
      </c>
      <c r="K70">
        <v>8</v>
      </c>
      <c r="L70">
        <v>90</v>
      </c>
      <c r="M70" t="s">
        <v>50</v>
      </c>
      <c r="N70" t="s">
        <v>29</v>
      </c>
      <c r="O70" t="s">
        <v>50</v>
      </c>
      <c r="P70" t="s">
        <v>29</v>
      </c>
      <c r="Q70" t="s">
        <v>544</v>
      </c>
      <c r="R70">
        <v>1</v>
      </c>
      <c r="S70">
        <v>4</v>
      </c>
      <c r="T70">
        <v>22.6</v>
      </c>
      <c r="U70">
        <v>3</v>
      </c>
      <c r="X70" t="str">
        <f t="shared" si="1"/>
        <v>AI3</v>
      </c>
      <c r="Y70">
        <f>VLOOKUP(X70,Mang_Elev!$Q:$R,2,FALSE)</f>
        <v>0.496</v>
      </c>
    </row>
    <row r="71" spans="1:25" x14ac:dyDescent="0.25">
      <c r="A71" s="1">
        <v>45048</v>
      </c>
      <c r="B71" s="2">
        <v>0.49861111111111112</v>
      </c>
      <c r="C71" t="s">
        <v>420</v>
      </c>
      <c r="D71" t="s">
        <v>426</v>
      </c>
      <c r="E71" t="s">
        <v>25</v>
      </c>
      <c r="F71" t="s">
        <v>43</v>
      </c>
      <c r="G71">
        <v>3</v>
      </c>
      <c r="H71">
        <v>100</v>
      </c>
      <c r="I71">
        <v>47</v>
      </c>
      <c r="J71">
        <v>56</v>
      </c>
      <c r="K71">
        <v>8</v>
      </c>
      <c r="L71">
        <v>90</v>
      </c>
      <c r="M71" t="s">
        <v>50</v>
      </c>
      <c r="N71" t="s">
        <v>29</v>
      </c>
      <c r="O71" t="s">
        <v>50</v>
      </c>
      <c r="P71" t="s">
        <v>29</v>
      </c>
      <c r="Q71" t="s">
        <v>544</v>
      </c>
      <c r="R71">
        <v>5</v>
      </c>
      <c r="S71">
        <v>8</v>
      </c>
      <c r="T71">
        <f>268+114.5</f>
        <v>382.5</v>
      </c>
      <c r="U71">
        <v>5.5</v>
      </c>
      <c r="X71" t="str">
        <f t="shared" si="1"/>
        <v>AI3</v>
      </c>
      <c r="Y71">
        <f>VLOOKUP(X71,Mang_Elev!$Q:$R,2,FALSE)</f>
        <v>0.496</v>
      </c>
    </row>
    <row r="72" spans="1:25" x14ac:dyDescent="0.25">
      <c r="A72" s="1">
        <v>45048</v>
      </c>
      <c r="B72" s="2">
        <v>0.49861111111111112</v>
      </c>
      <c r="C72" t="s">
        <v>420</v>
      </c>
      <c r="D72" t="s">
        <v>426</v>
      </c>
      <c r="E72" t="s">
        <v>25</v>
      </c>
      <c r="F72" t="s">
        <v>43</v>
      </c>
      <c r="G72">
        <v>3</v>
      </c>
      <c r="H72">
        <v>100</v>
      </c>
      <c r="I72">
        <v>47</v>
      </c>
      <c r="J72">
        <v>56</v>
      </c>
      <c r="K72">
        <v>8</v>
      </c>
      <c r="L72">
        <v>90</v>
      </c>
      <c r="M72" t="s">
        <v>50</v>
      </c>
      <c r="N72" t="s">
        <v>29</v>
      </c>
      <c r="O72" t="s">
        <v>50</v>
      </c>
      <c r="P72" t="s">
        <v>29</v>
      </c>
      <c r="Q72" t="s">
        <v>544</v>
      </c>
      <c r="R72">
        <v>2</v>
      </c>
      <c r="S72">
        <v>3.5</v>
      </c>
      <c r="T72">
        <v>22.9</v>
      </c>
      <c r="U72">
        <v>3</v>
      </c>
      <c r="X72" t="str">
        <f t="shared" si="1"/>
        <v>AI3</v>
      </c>
      <c r="Y72">
        <f>VLOOKUP(X72,Mang_Elev!$Q:$R,2,FALSE)</f>
        <v>0.496</v>
      </c>
    </row>
    <row r="73" spans="1:25" x14ac:dyDescent="0.25">
      <c r="A73" s="1">
        <v>45047</v>
      </c>
      <c r="B73" s="2">
        <v>0.6972222222222223</v>
      </c>
      <c r="C73" t="s">
        <v>420</v>
      </c>
      <c r="D73" t="s">
        <v>431</v>
      </c>
      <c r="E73" t="s">
        <v>25</v>
      </c>
      <c r="F73" t="s">
        <v>64</v>
      </c>
      <c r="G73">
        <v>5</v>
      </c>
      <c r="H73">
        <v>100</v>
      </c>
      <c r="I73">
        <v>28</v>
      </c>
      <c r="J73">
        <v>23</v>
      </c>
      <c r="K73">
        <v>10</v>
      </c>
      <c r="L73">
        <v>40</v>
      </c>
      <c r="M73" t="s">
        <v>50</v>
      </c>
      <c r="N73" t="s">
        <v>29</v>
      </c>
      <c r="O73" t="s">
        <v>29</v>
      </c>
      <c r="P73" t="s">
        <v>29</v>
      </c>
      <c r="Q73" t="s">
        <v>544</v>
      </c>
      <c r="R73">
        <v>3</v>
      </c>
      <c r="S73">
        <v>11.5</v>
      </c>
      <c r="T73">
        <v>57.3</v>
      </c>
      <c r="U73">
        <v>7.5</v>
      </c>
      <c r="V73" t="s">
        <v>566</v>
      </c>
      <c r="W73" t="s">
        <v>567</v>
      </c>
      <c r="X73" t="str">
        <f t="shared" si="1"/>
        <v>CC5</v>
      </c>
      <c r="Y73">
        <f>VLOOKUP(X73,Mang_Elev!$Q:$R,2,FALSE)</f>
        <v>0.35</v>
      </c>
    </row>
    <row r="74" spans="1:25" x14ac:dyDescent="0.25">
      <c r="A74" s="1">
        <v>45047</v>
      </c>
      <c r="B74" s="2">
        <v>0.6972222222222223</v>
      </c>
      <c r="C74" t="s">
        <v>420</v>
      </c>
      <c r="D74" t="s">
        <v>431</v>
      </c>
      <c r="E74" t="s">
        <v>25</v>
      </c>
      <c r="F74" t="s">
        <v>64</v>
      </c>
      <c r="G74">
        <v>5</v>
      </c>
      <c r="H74">
        <v>100</v>
      </c>
      <c r="I74">
        <v>28</v>
      </c>
      <c r="J74">
        <v>23</v>
      </c>
      <c r="K74">
        <v>10</v>
      </c>
      <c r="L74">
        <v>40</v>
      </c>
      <c r="M74" t="s">
        <v>50</v>
      </c>
      <c r="N74" t="s">
        <v>29</v>
      </c>
      <c r="O74" t="s">
        <v>29</v>
      </c>
      <c r="P74" t="s">
        <v>29</v>
      </c>
      <c r="Q74" t="s">
        <v>544</v>
      </c>
      <c r="R74">
        <v>4</v>
      </c>
      <c r="S74">
        <v>12</v>
      </c>
      <c r="T74">
        <v>65</v>
      </c>
      <c r="U74">
        <v>7</v>
      </c>
      <c r="V74" t="s">
        <v>566</v>
      </c>
      <c r="X74" t="str">
        <f t="shared" si="1"/>
        <v>CC5</v>
      </c>
      <c r="Y74">
        <f>VLOOKUP(X74,Mang_Elev!$Q:$R,2,FALSE)</f>
        <v>0.35</v>
      </c>
    </row>
    <row r="75" spans="1:25" x14ac:dyDescent="0.25">
      <c r="A75" s="1">
        <v>45047</v>
      </c>
      <c r="B75" s="2">
        <v>0.6972222222222223</v>
      </c>
      <c r="C75" t="s">
        <v>420</v>
      </c>
      <c r="D75" t="s">
        <v>431</v>
      </c>
      <c r="E75" t="s">
        <v>25</v>
      </c>
      <c r="F75" t="s">
        <v>64</v>
      </c>
      <c r="G75">
        <v>5</v>
      </c>
      <c r="H75">
        <v>100</v>
      </c>
      <c r="I75">
        <v>28</v>
      </c>
      <c r="J75">
        <v>23</v>
      </c>
      <c r="K75">
        <v>10</v>
      </c>
      <c r="L75">
        <v>40</v>
      </c>
      <c r="M75" t="s">
        <v>50</v>
      </c>
      <c r="N75" t="s">
        <v>29</v>
      </c>
      <c r="O75" t="s">
        <v>29</v>
      </c>
      <c r="P75" t="s">
        <v>29</v>
      </c>
      <c r="Q75" t="s">
        <v>544</v>
      </c>
      <c r="R75">
        <v>2</v>
      </c>
      <c r="S75">
        <v>9</v>
      </c>
      <c r="T75">
        <v>31.5</v>
      </c>
      <c r="U75">
        <v>5</v>
      </c>
      <c r="V75" t="s">
        <v>566</v>
      </c>
      <c r="W75" t="s">
        <v>568</v>
      </c>
      <c r="X75" t="str">
        <f t="shared" si="1"/>
        <v>CC5</v>
      </c>
      <c r="Y75">
        <f>VLOOKUP(X75,Mang_Elev!$Q:$R,2,FALSE)</f>
        <v>0.35</v>
      </c>
    </row>
    <row r="76" spans="1:25" x14ac:dyDescent="0.25">
      <c r="A76" s="1">
        <v>45047</v>
      </c>
      <c r="B76" s="2">
        <v>0.6972222222222223</v>
      </c>
      <c r="C76" t="s">
        <v>420</v>
      </c>
      <c r="D76" t="s">
        <v>431</v>
      </c>
      <c r="E76" t="s">
        <v>25</v>
      </c>
      <c r="F76" t="s">
        <v>64</v>
      </c>
      <c r="G76">
        <v>5</v>
      </c>
      <c r="H76">
        <v>100</v>
      </c>
      <c r="I76">
        <v>28</v>
      </c>
      <c r="J76">
        <v>23</v>
      </c>
      <c r="K76">
        <v>10</v>
      </c>
      <c r="L76">
        <v>40</v>
      </c>
      <c r="M76" t="s">
        <v>50</v>
      </c>
      <c r="N76" t="s">
        <v>29</v>
      </c>
      <c r="O76" t="s">
        <v>29</v>
      </c>
      <c r="P76" t="s">
        <v>29</v>
      </c>
      <c r="Q76" t="s">
        <v>544</v>
      </c>
      <c r="R76">
        <v>2</v>
      </c>
      <c r="S76">
        <v>6</v>
      </c>
      <c r="T76">
        <v>37</v>
      </c>
      <c r="U76">
        <v>5.5</v>
      </c>
      <c r="V76" t="s">
        <v>566</v>
      </c>
      <c r="W76" t="s">
        <v>569</v>
      </c>
      <c r="X76" t="str">
        <f t="shared" si="1"/>
        <v>CC5</v>
      </c>
      <c r="Y76">
        <f>VLOOKUP(X76,Mang_Elev!$Q:$R,2,FALSE)</f>
        <v>0.35</v>
      </c>
    </row>
    <row r="77" spans="1:25" x14ac:dyDescent="0.25">
      <c r="A77" s="1">
        <v>45047</v>
      </c>
      <c r="B77" s="2">
        <v>0.6972222222222223</v>
      </c>
      <c r="C77" t="s">
        <v>420</v>
      </c>
      <c r="D77" t="s">
        <v>431</v>
      </c>
      <c r="E77" t="s">
        <v>25</v>
      </c>
      <c r="F77" t="s">
        <v>64</v>
      </c>
      <c r="G77">
        <v>5</v>
      </c>
      <c r="H77">
        <v>100</v>
      </c>
      <c r="I77">
        <v>28</v>
      </c>
      <c r="J77">
        <v>23</v>
      </c>
      <c r="K77">
        <v>10</v>
      </c>
      <c r="L77">
        <v>40</v>
      </c>
      <c r="M77" t="s">
        <v>50</v>
      </c>
      <c r="N77" t="s">
        <v>29</v>
      </c>
      <c r="O77" t="s">
        <v>29</v>
      </c>
      <c r="P77" t="s">
        <v>29</v>
      </c>
      <c r="Q77" t="s">
        <v>570</v>
      </c>
      <c r="R77">
        <v>2</v>
      </c>
      <c r="S77">
        <v>7</v>
      </c>
      <c r="T77">
        <v>38.5</v>
      </c>
      <c r="U77">
        <v>6</v>
      </c>
      <c r="V77" t="s">
        <v>566</v>
      </c>
      <c r="X77" t="str">
        <f t="shared" si="1"/>
        <v>CC5</v>
      </c>
      <c r="Y77">
        <f>VLOOKUP(X77,Mang_Elev!$Q:$R,2,FALSE)</f>
        <v>0.35</v>
      </c>
    </row>
    <row r="78" spans="1:25" x14ac:dyDescent="0.25">
      <c r="A78" s="1">
        <v>45047</v>
      </c>
      <c r="B78" s="2">
        <v>0.43541666666666662</v>
      </c>
      <c r="C78" t="s">
        <v>433</v>
      </c>
      <c r="D78" t="s">
        <v>426</v>
      </c>
      <c r="E78" t="s">
        <v>25</v>
      </c>
      <c r="F78" t="s">
        <v>43</v>
      </c>
      <c r="G78">
        <v>1</v>
      </c>
      <c r="H78">
        <v>100</v>
      </c>
      <c r="I78">
        <v>33</v>
      </c>
      <c r="J78">
        <v>24</v>
      </c>
      <c r="K78">
        <v>18</v>
      </c>
      <c r="L78">
        <v>85</v>
      </c>
      <c r="M78" t="s">
        <v>50</v>
      </c>
      <c r="N78" t="s">
        <v>29</v>
      </c>
      <c r="O78" t="s">
        <v>29</v>
      </c>
      <c r="P78" t="s">
        <v>29</v>
      </c>
      <c r="Q78" t="s">
        <v>544</v>
      </c>
      <c r="R78">
        <v>1</v>
      </c>
      <c r="S78">
        <v>5</v>
      </c>
      <c r="T78">
        <v>52.2</v>
      </c>
      <c r="U78">
        <v>9</v>
      </c>
      <c r="V78" t="s">
        <v>571</v>
      </c>
      <c r="W78" t="s">
        <v>567</v>
      </c>
      <c r="X78" t="str">
        <f t="shared" si="1"/>
        <v>AI1</v>
      </c>
      <c r="Y78">
        <f>VLOOKUP(X78,Mang_Elev!$Q:$R,2,FALSE)</f>
        <v>0.46</v>
      </c>
    </row>
    <row r="79" spans="1:25" x14ac:dyDescent="0.25">
      <c r="A79" s="1">
        <v>45047</v>
      </c>
      <c r="B79" s="2">
        <v>0.43541666666666662</v>
      </c>
      <c r="C79" t="s">
        <v>433</v>
      </c>
      <c r="D79" t="s">
        <v>426</v>
      </c>
      <c r="E79" t="s">
        <v>25</v>
      </c>
      <c r="F79" t="s">
        <v>43</v>
      </c>
      <c r="G79">
        <v>1</v>
      </c>
      <c r="H79">
        <v>100</v>
      </c>
      <c r="I79">
        <v>33</v>
      </c>
      <c r="J79">
        <v>24</v>
      </c>
      <c r="K79">
        <v>18</v>
      </c>
      <c r="L79">
        <v>85</v>
      </c>
      <c r="M79" t="s">
        <v>50</v>
      </c>
      <c r="N79" t="s">
        <v>29</v>
      </c>
      <c r="O79" t="s">
        <v>29</v>
      </c>
      <c r="P79" t="s">
        <v>29</v>
      </c>
      <c r="Q79" t="s">
        <v>544</v>
      </c>
      <c r="R79">
        <v>2</v>
      </c>
      <c r="S79">
        <v>7.5</v>
      </c>
      <c r="T79">
        <f>48.8+114.5</f>
        <v>163.30000000000001</v>
      </c>
      <c r="U79">
        <v>8</v>
      </c>
      <c r="V79" t="s">
        <v>571</v>
      </c>
      <c r="X79" t="str">
        <f t="shared" si="1"/>
        <v>AI1</v>
      </c>
      <c r="Y79">
        <f>VLOOKUP(X79,Mang_Elev!$Q:$R,2,FALSE)</f>
        <v>0.46</v>
      </c>
    </row>
    <row r="80" spans="1:25" x14ac:dyDescent="0.25">
      <c r="A80" s="1">
        <v>45047</v>
      </c>
      <c r="B80" s="2">
        <v>0.43541666666666662</v>
      </c>
      <c r="C80" t="s">
        <v>433</v>
      </c>
      <c r="D80" t="s">
        <v>426</v>
      </c>
      <c r="E80" t="s">
        <v>25</v>
      </c>
      <c r="F80" t="s">
        <v>43</v>
      </c>
      <c r="G80">
        <v>1</v>
      </c>
      <c r="H80">
        <v>100</v>
      </c>
      <c r="I80">
        <v>33</v>
      </c>
      <c r="J80">
        <v>24</v>
      </c>
      <c r="K80">
        <v>18</v>
      </c>
      <c r="L80">
        <v>85</v>
      </c>
      <c r="M80" t="s">
        <v>50</v>
      </c>
      <c r="N80" t="s">
        <v>29</v>
      </c>
      <c r="O80" t="s">
        <v>29</v>
      </c>
      <c r="P80" t="s">
        <v>29</v>
      </c>
      <c r="Q80" t="s">
        <v>544</v>
      </c>
      <c r="R80">
        <v>1</v>
      </c>
      <c r="S80">
        <v>5.5</v>
      </c>
      <c r="T80">
        <v>59.1</v>
      </c>
      <c r="U80">
        <v>8</v>
      </c>
      <c r="V80" t="s">
        <v>571</v>
      </c>
      <c r="W80" t="s">
        <v>569</v>
      </c>
      <c r="X80" t="str">
        <f t="shared" si="1"/>
        <v>AI1</v>
      </c>
      <c r="Y80">
        <f>VLOOKUP(X80,Mang_Elev!$Q:$R,2,FALSE)</f>
        <v>0.46</v>
      </c>
    </row>
    <row r="81" spans="1:25" x14ac:dyDescent="0.25">
      <c r="A81" s="1">
        <v>45047</v>
      </c>
      <c r="B81" s="2">
        <v>0.43541666666666662</v>
      </c>
      <c r="C81" t="s">
        <v>433</v>
      </c>
      <c r="D81" t="s">
        <v>426</v>
      </c>
      <c r="E81" t="s">
        <v>25</v>
      </c>
      <c r="F81" t="s">
        <v>43</v>
      </c>
      <c r="G81">
        <v>1</v>
      </c>
      <c r="H81">
        <v>100</v>
      </c>
      <c r="I81">
        <v>33</v>
      </c>
      <c r="J81">
        <v>24</v>
      </c>
      <c r="K81">
        <v>18</v>
      </c>
      <c r="L81">
        <v>85</v>
      </c>
      <c r="M81" t="s">
        <v>50</v>
      </c>
      <c r="N81" t="s">
        <v>29</v>
      </c>
      <c r="O81" t="s">
        <v>29</v>
      </c>
      <c r="P81" t="s">
        <v>29</v>
      </c>
      <c r="Q81" t="s">
        <v>544</v>
      </c>
      <c r="R81">
        <v>2</v>
      </c>
      <c r="S81">
        <v>12.5</v>
      </c>
      <c r="T81">
        <v>62.4</v>
      </c>
      <c r="U81">
        <v>8</v>
      </c>
      <c r="V81" t="s">
        <v>571</v>
      </c>
      <c r="X81" t="str">
        <f t="shared" si="1"/>
        <v>AI1</v>
      </c>
      <c r="Y81">
        <f>VLOOKUP(X81,Mang_Elev!$Q:$R,2,FALSE)</f>
        <v>0.46</v>
      </c>
    </row>
    <row r="82" spans="1:25" x14ac:dyDescent="0.25">
      <c r="A82" s="1">
        <v>45047</v>
      </c>
      <c r="B82" s="2">
        <v>0.43541666666666662</v>
      </c>
      <c r="C82" t="s">
        <v>433</v>
      </c>
      <c r="D82" t="s">
        <v>426</v>
      </c>
      <c r="E82" t="s">
        <v>25</v>
      </c>
      <c r="F82" t="s">
        <v>43</v>
      </c>
      <c r="G82">
        <v>1</v>
      </c>
      <c r="H82">
        <v>100</v>
      </c>
      <c r="I82">
        <v>33</v>
      </c>
      <c r="J82">
        <v>24</v>
      </c>
      <c r="K82">
        <v>18</v>
      </c>
      <c r="L82">
        <v>85</v>
      </c>
      <c r="M82" t="s">
        <v>50</v>
      </c>
      <c r="N82" t="s">
        <v>29</v>
      </c>
      <c r="O82" t="s">
        <v>29</v>
      </c>
      <c r="P82" t="s">
        <v>29</v>
      </c>
      <c r="Q82" t="s">
        <v>544</v>
      </c>
      <c r="R82">
        <v>3</v>
      </c>
      <c r="S82">
        <v>7</v>
      </c>
      <c r="T82">
        <v>31.3</v>
      </c>
      <c r="U82">
        <v>7</v>
      </c>
      <c r="V82" t="s">
        <v>571</v>
      </c>
      <c r="X82" t="str">
        <f t="shared" si="1"/>
        <v>AI1</v>
      </c>
      <c r="Y82">
        <f>VLOOKUP(X82,Mang_Elev!$Q:$R,2,FALSE)</f>
        <v>0.46</v>
      </c>
    </row>
    <row r="83" spans="1:25" x14ac:dyDescent="0.25">
      <c r="A83" t="s">
        <v>435</v>
      </c>
      <c r="B83" s="2">
        <v>0.61527777777777781</v>
      </c>
      <c r="C83" t="s">
        <v>99</v>
      </c>
      <c r="D83" t="s">
        <v>436</v>
      </c>
      <c r="E83" t="s">
        <v>25</v>
      </c>
      <c r="F83" t="s">
        <v>98</v>
      </c>
      <c r="G83">
        <v>4</v>
      </c>
      <c r="H83">
        <v>25</v>
      </c>
      <c r="I83">
        <v>11</v>
      </c>
      <c r="J83">
        <v>53</v>
      </c>
      <c r="K83">
        <v>1</v>
      </c>
      <c r="L83">
        <v>80</v>
      </c>
      <c r="M83" t="s">
        <v>50</v>
      </c>
      <c r="N83" t="s">
        <v>29</v>
      </c>
      <c r="O83" t="s">
        <v>29</v>
      </c>
      <c r="P83" t="s">
        <v>29</v>
      </c>
      <c r="Q83" t="s">
        <v>570</v>
      </c>
      <c r="R83">
        <v>1</v>
      </c>
      <c r="S83">
        <v>5</v>
      </c>
      <c r="T83">
        <v>21.5</v>
      </c>
      <c r="U83">
        <v>4.5</v>
      </c>
      <c r="V83" t="s">
        <v>572</v>
      </c>
      <c r="X83" t="str">
        <f t="shared" si="1"/>
        <v>HS4</v>
      </c>
      <c r="Y83">
        <f>VLOOKUP(X83,Mang_Elev!$Q:$R,2,FALSE)</f>
        <v>0.218</v>
      </c>
    </row>
    <row r="84" spans="1:25" x14ac:dyDescent="0.25">
      <c r="A84" t="s">
        <v>435</v>
      </c>
      <c r="B84" s="2">
        <v>0.61527777777777781</v>
      </c>
      <c r="C84" t="s">
        <v>99</v>
      </c>
      <c r="D84" t="s">
        <v>436</v>
      </c>
      <c r="E84" t="s">
        <v>25</v>
      </c>
      <c r="F84" t="s">
        <v>98</v>
      </c>
      <c r="G84">
        <v>4</v>
      </c>
      <c r="H84">
        <v>25</v>
      </c>
      <c r="I84">
        <v>11</v>
      </c>
      <c r="J84">
        <v>53</v>
      </c>
      <c r="K84">
        <v>1</v>
      </c>
      <c r="L84">
        <v>80</v>
      </c>
      <c r="M84" t="s">
        <v>50</v>
      </c>
      <c r="N84" t="s">
        <v>29</v>
      </c>
      <c r="O84" t="s">
        <v>29</v>
      </c>
      <c r="P84" t="s">
        <v>29</v>
      </c>
      <c r="Q84" t="s">
        <v>544</v>
      </c>
      <c r="R84">
        <v>2</v>
      </c>
      <c r="S84">
        <v>9.3000000000000007</v>
      </c>
      <c r="T84">
        <v>58.2</v>
      </c>
      <c r="U84">
        <v>4.5</v>
      </c>
      <c r="V84" t="s">
        <v>572</v>
      </c>
      <c r="X84" t="str">
        <f t="shared" si="1"/>
        <v>HS4</v>
      </c>
      <c r="Y84">
        <f>VLOOKUP(X84,Mang_Elev!$Q:$R,2,FALSE)</f>
        <v>0.218</v>
      </c>
    </row>
    <row r="85" spans="1:25" x14ac:dyDescent="0.25">
      <c r="A85" t="s">
        <v>435</v>
      </c>
      <c r="B85" s="2">
        <v>0.61527777777777781</v>
      </c>
      <c r="C85" t="s">
        <v>99</v>
      </c>
      <c r="D85" t="s">
        <v>436</v>
      </c>
      <c r="E85" t="s">
        <v>25</v>
      </c>
      <c r="F85" t="s">
        <v>98</v>
      </c>
      <c r="G85">
        <v>4</v>
      </c>
      <c r="H85">
        <v>25</v>
      </c>
      <c r="I85">
        <v>11</v>
      </c>
      <c r="J85">
        <v>53</v>
      </c>
      <c r="K85">
        <v>1</v>
      </c>
      <c r="L85">
        <v>80</v>
      </c>
      <c r="M85" t="s">
        <v>50</v>
      </c>
      <c r="N85" t="s">
        <v>29</v>
      </c>
      <c r="O85" t="s">
        <v>29</v>
      </c>
      <c r="P85" t="s">
        <v>29</v>
      </c>
      <c r="Q85" t="s">
        <v>544</v>
      </c>
      <c r="R85">
        <v>2</v>
      </c>
      <c r="S85">
        <v>4.5</v>
      </c>
      <c r="T85">
        <v>27</v>
      </c>
      <c r="U85">
        <v>3.5</v>
      </c>
      <c r="V85" t="s">
        <v>572</v>
      </c>
      <c r="X85" t="str">
        <f t="shared" si="1"/>
        <v>HS4</v>
      </c>
      <c r="Y85">
        <f>VLOOKUP(X85,Mang_Elev!$Q:$R,2,FALSE)</f>
        <v>0.218</v>
      </c>
    </row>
    <row r="86" spans="1:25" x14ac:dyDescent="0.25">
      <c r="A86" t="s">
        <v>435</v>
      </c>
      <c r="B86" s="2">
        <v>0.61527777777777781</v>
      </c>
      <c r="C86" t="s">
        <v>99</v>
      </c>
      <c r="D86" t="s">
        <v>436</v>
      </c>
      <c r="E86" t="s">
        <v>25</v>
      </c>
      <c r="F86" t="s">
        <v>98</v>
      </c>
      <c r="G86">
        <v>4</v>
      </c>
      <c r="H86">
        <v>25</v>
      </c>
      <c r="I86">
        <v>11</v>
      </c>
      <c r="J86">
        <v>53</v>
      </c>
      <c r="K86">
        <v>1</v>
      </c>
      <c r="L86">
        <v>80</v>
      </c>
      <c r="M86" t="s">
        <v>50</v>
      </c>
      <c r="N86" t="s">
        <v>29</v>
      </c>
      <c r="O86" t="s">
        <v>29</v>
      </c>
      <c r="P86" t="s">
        <v>29</v>
      </c>
      <c r="Q86" t="s">
        <v>544</v>
      </c>
      <c r="R86">
        <v>2</v>
      </c>
      <c r="S86">
        <v>5</v>
      </c>
      <c r="T86">
        <v>24.5</v>
      </c>
      <c r="U86">
        <v>4</v>
      </c>
      <c r="V86" t="s">
        <v>572</v>
      </c>
      <c r="W86" t="s">
        <v>573</v>
      </c>
      <c r="X86" t="str">
        <f t="shared" si="1"/>
        <v>HS4</v>
      </c>
      <c r="Y86">
        <f>VLOOKUP(X86,Mang_Elev!$Q:$R,2,FALSE)</f>
        <v>0.218</v>
      </c>
    </row>
    <row r="87" spans="1:25" x14ac:dyDescent="0.25">
      <c r="A87" t="s">
        <v>435</v>
      </c>
      <c r="B87" s="2">
        <v>0.61527777777777781</v>
      </c>
      <c r="C87" t="s">
        <v>99</v>
      </c>
      <c r="D87" t="s">
        <v>436</v>
      </c>
      <c r="E87" t="s">
        <v>25</v>
      </c>
      <c r="F87" t="s">
        <v>98</v>
      </c>
      <c r="G87">
        <v>4</v>
      </c>
      <c r="H87">
        <v>25</v>
      </c>
      <c r="I87">
        <v>11</v>
      </c>
      <c r="J87">
        <v>53</v>
      </c>
      <c r="K87">
        <v>1</v>
      </c>
      <c r="L87">
        <v>80</v>
      </c>
      <c r="M87" t="s">
        <v>50</v>
      </c>
      <c r="N87" t="s">
        <v>29</v>
      </c>
      <c r="O87" t="s">
        <v>29</v>
      </c>
      <c r="P87" t="s">
        <v>29</v>
      </c>
      <c r="Q87" t="s">
        <v>544</v>
      </c>
      <c r="R87">
        <v>1</v>
      </c>
      <c r="S87">
        <v>3.8</v>
      </c>
      <c r="T87">
        <v>10.4</v>
      </c>
      <c r="U87">
        <v>3</v>
      </c>
      <c r="V87" t="s">
        <v>572</v>
      </c>
      <c r="X87" t="str">
        <f t="shared" si="1"/>
        <v>HS4</v>
      </c>
      <c r="Y87">
        <f>VLOOKUP(X87,Mang_Elev!$Q:$R,2,FALSE)</f>
        <v>0.218</v>
      </c>
    </row>
    <row r="88" spans="1:25" x14ac:dyDescent="0.25">
      <c r="A88" t="s">
        <v>435</v>
      </c>
      <c r="B88" s="2">
        <v>0.65138888888888891</v>
      </c>
      <c r="C88" t="s">
        <v>433</v>
      </c>
      <c r="D88" t="s">
        <v>437</v>
      </c>
      <c r="E88" t="s">
        <v>25</v>
      </c>
      <c r="F88" t="s">
        <v>98</v>
      </c>
      <c r="G88">
        <v>5</v>
      </c>
      <c r="H88">
        <v>25</v>
      </c>
      <c r="I88">
        <v>5</v>
      </c>
      <c r="J88">
        <v>106</v>
      </c>
      <c r="K88">
        <v>0</v>
      </c>
      <c r="L88">
        <v>50</v>
      </c>
      <c r="M88" t="s">
        <v>50</v>
      </c>
      <c r="N88" t="s">
        <v>29</v>
      </c>
      <c r="O88" t="s">
        <v>29</v>
      </c>
      <c r="P88" t="s">
        <v>29</v>
      </c>
      <c r="Q88" t="s">
        <v>544</v>
      </c>
      <c r="R88">
        <v>3</v>
      </c>
      <c r="S88">
        <v>8</v>
      </c>
      <c r="T88">
        <v>42.7</v>
      </c>
      <c r="U88">
        <v>5.5</v>
      </c>
      <c r="V88" t="s">
        <v>574</v>
      </c>
      <c r="X88" t="str">
        <f t="shared" si="1"/>
        <v>HS5</v>
      </c>
      <c r="Y88">
        <f>VLOOKUP(X88,Mang_Elev!$Q:$R,2,FALSE)</f>
        <v>0.17499999999999999</v>
      </c>
    </row>
    <row r="89" spans="1:25" x14ac:dyDescent="0.25">
      <c r="A89" t="s">
        <v>435</v>
      </c>
      <c r="B89" s="2">
        <v>0.65138888888888891</v>
      </c>
      <c r="C89" t="s">
        <v>433</v>
      </c>
      <c r="D89" t="s">
        <v>437</v>
      </c>
      <c r="E89" t="s">
        <v>25</v>
      </c>
      <c r="F89" t="s">
        <v>98</v>
      </c>
      <c r="G89">
        <v>5</v>
      </c>
      <c r="H89">
        <v>25</v>
      </c>
      <c r="I89">
        <v>5</v>
      </c>
      <c r="J89">
        <v>106</v>
      </c>
      <c r="K89">
        <v>0</v>
      </c>
      <c r="L89">
        <v>50</v>
      </c>
      <c r="M89" t="s">
        <v>50</v>
      </c>
      <c r="N89" t="s">
        <v>29</v>
      </c>
      <c r="O89" t="s">
        <v>29</v>
      </c>
      <c r="P89" t="s">
        <v>29</v>
      </c>
      <c r="Q89" t="s">
        <v>570</v>
      </c>
      <c r="R89">
        <v>1</v>
      </c>
      <c r="S89">
        <v>2.8</v>
      </c>
      <c r="T89">
        <v>10.35</v>
      </c>
      <c r="U89">
        <v>4.5</v>
      </c>
      <c r="V89" t="s">
        <v>574</v>
      </c>
      <c r="X89" t="str">
        <f t="shared" si="1"/>
        <v>HS5</v>
      </c>
      <c r="Y89">
        <f>VLOOKUP(X89,Mang_Elev!$Q:$R,2,FALSE)</f>
        <v>0.17499999999999999</v>
      </c>
    </row>
    <row r="90" spans="1:25" x14ac:dyDescent="0.25">
      <c r="A90" t="s">
        <v>435</v>
      </c>
      <c r="B90" s="2">
        <v>0.65138888888888891</v>
      </c>
      <c r="C90" t="s">
        <v>433</v>
      </c>
      <c r="D90" t="s">
        <v>437</v>
      </c>
      <c r="E90" t="s">
        <v>25</v>
      </c>
      <c r="F90" t="s">
        <v>98</v>
      </c>
      <c r="G90">
        <v>5</v>
      </c>
      <c r="H90">
        <v>25</v>
      </c>
      <c r="I90">
        <v>5</v>
      </c>
      <c r="J90">
        <v>106</v>
      </c>
      <c r="K90">
        <v>0</v>
      </c>
      <c r="L90">
        <v>50</v>
      </c>
      <c r="M90" t="s">
        <v>50</v>
      </c>
      <c r="N90" t="s">
        <v>29</v>
      </c>
      <c r="O90" t="s">
        <v>29</v>
      </c>
      <c r="P90" t="s">
        <v>29</v>
      </c>
      <c r="Q90" t="s">
        <v>544</v>
      </c>
      <c r="R90">
        <v>1</v>
      </c>
      <c r="S90">
        <v>3</v>
      </c>
      <c r="T90">
        <v>10.5</v>
      </c>
      <c r="U90">
        <v>4</v>
      </c>
      <c r="V90" t="s">
        <v>574</v>
      </c>
      <c r="X90" t="str">
        <f t="shared" si="1"/>
        <v>HS5</v>
      </c>
      <c r="Y90">
        <f>VLOOKUP(X90,Mang_Elev!$Q:$R,2,FALSE)</f>
        <v>0.17499999999999999</v>
      </c>
    </row>
    <row r="91" spans="1:25" x14ac:dyDescent="0.25">
      <c r="A91" t="s">
        <v>435</v>
      </c>
      <c r="B91" s="2">
        <v>0.65138888888888891</v>
      </c>
      <c r="C91" t="s">
        <v>433</v>
      </c>
      <c r="D91" t="s">
        <v>437</v>
      </c>
      <c r="E91" t="s">
        <v>25</v>
      </c>
      <c r="F91" t="s">
        <v>98</v>
      </c>
      <c r="G91">
        <v>5</v>
      </c>
      <c r="H91">
        <v>25</v>
      </c>
      <c r="I91">
        <v>5</v>
      </c>
      <c r="J91">
        <v>106</v>
      </c>
      <c r="K91">
        <v>0</v>
      </c>
      <c r="L91">
        <v>50</v>
      </c>
      <c r="M91" t="s">
        <v>50</v>
      </c>
      <c r="N91" t="s">
        <v>29</v>
      </c>
      <c r="O91" t="s">
        <v>29</v>
      </c>
      <c r="P91" t="s">
        <v>29</v>
      </c>
      <c r="Q91" t="s">
        <v>544</v>
      </c>
      <c r="R91">
        <v>2</v>
      </c>
      <c r="S91">
        <v>8.5</v>
      </c>
      <c r="T91">
        <v>37.5</v>
      </c>
      <c r="U91">
        <v>5.5</v>
      </c>
      <c r="V91" t="s">
        <v>574</v>
      </c>
      <c r="X91" t="str">
        <f t="shared" si="1"/>
        <v>HS5</v>
      </c>
      <c r="Y91">
        <f>VLOOKUP(X91,Mang_Elev!$Q:$R,2,FALSE)</f>
        <v>0.17499999999999999</v>
      </c>
    </row>
    <row r="92" spans="1:25" x14ac:dyDescent="0.25">
      <c r="A92" t="s">
        <v>435</v>
      </c>
      <c r="B92" s="2">
        <v>0.65138888888888891</v>
      </c>
      <c r="C92" t="s">
        <v>433</v>
      </c>
      <c r="D92" t="s">
        <v>437</v>
      </c>
      <c r="E92" t="s">
        <v>25</v>
      </c>
      <c r="F92" t="s">
        <v>98</v>
      </c>
      <c r="G92">
        <v>5</v>
      </c>
      <c r="H92">
        <v>25</v>
      </c>
      <c r="I92">
        <v>5</v>
      </c>
      <c r="J92">
        <v>106</v>
      </c>
      <c r="K92">
        <v>0</v>
      </c>
      <c r="L92">
        <v>50</v>
      </c>
      <c r="M92" t="s">
        <v>50</v>
      </c>
      <c r="N92" t="s">
        <v>29</v>
      </c>
      <c r="O92" t="s">
        <v>29</v>
      </c>
      <c r="P92" t="s">
        <v>29</v>
      </c>
      <c r="Q92" t="s">
        <v>544</v>
      </c>
      <c r="R92">
        <v>7</v>
      </c>
      <c r="S92">
        <v>6.5</v>
      </c>
      <c r="T92">
        <v>38.5</v>
      </c>
      <c r="U92">
        <v>5</v>
      </c>
      <c r="V92" t="s">
        <v>574</v>
      </c>
      <c r="X92" t="str">
        <f t="shared" si="1"/>
        <v>HS5</v>
      </c>
      <c r="Y92">
        <f>VLOOKUP(X92,Mang_Elev!$Q:$R,2,FALSE)</f>
        <v>0.17499999999999999</v>
      </c>
    </row>
    <row r="93" spans="1:25" x14ac:dyDescent="0.25">
      <c r="A93" t="s">
        <v>439</v>
      </c>
      <c r="B93" s="2">
        <v>0.62986111111111109</v>
      </c>
      <c r="C93" t="s">
        <v>103</v>
      </c>
      <c r="D93" t="s">
        <v>440</v>
      </c>
      <c r="E93" t="s">
        <v>25</v>
      </c>
      <c r="F93" t="s">
        <v>181</v>
      </c>
      <c r="G93">
        <v>1</v>
      </c>
      <c r="H93">
        <v>100</v>
      </c>
      <c r="I93">
        <v>23</v>
      </c>
      <c r="J93">
        <v>11</v>
      </c>
      <c r="K93">
        <v>0</v>
      </c>
      <c r="L93">
        <v>50</v>
      </c>
      <c r="M93" t="s">
        <v>50</v>
      </c>
      <c r="N93" t="s">
        <v>29</v>
      </c>
      <c r="O93" t="s">
        <v>29</v>
      </c>
      <c r="P93" t="s">
        <v>29</v>
      </c>
      <c r="Q93" t="s">
        <v>544</v>
      </c>
      <c r="R93">
        <v>1</v>
      </c>
      <c r="S93">
        <v>4.8</v>
      </c>
      <c r="T93">
        <v>25.5</v>
      </c>
      <c r="U93">
        <v>5</v>
      </c>
      <c r="V93" t="s">
        <v>575</v>
      </c>
      <c r="X93" t="str">
        <f t="shared" si="1"/>
        <v>CF1</v>
      </c>
      <c r="Y93">
        <f>VLOOKUP(X93,Mang_Elev!$Q:$R,2,FALSE)</f>
        <v>0.39500000000000002</v>
      </c>
    </row>
    <row r="94" spans="1:25" x14ac:dyDescent="0.25">
      <c r="A94" t="s">
        <v>439</v>
      </c>
      <c r="B94" s="2">
        <v>0.62986111111111109</v>
      </c>
      <c r="C94" t="s">
        <v>103</v>
      </c>
      <c r="D94" t="s">
        <v>440</v>
      </c>
      <c r="E94" t="s">
        <v>25</v>
      </c>
      <c r="F94" t="s">
        <v>181</v>
      </c>
      <c r="G94">
        <v>1</v>
      </c>
      <c r="H94">
        <v>100</v>
      </c>
      <c r="I94">
        <v>23</v>
      </c>
      <c r="J94">
        <v>11</v>
      </c>
      <c r="K94">
        <v>0</v>
      </c>
      <c r="L94">
        <v>50</v>
      </c>
      <c r="M94" t="s">
        <v>50</v>
      </c>
      <c r="N94" t="s">
        <v>29</v>
      </c>
      <c r="O94" t="s">
        <v>29</v>
      </c>
      <c r="P94" t="s">
        <v>29</v>
      </c>
      <c r="Q94" t="s">
        <v>544</v>
      </c>
      <c r="R94">
        <v>1</v>
      </c>
      <c r="S94">
        <v>5.5</v>
      </c>
      <c r="T94">
        <v>27.5</v>
      </c>
      <c r="U94">
        <v>5</v>
      </c>
      <c r="V94" t="s">
        <v>575</v>
      </c>
      <c r="W94" t="s">
        <v>576</v>
      </c>
      <c r="X94" t="str">
        <f t="shared" si="1"/>
        <v>CF1</v>
      </c>
      <c r="Y94">
        <f>VLOOKUP(X94,Mang_Elev!$Q:$R,2,FALSE)</f>
        <v>0.39500000000000002</v>
      </c>
    </row>
    <row r="95" spans="1:25" x14ac:dyDescent="0.25">
      <c r="A95" t="s">
        <v>439</v>
      </c>
      <c r="B95" s="2">
        <v>0.62986111111111109</v>
      </c>
      <c r="C95" t="s">
        <v>103</v>
      </c>
      <c r="D95" t="s">
        <v>440</v>
      </c>
      <c r="E95" t="s">
        <v>25</v>
      </c>
      <c r="F95" t="s">
        <v>181</v>
      </c>
      <c r="G95">
        <v>1</v>
      </c>
      <c r="H95">
        <v>100</v>
      </c>
      <c r="I95">
        <v>23</v>
      </c>
      <c r="J95">
        <v>11</v>
      </c>
      <c r="K95">
        <v>0</v>
      </c>
      <c r="L95">
        <v>50</v>
      </c>
      <c r="M95" t="s">
        <v>50</v>
      </c>
      <c r="N95" t="s">
        <v>29</v>
      </c>
      <c r="O95" t="s">
        <v>29</v>
      </c>
      <c r="P95" t="s">
        <v>29</v>
      </c>
      <c r="Q95" t="s">
        <v>570</v>
      </c>
      <c r="R95">
        <v>2</v>
      </c>
      <c r="S95">
        <v>6</v>
      </c>
      <c r="T95">
        <v>33</v>
      </c>
      <c r="U95">
        <v>4</v>
      </c>
      <c r="V95" t="s">
        <v>575</v>
      </c>
      <c r="X95" t="str">
        <f t="shared" si="1"/>
        <v>CF1</v>
      </c>
      <c r="Y95">
        <f>VLOOKUP(X95,Mang_Elev!$Q:$R,2,FALSE)</f>
        <v>0.39500000000000002</v>
      </c>
    </row>
    <row r="96" spans="1:25" x14ac:dyDescent="0.25">
      <c r="A96" t="s">
        <v>439</v>
      </c>
      <c r="B96" s="2">
        <v>0.62986111111111109</v>
      </c>
      <c r="C96" t="s">
        <v>103</v>
      </c>
      <c r="D96" t="s">
        <v>440</v>
      </c>
      <c r="E96" t="s">
        <v>25</v>
      </c>
      <c r="F96" t="s">
        <v>181</v>
      </c>
      <c r="G96">
        <v>1</v>
      </c>
      <c r="H96">
        <v>100</v>
      </c>
      <c r="I96">
        <v>23</v>
      </c>
      <c r="J96">
        <v>11</v>
      </c>
      <c r="K96">
        <v>0</v>
      </c>
      <c r="L96">
        <v>50</v>
      </c>
      <c r="M96" t="s">
        <v>50</v>
      </c>
      <c r="N96" t="s">
        <v>29</v>
      </c>
      <c r="O96" t="s">
        <v>29</v>
      </c>
      <c r="P96" t="s">
        <v>29</v>
      </c>
      <c r="Q96" t="s">
        <v>544</v>
      </c>
      <c r="R96">
        <v>1</v>
      </c>
      <c r="S96">
        <v>3.5</v>
      </c>
      <c r="T96">
        <v>21.5</v>
      </c>
      <c r="U96">
        <v>4</v>
      </c>
      <c r="V96" t="s">
        <v>575</v>
      </c>
      <c r="X96" t="str">
        <f t="shared" si="1"/>
        <v>CF1</v>
      </c>
      <c r="Y96">
        <f>VLOOKUP(X96,Mang_Elev!$Q:$R,2,FALSE)</f>
        <v>0.39500000000000002</v>
      </c>
    </row>
    <row r="97" spans="1:25" x14ac:dyDescent="0.25">
      <c r="A97" t="s">
        <v>439</v>
      </c>
      <c r="B97" s="2">
        <v>0.62986111111111109</v>
      </c>
      <c r="C97" t="s">
        <v>103</v>
      </c>
      <c r="D97" t="s">
        <v>440</v>
      </c>
      <c r="E97" t="s">
        <v>25</v>
      </c>
      <c r="F97" t="s">
        <v>181</v>
      </c>
      <c r="G97">
        <v>1</v>
      </c>
      <c r="H97">
        <v>100</v>
      </c>
      <c r="I97">
        <v>23</v>
      </c>
      <c r="J97">
        <v>11</v>
      </c>
      <c r="K97">
        <v>0</v>
      </c>
      <c r="L97">
        <v>50</v>
      </c>
      <c r="M97" t="s">
        <v>50</v>
      </c>
      <c r="N97" t="s">
        <v>29</v>
      </c>
      <c r="O97" t="s">
        <v>29</v>
      </c>
      <c r="P97" t="s">
        <v>29</v>
      </c>
      <c r="Q97" t="s">
        <v>570</v>
      </c>
      <c r="R97">
        <v>1</v>
      </c>
      <c r="S97">
        <v>6</v>
      </c>
      <c r="T97">
        <v>28.5</v>
      </c>
      <c r="U97">
        <v>5</v>
      </c>
      <c r="V97" t="s">
        <v>575</v>
      </c>
      <c r="X97" t="str">
        <f t="shared" si="1"/>
        <v>CF1</v>
      </c>
      <c r="Y97">
        <f>VLOOKUP(X97,Mang_Elev!$Q:$R,2,FALSE)</f>
        <v>0.39500000000000002</v>
      </c>
    </row>
    <row r="98" spans="1:25" x14ac:dyDescent="0.25">
      <c r="A98" t="s">
        <v>435</v>
      </c>
      <c r="B98" s="2">
        <v>0.52777777777777779</v>
      </c>
      <c r="C98" t="s">
        <v>420</v>
      </c>
      <c r="D98" t="s">
        <v>437</v>
      </c>
      <c r="E98" t="s">
        <v>25</v>
      </c>
      <c r="F98" t="s">
        <v>98</v>
      </c>
      <c r="G98">
        <v>1</v>
      </c>
      <c r="H98">
        <v>25</v>
      </c>
      <c r="I98">
        <v>4</v>
      </c>
      <c r="J98">
        <v>91</v>
      </c>
      <c r="K98">
        <v>9</v>
      </c>
      <c r="L98">
        <v>85</v>
      </c>
      <c r="M98" t="s">
        <v>50</v>
      </c>
      <c r="N98" t="s">
        <v>29</v>
      </c>
      <c r="O98" t="s">
        <v>29</v>
      </c>
      <c r="P98" t="s">
        <v>29</v>
      </c>
      <c r="Q98" t="s">
        <v>544</v>
      </c>
      <c r="R98">
        <v>1</v>
      </c>
      <c r="S98">
        <v>24</v>
      </c>
      <c r="T98">
        <v>87</v>
      </c>
      <c r="U98">
        <v>6.5</v>
      </c>
      <c r="V98" t="s">
        <v>577</v>
      </c>
      <c r="W98" t="s">
        <v>578</v>
      </c>
      <c r="X98" t="str">
        <f t="shared" si="1"/>
        <v>HS1</v>
      </c>
      <c r="Y98">
        <f>VLOOKUP(X98,Mang_Elev!$Q:$R,2,FALSE)</f>
        <v>0.439</v>
      </c>
    </row>
    <row r="99" spans="1:25" x14ac:dyDescent="0.25">
      <c r="A99" t="s">
        <v>435</v>
      </c>
      <c r="B99" s="2">
        <v>0.52777777777777779</v>
      </c>
      <c r="C99" t="s">
        <v>420</v>
      </c>
      <c r="D99" t="s">
        <v>437</v>
      </c>
      <c r="E99" t="s">
        <v>25</v>
      </c>
      <c r="F99" t="s">
        <v>98</v>
      </c>
      <c r="G99">
        <v>1</v>
      </c>
      <c r="H99">
        <v>25</v>
      </c>
      <c r="I99">
        <v>4</v>
      </c>
      <c r="J99">
        <v>91</v>
      </c>
      <c r="K99">
        <v>9</v>
      </c>
      <c r="L99">
        <v>85</v>
      </c>
      <c r="M99" t="s">
        <v>50</v>
      </c>
      <c r="N99" t="s">
        <v>29</v>
      </c>
      <c r="O99" t="s">
        <v>29</v>
      </c>
      <c r="P99" t="s">
        <v>29</v>
      </c>
      <c r="Q99" t="s">
        <v>544</v>
      </c>
      <c r="R99">
        <v>1</v>
      </c>
      <c r="S99">
        <v>25</v>
      </c>
      <c r="T99">
        <v>87</v>
      </c>
      <c r="U99">
        <v>6.5</v>
      </c>
      <c r="V99" t="s">
        <v>577</v>
      </c>
      <c r="X99" t="str">
        <f t="shared" si="1"/>
        <v>HS1</v>
      </c>
      <c r="Y99">
        <f>VLOOKUP(X99,Mang_Elev!$Q:$R,2,FALSE)</f>
        <v>0.439</v>
      </c>
    </row>
    <row r="100" spans="1:25" x14ac:dyDescent="0.25">
      <c r="A100" t="s">
        <v>435</v>
      </c>
      <c r="B100" s="2">
        <v>0.52777777777777779</v>
      </c>
      <c r="C100" t="s">
        <v>420</v>
      </c>
      <c r="D100" t="s">
        <v>437</v>
      </c>
      <c r="E100" t="s">
        <v>25</v>
      </c>
      <c r="F100" t="s">
        <v>98</v>
      </c>
      <c r="G100">
        <v>1</v>
      </c>
      <c r="H100">
        <v>25</v>
      </c>
      <c r="I100">
        <v>4</v>
      </c>
      <c r="J100">
        <v>91</v>
      </c>
      <c r="K100">
        <v>9</v>
      </c>
      <c r="L100">
        <v>85</v>
      </c>
      <c r="M100" t="s">
        <v>50</v>
      </c>
      <c r="N100" t="s">
        <v>29</v>
      </c>
      <c r="O100" t="s">
        <v>29</v>
      </c>
      <c r="P100" t="s">
        <v>29</v>
      </c>
      <c r="Q100" t="s">
        <v>544</v>
      </c>
      <c r="R100">
        <v>1</v>
      </c>
      <c r="S100">
        <v>5</v>
      </c>
      <c r="T100">
        <v>18.5</v>
      </c>
      <c r="V100" t="s">
        <v>577</v>
      </c>
      <c r="W100" t="s">
        <v>579</v>
      </c>
      <c r="X100" t="str">
        <f t="shared" si="1"/>
        <v>HS1</v>
      </c>
      <c r="Y100">
        <f>VLOOKUP(X100,Mang_Elev!$Q:$R,2,FALSE)</f>
        <v>0.439</v>
      </c>
    </row>
    <row r="101" spans="1:25" x14ac:dyDescent="0.25">
      <c r="A101" t="s">
        <v>435</v>
      </c>
      <c r="B101" s="2">
        <v>0.55763888888888891</v>
      </c>
      <c r="C101" t="s">
        <v>420</v>
      </c>
      <c r="D101" t="s">
        <v>437</v>
      </c>
      <c r="E101" t="s">
        <v>25</v>
      </c>
      <c r="F101" t="s">
        <v>98</v>
      </c>
      <c r="G101">
        <v>2</v>
      </c>
      <c r="H101">
        <v>25</v>
      </c>
      <c r="I101">
        <v>18</v>
      </c>
      <c r="J101">
        <v>106</v>
      </c>
      <c r="K101">
        <v>9</v>
      </c>
      <c r="L101">
        <v>90</v>
      </c>
      <c r="M101" t="s">
        <v>50</v>
      </c>
      <c r="N101" t="s">
        <v>29</v>
      </c>
      <c r="O101" t="s">
        <v>29</v>
      </c>
      <c r="P101" t="s">
        <v>29</v>
      </c>
      <c r="Q101" t="s">
        <v>570</v>
      </c>
      <c r="R101">
        <v>1</v>
      </c>
      <c r="S101">
        <v>19.5</v>
      </c>
      <c r="T101">
        <v>69.8</v>
      </c>
      <c r="U101">
        <v>7</v>
      </c>
      <c r="V101" t="s">
        <v>580</v>
      </c>
      <c r="X101" t="str">
        <f t="shared" si="1"/>
        <v>HS2</v>
      </c>
      <c r="Y101">
        <f>VLOOKUP(X101,Mang_Elev!$Q:$R,2,FALSE)</f>
        <v>0.245</v>
      </c>
    </row>
    <row r="102" spans="1:25" x14ac:dyDescent="0.25">
      <c r="A102" t="s">
        <v>435</v>
      </c>
      <c r="B102" s="2">
        <v>0.55763888888888891</v>
      </c>
      <c r="C102" t="s">
        <v>420</v>
      </c>
      <c r="D102" t="s">
        <v>437</v>
      </c>
      <c r="E102" t="s">
        <v>25</v>
      </c>
      <c r="F102" t="s">
        <v>98</v>
      </c>
      <c r="G102">
        <v>2</v>
      </c>
      <c r="H102">
        <v>25</v>
      </c>
      <c r="I102">
        <v>18</v>
      </c>
      <c r="J102">
        <v>106</v>
      </c>
      <c r="K102">
        <v>9</v>
      </c>
      <c r="L102">
        <v>90</v>
      </c>
      <c r="M102" t="s">
        <v>50</v>
      </c>
      <c r="N102" t="s">
        <v>29</v>
      </c>
      <c r="O102" t="s">
        <v>29</v>
      </c>
      <c r="P102" t="s">
        <v>29</v>
      </c>
      <c r="Q102" t="s">
        <v>544</v>
      </c>
      <c r="R102">
        <v>1</v>
      </c>
      <c r="S102">
        <v>7</v>
      </c>
      <c r="T102">
        <v>17.899999999999999</v>
      </c>
      <c r="U102">
        <v>6</v>
      </c>
      <c r="V102" t="s">
        <v>580</v>
      </c>
      <c r="X102" t="str">
        <f t="shared" si="1"/>
        <v>HS2</v>
      </c>
      <c r="Y102">
        <f>VLOOKUP(X102,Mang_Elev!$Q:$R,2,FALSE)</f>
        <v>0.245</v>
      </c>
    </row>
    <row r="103" spans="1:25" x14ac:dyDescent="0.25">
      <c r="A103" t="s">
        <v>435</v>
      </c>
      <c r="B103" s="2">
        <v>0.55763888888888891</v>
      </c>
      <c r="C103" t="s">
        <v>420</v>
      </c>
      <c r="D103" t="s">
        <v>437</v>
      </c>
      <c r="E103" t="s">
        <v>25</v>
      </c>
      <c r="F103" t="s">
        <v>98</v>
      </c>
      <c r="G103">
        <v>2</v>
      </c>
      <c r="H103">
        <v>25</v>
      </c>
      <c r="I103">
        <v>18</v>
      </c>
      <c r="J103">
        <v>106</v>
      </c>
      <c r="K103">
        <v>9</v>
      </c>
      <c r="L103">
        <v>90</v>
      </c>
      <c r="M103" t="s">
        <v>50</v>
      </c>
      <c r="N103" t="s">
        <v>29</v>
      </c>
      <c r="O103" t="s">
        <v>29</v>
      </c>
      <c r="P103" t="s">
        <v>29</v>
      </c>
      <c r="Q103" t="s">
        <v>544</v>
      </c>
      <c r="R103">
        <v>1</v>
      </c>
      <c r="S103">
        <v>6.5</v>
      </c>
      <c r="T103">
        <v>24.5</v>
      </c>
      <c r="U103">
        <v>6.5</v>
      </c>
      <c r="V103" t="s">
        <v>580</v>
      </c>
      <c r="X103" t="str">
        <f t="shared" si="1"/>
        <v>HS2</v>
      </c>
      <c r="Y103">
        <f>VLOOKUP(X103,Mang_Elev!$Q:$R,2,FALSE)</f>
        <v>0.245</v>
      </c>
    </row>
    <row r="104" spans="1:25" x14ac:dyDescent="0.25">
      <c r="A104" t="s">
        <v>435</v>
      </c>
      <c r="B104" s="2">
        <v>0.55763888888888891</v>
      </c>
      <c r="C104" t="s">
        <v>420</v>
      </c>
      <c r="D104" t="s">
        <v>437</v>
      </c>
      <c r="E104" t="s">
        <v>25</v>
      </c>
      <c r="F104" t="s">
        <v>98</v>
      </c>
      <c r="G104">
        <v>2</v>
      </c>
      <c r="H104">
        <v>25</v>
      </c>
      <c r="I104">
        <v>18</v>
      </c>
      <c r="J104">
        <v>106</v>
      </c>
      <c r="K104">
        <v>9</v>
      </c>
      <c r="L104">
        <v>90</v>
      </c>
      <c r="M104" t="s">
        <v>50</v>
      </c>
      <c r="N104" t="s">
        <v>29</v>
      </c>
      <c r="O104" t="s">
        <v>29</v>
      </c>
      <c r="P104" t="s">
        <v>29</v>
      </c>
      <c r="Q104" t="s">
        <v>544</v>
      </c>
      <c r="R104">
        <v>2</v>
      </c>
      <c r="S104">
        <v>6.5</v>
      </c>
      <c r="T104">
        <v>27.4</v>
      </c>
      <c r="U104">
        <v>6</v>
      </c>
      <c r="V104" t="s">
        <v>580</v>
      </c>
      <c r="X104" t="str">
        <f t="shared" si="1"/>
        <v>HS2</v>
      </c>
      <c r="Y104">
        <f>VLOOKUP(X104,Mang_Elev!$Q:$R,2,FALSE)</f>
        <v>0.245</v>
      </c>
    </row>
    <row r="105" spans="1:25" x14ac:dyDescent="0.25">
      <c r="A105" t="s">
        <v>435</v>
      </c>
      <c r="B105" s="2">
        <v>0.55763888888888891</v>
      </c>
      <c r="C105" t="s">
        <v>420</v>
      </c>
      <c r="D105" t="s">
        <v>437</v>
      </c>
      <c r="E105" t="s">
        <v>25</v>
      </c>
      <c r="F105" t="s">
        <v>98</v>
      </c>
      <c r="G105">
        <v>2</v>
      </c>
      <c r="H105">
        <v>25</v>
      </c>
      <c r="I105">
        <v>18</v>
      </c>
      <c r="J105">
        <v>106</v>
      </c>
      <c r="K105">
        <v>9</v>
      </c>
      <c r="L105">
        <v>90</v>
      </c>
      <c r="M105" t="s">
        <v>50</v>
      </c>
      <c r="N105" t="s">
        <v>29</v>
      </c>
      <c r="O105" t="s">
        <v>29</v>
      </c>
      <c r="P105" t="s">
        <v>29</v>
      </c>
      <c r="Q105" t="s">
        <v>544</v>
      </c>
      <c r="R105">
        <v>1</v>
      </c>
      <c r="S105">
        <v>7</v>
      </c>
      <c r="T105">
        <v>24</v>
      </c>
      <c r="U105">
        <v>6.5</v>
      </c>
      <c r="V105" t="s">
        <v>580</v>
      </c>
      <c r="X105" t="str">
        <f t="shared" si="1"/>
        <v>HS2</v>
      </c>
      <c r="Y105">
        <f>VLOOKUP(X105,Mang_Elev!$Q:$R,2,FALSE)</f>
        <v>0.245</v>
      </c>
    </row>
    <row r="106" spans="1:25" x14ac:dyDescent="0.25">
      <c r="A106" t="s">
        <v>435</v>
      </c>
      <c r="B106" s="2">
        <v>0.58472222222222225</v>
      </c>
      <c r="C106" t="s">
        <v>444</v>
      </c>
      <c r="D106" t="s">
        <v>444</v>
      </c>
      <c r="E106" t="s">
        <v>25</v>
      </c>
      <c r="F106" t="s">
        <v>98</v>
      </c>
      <c r="G106">
        <v>3</v>
      </c>
      <c r="H106">
        <v>25</v>
      </c>
      <c r="I106">
        <v>14</v>
      </c>
      <c r="J106">
        <v>93</v>
      </c>
      <c r="K106" t="s">
        <v>255</v>
      </c>
      <c r="L106">
        <v>50</v>
      </c>
      <c r="M106" t="s">
        <v>29</v>
      </c>
      <c r="N106" t="s">
        <v>29</v>
      </c>
      <c r="O106" t="s">
        <v>29</v>
      </c>
      <c r="P106" t="s">
        <v>29</v>
      </c>
      <c r="Q106" t="s">
        <v>544</v>
      </c>
      <c r="R106">
        <v>5</v>
      </c>
      <c r="S106">
        <v>4.5</v>
      </c>
      <c r="T106">
        <v>28</v>
      </c>
      <c r="U106">
        <v>4.5</v>
      </c>
      <c r="V106" t="s">
        <v>581</v>
      </c>
      <c r="W106" t="s">
        <v>582</v>
      </c>
      <c r="X106" t="str">
        <f t="shared" si="1"/>
        <v>HS3</v>
      </c>
      <c r="Y106">
        <f>VLOOKUP(X106,Mang_Elev!$Q:$R,2,FALSE)</f>
        <v>9.8000000000000004E-2</v>
      </c>
    </row>
    <row r="107" spans="1:25" x14ac:dyDescent="0.25">
      <c r="A107" t="s">
        <v>435</v>
      </c>
      <c r="B107" s="2">
        <v>0.58472222222222225</v>
      </c>
      <c r="C107" t="s">
        <v>444</v>
      </c>
      <c r="D107" t="s">
        <v>444</v>
      </c>
      <c r="E107" t="s">
        <v>25</v>
      </c>
      <c r="F107" t="s">
        <v>98</v>
      </c>
      <c r="G107">
        <v>3</v>
      </c>
      <c r="H107">
        <v>25</v>
      </c>
      <c r="I107">
        <v>14</v>
      </c>
      <c r="J107">
        <v>93</v>
      </c>
      <c r="K107" t="s">
        <v>255</v>
      </c>
      <c r="L107">
        <v>50</v>
      </c>
      <c r="M107" t="s">
        <v>29</v>
      </c>
      <c r="N107" t="s">
        <v>29</v>
      </c>
      <c r="O107" t="s">
        <v>29</v>
      </c>
      <c r="P107" t="s">
        <v>29</v>
      </c>
      <c r="Q107" t="s">
        <v>570</v>
      </c>
      <c r="R107">
        <v>3</v>
      </c>
      <c r="S107">
        <v>4</v>
      </c>
      <c r="T107">
        <v>17</v>
      </c>
      <c r="U107">
        <v>5</v>
      </c>
      <c r="V107" t="s">
        <v>581</v>
      </c>
      <c r="W107" t="s">
        <v>583</v>
      </c>
      <c r="X107" t="str">
        <f t="shared" si="1"/>
        <v>HS3</v>
      </c>
      <c r="Y107">
        <f>VLOOKUP(X107,Mang_Elev!$Q:$R,2,FALSE)</f>
        <v>9.8000000000000004E-2</v>
      </c>
    </row>
    <row r="108" spans="1:25" x14ac:dyDescent="0.25">
      <c r="A108" t="s">
        <v>435</v>
      </c>
      <c r="B108" s="2">
        <v>0.58472222222222225</v>
      </c>
      <c r="C108" t="s">
        <v>444</v>
      </c>
      <c r="D108" t="s">
        <v>444</v>
      </c>
      <c r="E108" t="s">
        <v>25</v>
      </c>
      <c r="F108" t="s">
        <v>98</v>
      </c>
      <c r="G108">
        <v>3</v>
      </c>
      <c r="H108">
        <v>25</v>
      </c>
      <c r="I108">
        <v>14</v>
      </c>
      <c r="J108">
        <v>93</v>
      </c>
      <c r="K108" t="s">
        <v>255</v>
      </c>
      <c r="L108">
        <v>50</v>
      </c>
      <c r="M108" t="s">
        <v>29</v>
      </c>
      <c r="N108" t="s">
        <v>29</v>
      </c>
      <c r="O108" t="s">
        <v>29</v>
      </c>
      <c r="P108" t="s">
        <v>29</v>
      </c>
      <c r="Q108" t="s">
        <v>570</v>
      </c>
      <c r="R108">
        <v>4</v>
      </c>
      <c r="S108">
        <v>3</v>
      </c>
      <c r="T108">
        <v>16.5</v>
      </c>
      <c r="U108">
        <v>3</v>
      </c>
      <c r="V108" t="s">
        <v>581</v>
      </c>
      <c r="X108" t="str">
        <f t="shared" si="1"/>
        <v>HS3</v>
      </c>
      <c r="Y108">
        <f>VLOOKUP(X108,Mang_Elev!$Q:$R,2,FALSE)</f>
        <v>9.8000000000000004E-2</v>
      </c>
    </row>
    <row r="109" spans="1:25" x14ac:dyDescent="0.25">
      <c r="A109" t="s">
        <v>435</v>
      </c>
      <c r="B109" s="2">
        <v>0.58472222222222225</v>
      </c>
      <c r="C109" t="s">
        <v>444</v>
      </c>
      <c r="D109" t="s">
        <v>444</v>
      </c>
      <c r="E109" t="s">
        <v>25</v>
      </c>
      <c r="F109" t="s">
        <v>98</v>
      </c>
      <c r="G109">
        <v>3</v>
      </c>
      <c r="H109">
        <v>25</v>
      </c>
      <c r="I109">
        <v>14</v>
      </c>
      <c r="J109">
        <v>93</v>
      </c>
      <c r="K109" t="s">
        <v>255</v>
      </c>
      <c r="L109">
        <v>50</v>
      </c>
      <c r="M109" t="s">
        <v>29</v>
      </c>
      <c r="N109" t="s">
        <v>29</v>
      </c>
      <c r="O109" t="s">
        <v>29</v>
      </c>
      <c r="P109" t="s">
        <v>29</v>
      </c>
      <c r="Q109" t="s">
        <v>544</v>
      </c>
      <c r="R109">
        <v>1</v>
      </c>
      <c r="S109">
        <v>2.75</v>
      </c>
      <c r="T109">
        <v>13</v>
      </c>
      <c r="U109">
        <v>3</v>
      </c>
      <c r="V109" t="s">
        <v>581</v>
      </c>
      <c r="X109" t="str">
        <f t="shared" si="1"/>
        <v>HS3</v>
      </c>
      <c r="Y109">
        <f>VLOOKUP(X109,Mang_Elev!$Q:$R,2,FALSE)</f>
        <v>9.8000000000000004E-2</v>
      </c>
    </row>
    <row r="110" spans="1:25" x14ac:dyDescent="0.25">
      <c r="A110" t="s">
        <v>435</v>
      </c>
      <c r="B110" s="2">
        <v>0.58472222222222225</v>
      </c>
      <c r="C110" t="s">
        <v>444</v>
      </c>
      <c r="D110" t="s">
        <v>444</v>
      </c>
      <c r="E110" t="s">
        <v>25</v>
      </c>
      <c r="F110" t="s">
        <v>98</v>
      </c>
      <c r="G110">
        <v>3</v>
      </c>
      <c r="H110">
        <v>25</v>
      </c>
      <c r="I110">
        <v>14</v>
      </c>
      <c r="J110">
        <v>93</v>
      </c>
      <c r="K110" t="s">
        <v>255</v>
      </c>
      <c r="L110">
        <v>50</v>
      </c>
      <c r="M110" t="s">
        <v>29</v>
      </c>
      <c r="N110" t="s">
        <v>29</v>
      </c>
      <c r="O110" t="s">
        <v>29</v>
      </c>
      <c r="P110" t="s">
        <v>29</v>
      </c>
      <c r="Q110" t="s">
        <v>544</v>
      </c>
      <c r="R110">
        <v>4</v>
      </c>
      <c r="S110">
        <v>5.5</v>
      </c>
      <c r="T110">
        <v>22.5</v>
      </c>
      <c r="U110">
        <v>4.5</v>
      </c>
      <c r="V110" t="s">
        <v>581</v>
      </c>
      <c r="X110" t="str">
        <f t="shared" si="1"/>
        <v>HS3</v>
      </c>
      <c r="Y110">
        <f>VLOOKUP(X110,Mang_Elev!$Q:$R,2,FALSE)</f>
        <v>9.8000000000000004E-2</v>
      </c>
    </row>
    <row r="111" spans="1:25" x14ac:dyDescent="0.25">
      <c r="A111" t="s">
        <v>446</v>
      </c>
      <c r="B111" s="2">
        <v>0.66666666666666663</v>
      </c>
      <c r="C111" t="s">
        <v>420</v>
      </c>
      <c r="D111" t="s">
        <v>447</v>
      </c>
      <c r="E111" t="s">
        <v>25</v>
      </c>
      <c r="F111" t="s">
        <v>181</v>
      </c>
      <c r="G111">
        <v>4</v>
      </c>
      <c r="H111">
        <v>100</v>
      </c>
      <c r="I111">
        <v>25</v>
      </c>
      <c r="J111">
        <v>32</v>
      </c>
      <c r="K111">
        <v>11</v>
      </c>
      <c r="L111">
        <v>75</v>
      </c>
      <c r="M111" t="s">
        <v>50</v>
      </c>
      <c r="N111" t="s">
        <v>29</v>
      </c>
      <c r="O111" t="s">
        <v>29</v>
      </c>
      <c r="P111" t="s">
        <v>29</v>
      </c>
      <c r="Q111" t="s">
        <v>544</v>
      </c>
      <c r="R111">
        <v>1</v>
      </c>
      <c r="S111">
        <v>7.5</v>
      </c>
      <c r="T111">
        <v>37.5</v>
      </c>
      <c r="U111">
        <v>7</v>
      </c>
      <c r="V111" t="s">
        <v>584</v>
      </c>
      <c r="X111" t="str">
        <f t="shared" si="1"/>
        <v>CF4</v>
      </c>
      <c r="Y111">
        <f>VLOOKUP(X111,Mang_Elev!$Q:$R,2,FALSE)</f>
        <v>0.39900000000000002</v>
      </c>
    </row>
    <row r="112" spans="1:25" x14ac:dyDescent="0.25">
      <c r="A112" t="s">
        <v>446</v>
      </c>
      <c r="B112" s="2">
        <v>0.66666666666666663</v>
      </c>
      <c r="C112" t="s">
        <v>420</v>
      </c>
      <c r="D112" t="s">
        <v>447</v>
      </c>
      <c r="E112" t="s">
        <v>25</v>
      </c>
      <c r="F112" t="s">
        <v>181</v>
      </c>
      <c r="G112">
        <v>4</v>
      </c>
      <c r="H112">
        <v>100</v>
      </c>
      <c r="I112">
        <v>25</v>
      </c>
      <c r="J112">
        <v>32</v>
      </c>
      <c r="K112">
        <v>11</v>
      </c>
      <c r="L112">
        <v>75</v>
      </c>
      <c r="M112" t="s">
        <v>50</v>
      </c>
      <c r="N112" t="s">
        <v>29</v>
      </c>
      <c r="O112" t="s">
        <v>29</v>
      </c>
      <c r="P112" t="s">
        <v>29</v>
      </c>
      <c r="Q112" t="s">
        <v>544</v>
      </c>
      <c r="R112">
        <v>2</v>
      </c>
      <c r="S112">
        <v>6.5</v>
      </c>
      <c r="T112">
        <v>28.1</v>
      </c>
      <c r="U112">
        <v>7</v>
      </c>
      <c r="V112" t="s">
        <v>585</v>
      </c>
      <c r="X112" t="str">
        <f t="shared" si="1"/>
        <v>CF4</v>
      </c>
      <c r="Y112">
        <f>VLOOKUP(X112,Mang_Elev!$Q:$R,2,FALSE)</f>
        <v>0.39900000000000002</v>
      </c>
    </row>
    <row r="113" spans="1:25" x14ac:dyDescent="0.25">
      <c r="A113" t="s">
        <v>446</v>
      </c>
      <c r="B113" s="2">
        <v>0.66666666666666663</v>
      </c>
      <c r="C113" t="s">
        <v>420</v>
      </c>
      <c r="D113" t="s">
        <v>447</v>
      </c>
      <c r="E113" t="s">
        <v>25</v>
      </c>
      <c r="F113" t="s">
        <v>181</v>
      </c>
      <c r="G113">
        <v>4</v>
      </c>
      <c r="H113">
        <v>100</v>
      </c>
      <c r="I113">
        <v>25</v>
      </c>
      <c r="J113">
        <v>32</v>
      </c>
      <c r="K113">
        <v>11</v>
      </c>
      <c r="L113">
        <v>75</v>
      </c>
      <c r="M113" t="s">
        <v>50</v>
      </c>
      <c r="N113" t="s">
        <v>29</v>
      </c>
      <c r="O113" t="s">
        <v>29</v>
      </c>
      <c r="P113" t="s">
        <v>29</v>
      </c>
      <c r="Q113" t="s">
        <v>544</v>
      </c>
      <c r="R113">
        <v>5</v>
      </c>
      <c r="S113">
        <v>9</v>
      </c>
      <c r="T113">
        <v>56.5</v>
      </c>
      <c r="U113">
        <v>7</v>
      </c>
      <c r="V113" t="s">
        <v>586</v>
      </c>
      <c r="W113" t="s">
        <v>587</v>
      </c>
      <c r="X113" t="str">
        <f t="shared" si="1"/>
        <v>CF4</v>
      </c>
      <c r="Y113">
        <f>VLOOKUP(X113,Mang_Elev!$Q:$R,2,FALSE)</f>
        <v>0.39900000000000002</v>
      </c>
    </row>
    <row r="114" spans="1:25" x14ac:dyDescent="0.25">
      <c r="A114" t="s">
        <v>446</v>
      </c>
      <c r="B114" s="2">
        <v>0.66666666666666663</v>
      </c>
      <c r="C114" t="s">
        <v>420</v>
      </c>
      <c r="D114" t="s">
        <v>447</v>
      </c>
      <c r="E114" t="s">
        <v>25</v>
      </c>
      <c r="F114" t="s">
        <v>181</v>
      </c>
      <c r="G114">
        <v>4</v>
      </c>
      <c r="H114">
        <v>100</v>
      </c>
      <c r="I114">
        <v>25</v>
      </c>
      <c r="J114">
        <v>32</v>
      </c>
      <c r="K114">
        <v>11</v>
      </c>
      <c r="L114">
        <v>75</v>
      </c>
      <c r="M114" t="s">
        <v>50</v>
      </c>
      <c r="N114" t="s">
        <v>29</v>
      </c>
      <c r="O114" t="s">
        <v>29</v>
      </c>
      <c r="P114" t="s">
        <v>29</v>
      </c>
      <c r="Q114" t="s">
        <v>570</v>
      </c>
      <c r="R114">
        <v>1</v>
      </c>
      <c r="S114">
        <v>5</v>
      </c>
      <c r="T114">
        <v>22.5</v>
      </c>
      <c r="U114">
        <v>7</v>
      </c>
      <c r="V114" t="s">
        <v>588</v>
      </c>
      <c r="X114" t="str">
        <f t="shared" si="1"/>
        <v>CF4</v>
      </c>
      <c r="Y114">
        <f>VLOOKUP(X114,Mang_Elev!$Q:$R,2,FALSE)</f>
        <v>0.39900000000000002</v>
      </c>
    </row>
    <row r="115" spans="1:25" x14ac:dyDescent="0.25">
      <c r="A115" t="s">
        <v>446</v>
      </c>
      <c r="B115" s="2">
        <v>0.66666666666666663</v>
      </c>
      <c r="C115" t="s">
        <v>420</v>
      </c>
      <c r="D115" t="s">
        <v>447</v>
      </c>
      <c r="E115" t="s">
        <v>25</v>
      </c>
      <c r="F115" t="s">
        <v>181</v>
      </c>
      <c r="G115">
        <v>4</v>
      </c>
      <c r="H115">
        <v>100</v>
      </c>
      <c r="I115">
        <v>25</v>
      </c>
      <c r="J115">
        <v>32</v>
      </c>
      <c r="K115">
        <v>11</v>
      </c>
      <c r="L115">
        <v>75</v>
      </c>
      <c r="M115" t="s">
        <v>50</v>
      </c>
      <c r="N115" t="s">
        <v>29</v>
      </c>
      <c r="O115" t="s">
        <v>29</v>
      </c>
      <c r="P115" t="s">
        <v>29</v>
      </c>
      <c r="Q115" t="s">
        <v>544</v>
      </c>
      <c r="R115">
        <v>1</v>
      </c>
      <c r="S115">
        <v>4</v>
      </c>
      <c r="T115">
        <v>19.7</v>
      </c>
      <c r="U115">
        <v>6.5</v>
      </c>
      <c r="V115" t="s">
        <v>589</v>
      </c>
      <c r="X115" t="str">
        <f t="shared" si="1"/>
        <v>CF4</v>
      </c>
      <c r="Y115">
        <f>VLOOKUP(X115,Mang_Elev!$Q:$R,2,FALSE)</f>
        <v>0.39900000000000002</v>
      </c>
    </row>
    <row r="116" spans="1:25" x14ac:dyDescent="0.25">
      <c r="A116" t="s">
        <v>446</v>
      </c>
      <c r="B116" s="2">
        <v>0.71250000000000002</v>
      </c>
      <c r="C116" t="s">
        <v>420</v>
      </c>
      <c r="D116" t="s">
        <v>447</v>
      </c>
      <c r="E116" t="s">
        <v>25</v>
      </c>
      <c r="F116" t="s">
        <v>181</v>
      </c>
      <c r="G116">
        <v>5</v>
      </c>
      <c r="H116">
        <v>100</v>
      </c>
      <c r="I116">
        <v>62</v>
      </c>
      <c r="J116">
        <v>94</v>
      </c>
      <c r="K116">
        <v>3</v>
      </c>
      <c r="L116">
        <v>75</v>
      </c>
      <c r="M116" t="s">
        <v>50</v>
      </c>
      <c r="N116" t="s">
        <v>29</v>
      </c>
      <c r="O116" t="s">
        <v>29</v>
      </c>
      <c r="P116" t="s">
        <v>29</v>
      </c>
      <c r="Q116" t="s">
        <v>544</v>
      </c>
      <c r="R116">
        <v>1</v>
      </c>
      <c r="S116">
        <v>6</v>
      </c>
      <c r="T116">
        <v>24</v>
      </c>
      <c r="U116">
        <v>6.5</v>
      </c>
      <c r="V116" t="s">
        <v>590</v>
      </c>
      <c r="W116" t="s">
        <v>587</v>
      </c>
      <c r="X116" t="str">
        <f t="shared" si="1"/>
        <v>CF5</v>
      </c>
      <c r="Y116">
        <f>VLOOKUP(X116,Mang_Elev!$Q:$R,2,FALSE)</f>
        <v>0.46800000000000003</v>
      </c>
    </row>
    <row r="117" spans="1:25" x14ac:dyDescent="0.25">
      <c r="A117" t="s">
        <v>446</v>
      </c>
      <c r="B117" s="2">
        <v>0.71250000000000002</v>
      </c>
      <c r="C117" t="s">
        <v>420</v>
      </c>
      <c r="D117" t="s">
        <v>447</v>
      </c>
      <c r="E117" t="s">
        <v>25</v>
      </c>
      <c r="F117" t="s">
        <v>181</v>
      </c>
      <c r="G117">
        <v>5</v>
      </c>
      <c r="H117">
        <v>100</v>
      </c>
      <c r="I117">
        <v>62</v>
      </c>
      <c r="J117">
        <v>94</v>
      </c>
      <c r="K117">
        <v>3</v>
      </c>
      <c r="L117">
        <v>75</v>
      </c>
      <c r="M117" t="s">
        <v>50</v>
      </c>
      <c r="N117" t="s">
        <v>29</v>
      </c>
      <c r="O117" t="s">
        <v>29</v>
      </c>
      <c r="P117" t="s">
        <v>29</v>
      </c>
      <c r="Q117" t="s">
        <v>544</v>
      </c>
      <c r="R117">
        <v>1</v>
      </c>
      <c r="S117">
        <v>7</v>
      </c>
      <c r="T117">
        <v>25.7</v>
      </c>
      <c r="U117">
        <v>6.5</v>
      </c>
      <c r="V117" t="s">
        <v>590</v>
      </c>
      <c r="W117" t="s">
        <v>587</v>
      </c>
      <c r="X117" t="str">
        <f t="shared" si="1"/>
        <v>CF5</v>
      </c>
      <c r="Y117">
        <f>VLOOKUP(X117,Mang_Elev!$Q:$R,2,FALSE)</f>
        <v>0.46800000000000003</v>
      </c>
    </row>
    <row r="118" spans="1:25" x14ac:dyDescent="0.25">
      <c r="A118" t="s">
        <v>446</v>
      </c>
      <c r="B118" s="2">
        <v>0.71250000000000002</v>
      </c>
      <c r="C118" t="s">
        <v>420</v>
      </c>
      <c r="D118" t="s">
        <v>447</v>
      </c>
      <c r="E118" t="s">
        <v>25</v>
      </c>
      <c r="F118" t="s">
        <v>181</v>
      </c>
      <c r="G118">
        <v>5</v>
      </c>
      <c r="H118">
        <v>100</v>
      </c>
      <c r="I118">
        <v>62</v>
      </c>
      <c r="J118">
        <v>94</v>
      </c>
      <c r="K118">
        <v>3</v>
      </c>
      <c r="L118">
        <v>75</v>
      </c>
      <c r="M118" t="s">
        <v>50</v>
      </c>
      <c r="N118" t="s">
        <v>29</v>
      </c>
      <c r="O118" t="s">
        <v>29</v>
      </c>
      <c r="P118" t="s">
        <v>29</v>
      </c>
      <c r="Q118" t="s">
        <v>544</v>
      </c>
      <c r="R118">
        <v>2</v>
      </c>
      <c r="S118">
        <v>8.1999999999999993</v>
      </c>
      <c r="T118">
        <v>43</v>
      </c>
      <c r="U118">
        <v>6.5</v>
      </c>
      <c r="V118" t="s">
        <v>590</v>
      </c>
      <c r="W118" t="s">
        <v>591</v>
      </c>
      <c r="X118" t="str">
        <f t="shared" si="1"/>
        <v>CF5</v>
      </c>
      <c r="Y118">
        <f>VLOOKUP(X118,Mang_Elev!$Q:$R,2,FALSE)</f>
        <v>0.46800000000000003</v>
      </c>
    </row>
    <row r="119" spans="1:25" x14ac:dyDescent="0.25">
      <c r="A119" t="s">
        <v>446</v>
      </c>
      <c r="B119" s="2">
        <v>0.71250000000000002</v>
      </c>
      <c r="C119" t="s">
        <v>420</v>
      </c>
      <c r="D119" t="s">
        <v>447</v>
      </c>
      <c r="E119" t="s">
        <v>25</v>
      </c>
      <c r="F119" t="s">
        <v>181</v>
      </c>
      <c r="G119">
        <v>5</v>
      </c>
      <c r="H119">
        <v>100</v>
      </c>
      <c r="I119">
        <v>62</v>
      </c>
      <c r="J119">
        <v>94</v>
      </c>
      <c r="K119">
        <v>3</v>
      </c>
      <c r="L119">
        <v>75</v>
      </c>
      <c r="M119" t="s">
        <v>50</v>
      </c>
      <c r="N119" t="s">
        <v>29</v>
      </c>
      <c r="O119" t="s">
        <v>29</v>
      </c>
      <c r="P119" t="s">
        <v>29</v>
      </c>
      <c r="Q119" t="s">
        <v>544</v>
      </c>
      <c r="R119">
        <v>1</v>
      </c>
      <c r="S119">
        <v>10.5</v>
      </c>
      <c r="T119">
        <v>46.5</v>
      </c>
      <c r="U119">
        <v>6.5</v>
      </c>
      <c r="V119" t="s">
        <v>590</v>
      </c>
      <c r="W119" t="s">
        <v>592</v>
      </c>
      <c r="X119" t="str">
        <f t="shared" si="1"/>
        <v>CF5</v>
      </c>
      <c r="Y119">
        <f>VLOOKUP(X119,Mang_Elev!$Q:$R,2,FALSE)</f>
        <v>0.46800000000000003</v>
      </c>
    </row>
    <row r="120" spans="1:25" x14ac:dyDescent="0.25">
      <c r="A120" t="s">
        <v>446</v>
      </c>
      <c r="B120" s="2">
        <v>0.71250000000000002</v>
      </c>
      <c r="C120" t="s">
        <v>420</v>
      </c>
      <c r="D120" t="s">
        <v>447</v>
      </c>
      <c r="E120" t="s">
        <v>25</v>
      </c>
      <c r="F120" t="s">
        <v>181</v>
      </c>
      <c r="G120">
        <v>5</v>
      </c>
      <c r="H120">
        <v>100</v>
      </c>
      <c r="I120">
        <v>62</v>
      </c>
      <c r="J120">
        <v>94</v>
      </c>
      <c r="K120">
        <v>3</v>
      </c>
      <c r="L120">
        <v>75</v>
      </c>
      <c r="M120" t="s">
        <v>50</v>
      </c>
      <c r="N120" t="s">
        <v>29</v>
      </c>
      <c r="O120" t="s">
        <v>29</v>
      </c>
      <c r="P120" t="s">
        <v>29</v>
      </c>
      <c r="Q120" t="s">
        <v>570</v>
      </c>
      <c r="R120">
        <v>1</v>
      </c>
      <c r="S120">
        <v>4.7</v>
      </c>
      <c r="T120">
        <v>17.5</v>
      </c>
      <c r="U120">
        <v>6</v>
      </c>
      <c r="V120" t="s">
        <v>590</v>
      </c>
      <c r="W120" t="s">
        <v>593</v>
      </c>
      <c r="X120" t="str">
        <f t="shared" si="1"/>
        <v>CF5</v>
      </c>
      <c r="Y120">
        <f>VLOOKUP(X120,Mang_Elev!$Q:$R,2,FALSE)</f>
        <v>0.46800000000000003</v>
      </c>
    </row>
    <row r="121" spans="1:25" x14ac:dyDescent="0.25">
      <c r="A121" t="s">
        <v>450</v>
      </c>
      <c r="B121" s="2">
        <v>0.3888888888888889</v>
      </c>
      <c r="C121" t="s">
        <v>451</v>
      </c>
      <c r="D121" t="s">
        <v>452</v>
      </c>
      <c r="E121" t="s">
        <v>25</v>
      </c>
      <c r="F121" t="s">
        <v>181</v>
      </c>
      <c r="G121">
        <v>2</v>
      </c>
      <c r="H121">
        <v>100</v>
      </c>
      <c r="I121">
        <v>9</v>
      </c>
      <c r="J121">
        <v>62</v>
      </c>
      <c r="K121">
        <v>4</v>
      </c>
      <c r="L121">
        <v>70</v>
      </c>
      <c r="M121" t="s">
        <v>50</v>
      </c>
      <c r="N121" t="s">
        <v>29</v>
      </c>
      <c r="O121" t="s">
        <v>29</v>
      </c>
      <c r="P121" t="s">
        <v>29</v>
      </c>
      <c r="Q121" t="s">
        <v>544</v>
      </c>
      <c r="R121">
        <v>7</v>
      </c>
      <c r="S121">
        <v>9</v>
      </c>
      <c r="T121">
        <v>75</v>
      </c>
      <c r="U121">
        <v>5.5</v>
      </c>
      <c r="V121" t="s">
        <v>594</v>
      </c>
      <c r="X121" t="str">
        <f t="shared" si="1"/>
        <v>CF2</v>
      </c>
      <c r="Y121">
        <f>VLOOKUP(X121,Mang_Elev!$Q:$R,2,FALSE)</f>
        <v>0.496</v>
      </c>
    </row>
    <row r="122" spans="1:25" x14ac:dyDescent="0.25">
      <c r="A122" t="s">
        <v>450</v>
      </c>
      <c r="B122" s="2">
        <v>0.3888888888888889</v>
      </c>
      <c r="C122" t="s">
        <v>451</v>
      </c>
      <c r="D122" t="s">
        <v>452</v>
      </c>
      <c r="E122" t="s">
        <v>25</v>
      </c>
      <c r="F122" t="s">
        <v>181</v>
      </c>
      <c r="G122">
        <v>2</v>
      </c>
      <c r="H122">
        <v>100</v>
      </c>
      <c r="I122">
        <v>9</v>
      </c>
      <c r="J122">
        <v>62</v>
      </c>
      <c r="K122">
        <v>4</v>
      </c>
      <c r="L122">
        <v>70</v>
      </c>
      <c r="M122" t="s">
        <v>50</v>
      </c>
      <c r="N122" t="s">
        <v>29</v>
      </c>
      <c r="O122" t="s">
        <v>29</v>
      </c>
      <c r="P122" t="s">
        <v>29</v>
      </c>
      <c r="Q122" t="s">
        <v>544</v>
      </c>
      <c r="R122">
        <v>8</v>
      </c>
      <c r="S122">
        <v>8.5</v>
      </c>
      <c r="T122">
        <v>79</v>
      </c>
      <c r="U122">
        <v>4.5</v>
      </c>
      <c r="V122" t="s">
        <v>594</v>
      </c>
      <c r="X122" t="str">
        <f t="shared" si="1"/>
        <v>CF2</v>
      </c>
      <c r="Y122">
        <f>VLOOKUP(X122,Mang_Elev!$Q:$R,2,FALSE)</f>
        <v>0.496</v>
      </c>
    </row>
    <row r="123" spans="1:25" x14ac:dyDescent="0.25">
      <c r="A123" t="s">
        <v>450</v>
      </c>
      <c r="B123" s="2">
        <v>0.3888888888888889</v>
      </c>
      <c r="C123" t="s">
        <v>451</v>
      </c>
      <c r="D123" t="s">
        <v>452</v>
      </c>
      <c r="E123" t="s">
        <v>25</v>
      </c>
      <c r="F123" t="s">
        <v>181</v>
      </c>
      <c r="G123">
        <v>2</v>
      </c>
      <c r="H123">
        <v>100</v>
      </c>
      <c r="I123">
        <v>9</v>
      </c>
      <c r="J123">
        <v>62</v>
      </c>
      <c r="K123">
        <v>4</v>
      </c>
      <c r="L123">
        <v>70</v>
      </c>
      <c r="M123" t="s">
        <v>50</v>
      </c>
      <c r="N123" t="s">
        <v>29</v>
      </c>
      <c r="O123" t="s">
        <v>29</v>
      </c>
      <c r="P123" t="s">
        <v>29</v>
      </c>
      <c r="Q123" t="s">
        <v>544</v>
      </c>
      <c r="R123">
        <v>13</v>
      </c>
      <c r="S123">
        <v>9.5</v>
      </c>
      <c r="T123">
        <v>175</v>
      </c>
      <c r="U123">
        <v>5</v>
      </c>
      <c r="V123" t="s">
        <v>594</v>
      </c>
      <c r="X123" t="str">
        <f t="shared" si="1"/>
        <v>CF2</v>
      </c>
      <c r="Y123">
        <f>VLOOKUP(X123,Mang_Elev!$Q:$R,2,FALSE)</f>
        <v>0.496</v>
      </c>
    </row>
    <row r="124" spans="1:25" x14ac:dyDescent="0.25">
      <c r="A124" t="s">
        <v>450</v>
      </c>
      <c r="B124" s="2">
        <v>0.3888888888888889</v>
      </c>
      <c r="C124" t="s">
        <v>451</v>
      </c>
      <c r="D124" t="s">
        <v>452</v>
      </c>
      <c r="E124" t="s">
        <v>25</v>
      </c>
      <c r="F124" t="s">
        <v>181</v>
      </c>
      <c r="G124">
        <v>2</v>
      </c>
      <c r="H124">
        <v>100</v>
      </c>
      <c r="I124">
        <v>9</v>
      </c>
      <c r="J124">
        <v>62</v>
      </c>
      <c r="K124">
        <v>4</v>
      </c>
      <c r="L124">
        <v>70</v>
      </c>
      <c r="M124" t="s">
        <v>50</v>
      </c>
      <c r="N124" t="s">
        <v>29</v>
      </c>
      <c r="O124" t="s">
        <v>29</v>
      </c>
      <c r="P124" t="s">
        <v>29</v>
      </c>
      <c r="Q124" t="s">
        <v>544</v>
      </c>
      <c r="R124">
        <v>5</v>
      </c>
      <c r="S124">
        <v>9.5</v>
      </c>
      <c r="T124">
        <v>85</v>
      </c>
      <c r="U124">
        <v>6</v>
      </c>
      <c r="V124" t="s">
        <v>594</v>
      </c>
      <c r="X124" t="str">
        <f t="shared" si="1"/>
        <v>CF2</v>
      </c>
      <c r="Y124">
        <f>VLOOKUP(X124,Mang_Elev!$Q:$R,2,FALSE)</f>
        <v>0.496</v>
      </c>
    </row>
    <row r="125" spans="1:25" x14ac:dyDescent="0.25">
      <c r="A125" t="s">
        <v>450</v>
      </c>
      <c r="B125" s="2">
        <v>0.3888888888888889</v>
      </c>
      <c r="C125" t="s">
        <v>451</v>
      </c>
      <c r="D125" t="s">
        <v>452</v>
      </c>
      <c r="E125" t="s">
        <v>25</v>
      </c>
      <c r="F125" t="s">
        <v>181</v>
      </c>
      <c r="G125">
        <v>2</v>
      </c>
      <c r="H125">
        <v>100</v>
      </c>
      <c r="I125">
        <v>9</v>
      </c>
      <c r="J125">
        <v>62</v>
      </c>
      <c r="K125">
        <v>4</v>
      </c>
      <c r="L125">
        <v>70</v>
      </c>
      <c r="M125" t="s">
        <v>50</v>
      </c>
      <c r="N125" t="s">
        <v>29</v>
      </c>
      <c r="O125" t="s">
        <v>29</v>
      </c>
      <c r="P125" t="s">
        <v>29</v>
      </c>
      <c r="Q125" t="s">
        <v>544</v>
      </c>
      <c r="R125">
        <v>4</v>
      </c>
      <c r="S125">
        <v>8.5</v>
      </c>
      <c r="T125">
        <v>56</v>
      </c>
      <c r="U125">
        <v>5</v>
      </c>
      <c r="V125" t="s">
        <v>594</v>
      </c>
      <c r="X125" t="str">
        <f t="shared" si="1"/>
        <v>CF2</v>
      </c>
      <c r="Y125">
        <f>VLOOKUP(X125,Mang_Elev!$Q:$R,2,FALSE)</f>
        <v>0.496</v>
      </c>
    </row>
    <row r="126" spans="1:25" x14ac:dyDescent="0.25">
      <c r="A126" t="s">
        <v>450</v>
      </c>
      <c r="B126" s="2">
        <v>0.4201388888888889</v>
      </c>
      <c r="C126" t="s">
        <v>103</v>
      </c>
      <c r="D126" t="s">
        <v>437</v>
      </c>
      <c r="E126" t="s">
        <v>25</v>
      </c>
      <c r="F126" t="s">
        <v>181</v>
      </c>
      <c r="G126">
        <v>3</v>
      </c>
      <c r="H126">
        <v>100</v>
      </c>
      <c r="I126">
        <v>65</v>
      </c>
      <c r="J126">
        <v>65</v>
      </c>
      <c r="K126">
        <v>1</v>
      </c>
      <c r="L126">
        <v>80</v>
      </c>
      <c r="M126" t="s">
        <v>50</v>
      </c>
      <c r="N126" t="s">
        <v>29</v>
      </c>
      <c r="O126" t="s">
        <v>29</v>
      </c>
      <c r="P126" t="s">
        <v>29</v>
      </c>
      <c r="Q126" t="s">
        <v>570</v>
      </c>
      <c r="R126">
        <v>1</v>
      </c>
      <c r="S126">
        <v>5</v>
      </c>
      <c r="T126">
        <v>24</v>
      </c>
      <c r="U126">
        <v>4</v>
      </c>
      <c r="V126" t="s">
        <v>155</v>
      </c>
      <c r="W126" t="s">
        <v>587</v>
      </c>
      <c r="X126" t="str">
        <f t="shared" si="1"/>
        <v>CF3</v>
      </c>
      <c r="Y126">
        <f>VLOOKUP(X126,Mang_Elev!$Q:$R,2,FALSE)</f>
        <v>1.0960000000000001</v>
      </c>
    </row>
    <row r="127" spans="1:25" x14ac:dyDescent="0.25">
      <c r="A127" t="s">
        <v>450</v>
      </c>
      <c r="B127" s="2">
        <v>0.4201388888888889</v>
      </c>
      <c r="C127" t="s">
        <v>103</v>
      </c>
      <c r="D127" t="s">
        <v>437</v>
      </c>
      <c r="E127" t="s">
        <v>25</v>
      </c>
      <c r="F127" t="s">
        <v>181</v>
      </c>
      <c r="G127">
        <v>3</v>
      </c>
      <c r="H127">
        <v>100</v>
      </c>
      <c r="I127">
        <v>65</v>
      </c>
      <c r="J127">
        <v>65</v>
      </c>
      <c r="K127">
        <v>1</v>
      </c>
      <c r="L127">
        <v>80</v>
      </c>
      <c r="M127" t="s">
        <v>50</v>
      </c>
      <c r="N127" t="s">
        <v>29</v>
      </c>
      <c r="O127" t="s">
        <v>29</v>
      </c>
      <c r="P127" t="s">
        <v>29</v>
      </c>
      <c r="Q127" t="s">
        <v>570</v>
      </c>
      <c r="R127">
        <v>8</v>
      </c>
      <c r="S127">
        <v>11</v>
      </c>
      <c r="T127">
        <v>96</v>
      </c>
      <c r="U127">
        <v>4.5</v>
      </c>
      <c r="V127" t="s">
        <v>155</v>
      </c>
      <c r="W127" t="s">
        <v>587</v>
      </c>
      <c r="X127" t="str">
        <f t="shared" si="1"/>
        <v>CF3</v>
      </c>
      <c r="Y127">
        <f>VLOOKUP(X127,Mang_Elev!$Q:$R,2,FALSE)</f>
        <v>1.0960000000000001</v>
      </c>
    </row>
    <row r="128" spans="1:25" x14ac:dyDescent="0.25">
      <c r="A128" t="s">
        <v>450</v>
      </c>
      <c r="B128" s="2">
        <v>0.4201388888888889</v>
      </c>
      <c r="C128" t="s">
        <v>103</v>
      </c>
      <c r="D128" t="s">
        <v>437</v>
      </c>
      <c r="E128" t="s">
        <v>25</v>
      </c>
      <c r="F128" t="s">
        <v>181</v>
      </c>
      <c r="G128">
        <v>3</v>
      </c>
      <c r="H128">
        <v>100</v>
      </c>
      <c r="I128">
        <v>65</v>
      </c>
      <c r="J128">
        <v>65</v>
      </c>
      <c r="K128">
        <v>1</v>
      </c>
      <c r="L128">
        <v>80</v>
      </c>
      <c r="M128" t="s">
        <v>50</v>
      </c>
      <c r="N128" t="s">
        <v>29</v>
      </c>
      <c r="O128" t="s">
        <v>29</v>
      </c>
      <c r="P128" t="s">
        <v>29</v>
      </c>
      <c r="Q128" t="s">
        <v>544</v>
      </c>
      <c r="R128">
        <v>1</v>
      </c>
      <c r="S128">
        <v>5.5</v>
      </c>
      <c r="T128">
        <v>23.5</v>
      </c>
      <c r="U128">
        <v>4</v>
      </c>
      <c r="V128" t="s">
        <v>155</v>
      </c>
      <c r="W128" t="s">
        <v>587</v>
      </c>
      <c r="X128" t="str">
        <f t="shared" si="1"/>
        <v>CF3</v>
      </c>
      <c r="Y128">
        <f>VLOOKUP(X128,Mang_Elev!$Q:$R,2,FALSE)</f>
        <v>1.0960000000000001</v>
      </c>
    </row>
    <row r="129" spans="1:25" x14ac:dyDescent="0.25">
      <c r="A129" t="s">
        <v>450</v>
      </c>
      <c r="B129" s="2">
        <v>0.4201388888888889</v>
      </c>
      <c r="C129" t="s">
        <v>103</v>
      </c>
      <c r="D129" t="s">
        <v>437</v>
      </c>
      <c r="E129" t="s">
        <v>25</v>
      </c>
      <c r="F129" t="s">
        <v>181</v>
      </c>
      <c r="G129">
        <v>3</v>
      </c>
      <c r="H129">
        <v>100</v>
      </c>
      <c r="I129">
        <v>65</v>
      </c>
      <c r="J129">
        <v>65</v>
      </c>
      <c r="K129">
        <v>1</v>
      </c>
      <c r="L129">
        <v>80</v>
      </c>
      <c r="M129" t="s">
        <v>50</v>
      </c>
      <c r="N129" t="s">
        <v>29</v>
      </c>
      <c r="O129" t="s">
        <v>29</v>
      </c>
      <c r="P129" t="s">
        <v>29</v>
      </c>
      <c r="Q129" t="s">
        <v>544</v>
      </c>
      <c r="R129">
        <v>1</v>
      </c>
      <c r="S129">
        <v>3.5</v>
      </c>
      <c r="T129">
        <v>16.5</v>
      </c>
      <c r="U129">
        <v>3.5</v>
      </c>
      <c r="V129" t="s">
        <v>155</v>
      </c>
      <c r="W129" t="s">
        <v>587</v>
      </c>
      <c r="X129" t="str">
        <f t="shared" si="1"/>
        <v>CF3</v>
      </c>
      <c r="Y129">
        <f>VLOOKUP(X129,Mang_Elev!$Q:$R,2,FALSE)</f>
        <v>1.0960000000000001</v>
      </c>
    </row>
    <row r="130" spans="1:25" x14ac:dyDescent="0.25">
      <c r="A130" t="s">
        <v>450</v>
      </c>
      <c r="B130" s="2">
        <v>0.4201388888888889</v>
      </c>
      <c r="C130" t="s">
        <v>103</v>
      </c>
      <c r="D130" t="s">
        <v>437</v>
      </c>
      <c r="E130" t="s">
        <v>25</v>
      </c>
      <c r="F130" t="s">
        <v>181</v>
      </c>
      <c r="G130">
        <v>3</v>
      </c>
      <c r="H130">
        <v>100</v>
      </c>
      <c r="I130">
        <v>65</v>
      </c>
      <c r="J130">
        <v>65</v>
      </c>
      <c r="K130">
        <v>1</v>
      </c>
      <c r="L130">
        <v>80</v>
      </c>
      <c r="M130" t="s">
        <v>50</v>
      </c>
      <c r="N130" t="s">
        <v>29</v>
      </c>
      <c r="O130" t="s">
        <v>29</v>
      </c>
      <c r="P130" t="s">
        <v>29</v>
      </c>
      <c r="Q130" t="s">
        <v>544</v>
      </c>
      <c r="R130">
        <v>1</v>
      </c>
      <c r="S130">
        <v>4</v>
      </c>
      <c r="T130">
        <v>23</v>
      </c>
      <c r="U130" s="5">
        <v>1</v>
      </c>
      <c r="V130" t="s">
        <v>155</v>
      </c>
      <c r="W130" t="s">
        <v>595</v>
      </c>
      <c r="X130" t="str">
        <f t="shared" si="1"/>
        <v>CF3</v>
      </c>
      <c r="Y130">
        <f>VLOOKUP(X130,Mang_Elev!$Q:$R,2,FALSE)</f>
        <v>1.0960000000000001</v>
      </c>
    </row>
    <row r="131" spans="1:25" x14ac:dyDescent="0.25">
      <c r="A131" t="s">
        <v>455</v>
      </c>
      <c r="B131" s="2">
        <v>0.47847222222222219</v>
      </c>
      <c r="C131" t="s">
        <v>225</v>
      </c>
      <c r="D131" t="s">
        <v>596</v>
      </c>
      <c r="E131" t="s">
        <v>227</v>
      </c>
      <c r="F131" t="s">
        <v>228</v>
      </c>
      <c r="G131">
        <v>1</v>
      </c>
      <c r="H131">
        <v>25</v>
      </c>
      <c r="I131">
        <v>16</v>
      </c>
      <c r="J131">
        <v>97</v>
      </c>
      <c r="K131">
        <v>0</v>
      </c>
      <c r="L131">
        <v>45</v>
      </c>
      <c r="M131" t="s">
        <v>50</v>
      </c>
      <c r="N131" t="s">
        <v>29</v>
      </c>
      <c r="O131" t="s">
        <v>29</v>
      </c>
      <c r="P131" t="s">
        <v>50</v>
      </c>
      <c r="Q131" t="s">
        <v>544</v>
      </c>
      <c r="R131">
        <v>2</v>
      </c>
      <c r="S131">
        <v>1.8</v>
      </c>
      <c r="T131">
        <v>12</v>
      </c>
      <c r="U131">
        <v>2.84</v>
      </c>
      <c r="V131" t="s">
        <v>597</v>
      </c>
      <c r="X131" t="str">
        <f t="shared" ref="X131:X194" si="2">_xlfn.CONCAT(F131,G131)</f>
        <v>DLW1</v>
      </c>
      <c r="Y131">
        <f>VLOOKUP(X131,Mang_Elev!$Q:$R,2,FALSE)</f>
        <v>0.35399999999999998</v>
      </c>
    </row>
    <row r="132" spans="1:25" x14ac:dyDescent="0.25">
      <c r="A132" t="s">
        <v>455</v>
      </c>
      <c r="B132" s="2">
        <v>0.47847222222222219</v>
      </c>
      <c r="C132" t="s">
        <v>225</v>
      </c>
      <c r="D132" t="s">
        <v>596</v>
      </c>
      <c r="E132" t="s">
        <v>227</v>
      </c>
      <c r="F132" t="s">
        <v>228</v>
      </c>
      <c r="G132">
        <v>1</v>
      </c>
      <c r="H132">
        <v>25</v>
      </c>
      <c r="I132">
        <v>16</v>
      </c>
      <c r="J132">
        <v>97</v>
      </c>
      <c r="K132">
        <v>0</v>
      </c>
      <c r="L132">
        <v>45</v>
      </c>
      <c r="M132" t="s">
        <v>50</v>
      </c>
      <c r="N132" t="s">
        <v>29</v>
      </c>
      <c r="O132" t="s">
        <v>29</v>
      </c>
      <c r="P132" t="s">
        <v>50</v>
      </c>
      <c r="Q132" t="s">
        <v>544</v>
      </c>
      <c r="R132">
        <v>5</v>
      </c>
      <c r="S132">
        <v>2.2000000000000002</v>
      </c>
      <c r="T132">
        <v>10.5</v>
      </c>
      <c r="U132">
        <v>3.24</v>
      </c>
      <c r="V132" t="s">
        <v>597</v>
      </c>
      <c r="W132" t="s">
        <v>598</v>
      </c>
      <c r="X132" t="str">
        <f t="shared" si="2"/>
        <v>DLW1</v>
      </c>
      <c r="Y132">
        <f>VLOOKUP(X132,Mang_Elev!$Q:$R,2,FALSE)</f>
        <v>0.35399999999999998</v>
      </c>
    </row>
    <row r="133" spans="1:25" x14ac:dyDescent="0.25">
      <c r="A133" t="s">
        <v>455</v>
      </c>
      <c r="B133" s="2">
        <v>0.47847222222222219</v>
      </c>
      <c r="C133" t="s">
        <v>225</v>
      </c>
      <c r="D133" t="s">
        <v>596</v>
      </c>
      <c r="E133" t="s">
        <v>227</v>
      </c>
      <c r="F133" t="s">
        <v>228</v>
      </c>
      <c r="G133">
        <v>1</v>
      </c>
      <c r="H133">
        <v>25</v>
      </c>
      <c r="I133">
        <v>16</v>
      </c>
      <c r="J133">
        <v>97</v>
      </c>
      <c r="K133">
        <v>0</v>
      </c>
      <c r="L133">
        <v>45</v>
      </c>
      <c r="M133" t="s">
        <v>50</v>
      </c>
      <c r="N133" t="s">
        <v>29</v>
      </c>
      <c r="O133" t="s">
        <v>29</v>
      </c>
      <c r="P133" t="s">
        <v>50</v>
      </c>
      <c r="Q133" t="s">
        <v>544</v>
      </c>
      <c r="R133">
        <v>6</v>
      </c>
      <c r="S133">
        <v>3.5</v>
      </c>
      <c r="T133">
        <v>21.5</v>
      </c>
      <c r="U133">
        <v>3.06</v>
      </c>
      <c r="V133" t="s">
        <v>597</v>
      </c>
      <c r="X133" t="str">
        <f t="shared" si="2"/>
        <v>DLW1</v>
      </c>
      <c r="Y133">
        <f>VLOOKUP(X133,Mang_Elev!$Q:$R,2,FALSE)</f>
        <v>0.35399999999999998</v>
      </c>
    </row>
    <row r="134" spans="1:25" x14ac:dyDescent="0.25">
      <c r="A134" t="s">
        <v>455</v>
      </c>
      <c r="B134" s="2">
        <v>0.47847222222222219</v>
      </c>
      <c r="C134" t="s">
        <v>225</v>
      </c>
      <c r="D134" t="s">
        <v>596</v>
      </c>
      <c r="E134" t="s">
        <v>227</v>
      </c>
      <c r="F134" t="s">
        <v>228</v>
      </c>
      <c r="G134">
        <v>1</v>
      </c>
      <c r="H134">
        <v>25</v>
      </c>
      <c r="I134">
        <v>16</v>
      </c>
      <c r="J134">
        <v>97</v>
      </c>
      <c r="K134">
        <v>0</v>
      </c>
      <c r="L134">
        <v>45</v>
      </c>
      <c r="M134" t="s">
        <v>29</v>
      </c>
      <c r="N134" t="s">
        <v>29</v>
      </c>
      <c r="O134" t="s">
        <v>29</v>
      </c>
      <c r="P134" t="s">
        <v>29</v>
      </c>
      <c r="Q134" t="s">
        <v>599</v>
      </c>
      <c r="R134">
        <v>1</v>
      </c>
      <c r="S134">
        <v>2.2000000000000002</v>
      </c>
      <c r="T134">
        <v>24.5</v>
      </c>
      <c r="U134">
        <v>1.55</v>
      </c>
      <c r="V134" t="s">
        <v>597</v>
      </c>
      <c r="W134" t="s">
        <v>600</v>
      </c>
      <c r="X134" t="str">
        <f t="shared" si="2"/>
        <v>DLW1</v>
      </c>
      <c r="Y134">
        <f>VLOOKUP(X134,Mang_Elev!$Q:$R,2,FALSE)</f>
        <v>0.35399999999999998</v>
      </c>
    </row>
    <row r="135" spans="1:25" x14ac:dyDescent="0.25">
      <c r="A135" t="s">
        <v>455</v>
      </c>
      <c r="B135" s="2">
        <v>0.47847222222222219</v>
      </c>
      <c r="C135" t="s">
        <v>225</v>
      </c>
      <c r="D135" t="s">
        <v>596</v>
      </c>
      <c r="E135" t="s">
        <v>227</v>
      </c>
      <c r="F135" t="s">
        <v>228</v>
      </c>
      <c r="G135">
        <v>1</v>
      </c>
      <c r="H135">
        <v>25</v>
      </c>
      <c r="I135">
        <v>16</v>
      </c>
      <c r="J135">
        <v>97</v>
      </c>
      <c r="K135">
        <v>0</v>
      </c>
      <c r="L135">
        <v>45</v>
      </c>
      <c r="M135" t="s">
        <v>50</v>
      </c>
      <c r="N135" t="s">
        <v>29</v>
      </c>
      <c r="O135" t="s">
        <v>29</v>
      </c>
      <c r="P135" t="s">
        <v>50</v>
      </c>
      <c r="Q135" t="s">
        <v>544</v>
      </c>
      <c r="R135">
        <v>2</v>
      </c>
      <c r="S135">
        <v>2</v>
      </c>
      <c r="T135">
        <v>20</v>
      </c>
      <c r="U135">
        <v>2.68</v>
      </c>
      <c r="V135" t="s">
        <v>597</v>
      </c>
      <c r="X135" t="str">
        <f t="shared" si="2"/>
        <v>DLW1</v>
      </c>
      <c r="Y135">
        <f>VLOOKUP(X135,Mang_Elev!$Q:$R,2,FALSE)</f>
        <v>0.35399999999999998</v>
      </c>
    </row>
    <row r="136" spans="1:25" x14ac:dyDescent="0.25">
      <c r="A136" t="s">
        <v>455</v>
      </c>
      <c r="B136" s="2">
        <v>0.47847222222222219</v>
      </c>
      <c r="C136" t="s">
        <v>225</v>
      </c>
      <c r="D136" t="s">
        <v>596</v>
      </c>
      <c r="E136" t="s">
        <v>227</v>
      </c>
      <c r="F136" t="s">
        <v>228</v>
      </c>
      <c r="G136">
        <v>1</v>
      </c>
      <c r="H136">
        <v>25</v>
      </c>
      <c r="I136">
        <v>16</v>
      </c>
      <c r="J136">
        <v>97</v>
      </c>
      <c r="K136">
        <v>0</v>
      </c>
      <c r="L136">
        <v>45</v>
      </c>
      <c r="M136" t="s">
        <v>50</v>
      </c>
      <c r="N136" t="s">
        <v>29</v>
      </c>
      <c r="O136" t="s">
        <v>29</v>
      </c>
      <c r="P136" t="s">
        <v>50</v>
      </c>
      <c r="Q136" t="s">
        <v>544</v>
      </c>
      <c r="R136">
        <v>4</v>
      </c>
      <c r="S136">
        <v>4.5</v>
      </c>
      <c r="T136">
        <v>27.5</v>
      </c>
      <c r="U136">
        <v>4.8</v>
      </c>
      <c r="V136" t="s">
        <v>597</v>
      </c>
      <c r="X136" t="str">
        <f t="shared" si="2"/>
        <v>DLW1</v>
      </c>
      <c r="Y136">
        <f>VLOOKUP(X136,Mang_Elev!$Q:$R,2,FALSE)</f>
        <v>0.35399999999999998</v>
      </c>
    </row>
    <row r="137" spans="1:25" x14ac:dyDescent="0.25">
      <c r="A137" t="s">
        <v>455</v>
      </c>
      <c r="B137" s="2">
        <v>0.47847222222222219</v>
      </c>
      <c r="C137" t="s">
        <v>225</v>
      </c>
      <c r="D137" t="s">
        <v>596</v>
      </c>
      <c r="E137" t="s">
        <v>227</v>
      </c>
      <c r="F137" t="s">
        <v>228</v>
      </c>
      <c r="G137">
        <v>1</v>
      </c>
      <c r="H137">
        <v>25</v>
      </c>
      <c r="I137">
        <v>16</v>
      </c>
      <c r="J137">
        <v>97</v>
      </c>
      <c r="K137">
        <v>0</v>
      </c>
      <c r="L137">
        <v>45</v>
      </c>
      <c r="M137" t="s">
        <v>29</v>
      </c>
      <c r="N137" t="s">
        <v>29</v>
      </c>
      <c r="O137" t="s">
        <v>29</v>
      </c>
      <c r="P137" t="s">
        <v>29</v>
      </c>
      <c r="Q137" t="s">
        <v>599</v>
      </c>
      <c r="R137">
        <v>1</v>
      </c>
      <c r="S137">
        <v>1.5</v>
      </c>
      <c r="T137">
        <v>19.5</v>
      </c>
      <c r="U137">
        <v>4.2</v>
      </c>
      <c r="V137" t="s">
        <v>597</v>
      </c>
      <c r="X137" t="str">
        <f t="shared" si="2"/>
        <v>DLW1</v>
      </c>
      <c r="Y137">
        <f>VLOOKUP(X137,Mang_Elev!$Q:$R,2,FALSE)</f>
        <v>0.35399999999999998</v>
      </c>
    </row>
    <row r="138" spans="1:25" x14ac:dyDescent="0.25">
      <c r="A138" t="s">
        <v>456</v>
      </c>
      <c r="B138" s="2">
        <v>0.4055555555555555</v>
      </c>
      <c r="C138" t="s">
        <v>420</v>
      </c>
      <c r="D138" t="s">
        <v>601</v>
      </c>
      <c r="E138" t="s">
        <v>227</v>
      </c>
      <c r="F138" t="s">
        <v>233</v>
      </c>
      <c r="G138">
        <v>1</v>
      </c>
      <c r="H138">
        <v>25</v>
      </c>
      <c r="I138">
        <v>53</v>
      </c>
      <c r="J138">
        <v>21</v>
      </c>
      <c r="K138">
        <v>0</v>
      </c>
      <c r="L138">
        <v>80</v>
      </c>
      <c r="M138" t="s">
        <v>29</v>
      </c>
      <c r="N138" t="s">
        <v>50</v>
      </c>
      <c r="O138" t="s">
        <v>29</v>
      </c>
      <c r="P138" t="s">
        <v>29</v>
      </c>
      <c r="Q138" t="s">
        <v>544</v>
      </c>
      <c r="R138">
        <v>1</v>
      </c>
      <c r="S138">
        <v>2.5</v>
      </c>
      <c r="T138">
        <v>16</v>
      </c>
      <c r="U138">
        <v>4.5</v>
      </c>
      <c r="V138" t="s">
        <v>602</v>
      </c>
      <c r="X138" t="str">
        <f t="shared" si="2"/>
        <v>VSR1</v>
      </c>
      <c r="Y138">
        <f>VLOOKUP(X138,Mang_Elev!$Q:$R,2,FALSE)</f>
        <v>0.27900000000000003</v>
      </c>
    </row>
    <row r="139" spans="1:25" x14ac:dyDescent="0.25">
      <c r="A139" t="s">
        <v>456</v>
      </c>
      <c r="B139" s="2">
        <v>0.4055555555555555</v>
      </c>
      <c r="C139" t="s">
        <v>420</v>
      </c>
      <c r="D139" t="s">
        <v>601</v>
      </c>
      <c r="E139" t="s">
        <v>227</v>
      </c>
      <c r="F139" t="s">
        <v>233</v>
      </c>
      <c r="G139">
        <v>1</v>
      </c>
      <c r="H139">
        <v>25</v>
      </c>
      <c r="I139">
        <v>53</v>
      </c>
      <c r="J139">
        <v>21</v>
      </c>
      <c r="K139">
        <v>0</v>
      </c>
      <c r="L139">
        <v>80</v>
      </c>
      <c r="M139" t="s">
        <v>29</v>
      </c>
      <c r="N139" t="s">
        <v>50</v>
      </c>
      <c r="O139" t="s">
        <v>29</v>
      </c>
      <c r="P139" t="s">
        <v>29</v>
      </c>
      <c r="Q139" t="s">
        <v>544</v>
      </c>
      <c r="R139">
        <v>1</v>
      </c>
      <c r="S139">
        <v>3.7</v>
      </c>
      <c r="T139">
        <v>15.5</v>
      </c>
      <c r="U139">
        <v>6.5</v>
      </c>
      <c r="V139" t="s">
        <v>602</v>
      </c>
      <c r="X139" t="str">
        <f t="shared" si="2"/>
        <v>VSR1</v>
      </c>
      <c r="Y139">
        <f>VLOOKUP(X139,Mang_Elev!$Q:$R,2,FALSE)</f>
        <v>0.27900000000000003</v>
      </c>
    </row>
    <row r="140" spans="1:25" x14ac:dyDescent="0.25">
      <c r="A140" t="s">
        <v>456</v>
      </c>
      <c r="B140" s="2">
        <v>0.4055555555555555</v>
      </c>
      <c r="C140" t="s">
        <v>420</v>
      </c>
      <c r="D140" t="s">
        <v>601</v>
      </c>
      <c r="E140" t="s">
        <v>227</v>
      </c>
      <c r="F140" t="s">
        <v>233</v>
      </c>
      <c r="G140">
        <v>1</v>
      </c>
      <c r="H140">
        <v>25</v>
      </c>
      <c r="I140">
        <v>53</v>
      </c>
      <c r="J140">
        <v>21</v>
      </c>
      <c r="K140">
        <v>0</v>
      </c>
      <c r="L140">
        <v>80</v>
      </c>
      <c r="M140" t="s">
        <v>29</v>
      </c>
      <c r="N140" t="s">
        <v>50</v>
      </c>
      <c r="O140" t="s">
        <v>29</v>
      </c>
      <c r="P140" t="s">
        <v>29</v>
      </c>
      <c r="Q140" t="s">
        <v>544</v>
      </c>
      <c r="R140">
        <v>1</v>
      </c>
      <c r="S140">
        <v>5</v>
      </c>
      <c r="T140">
        <v>19</v>
      </c>
      <c r="U140">
        <v>5.6</v>
      </c>
      <c r="V140" t="s">
        <v>602</v>
      </c>
      <c r="X140" t="str">
        <f t="shared" si="2"/>
        <v>VSR1</v>
      </c>
      <c r="Y140">
        <f>VLOOKUP(X140,Mang_Elev!$Q:$R,2,FALSE)</f>
        <v>0.27900000000000003</v>
      </c>
    </row>
    <row r="141" spans="1:25" x14ac:dyDescent="0.25">
      <c r="A141" t="s">
        <v>456</v>
      </c>
      <c r="B141" s="2">
        <v>0.4055555555555555</v>
      </c>
      <c r="C141" t="s">
        <v>420</v>
      </c>
      <c r="D141" t="s">
        <v>601</v>
      </c>
      <c r="E141" t="s">
        <v>227</v>
      </c>
      <c r="F141" t="s">
        <v>233</v>
      </c>
      <c r="G141">
        <v>1</v>
      </c>
      <c r="H141">
        <v>25</v>
      </c>
      <c r="I141">
        <v>53</v>
      </c>
      <c r="J141">
        <v>21</v>
      </c>
      <c r="K141">
        <v>0</v>
      </c>
      <c r="L141">
        <v>80</v>
      </c>
      <c r="M141" t="s">
        <v>29</v>
      </c>
      <c r="N141" t="s">
        <v>50</v>
      </c>
      <c r="O141" t="s">
        <v>29</v>
      </c>
      <c r="P141" t="s">
        <v>29</v>
      </c>
      <c r="Q141" t="s">
        <v>544</v>
      </c>
      <c r="R141">
        <v>1</v>
      </c>
      <c r="S141">
        <v>4.2</v>
      </c>
      <c r="T141">
        <v>14.8</v>
      </c>
      <c r="U141">
        <v>5.6</v>
      </c>
      <c r="V141" t="s">
        <v>602</v>
      </c>
      <c r="X141" t="str">
        <f t="shared" si="2"/>
        <v>VSR1</v>
      </c>
      <c r="Y141">
        <f>VLOOKUP(X141,Mang_Elev!$Q:$R,2,FALSE)</f>
        <v>0.27900000000000003</v>
      </c>
    </row>
    <row r="142" spans="1:25" x14ac:dyDescent="0.25">
      <c r="A142" t="s">
        <v>456</v>
      </c>
      <c r="B142" s="2">
        <v>0.4055555555555555</v>
      </c>
      <c r="C142" t="s">
        <v>420</v>
      </c>
      <c r="D142" t="s">
        <v>601</v>
      </c>
      <c r="E142" t="s">
        <v>227</v>
      </c>
      <c r="F142" t="s">
        <v>233</v>
      </c>
      <c r="G142">
        <v>1</v>
      </c>
      <c r="H142">
        <v>25</v>
      </c>
      <c r="I142">
        <v>53</v>
      </c>
      <c r="J142">
        <v>21</v>
      </c>
      <c r="K142">
        <v>0</v>
      </c>
      <c r="L142">
        <v>80</v>
      </c>
      <c r="M142" t="s">
        <v>29</v>
      </c>
      <c r="N142" t="s">
        <v>50</v>
      </c>
      <c r="O142" t="s">
        <v>29</v>
      </c>
      <c r="P142" t="s">
        <v>29</v>
      </c>
      <c r="Q142" t="s">
        <v>544</v>
      </c>
      <c r="R142">
        <v>1</v>
      </c>
      <c r="S142">
        <v>3.8</v>
      </c>
      <c r="T142">
        <v>12.9</v>
      </c>
      <c r="U142">
        <v>5.5</v>
      </c>
      <c r="V142" t="s">
        <v>602</v>
      </c>
      <c r="X142" t="str">
        <f t="shared" si="2"/>
        <v>VSR1</v>
      </c>
      <c r="Y142">
        <f>VLOOKUP(X142,Mang_Elev!$Q:$R,2,FALSE)</f>
        <v>0.27900000000000003</v>
      </c>
    </row>
    <row r="143" spans="1:25" x14ac:dyDescent="0.25">
      <c r="A143" t="s">
        <v>456</v>
      </c>
      <c r="B143" s="2">
        <v>0.4055555555555555</v>
      </c>
      <c r="C143" t="s">
        <v>420</v>
      </c>
      <c r="D143" t="s">
        <v>601</v>
      </c>
      <c r="E143" t="s">
        <v>227</v>
      </c>
      <c r="F143" t="s">
        <v>233</v>
      </c>
      <c r="G143">
        <v>1</v>
      </c>
      <c r="H143">
        <v>25</v>
      </c>
      <c r="I143">
        <v>53</v>
      </c>
      <c r="J143">
        <v>21</v>
      </c>
      <c r="K143">
        <v>0</v>
      </c>
      <c r="L143">
        <v>80</v>
      </c>
      <c r="M143" t="s">
        <v>29</v>
      </c>
      <c r="N143" t="s">
        <v>50</v>
      </c>
      <c r="O143" t="s">
        <v>29</v>
      </c>
      <c r="P143" t="s">
        <v>29</v>
      </c>
      <c r="Q143" t="s">
        <v>599</v>
      </c>
      <c r="R143">
        <v>1</v>
      </c>
      <c r="S143">
        <v>3.5</v>
      </c>
      <c r="T143">
        <v>32</v>
      </c>
      <c r="U143">
        <v>3.3</v>
      </c>
      <c r="V143" t="s">
        <v>602</v>
      </c>
      <c r="X143" t="str">
        <f t="shared" si="2"/>
        <v>VSR1</v>
      </c>
      <c r="Y143">
        <f>VLOOKUP(X143,Mang_Elev!$Q:$R,2,FALSE)</f>
        <v>0.27900000000000003</v>
      </c>
    </row>
    <row r="144" spans="1:25" x14ac:dyDescent="0.25">
      <c r="A144" t="s">
        <v>456</v>
      </c>
      <c r="B144" s="2">
        <v>0.4055555555555555</v>
      </c>
      <c r="C144" t="s">
        <v>420</v>
      </c>
      <c r="D144" t="s">
        <v>601</v>
      </c>
      <c r="E144" t="s">
        <v>227</v>
      </c>
      <c r="F144" t="s">
        <v>233</v>
      </c>
      <c r="G144">
        <v>1</v>
      </c>
      <c r="H144">
        <v>25</v>
      </c>
      <c r="I144">
        <v>53</v>
      </c>
      <c r="J144">
        <v>21</v>
      </c>
      <c r="K144">
        <v>0</v>
      </c>
      <c r="L144">
        <v>80</v>
      </c>
      <c r="M144" t="s">
        <v>29</v>
      </c>
      <c r="N144" t="s">
        <v>50</v>
      </c>
      <c r="O144" t="s">
        <v>29</v>
      </c>
      <c r="P144" t="s">
        <v>29</v>
      </c>
      <c r="Q144" t="s">
        <v>599</v>
      </c>
      <c r="R144">
        <v>1</v>
      </c>
      <c r="S144">
        <v>6.3</v>
      </c>
      <c r="T144">
        <v>22.5</v>
      </c>
      <c r="U144">
        <v>5</v>
      </c>
      <c r="V144" t="s">
        <v>602</v>
      </c>
      <c r="X144" t="str">
        <f t="shared" si="2"/>
        <v>VSR1</v>
      </c>
      <c r="Y144">
        <f>VLOOKUP(X144,Mang_Elev!$Q:$R,2,FALSE)</f>
        <v>0.27900000000000003</v>
      </c>
    </row>
    <row r="145" spans="1:25" x14ac:dyDescent="0.25">
      <c r="A145" t="s">
        <v>456</v>
      </c>
      <c r="B145" s="2">
        <v>0.4055555555555555</v>
      </c>
      <c r="C145" t="s">
        <v>420</v>
      </c>
      <c r="D145" t="s">
        <v>601</v>
      </c>
      <c r="E145" t="s">
        <v>227</v>
      </c>
      <c r="F145" t="s">
        <v>233</v>
      </c>
      <c r="G145">
        <v>1</v>
      </c>
      <c r="H145">
        <v>25</v>
      </c>
      <c r="I145">
        <v>53</v>
      </c>
      <c r="J145">
        <v>21</v>
      </c>
      <c r="K145">
        <v>0</v>
      </c>
      <c r="L145">
        <v>80</v>
      </c>
      <c r="M145" t="s">
        <v>29</v>
      </c>
      <c r="N145" t="s">
        <v>29</v>
      </c>
      <c r="O145" t="s">
        <v>29</v>
      </c>
      <c r="P145" t="s">
        <v>29</v>
      </c>
      <c r="Q145" t="s">
        <v>603</v>
      </c>
      <c r="R145">
        <v>2</v>
      </c>
      <c r="S145">
        <v>3.5</v>
      </c>
      <c r="T145">
        <v>26.9</v>
      </c>
      <c r="U145">
        <v>3.4</v>
      </c>
      <c r="V145" t="s">
        <v>602</v>
      </c>
      <c r="X145" t="str">
        <f t="shared" si="2"/>
        <v>VSR1</v>
      </c>
      <c r="Y145">
        <f>VLOOKUP(X145,Mang_Elev!$Q:$R,2,FALSE)</f>
        <v>0.27900000000000003</v>
      </c>
    </row>
    <row r="146" spans="1:25" x14ac:dyDescent="0.25">
      <c r="A146" t="s">
        <v>456</v>
      </c>
      <c r="B146" s="2">
        <v>0.47638888888888892</v>
      </c>
      <c r="C146" t="s">
        <v>420</v>
      </c>
      <c r="D146" t="s">
        <v>458</v>
      </c>
      <c r="E146" t="s">
        <v>227</v>
      </c>
      <c r="F146" t="s">
        <v>233</v>
      </c>
      <c r="G146">
        <v>2</v>
      </c>
      <c r="H146">
        <v>25</v>
      </c>
      <c r="I146">
        <v>16</v>
      </c>
      <c r="J146">
        <v>15</v>
      </c>
      <c r="K146">
        <v>3</v>
      </c>
      <c r="L146">
        <v>75</v>
      </c>
      <c r="M146" t="s">
        <v>29</v>
      </c>
      <c r="N146" t="s">
        <v>29</v>
      </c>
      <c r="O146" t="s">
        <v>29</v>
      </c>
      <c r="P146" t="s">
        <v>50</v>
      </c>
      <c r="Q146" t="s">
        <v>544</v>
      </c>
      <c r="R146">
        <v>1</v>
      </c>
      <c r="S146">
        <v>6.5</v>
      </c>
      <c r="T146">
        <v>23.2</v>
      </c>
      <c r="U146">
        <v>6.5</v>
      </c>
      <c r="V146" t="s">
        <v>604</v>
      </c>
      <c r="X146" t="str">
        <f t="shared" si="2"/>
        <v>VSR2</v>
      </c>
      <c r="Y146">
        <f>VLOOKUP(X146,Mang_Elev!$Q:$R,2,FALSE)</f>
        <v>0.13300000000000001</v>
      </c>
    </row>
    <row r="147" spans="1:25" x14ac:dyDescent="0.25">
      <c r="A147" t="s">
        <v>456</v>
      </c>
      <c r="B147" s="2">
        <v>0.47638888888888892</v>
      </c>
      <c r="C147" t="s">
        <v>420</v>
      </c>
      <c r="D147" t="s">
        <v>458</v>
      </c>
      <c r="E147" t="s">
        <v>227</v>
      </c>
      <c r="F147" t="s">
        <v>233</v>
      </c>
      <c r="G147">
        <v>2</v>
      </c>
      <c r="H147">
        <v>25</v>
      </c>
      <c r="I147">
        <v>16</v>
      </c>
      <c r="J147">
        <v>15</v>
      </c>
      <c r="K147">
        <v>3</v>
      </c>
      <c r="L147">
        <v>75</v>
      </c>
      <c r="M147" t="s">
        <v>29</v>
      </c>
      <c r="N147" t="s">
        <v>29</v>
      </c>
      <c r="O147" t="s">
        <v>29</v>
      </c>
      <c r="P147" t="s">
        <v>50</v>
      </c>
      <c r="Q147" t="s">
        <v>544</v>
      </c>
      <c r="R147">
        <v>2</v>
      </c>
      <c r="S147">
        <v>12</v>
      </c>
      <c r="T147">
        <v>52.1</v>
      </c>
      <c r="U147">
        <v>7.5</v>
      </c>
      <c r="V147" t="s">
        <v>604</v>
      </c>
      <c r="X147" t="str">
        <f t="shared" si="2"/>
        <v>VSR2</v>
      </c>
      <c r="Y147">
        <f>VLOOKUP(X147,Mang_Elev!$Q:$R,2,FALSE)</f>
        <v>0.13300000000000001</v>
      </c>
    </row>
    <row r="148" spans="1:25" x14ac:dyDescent="0.25">
      <c r="A148" t="s">
        <v>456</v>
      </c>
      <c r="B148" s="2">
        <v>0.47638888888888892</v>
      </c>
      <c r="C148" t="s">
        <v>420</v>
      </c>
      <c r="D148" t="s">
        <v>458</v>
      </c>
      <c r="E148" t="s">
        <v>227</v>
      </c>
      <c r="F148" t="s">
        <v>233</v>
      </c>
      <c r="G148">
        <v>2</v>
      </c>
      <c r="H148">
        <v>25</v>
      </c>
      <c r="I148">
        <v>16</v>
      </c>
      <c r="J148">
        <v>15</v>
      </c>
      <c r="K148">
        <v>3</v>
      </c>
      <c r="L148">
        <v>75</v>
      </c>
      <c r="M148" t="s">
        <v>29</v>
      </c>
      <c r="N148" t="s">
        <v>29</v>
      </c>
      <c r="O148" t="s">
        <v>29</v>
      </c>
      <c r="P148" t="s">
        <v>50</v>
      </c>
      <c r="Q148" t="s">
        <v>544</v>
      </c>
      <c r="R148">
        <v>2</v>
      </c>
      <c r="S148">
        <v>10</v>
      </c>
      <c r="T148">
        <v>34.6</v>
      </c>
      <c r="U148">
        <v>7.4</v>
      </c>
      <c r="V148" t="s">
        <v>604</v>
      </c>
      <c r="X148" t="str">
        <f t="shared" si="2"/>
        <v>VSR2</v>
      </c>
      <c r="Y148">
        <f>VLOOKUP(X148,Mang_Elev!$Q:$R,2,FALSE)</f>
        <v>0.13300000000000001</v>
      </c>
    </row>
    <row r="149" spans="1:25" x14ac:dyDescent="0.25">
      <c r="A149" t="s">
        <v>456</v>
      </c>
      <c r="B149" s="2">
        <v>0.47638888888888892</v>
      </c>
      <c r="C149" t="s">
        <v>420</v>
      </c>
      <c r="D149" t="s">
        <v>458</v>
      </c>
      <c r="E149" t="s">
        <v>227</v>
      </c>
      <c r="F149" t="s">
        <v>233</v>
      </c>
      <c r="G149">
        <v>2</v>
      </c>
      <c r="H149">
        <v>25</v>
      </c>
      <c r="I149">
        <v>16</v>
      </c>
      <c r="J149">
        <v>15</v>
      </c>
      <c r="K149">
        <v>3</v>
      </c>
      <c r="L149">
        <v>75</v>
      </c>
      <c r="M149" t="s">
        <v>29</v>
      </c>
      <c r="N149" t="s">
        <v>29</v>
      </c>
      <c r="O149" t="s">
        <v>29</v>
      </c>
      <c r="P149" t="s">
        <v>50</v>
      </c>
      <c r="Q149" t="s">
        <v>544</v>
      </c>
      <c r="R149">
        <v>5</v>
      </c>
      <c r="S149">
        <v>17.5</v>
      </c>
      <c r="T149">
        <f>54.8+57.6+60</f>
        <v>172.4</v>
      </c>
      <c r="U149">
        <v>7.5</v>
      </c>
      <c r="V149" t="s">
        <v>604</v>
      </c>
      <c r="X149" t="str">
        <f t="shared" si="2"/>
        <v>VSR2</v>
      </c>
      <c r="Y149">
        <f>VLOOKUP(X149,Mang_Elev!$Q:$R,2,FALSE)</f>
        <v>0.13300000000000001</v>
      </c>
    </row>
    <row r="150" spans="1:25" x14ac:dyDescent="0.25">
      <c r="A150" t="s">
        <v>456</v>
      </c>
      <c r="B150" s="2">
        <v>0.47638888888888892</v>
      </c>
      <c r="C150" t="s">
        <v>420</v>
      </c>
      <c r="D150" t="s">
        <v>458</v>
      </c>
      <c r="E150" t="s">
        <v>227</v>
      </c>
      <c r="F150" t="s">
        <v>233</v>
      </c>
      <c r="G150">
        <v>2</v>
      </c>
      <c r="H150">
        <v>25</v>
      </c>
      <c r="I150">
        <v>16</v>
      </c>
      <c r="J150">
        <v>15</v>
      </c>
      <c r="K150">
        <v>3</v>
      </c>
      <c r="L150">
        <v>75</v>
      </c>
      <c r="M150" t="s">
        <v>29</v>
      </c>
      <c r="N150" t="s">
        <v>29</v>
      </c>
      <c r="O150" t="s">
        <v>29</v>
      </c>
      <c r="P150" t="s">
        <v>50</v>
      </c>
      <c r="Q150" t="s">
        <v>544</v>
      </c>
      <c r="R150">
        <v>2</v>
      </c>
      <c r="S150">
        <v>19</v>
      </c>
      <c r="T150">
        <f>57.6+60-12</f>
        <v>105.6</v>
      </c>
      <c r="U150">
        <v>7</v>
      </c>
      <c r="V150" t="s">
        <v>604</v>
      </c>
      <c r="X150" t="str">
        <f t="shared" si="2"/>
        <v>VSR2</v>
      </c>
      <c r="Y150">
        <f>VLOOKUP(X150,Mang_Elev!$Q:$R,2,FALSE)</f>
        <v>0.13300000000000001</v>
      </c>
    </row>
    <row r="151" spans="1:25" x14ac:dyDescent="0.25">
      <c r="A151" t="s">
        <v>456</v>
      </c>
      <c r="B151" s="2">
        <v>0.47638888888888892</v>
      </c>
      <c r="C151" t="s">
        <v>420</v>
      </c>
      <c r="D151" t="s">
        <v>458</v>
      </c>
      <c r="E151" t="s">
        <v>227</v>
      </c>
      <c r="F151" t="s">
        <v>233</v>
      </c>
      <c r="G151">
        <v>2</v>
      </c>
      <c r="H151">
        <v>25</v>
      </c>
      <c r="I151">
        <v>16</v>
      </c>
      <c r="J151">
        <v>15</v>
      </c>
      <c r="K151">
        <v>3</v>
      </c>
      <c r="L151">
        <v>75</v>
      </c>
      <c r="M151" t="s">
        <v>29</v>
      </c>
      <c r="N151" t="s">
        <v>50</v>
      </c>
      <c r="O151" t="s">
        <v>29</v>
      </c>
      <c r="P151" t="s">
        <v>29</v>
      </c>
      <c r="Q151" t="s">
        <v>599</v>
      </c>
      <c r="R151">
        <v>1</v>
      </c>
      <c r="S151">
        <v>1.55</v>
      </c>
      <c r="T151">
        <v>17.5</v>
      </c>
      <c r="U151">
        <v>2.17</v>
      </c>
      <c r="V151" t="s">
        <v>604</v>
      </c>
      <c r="W151" t="s">
        <v>605</v>
      </c>
      <c r="X151" t="str">
        <f t="shared" si="2"/>
        <v>VSR2</v>
      </c>
      <c r="Y151">
        <f>VLOOKUP(X151,Mang_Elev!$Q:$R,2,FALSE)</f>
        <v>0.13300000000000001</v>
      </c>
    </row>
    <row r="152" spans="1:25" x14ac:dyDescent="0.25">
      <c r="A152" t="s">
        <v>456</v>
      </c>
      <c r="B152" s="2">
        <v>0.47638888888888892</v>
      </c>
      <c r="C152" t="s">
        <v>420</v>
      </c>
      <c r="D152" t="s">
        <v>458</v>
      </c>
      <c r="E152" t="s">
        <v>227</v>
      </c>
      <c r="F152" t="s">
        <v>233</v>
      </c>
      <c r="G152">
        <v>2</v>
      </c>
      <c r="H152">
        <v>25</v>
      </c>
      <c r="I152">
        <v>16</v>
      </c>
      <c r="J152">
        <v>15</v>
      </c>
      <c r="K152">
        <v>3</v>
      </c>
      <c r="L152">
        <v>75</v>
      </c>
      <c r="M152" t="s">
        <v>29</v>
      </c>
      <c r="N152" t="s">
        <v>29</v>
      </c>
      <c r="O152" t="s">
        <v>29</v>
      </c>
      <c r="P152" t="s">
        <v>29</v>
      </c>
      <c r="Q152" t="s">
        <v>603</v>
      </c>
      <c r="R152">
        <v>3</v>
      </c>
      <c r="S152">
        <v>3.5</v>
      </c>
      <c r="T152">
        <v>38.1</v>
      </c>
      <c r="U152">
        <v>3.4</v>
      </c>
      <c r="V152" t="s">
        <v>604</v>
      </c>
      <c r="X152" t="str">
        <f t="shared" si="2"/>
        <v>VSR2</v>
      </c>
      <c r="Y152">
        <f>VLOOKUP(X152,Mang_Elev!$Q:$R,2,FALSE)</f>
        <v>0.13300000000000001</v>
      </c>
    </row>
    <row r="153" spans="1:25" x14ac:dyDescent="0.25">
      <c r="A153" t="s">
        <v>456</v>
      </c>
      <c r="B153" s="2">
        <v>0.47638888888888892</v>
      </c>
      <c r="C153" t="s">
        <v>420</v>
      </c>
      <c r="D153" t="s">
        <v>458</v>
      </c>
      <c r="E153" t="s">
        <v>227</v>
      </c>
      <c r="F153" t="s">
        <v>233</v>
      </c>
      <c r="G153">
        <v>2</v>
      </c>
      <c r="H153">
        <v>25</v>
      </c>
      <c r="I153">
        <v>16</v>
      </c>
      <c r="J153">
        <v>15</v>
      </c>
      <c r="K153">
        <v>3</v>
      </c>
      <c r="L153">
        <v>75</v>
      </c>
      <c r="M153" t="s">
        <v>29</v>
      </c>
      <c r="N153" t="s">
        <v>29</v>
      </c>
      <c r="O153" t="s">
        <v>29</v>
      </c>
      <c r="P153" t="s">
        <v>29</v>
      </c>
      <c r="Q153" t="s">
        <v>603</v>
      </c>
      <c r="R153">
        <v>4</v>
      </c>
      <c r="S153">
        <v>3</v>
      </c>
      <c r="T153">
        <v>53.5</v>
      </c>
      <c r="U153">
        <v>3.5</v>
      </c>
      <c r="V153" t="s">
        <v>604</v>
      </c>
      <c r="X153" t="str">
        <f t="shared" si="2"/>
        <v>VSR2</v>
      </c>
      <c r="Y153">
        <f>VLOOKUP(X153,Mang_Elev!$Q:$R,2,FALSE)</f>
        <v>0.13300000000000001</v>
      </c>
    </row>
    <row r="154" spans="1:25" x14ac:dyDescent="0.25">
      <c r="A154" t="s">
        <v>459</v>
      </c>
      <c r="B154" s="2">
        <v>0.39999999999999997</v>
      </c>
      <c r="C154" t="s">
        <v>420</v>
      </c>
      <c r="D154" t="s">
        <v>606</v>
      </c>
      <c r="E154" t="s">
        <v>227</v>
      </c>
      <c r="F154" t="s">
        <v>240</v>
      </c>
      <c r="G154">
        <v>1</v>
      </c>
      <c r="H154">
        <v>100</v>
      </c>
      <c r="I154">
        <v>17</v>
      </c>
      <c r="J154">
        <v>29</v>
      </c>
      <c r="K154">
        <v>6</v>
      </c>
      <c r="L154">
        <v>65</v>
      </c>
      <c r="M154" t="s">
        <v>29</v>
      </c>
      <c r="N154" t="s">
        <v>50</v>
      </c>
      <c r="O154" t="s">
        <v>29</v>
      </c>
      <c r="P154" t="s">
        <v>29</v>
      </c>
      <c r="Q154" t="s">
        <v>599</v>
      </c>
      <c r="R154">
        <v>1</v>
      </c>
      <c r="S154">
        <v>11.3</v>
      </c>
      <c r="T154">
        <v>46.6</v>
      </c>
      <c r="U154">
        <v>4.9000000000000004</v>
      </c>
      <c r="W154" t="s">
        <v>607</v>
      </c>
      <c r="X154" t="str">
        <f t="shared" si="2"/>
        <v>MWS1</v>
      </c>
      <c r="Y154">
        <f>VLOOKUP(X154,Mang_Elev!$Q:$R,2,FALSE)</f>
        <v>0.52142852544784501</v>
      </c>
    </row>
    <row r="155" spans="1:25" x14ac:dyDescent="0.25">
      <c r="A155" t="s">
        <v>459</v>
      </c>
      <c r="B155" s="2">
        <v>0.39999999999999997</v>
      </c>
      <c r="C155" t="s">
        <v>420</v>
      </c>
      <c r="D155" t="s">
        <v>606</v>
      </c>
      <c r="E155" t="s">
        <v>227</v>
      </c>
      <c r="F155" t="s">
        <v>240</v>
      </c>
      <c r="G155">
        <v>1</v>
      </c>
      <c r="H155">
        <v>100</v>
      </c>
      <c r="I155">
        <v>17</v>
      </c>
      <c r="J155">
        <v>29</v>
      </c>
      <c r="K155">
        <v>6</v>
      </c>
      <c r="L155">
        <v>65</v>
      </c>
      <c r="M155" t="s">
        <v>29</v>
      </c>
      <c r="N155" t="s">
        <v>50</v>
      </c>
      <c r="O155" t="s">
        <v>29</v>
      </c>
      <c r="P155" t="s">
        <v>29</v>
      </c>
      <c r="Q155" t="s">
        <v>599</v>
      </c>
      <c r="R155">
        <v>2</v>
      </c>
      <c r="S155">
        <v>13.7</v>
      </c>
      <c r="T155">
        <v>94.8</v>
      </c>
      <c r="U155">
        <v>5.15</v>
      </c>
      <c r="W155" t="s">
        <v>607</v>
      </c>
      <c r="X155" t="str">
        <f t="shared" si="2"/>
        <v>MWS1</v>
      </c>
      <c r="Y155">
        <f>VLOOKUP(X155,Mang_Elev!$Q:$R,2,FALSE)</f>
        <v>0.52142852544784501</v>
      </c>
    </row>
    <row r="156" spans="1:25" x14ac:dyDescent="0.25">
      <c r="A156" t="s">
        <v>459</v>
      </c>
      <c r="B156" s="2">
        <v>0.39999999999999997</v>
      </c>
      <c r="C156" t="s">
        <v>420</v>
      </c>
      <c r="D156" t="s">
        <v>606</v>
      </c>
      <c r="E156" t="s">
        <v>227</v>
      </c>
      <c r="F156" t="s">
        <v>240</v>
      </c>
      <c r="G156">
        <v>1</v>
      </c>
      <c r="H156">
        <v>100</v>
      </c>
      <c r="I156">
        <v>17</v>
      </c>
      <c r="J156">
        <v>29</v>
      </c>
      <c r="K156">
        <v>6</v>
      </c>
      <c r="L156">
        <v>65</v>
      </c>
      <c r="M156" t="s">
        <v>29</v>
      </c>
      <c r="N156" t="s">
        <v>50</v>
      </c>
      <c r="O156" t="s">
        <v>29</v>
      </c>
      <c r="P156" t="s">
        <v>29</v>
      </c>
      <c r="Q156" t="s">
        <v>599</v>
      </c>
      <c r="R156">
        <v>7</v>
      </c>
      <c r="S156">
        <v>15.9</v>
      </c>
      <c r="T156">
        <f>117.6+19.8</f>
        <v>137.4</v>
      </c>
      <c r="U156">
        <v>7.2</v>
      </c>
      <c r="W156" t="s">
        <v>607</v>
      </c>
      <c r="X156" t="str">
        <f t="shared" si="2"/>
        <v>MWS1</v>
      </c>
      <c r="Y156">
        <f>VLOOKUP(X156,Mang_Elev!$Q:$R,2,FALSE)</f>
        <v>0.52142852544784501</v>
      </c>
    </row>
    <row r="157" spans="1:25" x14ac:dyDescent="0.25">
      <c r="A157" t="s">
        <v>459</v>
      </c>
      <c r="B157" s="2">
        <v>0.39999999999999997</v>
      </c>
      <c r="C157" t="s">
        <v>420</v>
      </c>
      <c r="D157" t="s">
        <v>606</v>
      </c>
      <c r="E157" t="s">
        <v>227</v>
      </c>
      <c r="F157" t="s">
        <v>240</v>
      </c>
      <c r="G157">
        <v>1</v>
      </c>
      <c r="H157">
        <v>100</v>
      </c>
      <c r="I157">
        <v>17</v>
      </c>
      <c r="J157">
        <v>29</v>
      </c>
      <c r="K157">
        <v>6</v>
      </c>
      <c r="L157">
        <v>65</v>
      </c>
      <c r="M157" t="s">
        <v>29</v>
      </c>
      <c r="N157" t="s">
        <v>50</v>
      </c>
      <c r="O157" t="s">
        <v>29</v>
      </c>
      <c r="P157" t="s">
        <v>29</v>
      </c>
      <c r="Q157" t="s">
        <v>599</v>
      </c>
      <c r="R157">
        <v>3</v>
      </c>
      <c r="S157">
        <v>12.7</v>
      </c>
      <c r="T157">
        <f>117.6-24.6</f>
        <v>93</v>
      </c>
      <c r="U157">
        <v>6.2</v>
      </c>
      <c r="W157" t="s">
        <v>607</v>
      </c>
      <c r="X157" t="str">
        <f t="shared" si="2"/>
        <v>MWS1</v>
      </c>
      <c r="Y157">
        <f>VLOOKUP(X157,Mang_Elev!$Q:$R,2,FALSE)</f>
        <v>0.52142852544784501</v>
      </c>
    </row>
    <row r="158" spans="1:25" x14ac:dyDescent="0.25">
      <c r="A158" t="s">
        <v>459</v>
      </c>
      <c r="B158" s="2">
        <v>0.39999999999999997</v>
      </c>
      <c r="C158" t="s">
        <v>420</v>
      </c>
      <c r="D158" t="s">
        <v>606</v>
      </c>
      <c r="E158" t="s">
        <v>227</v>
      </c>
      <c r="F158" t="s">
        <v>240</v>
      </c>
      <c r="G158">
        <v>1</v>
      </c>
      <c r="H158">
        <v>100</v>
      </c>
      <c r="I158">
        <v>17</v>
      </c>
      <c r="J158">
        <v>29</v>
      </c>
      <c r="K158">
        <v>6</v>
      </c>
      <c r="L158">
        <v>65</v>
      </c>
      <c r="M158" t="s">
        <v>29</v>
      </c>
      <c r="N158" t="s">
        <v>50</v>
      </c>
      <c r="O158" t="s">
        <v>29</v>
      </c>
      <c r="P158" t="s">
        <v>29</v>
      </c>
      <c r="Q158" t="s">
        <v>599</v>
      </c>
      <c r="R158">
        <v>1</v>
      </c>
      <c r="S158">
        <v>4.8</v>
      </c>
      <c r="T158">
        <v>41.2</v>
      </c>
      <c r="U158">
        <v>4.2</v>
      </c>
      <c r="W158" t="s">
        <v>607</v>
      </c>
      <c r="X158" t="str">
        <f t="shared" si="2"/>
        <v>MWS1</v>
      </c>
      <c r="Y158">
        <f>VLOOKUP(X158,Mang_Elev!$Q:$R,2,FALSE)</f>
        <v>0.52142852544784501</v>
      </c>
    </row>
    <row r="159" spans="1:25" x14ac:dyDescent="0.25">
      <c r="A159" t="s">
        <v>459</v>
      </c>
      <c r="B159" s="2">
        <v>0.39999999999999997</v>
      </c>
      <c r="C159" t="s">
        <v>420</v>
      </c>
      <c r="D159" t="s">
        <v>606</v>
      </c>
      <c r="E159" t="s">
        <v>227</v>
      </c>
      <c r="F159" t="s">
        <v>240</v>
      </c>
      <c r="G159">
        <v>1</v>
      </c>
      <c r="H159">
        <v>100</v>
      </c>
      <c r="I159">
        <v>17</v>
      </c>
      <c r="J159">
        <v>29</v>
      </c>
      <c r="K159">
        <v>6</v>
      </c>
      <c r="L159">
        <v>65</v>
      </c>
      <c r="M159" t="s">
        <v>29</v>
      </c>
      <c r="N159" t="s">
        <v>29</v>
      </c>
      <c r="O159" t="s">
        <v>29</v>
      </c>
      <c r="P159" t="s">
        <v>50</v>
      </c>
      <c r="Q159" t="s">
        <v>544</v>
      </c>
      <c r="R159">
        <v>1</v>
      </c>
      <c r="S159">
        <v>23.8</v>
      </c>
      <c r="T159">
        <f>117.6-18.8</f>
        <v>98.8</v>
      </c>
      <c r="U159">
        <v>7.9</v>
      </c>
      <c r="X159" t="str">
        <f t="shared" si="2"/>
        <v>MWS1</v>
      </c>
      <c r="Y159">
        <f>VLOOKUP(X159,Mang_Elev!$Q:$R,2,FALSE)</f>
        <v>0.52142852544784501</v>
      </c>
    </row>
    <row r="160" spans="1:25" x14ac:dyDescent="0.25">
      <c r="A160" t="s">
        <v>459</v>
      </c>
      <c r="B160" s="2">
        <v>0.46180555555555558</v>
      </c>
      <c r="C160" t="s">
        <v>420</v>
      </c>
      <c r="D160" t="s">
        <v>601</v>
      </c>
      <c r="E160" t="s">
        <v>227</v>
      </c>
      <c r="F160" t="s">
        <v>240</v>
      </c>
      <c r="G160">
        <v>2</v>
      </c>
      <c r="H160">
        <v>100</v>
      </c>
      <c r="I160">
        <v>91</v>
      </c>
      <c r="J160">
        <v>6</v>
      </c>
      <c r="K160">
        <v>10</v>
      </c>
      <c r="L160">
        <v>65</v>
      </c>
      <c r="M160" t="s">
        <v>29</v>
      </c>
      <c r="N160" t="s">
        <v>29</v>
      </c>
      <c r="O160" t="s">
        <v>29</v>
      </c>
      <c r="P160" t="s">
        <v>50</v>
      </c>
      <c r="Q160" t="s">
        <v>544</v>
      </c>
      <c r="R160">
        <v>4</v>
      </c>
      <c r="S160">
        <v>8.9</v>
      </c>
      <c r="T160">
        <v>50.1</v>
      </c>
      <c r="U160">
        <v>6.8</v>
      </c>
      <c r="V160" t="s">
        <v>608</v>
      </c>
      <c r="X160" t="str">
        <f t="shared" si="2"/>
        <v>MWS2</v>
      </c>
      <c r="Y160">
        <f>VLOOKUP(X160,Mang_Elev!$Q:$R,2,FALSE)</f>
        <v>0.56999999284744296</v>
      </c>
    </row>
    <row r="161" spans="1:25" x14ac:dyDescent="0.25">
      <c r="A161" t="s">
        <v>459</v>
      </c>
      <c r="B161" s="2">
        <v>0.46180555555555558</v>
      </c>
      <c r="C161" t="s">
        <v>420</v>
      </c>
      <c r="D161" t="s">
        <v>601</v>
      </c>
      <c r="E161" t="s">
        <v>227</v>
      </c>
      <c r="F161" t="s">
        <v>240</v>
      </c>
      <c r="G161">
        <v>2</v>
      </c>
      <c r="H161">
        <v>100</v>
      </c>
      <c r="I161">
        <v>91</v>
      </c>
      <c r="J161">
        <v>6</v>
      </c>
      <c r="K161">
        <v>10</v>
      </c>
      <c r="L161">
        <v>65</v>
      </c>
      <c r="M161" t="s">
        <v>29</v>
      </c>
      <c r="N161" t="s">
        <v>29</v>
      </c>
      <c r="O161" t="s">
        <v>29</v>
      </c>
      <c r="P161" t="s">
        <v>50</v>
      </c>
      <c r="Q161" t="s">
        <v>609</v>
      </c>
      <c r="R161">
        <v>2</v>
      </c>
      <c r="S161">
        <v>4.8</v>
      </c>
      <c r="T161">
        <v>19.399999999999999</v>
      </c>
      <c r="U161">
        <v>3.48</v>
      </c>
      <c r="V161" t="s">
        <v>608</v>
      </c>
      <c r="W161" t="s">
        <v>610</v>
      </c>
      <c r="X161" t="str">
        <f t="shared" si="2"/>
        <v>MWS2</v>
      </c>
      <c r="Y161">
        <f>VLOOKUP(X161,Mang_Elev!$Q:$R,2,FALSE)</f>
        <v>0.56999999284744296</v>
      </c>
    </row>
    <row r="162" spans="1:25" x14ac:dyDescent="0.25">
      <c r="A162" t="s">
        <v>459</v>
      </c>
      <c r="B162" s="2">
        <v>0.46180555555555558</v>
      </c>
      <c r="C162" t="s">
        <v>420</v>
      </c>
      <c r="D162" t="s">
        <v>601</v>
      </c>
      <c r="E162" t="s">
        <v>227</v>
      </c>
      <c r="F162" t="s">
        <v>240</v>
      </c>
      <c r="G162">
        <v>2</v>
      </c>
      <c r="H162">
        <v>100</v>
      </c>
      <c r="I162">
        <v>91</v>
      </c>
      <c r="J162">
        <v>6</v>
      </c>
      <c r="K162">
        <v>10</v>
      </c>
      <c r="L162">
        <v>65</v>
      </c>
      <c r="M162" t="s">
        <v>29</v>
      </c>
      <c r="N162" t="s">
        <v>29</v>
      </c>
      <c r="O162" t="s">
        <v>29</v>
      </c>
      <c r="P162" t="s">
        <v>50</v>
      </c>
      <c r="Q162" t="s">
        <v>544</v>
      </c>
      <c r="R162">
        <v>2</v>
      </c>
      <c r="S162">
        <v>8.5</v>
      </c>
      <c r="T162">
        <v>46</v>
      </c>
      <c r="U162">
        <v>6.5</v>
      </c>
      <c r="V162" t="s">
        <v>608</v>
      </c>
      <c r="X162" t="str">
        <f t="shared" si="2"/>
        <v>MWS2</v>
      </c>
      <c r="Y162">
        <f>VLOOKUP(X162,Mang_Elev!$Q:$R,2,FALSE)</f>
        <v>0.56999999284744296</v>
      </c>
    </row>
    <row r="163" spans="1:25" x14ac:dyDescent="0.25">
      <c r="A163" t="s">
        <v>459</v>
      </c>
      <c r="B163" s="2">
        <v>0.46180555555555558</v>
      </c>
      <c r="C163" t="s">
        <v>420</v>
      </c>
      <c r="D163" t="s">
        <v>601</v>
      </c>
      <c r="E163" t="s">
        <v>227</v>
      </c>
      <c r="F163" t="s">
        <v>240</v>
      </c>
      <c r="G163">
        <v>2</v>
      </c>
      <c r="H163">
        <v>100</v>
      </c>
      <c r="I163">
        <v>91</v>
      </c>
      <c r="J163">
        <v>6</v>
      </c>
      <c r="K163">
        <v>10</v>
      </c>
      <c r="L163">
        <v>65</v>
      </c>
      <c r="M163" t="s">
        <v>29</v>
      </c>
      <c r="N163" t="s">
        <v>29</v>
      </c>
      <c r="O163" t="s">
        <v>29</v>
      </c>
      <c r="P163" t="s">
        <v>50</v>
      </c>
      <c r="Q163" t="s">
        <v>544</v>
      </c>
      <c r="R163">
        <v>3</v>
      </c>
      <c r="S163">
        <v>6.3</v>
      </c>
      <c r="T163">
        <v>33.6</v>
      </c>
      <c r="U163">
        <v>6.4</v>
      </c>
      <c r="V163" t="s">
        <v>608</v>
      </c>
      <c r="X163" t="str">
        <f t="shared" si="2"/>
        <v>MWS2</v>
      </c>
      <c r="Y163">
        <f>VLOOKUP(X163,Mang_Elev!$Q:$R,2,FALSE)</f>
        <v>0.56999999284744296</v>
      </c>
    </row>
    <row r="164" spans="1:25" x14ac:dyDescent="0.25">
      <c r="A164" t="s">
        <v>459</v>
      </c>
      <c r="B164" s="2">
        <v>0.46180555555555558</v>
      </c>
      <c r="C164" t="s">
        <v>420</v>
      </c>
      <c r="D164" t="s">
        <v>601</v>
      </c>
      <c r="E164" t="s">
        <v>227</v>
      </c>
      <c r="F164" t="s">
        <v>240</v>
      </c>
      <c r="G164">
        <v>2</v>
      </c>
      <c r="H164">
        <v>100</v>
      </c>
      <c r="I164">
        <v>91</v>
      </c>
      <c r="J164">
        <v>6</v>
      </c>
      <c r="K164">
        <v>10</v>
      </c>
      <c r="L164">
        <v>65</v>
      </c>
      <c r="M164" t="s">
        <v>29</v>
      </c>
      <c r="N164" t="s">
        <v>29</v>
      </c>
      <c r="O164" t="s">
        <v>29</v>
      </c>
      <c r="P164" t="s">
        <v>50</v>
      </c>
      <c r="Q164" t="s">
        <v>544</v>
      </c>
      <c r="R164">
        <v>2</v>
      </c>
      <c r="S164">
        <v>10.7</v>
      </c>
      <c r="T164">
        <v>43.2</v>
      </c>
      <c r="U164">
        <v>5.4</v>
      </c>
      <c r="V164" t="s">
        <v>608</v>
      </c>
      <c r="X164" t="str">
        <f t="shared" si="2"/>
        <v>MWS2</v>
      </c>
      <c r="Y164">
        <f>VLOOKUP(X164,Mang_Elev!$Q:$R,2,FALSE)</f>
        <v>0.56999999284744296</v>
      </c>
    </row>
    <row r="165" spans="1:25" x14ac:dyDescent="0.25">
      <c r="A165" t="s">
        <v>459</v>
      </c>
      <c r="B165" s="2">
        <v>0.46180555555555558</v>
      </c>
      <c r="C165" t="s">
        <v>420</v>
      </c>
      <c r="D165" t="s">
        <v>601</v>
      </c>
      <c r="E165" t="s">
        <v>227</v>
      </c>
      <c r="F165" t="s">
        <v>240</v>
      </c>
      <c r="G165">
        <v>2</v>
      </c>
      <c r="H165">
        <v>100</v>
      </c>
      <c r="I165">
        <v>91</v>
      </c>
      <c r="J165">
        <v>6</v>
      </c>
      <c r="K165">
        <v>10</v>
      </c>
      <c r="L165">
        <v>65</v>
      </c>
      <c r="M165" t="s">
        <v>29</v>
      </c>
      <c r="N165" t="s">
        <v>29</v>
      </c>
      <c r="O165" t="s">
        <v>29</v>
      </c>
      <c r="P165" t="s">
        <v>50</v>
      </c>
      <c r="Q165" t="s">
        <v>609</v>
      </c>
      <c r="R165">
        <v>2</v>
      </c>
      <c r="S165">
        <v>3.7</v>
      </c>
      <c r="T165">
        <v>18</v>
      </c>
      <c r="U165">
        <v>4.5</v>
      </c>
      <c r="V165" t="s">
        <v>608</v>
      </c>
      <c r="W165" t="s">
        <v>610</v>
      </c>
      <c r="X165" t="str">
        <f t="shared" si="2"/>
        <v>MWS2</v>
      </c>
      <c r="Y165">
        <f>VLOOKUP(X165,Mang_Elev!$Q:$R,2,FALSE)</f>
        <v>0.56999999284744296</v>
      </c>
    </row>
    <row r="166" spans="1:25" x14ac:dyDescent="0.25">
      <c r="A166" t="s">
        <v>459</v>
      </c>
      <c r="B166" s="2">
        <v>0.46180555555555558</v>
      </c>
      <c r="C166" t="s">
        <v>420</v>
      </c>
      <c r="D166" t="s">
        <v>601</v>
      </c>
      <c r="E166" t="s">
        <v>227</v>
      </c>
      <c r="F166" t="s">
        <v>240</v>
      </c>
      <c r="G166">
        <v>2</v>
      </c>
      <c r="H166">
        <v>100</v>
      </c>
      <c r="I166">
        <v>91</v>
      </c>
      <c r="J166">
        <v>6</v>
      </c>
      <c r="K166">
        <v>10</v>
      </c>
      <c r="L166">
        <v>65</v>
      </c>
      <c r="M166" t="s">
        <v>29</v>
      </c>
      <c r="N166" t="s">
        <v>29</v>
      </c>
      <c r="O166" t="s">
        <v>29</v>
      </c>
      <c r="P166" t="s">
        <v>29</v>
      </c>
      <c r="Q166" t="s">
        <v>603</v>
      </c>
      <c r="R166">
        <v>3</v>
      </c>
      <c r="S166">
        <v>4.8</v>
      </c>
      <c r="T166">
        <v>49.5</v>
      </c>
      <c r="U166">
        <v>4.5</v>
      </c>
      <c r="V166" t="s">
        <v>608</v>
      </c>
      <c r="X166" t="str">
        <f t="shared" si="2"/>
        <v>MWS2</v>
      </c>
      <c r="Y166">
        <f>VLOOKUP(X166,Mang_Elev!$Q:$R,2,FALSE)</f>
        <v>0.56999999284744296</v>
      </c>
    </row>
    <row r="167" spans="1:25" x14ac:dyDescent="0.25">
      <c r="A167" t="s">
        <v>459</v>
      </c>
      <c r="B167" s="2">
        <v>0.46180555555555558</v>
      </c>
      <c r="C167" t="s">
        <v>420</v>
      </c>
      <c r="D167" t="s">
        <v>601</v>
      </c>
      <c r="E167" t="s">
        <v>227</v>
      </c>
      <c r="F167" t="s">
        <v>240</v>
      </c>
      <c r="G167">
        <v>2</v>
      </c>
      <c r="H167">
        <v>100</v>
      </c>
      <c r="I167">
        <v>91</v>
      </c>
      <c r="J167">
        <v>6</v>
      </c>
      <c r="K167">
        <v>10</v>
      </c>
      <c r="L167">
        <v>65</v>
      </c>
      <c r="M167" t="s">
        <v>29</v>
      </c>
      <c r="N167" t="s">
        <v>50</v>
      </c>
      <c r="O167" t="s">
        <v>29</v>
      </c>
      <c r="P167" t="s">
        <v>29</v>
      </c>
      <c r="Q167" t="s">
        <v>599</v>
      </c>
      <c r="R167">
        <v>1</v>
      </c>
      <c r="S167">
        <v>3.6</v>
      </c>
      <c r="T167">
        <v>33.5</v>
      </c>
      <c r="U167">
        <v>4.7</v>
      </c>
      <c r="V167" t="s">
        <v>608</v>
      </c>
      <c r="X167" t="str">
        <f t="shared" si="2"/>
        <v>MWS2</v>
      </c>
      <c r="Y167">
        <f>VLOOKUP(X167,Mang_Elev!$Q:$R,2,FALSE)</f>
        <v>0.56999999284744296</v>
      </c>
    </row>
    <row r="168" spans="1:25" x14ac:dyDescent="0.25">
      <c r="A168" t="s">
        <v>459</v>
      </c>
      <c r="B168" s="2">
        <v>0.46180555555555558</v>
      </c>
      <c r="C168" t="s">
        <v>420</v>
      </c>
      <c r="D168" t="s">
        <v>601</v>
      </c>
      <c r="E168" t="s">
        <v>227</v>
      </c>
      <c r="F168" t="s">
        <v>240</v>
      </c>
      <c r="G168">
        <v>2</v>
      </c>
      <c r="H168">
        <v>100</v>
      </c>
      <c r="I168">
        <v>91</v>
      </c>
      <c r="J168">
        <v>6</v>
      </c>
      <c r="K168">
        <v>10</v>
      </c>
      <c r="L168">
        <v>65</v>
      </c>
      <c r="M168" t="s">
        <v>29</v>
      </c>
      <c r="N168" t="s">
        <v>29</v>
      </c>
      <c r="O168" t="s">
        <v>29</v>
      </c>
      <c r="P168" t="s">
        <v>29</v>
      </c>
      <c r="Q168" t="s">
        <v>603</v>
      </c>
      <c r="R168">
        <v>5</v>
      </c>
      <c r="S168">
        <v>7</v>
      </c>
      <c r="T168">
        <v>51.5</v>
      </c>
      <c r="U168">
        <v>4</v>
      </c>
      <c r="V168" t="s">
        <v>608</v>
      </c>
      <c r="X168" t="str">
        <f t="shared" si="2"/>
        <v>MWS2</v>
      </c>
      <c r="Y168">
        <f>VLOOKUP(X168,Mang_Elev!$Q:$R,2,FALSE)</f>
        <v>0.56999999284744296</v>
      </c>
    </row>
    <row r="169" spans="1:25" x14ac:dyDescent="0.25">
      <c r="A169" t="s">
        <v>459</v>
      </c>
      <c r="B169" s="2">
        <v>0.46180555555555558</v>
      </c>
      <c r="C169" t="s">
        <v>420</v>
      </c>
      <c r="D169" t="s">
        <v>601</v>
      </c>
      <c r="E169" t="s">
        <v>227</v>
      </c>
      <c r="F169" t="s">
        <v>240</v>
      </c>
      <c r="G169">
        <v>2</v>
      </c>
      <c r="H169">
        <v>100</v>
      </c>
      <c r="I169">
        <v>91</v>
      </c>
      <c r="J169">
        <v>6</v>
      </c>
      <c r="K169">
        <v>10</v>
      </c>
      <c r="L169">
        <v>65</v>
      </c>
      <c r="M169" t="s">
        <v>29</v>
      </c>
      <c r="N169" t="s">
        <v>29</v>
      </c>
      <c r="O169" t="s">
        <v>29</v>
      </c>
      <c r="P169" t="s">
        <v>50</v>
      </c>
      <c r="Q169" t="s">
        <v>609</v>
      </c>
      <c r="R169">
        <v>3</v>
      </c>
      <c r="S169">
        <v>5</v>
      </c>
      <c r="T169">
        <v>22</v>
      </c>
      <c r="U169">
        <v>3</v>
      </c>
      <c r="V169" t="s">
        <v>608</v>
      </c>
      <c r="W169" t="s">
        <v>610</v>
      </c>
      <c r="X169" t="str">
        <f t="shared" si="2"/>
        <v>MWS2</v>
      </c>
      <c r="Y169">
        <f>VLOOKUP(X169,Mang_Elev!$Q:$R,2,FALSE)</f>
        <v>0.56999999284744296</v>
      </c>
    </row>
    <row r="170" spans="1:25" x14ac:dyDescent="0.25">
      <c r="A170" t="s">
        <v>459</v>
      </c>
      <c r="B170" s="2">
        <v>0.46180555555555558</v>
      </c>
      <c r="C170" t="s">
        <v>420</v>
      </c>
      <c r="D170" t="s">
        <v>601</v>
      </c>
      <c r="E170" t="s">
        <v>227</v>
      </c>
      <c r="F170" t="s">
        <v>240</v>
      </c>
      <c r="G170">
        <v>2</v>
      </c>
      <c r="H170">
        <v>100</v>
      </c>
      <c r="I170">
        <v>91</v>
      </c>
      <c r="J170">
        <v>6</v>
      </c>
      <c r="K170">
        <v>10</v>
      </c>
      <c r="L170">
        <v>65</v>
      </c>
      <c r="M170" t="s">
        <v>29</v>
      </c>
      <c r="N170" t="s">
        <v>29</v>
      </c>
      <c r="O170" t="s">
        <v>29</v>
      </c>
      <c r="P170" t="s">
        <v>50</v>
      </c>
      <c r="Q170" t="s">
        <v>544</v>
      </c>
      <c r="R170">
        <v>2</v>
      </c>
      <c r="S170">
        <v>9.5</v>
      </c>
      <c r="T170">
        <v>55.5</v>
      </c>
      <c r="U170">
        <v>7.9</v>
      </c>
      <c r="V170" t="s">
        <v>608</v>
      </c>
      <c r="X170" t="str">
        <f t="shared" si="2"/>
        <v>MWS2</v>
      </c>
      <c r="Y170">
        <f>VLOOKUP(X170,Mang_Elev!$Q:$R,2,FALSE)</f>
        <v>0.56999999284744296</v>
      </c>
    </row>
    <row r="171" spans="1:25" x14ac:dyDescent="0.25">
      <c r="A171" t="s">
        <v>459</v>
      </c>
      <c r="B171" s="2">
        <v>0.46180555555555558</v>
      </c>
      <c r="C171" t="s">
        <v>420</v>
      </c>
      <c r="D171" t="s">
        <v>601</v>
      </c>
      <c r="E171" t="s">
        <v>227</v>
      </c>
      <c r="F171" t="s">
        <v>240</v>
      </c>
      <c r="G171">
        <v>2</v>
      </c>
      <c r="H171">
        <v>100</v>
      </c>
      <c r="I171">
        <v>91</v>
      </c>
      <c r="J171">
        <v>6</v>
      </c>
      <c r="K171">
        <v>10</v>
      </c>
      <c r="L171">
        <v>65</v>
      </c>
      <c r="M171" t="s">
        <v>29</v>
      </c>
      <c r="N171" t="s">
        <v>29</v>
      </c>
      <c r="O171" t="s">
        <v>29</v>
      </c>
      <c r="P171" t="s">
        <v>29</v>
      </c>
      <c r="Q171" t="s">
        <v>603</v>
      </c>
      <c r="R171">
        <v>1</v>
      </c>
      <c r="S171">
        <v>3.5</v>
      </c>
      <c r="T171">
        <v>19.5</v>
      </c>
      <c r="U171">
        <v>3.7</v>
      </c>
      <c r="V171" t="s">
        <v>608</v>
      </c>
      <c r="X171" t="str">
        <f t="shared" si="2"/>
        <v>MWS2</v>
      </c>
      <c r="Y171">
        <f>VLOOKUP(X171,Mang_Elev!$Q:$R,2,FALSE)</f>
        <v>0.56999999284744296</v>
      </c>
    </row>
    <row r="172" spans="1:25" x14ac:dyDescent="0.25">
      <c r="A172" t="s">
        <v>459</v>
      </c>
      <c r="B172" s="2">
        <v>0.46180555555555558</v>
      </c>
      <c r="C172" t="s">
        <v>420</v>
      </c>
      <c r="D172" t="s">
        <v>601</v>
      </c>
      <c r="E172" t="s">
        <v>227</v>
      </c>
      <c r="F172" t="s">
        <v>240</v>
      </c>
      <c r="G172">
        <v>2</v>
      </c>
      <c r="H172">
        <v>100</v>
      </c>
      <c r="I172">
        <v>91</v>
      </c>
      <c r="J172">
        <v>6</v>
      </c>
      <c r="K172">
        <v>10</v>
      </c>
      <c r="L172">
        <v>65</v>
      </c>
      <c r="M172" t="s">
        <v>29</v>
      </c>
      <c r="N172" t="s">
        <v>29</v>
      </c>
      <c r="O172" t="s">
        <v>29</v>
      </c>
      <c r="P172" t="s">
        <v>29</v>
      </c>
      <c r="Q172" t="s">
        <v>603</v>
      </c>
      <c r="R172">
        <v>1</v>
      </c>
      <c r="S172">
        <v>2.2000000000000002</v>
      </c>
      <c r="T172">
        <v>26.5</v>
      </c>
      <c r="U172">
        <v>3.3</v>
      </c>
      <c r="V172" t="s">
        <v>608</v>
      </c>
      <c r="X172" t="str">
        <f t="shared" si="2"/>
        <v>MWS2</v>
      </c>
      <c r="Y172">
        <f>VLOOKUP(X172,Mang_Elev!$Q:$R,2,FALSE)</f>
        <v>0.56999999284744296</v>
      </c>
    </row>
    <row r="173" spans="1:25" x14ac:dyDescent="0.25">
      <c r="A173" t="s">
        <v>459</v>
      </c>
      <c r="B173" s="2">
        <v>0.46180555555555558</v>
      </c>
      <c r="C173" t="s">
        <v>420</v>
      </c>
      <c r="D173" t="s">
        <v>601</v>
      </c>
      <c r="E173" t="s">
        <v>227</v>
      </c>
      <c r="F173" t="s">
        <v>240</v>
      </c>
      <c r="G173">
        <v>2</v>
      </c>
      <c r="H173">
        <v>100</v>
      </c>
      <c r="I173">
        <v>91</v>
      </c>
      <c r="J173">
        <v>6</v>
      </c>
      <c r="K173">
        <v>10</v>
      </c>
      <c r="L173">
        <v>65</v>
      </c>
      <c r="M173" t="s">
        <v>29</v>
      </c>
      <c r="N173" t="s">
        <v>29</v>
      </c>
      <c r="O173" t="s">
        <v>29</v>
      </c>
      <c r="P173" t="s">
        <v>29</v>
      </c>
      <c r="Q173" t="s">
        <v>603</v>
      </c>
      <c r="R173">
        <v>1</v>
      </c>
      <c r="S173">
        <v>3.2</v>
      </c>
      <c r="T173">
        <v>22</v>
      </c>
      <c r="U173">
        <v>3.9</v>
      </c>
      <c r="V173" t="s">
        <v>608</v>
      </c>
      <c r="X173" t="str">
        <f t="shared" si="2"/>
        <v>MWS2</v>
      </c>
      <c r="Y173">
        <f>VLOOKUP(X173,Mang_Elev!$Q:$R,2,FALSE)</f>
        <v>0.56999999284744296</v>
      </c>
    </row>
    <row r="174" spans="1:25" x14ac:dyDescent="0.25">
      <c r="A174" t="s">
        <v>459</v>
      </c>
      <c r="B174" s="2">
        <v>0.58750000000000002</v>
      </c>
      <c r="C174" t="s">
        <v>420</v>
      </c>
      <c r="D174" t="s">
        <v>601</v>
      </c>
      <c r="E174" t="s">
        <v>227</v>
      </c>
      <c r="F174" t="s">
        <v>240</v>
      </c>
      <c r="G174">
        <v>3</v>
      </c>
      <c r="H174">
        <v>100</v>
      </c>
      <c r="I174">
        <v>52</v>
      </c>
      <c r="J174">
        <v>49</v>
      </c>
      <c r="K174">
        <v>1</v>
      </c>
      <c r="L174">
        <v>50</v>
      </c>
      <c r="M174" t="s">
        <v>29</v>
      </c>
      <c r="N174" t="s">
        <v>29</v>
      </c>
      <c r="O174" t="s">
        <v>29</v>
      </c>
      <c r="P174" t="s">
        <v>50</v>
      </c>
      <c r="Q174" t="s">
        <v>544</v>
      </c>
      <c r="R174">
        <v>1</v>
      </c>
      <c r="S174">
        <v>7.6</v>
      </c>
      <c r="T174">
        <v>34.4</v>
      </c>
      <c r="U174">
        <v>7</v>
      </c>
      <c r="V174" t="s">
        <v>611</v>
      </c>
      <c r="X174" t="str">
        <f t="shared" si="2"/>
        <v>MWS3</v>
      </c>
      <c r="Y174">
        <f>VLOOKUP(X174,Mang_Elev!$Q:$R,2,FALSE)</f>
        <v>0.62999999523162797</v>
      </c>
    </row>
    <row r="175" spans="1:25" x14ac:dyDescent="0.25">
      <c r="A175" t="s">
        <v>459</v>
      </c>
      <c r="B175" s="2">
        <v>0.58750000000000002</v>
      </c>
      <c r="C175" t="s">
        <v>420</v>
      </c>
      <c r="D175" t="s">
        <v>601</v>
      </c>
      <c r="E175" t="s">
        <v>227</v>
      </c>
      <c r="F175" t="s">
        <v>240</v>
      </c>
      <c r="G175">
        <v>3</v>
      </c>
      <c r="H175">
        <v>100</v>
      </c>
      <c r="I175">
        <v>52</v>
      </c>
      <c r="J175">
        <v>49</v>
      </c>
      <c r="K175">
        <v>1</v>
      </c>
      <c r="L175">
        <v>50</v>
      </c>
      <c r="M175" t="s">
        <v>29</v>
      </c>
      <c r="N175" t="s">
        <v>50</v>
      </c>
      <c r="O175" t="s">
        <v>29</v>
      </c>
      <c r="P175" t="s">
        <v>29</v>
      </c>
      <c r="Q175" t="s">
        <v>599</v>
      </c>
      <c r="R175">
        <v>1</v>
      </c>
      <c r="S175">
        <v>2.2000000000000002</v>
      </c>
      <c r="T175">
        <v>19</v>
      </c>
      <c r="U175">
        <v>2.2000000000000002</v>
      </c>
      <c r="V175" t="s">
        <v>613</v>
      </c>
      <c r="W175" t="s">
        <v>612</v>
      </c>
      <c r="X175" t="str">
        <f t="shared" si="2"/>
        <v>MWS3</v>
      </c>
      <c r="Y175">
        <f>VLOOKUP(X175,Mang_Elev!$Q:$R,2,FALSE)</f>
        <v>0.62999999523162797</v>
      </c>
    </row>
    <row r="176" spans="1:25" x14ac:dyDescent="0.25">
      <c r="A176" t="s">
        <v>459</v>
      </c>
      <c r="B176" s="2">
        <v>0.58750000000000002</v>
      </c>
      <c r="C176" t="s">
        <v>420</v>
      </c>
      <c r="D176" t="s">
        <v>601</v>
      </c>
      <c r="E176" t="s">
        <v>227</v>
      </c>
      <c r="F176" t="s">
        <v>240</v>
      </c>
      <c r="G176">
        <v>3</v>
      </c>
      <c r="H176">
        <v>100</v>
      </c>
      <c r="I176">
        <v>52</v>
      </c>
      <c r="J176">
        <v>49</v>
      </c>
      <c r="K176">
        <v>1</v>
      </c>
      <c r="L176">
        <v>50</v>
      </c>
      <c r="M176" t="s">
        <v>29</v>
      </c>
      <c r="N176" t="s">
        <v>50</v>
      </c>
      <c r="O176" t="s">
        <v>29</v>
      </c>
      <c r="P176" t="s">
        <v>29</v>
      </c>
      <c r="Q176" t="s">
        <v>599</v>
      </c>
      <c r="R176">
        <v>1</v>
      </c>
      <c r="S176">
        <v>2.2000000000000002</v>
      </c>
      <c r="T176">
        <v>22.7</v>
      </c>
      <c r="U176">
        <v>2.14</v>
      </c>
      <c r="V176" t="s">
        <v>614</v>
      </c>
      <c r="W176" t="s">
        <v>612</v>
      </c>
      <c r="X176" t="str">
        <f t="shared" si="2"/>
        <v>MWS3</v>
      </c>
      <c r="Y176">
        <f>VLOOKUP(X176,Mang_Elev!$Q:$R,2,FALSE)</f>
        <v>0.62999999523162797</v>
      </c>
    </row>
    <row r="177" spans="1:25" x14ac:dyDescent="0.25">
      <c r="A177" t="s">
        <v>459</v>
      </c>
      <c r="B177" s="2">
        <v>0.58750000000000002</v>
      </c>
      <c r="C177" t="s">
        <v>420</v>
      </c>
      <c r="D177" t="s">
        <v>601</v>
      </c>
      <c r="E177" t="s">
        <v>227</v>
      </c>
      <c r="F177" t="s">
        <v>240</v>
      </c>
      <c r="G177">
        <v>3</v>
      </c>
      <c r="H177">
        <v>100</v>
      </c>
      <c r="I177">
        <v>52</v>
      </c>
      <c r="J177">
        <v>49</v>
      </c>
      <c r="K177">
        <v>1</v>
      </c>
      <c r="L177">
        <v>50</v>
      </c>
      <c r="M177" t="s">
        <v>29</v>
      </c>
      <c r="N177" t="s">
        <v>50</v>
      </c>
      <c r="O177" t="s">
        <v>29</v>
      </c>
      <c r="P177" t="s">
        <v>29</v>
      </c>
      <c r="Q177" t="s">
        <v>599</v>
      </c>
      <c r="R177">
        <v>2</v>
      </c>
      <c r="S177">
        <v>2.8</v>
      </c>
      <c r="T177">
        <v>29.3</v>
      </c>
      <c r="U177">
        <v>2.5499999999999998</v>
      </c>
      <c r="V177" t="s">
        <v>615</v>
      </c>
      <c r="W177" t="s">
        <v>612</v>
      </c>
      <c r="X177" t="str">
        <f t="shared" si="2"/>
        <v>MWS3</v>
      </c>
      <c r="Y177">
        <f>VLOOKUP(X177,Mang_Elev!$Q:$R,2,FALSE)</f>
        <v>0.62999999523162797</v>
      </c>
    </row>
    <row r="178" spans="1:25" x14ac:dyDescent="0.25">
      <c r="A178" t="s">
        <v>459</v>
      </c>
      <c r="B178" s="2">
        <v>0.58750000000000002</v>
      </c>
      <c r="C178" t="s">
        <v>420</v>
      </c>
      <c r="D178" t="s">
        <v>601</v>
      </c>
      <c r="E178" t="s">
        <v>227</v>
      </c>
      <c r="F178" t="s">
        <v>240</v>
      </c>
      <c r="G178">
        <v>3</v>
      </c>
      <c r="H178">
        <v>100</v>
      </c>
      <c r="I178">
        <v>52</v>
      </c>
      <c r="J178">
        <v>49</v>
      </c>
      <c r="K178">
        <v>1</v>
      </c>
      <c r="L178">
        <v>50</v>
      </c>
      <c r="M178" t="s">
        <v>29</v>
      </c>
      <c r="N178" t="s">
        <v>50</v>
      </c>
      <c r="O178" t="s">
        <v>29</v>
      </c>
      <c r="P178" t="s">
        <v>29</v>
      </c>
      <c r="Q178" t="s">
        <v>599</v>
      </c>
      <c r="R178">
        <v>1</v>
      </c>
      <c r="S178">
        <v>2.8</v>
      </c>
      <c r="T178">
        <v>32.299999999999997</v>
      </c>
      <c r="U178">
        <v>3</v>
      </c>
      <c r="V178" t="s">
        <v>616</v>
      </c>
      <c r="W178" t="s">
        <v>612</v>
      </c>
      <c r="X178" t="str">
        <f t="shared" si="2"/>
        <v>MWS3</v>
      </c>
      <c r="Y178">
        <f>VLOOKUP(X178,Mang_Elev!$Q:$R,2,FALSE)</f>
        <v>0.62999999523162797</v>
      </c>
    </row>
    <row r="179" spans="1:25" x14ac:dyDescent="0.25">
      <c r="A179" t="s">
        <v>459</v>
      </c>
      <c r="B179" s="2">
        <v>0.58750000000000002</v>
      </c>
      <c r="C179" t="s">
        <v>420</v>
      </c>
      <c r="D179" t="s">
        <v>601</v>
      </c>
      <c r="E179" t="s">
        <v>227</v>
      </c>
      <c r="F179" t="s">
        <v>240</v>
      </c>
      <c r="G179">
        <v>3</v>
      </c>
      <c r="H179">
        <v>100</v>
      </c>
      <c r="I179">
        <v>52</v>
      </c>
      <c r="J179">
        <v>49</v>
      </c>
      <c r="K179">
        <v>1</v>
      </c>
      <c r="L179">
        <v>50</v>
      </c>
      <c r="M179" t="s">
        <v>29</v>
      </c>
      <c r="N179" t="s">
        <v>50</v>
      </c>
      <c r="O179" t="s">
        <v>29</v>
      </c>
      <c r="P179" t="s">
        <v>29</v>
      </c>
      <c r="Q179" t="s">
        <v>599</v>
      </c>
      <c r="R179">
        <v>1</v>
      </c>
      <c r="S179">
        <v>2.6</v>
      </c>
      <c r="T179">
        <v>33.9</v>
      </c>
      <c r="U179">
        <v>2.7</v>
      </c>
      <c r="V179" t="s">
        <v>617</v>
      </c>
      <c r="W179" t="s">
        <v>612</v>
      </c>
      <c r="X179" t="str">
        <f t="shared" si="2"/>
        <v>MWS3</v>
      </c>
      <c r="Y179">
        <f>VLOOKUP(X179,Mang_Elev!$Q:$R,2,FALSE)</f>
        <v>0.62999999523162797</v>
      </c>
    </row>
    <row r="180" spans="1:25" x14ac:dyDescent="0.25">
      <c r="A180" t="s">
        <v>459</v>
      </c>
      <c r="B180" s="2">
        <v>0.58750000000000002</v>
      </c>
      <c r="C180" t="s">
        <v>420</v>
      </c>
      <c r="D180" t="s">
        <v>601</v>
      </c>
      <c r="E180" t="s">
        <v>227</v>
      </c>
      <c r="F180" t="s">
        <v>240</v>
      </c>
      <c r="G180">
        <v>3</v>
      </c>
      <c r="H180">
        <v>100</v>
      </c>
      <c r="I180">
        <v>52</v>
      </c>
      <c r="J180">
        <v>49</v>
      </c>
      <c r="K180">
        <v>1</v>
      </c>
      <c r="L180">
        <v>50</v>
      </c>
      <c r="M180" t="s">
        <v>29</v>
      </c>
      <c r="N180" t="s">
        <v>29</v>
      </c>
      <c r="O180" t="s">
        <v>29</v>
      </c>
      <c r="P180" t="s">
        <v>50</v>
      </c>
      <c r="Q180" t="s">
        <v>544</v>
      </c>
      <c r="R180">
        <v>1</v>
      </c>
      <c r="S180">
        <v>12.7</v>
      </c>
      <c r="T180">
        <v>46.7</v>
      </c>
      <c r="U180">
        <v>6.9</v>
      </c>
      <c r="V180" t="s">
        <v>618</v>
      </c>
      <c r="X180" t="str">
        <f t="shared" si="2"/>
        <v>MWS3</v>
      </c>
      <c r="Y180">
        <f>VLOOKUP(X180,Mang_Elev!$Q:$R,2,FALSE)</f>
        <v>0.62999999523162797</v>
      </c>
    </row>
    <row r="181" spans="1:25" x14ac:dyDescent="0.25">
      <c r="A181" t="s">
        <v>459</v>
      </c>
      <c r="B181" s="2">
        <v>0.58750000000000002</v>
      </c>
      <c r="C181" t="s">
        <v>420</v>
      </c>
      <c r="D181" t="s">
        <v>601</v>
      </c>
      <c r="E181" t="s">
        <v>227</v>
      </c>
      <c r="F181" t="s">
        <v>240</v>
      </c>
      <c r="G181">
        <v>3</v>
      </c>
      <c r="H181">
        <v>100</v>
      </c>
      <c r="I181">
        <v>52</v>
      </c>
      <c r="J181">
        <v>49</v>
      </c>
      <c r="K181">
        <v>1</v>
      </c>
      <c r="L181">
        <v>50</v>
      </c>
      <c r="M181" t="s">
        <v>29</v>
      </c>
      <c r="N181" t="s">
        <v>29</v>
      </c>
      <c r="O181" t="s">
        <v>29</v>
      </c>
      <c r="P181" t="s">
        <v>50</v>
      </c>
      <c r="Q181" t="s">
        <v>544</v>
      </c>
      <c r="R181">
        <v>2</v>
      </c>
      <c r="S181">
        <v>8.5</v>
      </c>
      <c r="T181">
        <v>42</v>
      </c>
      <c r="U181">
        <v>6.9</v>
      </c>
      <c r="V181" t="s">
        <v>619</v>
      </c>
      <c r="X181" t="str">
        <f t="shared" si="2"/>
        <v>MWS3</v>
      </c>
      <c r="Y181">
        <f>VLOOKUP(X181,Mang_Elev!$Q:$R,2,FALSE)</f>
        <v>0.62999999523162797</v>
      </c>
    </row>
    <row r="182" spans="1:25" x14ac:dyDescent="0.25">
      <c r="A182" t="s">
        <v>459</v>
      </c>
      <c r="B182" s="2">
        <v>0.58750000000000002</v>
      </c>
      <c r="C182" t="s">
        <v>420</v>
      </c>
      <c r="D182" t="s">
        <v>601</v>
      </c>
      <c r="E182" t="s">
        <v>227</v>
      </c>
      <c r="F182" t="s">
        <v>240</v>
      </c>
      <c r="G182">
        <v>3</v>
      </c>
      <c r="H182">
        <v>100</v>
      </c>
      <c r="I182">
        <v>52</v>
      </c>
      <c r="J182">
        <v>49</v>
      </c>
      <c r="K182">
        <v>1</v>
      </c>
      <c r="L182">
        <v>50</v>
      </c>
      <c r="M182" t="s">
        <v>29</v>
      </c>
      <c r="N182" t="s">
        <v>29</v>
      </c>
      <c r="O182" t="s">
        <v>29</v>
      </c>
      <c r="P182" t="s">
        <v>50</v>
      </c>
      <c r="Q182" t="s">
        <v>544</v>
      </c>
      <c r="R182">
        <v>1</v>
      </c>
      <c r="S182">
        <v>7.2</v>
      </c>
      <c r="T182">
        <v>26</v>
      </c>
      <c r="U182">
        <v>7.4</v>
      </c>
      <c r="V182" t="s">
        <v>620</v>
      </c>
      <c r="X182" t="str">
        <f t="shared" si="2"/>
        <v>MWS3</v>
      </c>
      <c r="Y182">
        <f>VLOOKUP(X182,Mang_Elev!$Q:$R,2,FALSE)</f>
        <v>0.62999999523162797</v>
      </c>
    </row>
    <row r="183" spans="1:25" x14ac:dyDescent="0.25">
      <c r="A183" t="s">
        <v>459</v>
      </c>
      <c r="B183" s="2">
        <v>0.58750000000000002</v>
      </c>
      <c r="C183" t="s">
        <v>420</v>
      </c>
      <c r="D183" t="s">
        <v>601</v>
      </c>
      <c r="E183" t="s">
        <v>227</v>
      </c>
      <c r="F183" t="s">
        <v>240</v>
      </c>
      <c r="G183">
        <v>3</v>
      </c>
      <c r="H183">
        <v>100</v>
      </c>
      <c r="I183">
        <v>52</v>
      </c>
      <c r="J183">
        <v>49</v>
      </c>
      <c r="K183">
        <v>1</v>
      </c>
      <c r="L183">
        <v>50</v>
      </c>
      <c r="M183" t="s">
        <v>29</v>
      </c>
      <c r="N183" t="s">
        <v>29</v>
      </c>
      <c r="O183" t="s">
        <v>29</v>
      </c>
      <c r="P183" t="s">
        <v>50</v>
      </c>
      <c r="Q183" t="s">
        <v>544</v>
      </c>
      <c r="R183">
        <v>1</v>
      </c>
      <c r="S183">
        <v>7.5</v>
      </c>
      <c r="T183">
        <v>28</v>
      </c>
      <c r="U183">
        <v>6.5</v>
      </c>
      <c r="V183" t="s">
        <v>621</v>
      </c>
      <c r="X183" t="str">
        <f t="shared" si="2"/>
        <v>MWS3</v>
      </c>
      <c r="Y183">
        <f>VLOOKUP(X183,Mang_Elev!$Q:$R,2,FALSE)</f>
        <v>0.62999999523162797</v>
      </c>
    </row>
    <row r="184" spans="1:25" x14ac:dyDescent="0.25">
      <c r="A184" t="s">
        <v>461</v>
      </c>
      <c r="B184" s="2">
        <v>0.45069444444444445</v>
      </c>
      <c r="C184" t="s">
        <v>420</v>
      </c>
      <c r="D184" t="s">
        <v>61</v>
      </c>
      <c r="E184" t="s">
        <v>227</v>
      </c>
      <c r="F184" t="s">
        <v>240</v>
      </c>
      <c r="G184">
        <v>4</v>
      </c>
      <c r="H184">
        <v>100</v>
      </c>
      <c r="I184">
        <v>26</v>
      </c>
      <c r="J184">
        <v>6</v>
      </c>
      <c r="K184">
        <v>22</v>
      </c>
      <c r="L184">
        <v>85</v>
      </c>
      <c r="M184" t="s">
        <v>29</v>
      </c>
      <c r="N184" t="s">
        <v>29</v>
      </c>
      <c r="O184" t="s">
        <v>29</v>
      </c>
      <c r="P184" t="s">
        <v>50</v>
      </c>
      <c r="Q184" t="s">
        <v>544</v>
      </c>
      <c r="R184">
        <v>1</v>
      </c>
      <c r="S184">
        <v>12</v>
      </c>
      <c r="T184">
        <v>46.4</v>
      </c>
      <c r="U184">
        <v>4.4000000000000004</v>
      </c>
      <c r="V184" t="s">
        <v>622</v>
      </c>
      <c r="X184" t="str">
        <f t="shared" si="2"/>
        <v>MWS4</v>
      </c>
      <c r="Y184">
        <f>VLOOKUP(X184,Mang_Elev!$Q:$R,2,FALSE)</f>
        <v>0.85499999999999998</v>
      </c>
    </row>
    <row r="185" spans="1:25" x14ac:dyDescent="0.25">
      <c r="A185" t="s">
        <v>461</v>
      </c>
      <c r="B185" s="2">
        <v>0.45069444444444445</v>
      </c>
      <c r="C185" t="s">
        <v>420</v>
      </c>
      <c r="D185" t="s">
        <v>61</v>
      </c>
      <c r="E185" t="s">
        <v>227</v>
      </c>
      <c r="F185" t="s">
        <v>240</v>
      </c>
      <c r="G185">
        <v>4</v>
      </c>
      <c r="H185">
        <v>100</v>
      </c>
      <c r="I185">
        <v>26</v>
      </c>
      <c r="J185">
        <v>6</v>
      </c>
      <c r="K185">
        <v>22</v>
      </c>
      <c r="L185">
        <v>85</v>
      </c>
      <c r="M185" t="s">
        <v>29</v>
      </c>
      <c r="N185" t="s">
        <v>29</v>
      </c>
      <c r="O185" t="s">
        <v>29</v>
      </c>
      <c r="P185" t="s">
        <v>50</v>
      </c>
      <c r="Q185" t="s">
        <v>544</v>
      </c>
      <c r="R185">
        <v>2</v>
      </c>
      <c r="S185">
        <v>13</v>
      </c>
      <c r="T185">
        <v>76</v>
      </c>
      <c r="U185">
        <v>7.9</v>
      </c>
      <c r="V185" t="s">
        <v>622</v>
      </c>
      <c r="X185" t="str">
        <f t="shared" si="2"/>
        <v>MWS4</v>
      </c>
      <c r="Y185">
        <f>VLOOKUP(X185,Mang_Elev!$Q:$R,2,FALSE)</f>
        <v>0.85499999999999998</v>
      </c>
    </row>
    <row r="186" spans="1:25" x14ac:dyDescent="0.25">
      <c r="A186" t="s">
        <v>461</v>
      </c>
      <c r="B186" s="2">
        <v>0.45069444444444445</v>
      </c>
      <c r="C186" t="s">
        <v>420</v>
      </c>
      <c r="D186" t="s">
        <v>61</v>
      </c>
      <c r="E186" t="s">
        <v>227</v>
      </c>
      <c r="F186" t="s">
        <v>240</v>
      </c>
      <c r="G186">
        <v>4</v>
      </c>
      <c r="H186">
        <v>100</v>
      </c>
      <c r="I186">
        <v>26</v>
      </c>
      <c r="J186">
        <v>6</v>
      </c>
      <c r="K186">
        <v>22</v>
      </c>
      <c r="L186">
        <v>85</v>
      </c>
      <c r="M186" t="s">
        <v>29</v>
      </c>
      <c r="N186" t="s">
        <v>29</v>
      </c>
      <c r="O186" t="s">
        <v>29</v>
      </c>
      <c r="P186" t="s">
        <v>50</v>
      </c>
      <c r="Q186" t="s">
        <v>544</v>
      </c>
      <c r="R186">
        <v>1</v>
      </c>
      <c r="S186">
        <v>12.5</v>
      </c>
      <c r="T186">
        <v>49.7</v>
      </c>
      <c r="U186">
        <v>8.5</v>
      </c>
      <c r="V186" t="s">
        <v>622</v>
      </c>
      <c r="X186" t="str">
        <f t="shared" si="2"/>
        <v>MWS4</v>
      </c>
      <c r="Y186">
        <f>VLOOKUP(X186,Mang_Elev!$Q:$R,2,FALSE)</f>
        <v>0.85499999999999998</v>
      </c>
    </row>
    <row r="187" spans="1:25" x14ac:dyDescent="0.25">
      <c r="A187" t="s">
        <v>461</v>
      </c>
      <c r="B187" s="2">
        <v>0.45069444444444445</v>
      </c>
      <c r="C187" t="s">
        <v>420</v>
      </c>
      <c r="D187" t="s">
        <v>61</v>
      </c>
      <c r="E187" t="s">
        <v>227</v>
      </c>
      <c r="F187" t="s">
        <v>240</v>
      </c>
      <c r="G187">
        <v>4</v>
      </c>
      <c r="H187">
        <v>100</v>
      </c>
      <c r="I187">
        <v>26</v>
      </c>
      <c r="J187">
        <v>6</v>
      </c>
      <c r="K187">
        <v>22</v>
      </c>
      <c r="L187">
        <v>85</v>
      </c>
      <c r="M187" t="s">
        <v>29</v>
      </c>
      <c r="N187" t="s">
        <v>29</v>
      </c>
      <c r="O187" t="s">
        <v>29</v>
      </c>
      <c r="P187" t="s">
        <v>50</v>
      </c>
      <c r="Q187" t="s">
        <v>544</v>
      </c>
      <c r="R187">
        <v>1</v>
      </c>
      <c r="S187">
        <v>14.5</v>
      </c>
      <c r="T187">
        <v>62</v>
      </c>
      <c r="U187">
        <v>8.5</v>
      </c>
      <c r="V187" t="s">
        <v>622</v>
      </c>
      <c r="X187" t="str">
        <f t="shared" si="2"/>
        <v>MWS4</v>
      </c>
      <c r="Y187">
        <f>VLOOKUP(X187,Mang_Elev!$Q:$R,2,FALSE)</f>
        <v>0.85499999999999998</v>
      </c>
    </row>
    <row r="188" spans="1:25" x14ac:dyDescent="0.25">
      <c r="A188" t="s">
        <v>461</v>
      </c>
      <c r="B188" s="2">
        <v>0.45069444444444445</v>
      </c>
      <c r="C188" t="s">
        <v>420</v>
      </c>
      <c r="D188" t="s">
        <v>61</v>
      </c>
      <c r="E188" t="s">
        <v>227</v>
      </c>
      <c r="F188" t="s">
        <v>240</v>
      </c>
      <c r="G188">
        <v>4</v>
      </c>
      <c r="H188">
        <v>100</v>
      </c>
      <c r="I188">
        <v>26</v>
      </c>
      <c r="J188">
        <v>6</v>
      </c>
      <c r="K188">
        <v>22</v>
      </c>
      <c r="L188">
        <v>85</v>
      </c>
      <c r="M188" t="s">
        <v>29</v>
      </c>
      <c r="N188" t="s">
        <v>29</v>
      </c>
      <c r="O188" t="s">
        <v>29</v>
      </c>
      <c r="P188" t="s">
        <v>50</v>
      </c>
      <c r="Q188" t="s">
        <v>544</v>
      </c>
      <c r="R188">
        <v>1</v>
      </c>
      <c r="S188">
        <v>16.2</v>
      </c>
      <c r="T188">
        <v>66.3</v>
      </c>
      <c r="U188">
        <v>7</v>
      </c>
      <c r="V188" t="s">
        <v>622</v>
      </c>
      <c r="X188" t="str">
        <f t="shared" si="2"/>
        <v>MWS4</v>
      </c>
      <c r="Y188">
        <f>VLOOKUP(X188,Mang_Elev!$Q:$R,2,FALSE)</f>
        <v>0.85499999999999998</v>
      </c>
    </row>
    <row r="189" spans="1:25" x14ac:dyDescent="0.25">
      <c r="A189" t="s">
        <v>461</v>
      </c>
      <c r="B189" s="2">
        <v>0.45069444444444445</v>
      </c>
      <c r="C189" t="s">
        <v>420</v>
      </c>
      <c r="D189" t="s">
        <v>61</v>
      </c>
      <c r="E189" t="s">
        <v>227</v>
      </c>
      <c r="F189" t="s">
        <v>240</v>
      </c>
      <c r="G189">
        <v>4</v>
      </c>
      <c r="H189">
        <v>100</v>
      </c>
      <c r="I189">
        <v>26</v>
      </c>
      <c r="J189">
        <v>6</v>
      </c>
      <c r="K189">
        <v>22</v>
      </c>
      <c r="L189">
        <v>85</v>
      </c>
      <c r="M189" t="s">
        <v>50</v>
      </c>
      <c r="N189" t="s">
        <v>29</v>
      </c>
      <c r="O189" t="s">
        <v>29</v>
      </c>
      <c r="P189" t="s">
        <v>29</v>
      </c>
      <c r="Q189" t="s">
        <v>609</v>
      </c>
      <c r="R189">
        <v>3</v>
      </c>
      <c r="S189">
        <v>4</v>
      </c>
      <c r="T189">
        <v>19</v>
      </c>
      <c r="U189">
        <v>3</v>
      </c>
      <c r="V189" t="s">
        <v>622</v>
      </c>
      <c r="X189" t="str">
        <f t="shared" si="2"/>
        <v>MWS4</v>
      </c>
      <c r="Y189">
        <f>VLOOKUP(X189,Mang_Elev!$Q:$R,2,FALSE)</f>
        <v>0.85499999999999998</v>
      </c>
    </row>
    <row r="190" spans="1:25" x14ac:dyDescent="0.25">
      <c r="A190" t="s">
        <v>461</v>
      </c>
      <c r="B190" s="2">
        <v>0.45069444444444445</v>
      </c>
      <c r="C190" t="s">
        <v>420</v>
      </c>
      <c r="D190" t="s">
        <v>61</v>
      </c>
      <c r="E190" t="s">
        <v>227</v>
      </c>
      <c r="F190" t="s">
        <v>240</v>
      </c>
      <c r="G190">
        <v>4</v>
      </c>
      <c r="H190">
        <v>100</v>
      </c>
      <c r="I190">
        <v>26</v>
      </c>
      <c r="J190">
        <v>6</v>
      </c>
      <c r="K190">
        <v>22</v>
      </c>
      <c r="L190">
        <v>85</v>
      </c>
      <c r="M190" t="s">
        <v>50</v>
      </c>
      <c r="N190" t="s">
        <v>29</v>
      </c>
      <c r="O190" t="s">
        <v>29</v>
      </c>
      <c r="P190" t="s">
        <v>29</v>
      </c>
      <c r="Q190" t="s">
        <v>609</v>
      </c>
      <c r="R190">
        <v>2</v>
      </c>
      <c r="S190">
        <v>4</v>
      </c>
      <c r="T190">
        <v>18.7</v>
      </c>
      <c r="U190">
        <v>2.5</v>
      </c>
      <c r="V190" t="s">
        <v>622</v>
      </c>
      <c r="X190" t="str">
        <f t="shared" si="2"/>
        <v>MWS4</v>
      </c>
      <c r="Y190">
        <f>VLOOKUP(X190,Mang_Elev!$Q:$R,2,FALSE)</f>
        <v>0.85499999999999998</v>
      </c>
    </row>
    <row r="191" spans="1:25" x14ac:dyDescent="0.25">
      <c r="A191" t="s">
        <v>461</v>
      </c>
      <c r="B191" s="2">
        <v>0.45069444444444445</v>
      </c>
      <c r="C191" t="s">
        <v>420</v>
      </c>
      <c r="D191" t="s">
        <v>61</v>
      </c>
      <c r="E191" t="s">
        <v>227</v>
      </c>
      <c r="F191" t="s">
        <v>240</v>
      </c>
      <c r="G191">
        <v>4</v>
      </c>
      <c r="H191">
        <v>100</v>
      </c>
      <c r="I191">
        <v>26</v>
      </c>
      <c r="J191">
        <v>6</v>
      </c>
      <c r="K191">
        <v>22</v>
      </c>
      <c r="L191">
        <v>85</v>
      </c>
      <c r="M191" t="s">
        <v>50</v>
      </c>
      <c r="N191" t="s">
        <v>29</v>
      </c>
      <c r="O191" t="s">
        <v>29</v>
      </c>
      <c r="P191" t="s">
        <v>29</v>
      </c>
      <c r="Q191" t="s">
        <v>609</v>
      </c>
      <c r="R191">
        <v>1</v>
      </c>
      <c r="S191">
        <v>2.5</v>
      </c>
      <c r="T191">
        <v>89.2</v>
      </c>
      <c r="U191">
        <v>2.0499999999999998</v>
      </c>
      <c r="V191" t="s">
        <v>622</v>
      </c>
      <c r="X191" t="str">
        <f t="shared" si="2"/>
        <v>MWS4</v>
      </c>
      <c r="Y191">
        <f>VLOOKUP(X191,Mang_Elev!$Q:$R,2,FALSE)</f>
        <v>0.85499999999999998</v>
      </c>
    </row>
    <row r="192" spans="1:25" x14ac:dyDescent="0.25">
      <c r="A192" t="s">
        <v>461</v>
      </c>
      <c r="B192" s="2">
        <v>0.55833333333333335</v>
      </c>
      <c r="C192" t="s">
        <v>420</v>
      </c>
      <c r="D192" t="s">
        <v>601</v>
      </c>
      <c r="E192" t="s">
        <v>227</v>
      </c>
      <c r="F192" t="s">
        <v>240</v>
      </c>
      <c r="G192">
        <v>5</v>
      </c>
      <c r="H192">
        <v>100</v>
      </c>
      <c r="I192">
        <v>51</v>
      </c>
      <c r="J192">
        <v>19</v>
      </c>
      <c r="K192">
        <v>0</v>
      </c>
      <c r="L192">
        <v>60</v>
      </c>
      <c r="M192" t="s">
        <v>29</v>
      </c>
      <c r="N192" t="s">
        <v>29</v>
      </c>
      <c r="O192" t="s">
        <v>29</v>
      </c>
      <c r="P192" t="s">
        <v>50</v>
      </c>
      <c r="Q192" t="s">
        <v>544</v>
      </c>
      <c r="R192">
        <v>2</v>
      </c>
      <c r="S192">
        <v>7</v>
      </c>
      <c r="T192">
        <v>28.8</v>
      </c>
      <c r="U192">
        <v>5.5</v>
      </c>
      <c r="V192" t="s">
        <v>623</v>
      </c>
      <c r="X192" t="str">
        <f t="shared" si="2"/>
        <v>MWS5</v>
      </c>
      <c r="Y192">
        <f>VLOOKUP(X192,Mang_Elev!$Q:$R,2,FALSE)</f>
        <v>0.66</v>
      </c>
    </row>
    <row r="193" spans="1:25" x14ac:dyDescent="0.25">
      <c r="A193" t="s">
        <v>461</v>
      </c>
      <c r="B193" s="2">
        <v>0.55833333333333335</v>
      </c>
      <c r="C193" t="s">
        <v>420</v>
      </c>
      <c r="D193" t="s">
        <v>601</v>
      </c>
      <c r="E193" t="s">
        <v>227</v>
      </c>
      <c r="F193" t="s">
        <v>240</v>
      </c>
      <c r="G193">
        <v>5</v>
      </c>
      <c r="H193">
        <v>100</v>
      </c>
      <c r="I193">
        <v>51</v>
      </c>
      <c r="J193">
        <v>19</v>
      </c>
      <c r="K193">
        <v>0</v>
      </c>
      <c r="L193">
        <v>60</v>
      </c>
      <c r="M193" t="s">
        <v>29</v>
      </c>
      <c r="N193" t="s">
        <v>29</v>
      </c>
      <c r="O193" t="s">
        <v>29</v>
      </c>
      <c r="P193" t="s">
        <v>50</v>
      </c>
      <c r="Q193" t="s">
        <v>544</v>
      </c>
      <c r="R193">
        <v>2</v>
      </c>
      <c r="S193">
        <v>4.9000000000000004</v>
      </c>
      <c r="T193">
        <v>25.2</v>
      </c>
      <c r="U193">
        <v>5.2</v>
      </c>
      <c r="V193" t="s">
        <v>623</v>
      </c>
      <c r="X193" t="str">
        <f t="shared" si="2"/>
        <v>MWS5</v>
      </c>
      <c r="Y193">
        <f>VLOOKUP(X193,Mang_Elev!$Q:$R,2,FALSE)</f>
        <v>0.66</v>
      </c>
    </row>
    <row r="194" spans="1:25" x14ac:dyDescent="0.25">
      <c r="A194" t="s">
        <v>461</v>
      </c>
      <c r="B194" s="2">
        <v>0.55833333333333335</v>
      </c>
      <c r="C194" t="s">
        <v>420</v>
      </c>
      <c r="D194" t="s">
        <v>601</v>
      </c>
      <c r="E194" t="s">
        <v>227</v>
      </c>
      <c r="F194" t="s">
        <v>240</v>
      </c>
      <c r="G194">
        <v>5</v>
      </c>
      <c r="H194">
        <v>100</v>
      </c>
      <c r="I194">
        <v>51</v>
      </c>
      <c r="J194">
        <v>19</v>
      </c>
      <c r="K194">
        <v>0</v>
      </c>
      <c r="L194">
        <v>60</v>
      </c>
      <c r="M194" t="s">
        <v>29</v>
      </c>
      <c r="N194" t="s">
        <v>29</v>
      </c>
      <c r="O194" t="s">
        <v>29</v>
      </c>
      <c r="P194" t="s">
        <v>50</v>
      </c>
      <c r="Q194" t="s">
        <v>544</v>
      </c>
      <c r="R194">
        <v>1</v>
      </c>
      <c r="S194">
        <v>5.3</v>
      </c>
      <c r="T194">
        <v>20.9</v>
      </c>
      <c r="U194">
        <v>6.5</v>
      </c>
      <c r="V194" t="s">
        <v>623</v>
      </c>
      <c r="X194" t="str">
        <f t="shared" si="2"/>
        <v>MWS5</v>
      </c>
      <c r="Y194">
        <f>VLOOKUP(X194,Mang_Elev!$Q:$R,2,FALSE)</f>
        <v>0.66</v>
      </c>
    </row>
    <row r="195" spans="1:25" x14ac:dyDescent="0.25">
      <c r="A195" t="s">
        <v>461</v>
      </c>
      <c r="B195" s="2">
        <v>0.55833333333333335</v>
      </c>
      <c r="C195" t="s">
        <v>420</v>
      </c>
      <c r="D195" t="s">
        <v>601</v>
      </c>
      <c r="E195" t="s">
        <v>227</v>
      </c>
      <c r="F195" t="s">
        <v>240</v>
      </c>
      <c r="G195">
        <v>5</v>
      </c>
      <c r="H195">
        <v>100</v>
      </c>
      <c r="I195">
        <v>51</v>
      </c>
      <c r="J195">
        <v>19</v>
      </c>
      <c r="K195">
        <v>0</v>
      </c>
      <c r="L195">
        <v>60</v>
      </c>
      <c r="M195" t="s">
        <v>29</v>
      </c>
      <c r="N195" t="s">
        <v>29</v>
      </c>
      <c r="O195" t="s">
        <v>29</v>
      </c>
      <c r="P195" t="s">
        <v>50</v>
      </c>
      <c r="Q195" t="s">
        <v>544</v>
      </c>
      <c r="R195">
        <v>3</v>
      </c>
      <c r="S195">
        <v>6.7</v>
      </c>
      <c r="T195">
        <v>34.799999999999997</v>
      </c>
      <c r="U195">
        <v>6</v>
      </c>
      <c r="V195" t="s">
        <v>623</v>
      </c>
      <c r="X195" t="str">
        <f t="shared" ref="X195:X258" si="3">_xlfn.CONCAT(F195,G195)</f>
        <v>MWS5</v>
      </c>
      <c r="Y195">
        <f>VLOOKUP(X195,Mang_Elev!$Q:$R,2,FALSE)</f>
        <v>0.66</v>
      </c>
    </row>
    <row r="196" spans="1:25" x14ac:dyDescent="0.25">
      <c r="A196" t="s">
        <v>461</v>
      </c>
      <c r="B196" s="2">
        <v>0.55833333333333335</v>
      </c>
      <c r="C196" t="s">
        <v>420</v>
      </c>
      <c r="D196" t="s">
        <v>601</v>
      </c>
      <c r="E196" t="s">
        <v>227</v>
      </c>
      <c r="F196" t="s">
        <v>240</v>
      </c>
      <c r="G196">
        <v>5</v>
      </c>
      <c r="H196">
        <v>100</v>
      </c>
      <c r="I196">
        <v>51</v>
      </c>
      <c r="J196">
        <v>19</v>
      </c>
      <c r="K196">
        <v>0</v>
      </c>
      <c r="L196">
        <v>60</v>
      </c>
      <c r="M196" t="s">
        <v>29</v>
      </c>
      <c r="N196" t="s">
        <v>29</v>
      </c>
      <c r="O196" t="s">
        <v>29</v>
      </c>
      <c r="P196" t="s">
        <v>50</v>
      </c>
      <c r="Q196" t="s">
        <v>544</v>
      </c>
      <c r="R196">
        <v>1</v>
      </c>
      <c r="S196">
        <v>5</v>
      </c>
      <c r="T196">
        <v>19.7</v>
      </c>
      <c r="U196">
        <v>5</v>
      </c>
      <c r="V196" t="s">
        <v>623</v>
      </c>
      <c r="X196" t="str">
        <f t="shared" si="3"/>
        <v>MWS5</v>
      </c>
      <c r="Y196">
        <f>VLOOKUP(X196,Mang_Elev!$Q:$R,2,FALSE)</f>
        <v>0.66</v>
      </c>
    </row>
    <row r="197" spans="1:25" x14ac:dyDescent="0.25">
      <c r="A197" t="s">
        <v>463</v>
      </c>
      <c r="B197" s="2">
        <v>0.57638888888888895</v>
      </c>
      <c r="C197" t="s">
        <v>624</v>
      </c>
      <c r="D197" t="s">
        <v>464</v>
      </c>
      <c r="E197" t="s">
        <v>227</v>
      </c>
      <c r="F197" t="s">
        <v>376</v>
      </c>
      <c r="G197">
        <v>3</v>
      </c>
      <c r="H197">
        <v>100</v>
      </c>
      <c r="I197">
        <v>71</v>
      </c>
      <c r="J197">
        <v>124</v>
      </c>
      <c r="K197">
        <v>6</v>
      </c>
      <c r="L197">
        <v>75</v>
      </c>
      <c r="M197" t="s">
        <v>29</v>
      </c>
      <c r="N197" t="s">
        <v>29</v>
      </c>
      <c r="O197" t="s">
        <v>29</v>
      </c>
      <c r="P197" t="s">
        <v>29</v>
      </c>
      <c r="Q197" t="s">
        <v>603</v>
      </c>
      <c r="R197">
        <v>1</v>
      </c>
      <c r="S197">
        <v>3</v>
      </c>
      <c r="T197">
        <v>14</v>
      </c>
      <c r="U197">
        <v>5.2</v>
      </c>
      <c r="X197" t="str">
        <f t="shared" si="3"/>
        <v>CCW3</v>
      </c>
      <c r="Y197">
        <f>VLOOKUP(X197,Mang_Elev!$Q:$R,2,FALSE)</f>
        <v>0.59333342313766502</v>
      </c>
    </row>
    <row r="198" spans="1:25" x14ac:dyDescent="0.25">
      <c r="A198" t="s">
        <v>463</v>
      </c>
      <c r="B198" s="2">
        <v>0.57638888888888895</v>
      </c>
      <c r="C198" t="s">
        <v>624</v>
      </c>
      <c r="D198" t="s">
        <v>464</v>
      </c>
      <c r="E198" t="s">
        <v>227</v>
      </c>
      <c r="F198" t="s">
        <v>376</v>
      </c>
      <c r="G198">
        <v>3</v>
      </c>
      <c r="H198">
        <v>100</v>
      </c>
      <c r="I198">
        <v>71</v>
      </c>
      <c r="J198">
        <v>124</v>
      </c>
      <c r="K198">
        <v>6</v>
      </c>
      <c r="L198">
        <v>75</v>
      </c>
      <c r="M198" t="s">
        <v>29</v>
      </c>
      <c r="N198" t="s">
        <v>29</v>
      </c>
      <c r="O198" t="s">
        <v>29</v>
      </c>
      <c r="P198" t="s">
        <v>29</v>
      </c>
      <c r="Q198" t="s">
        <v>603</v>
      </c>
      <c r="R198">
        <v>1</v>
      </c>
      <c r="S198">
        <v>4.8</v>
      </c>
      <c r="T198">
        <v>19.899999999999999</v>
      </c>
      <c r="U198">
        <v>5</v>
      </c>
      <c r="X198" t="str">
        <f t="shared" si="3"/>
        <v>CCW3</v>
      </c>
      <c r="Y198">
        <f>VLOOKUP(X198,Mang_Elev!$Q:$R,2,FALSE)</f>
        <v>0.59333342313766502</v>
      </c>
    </row>
    <row r="199" spans="1:25" x14ac:dyDescent="0.25">
      <c r="A199" t="s">
        <v>463</v>
      </c>
      <c r="B199" s="2">
        <v>0.57638888888888895</v>
      </c>
      <c r="C199" t="s">
        <v>624</v>
      </c>
      <c r="D199" t="s">
        <v>464</v>
      </c>
      <c r="E199" t="s">
        <v>227</v>
      </c>
      <c r="F199" t="s">
        <v>376</v>
      </c>
      <c r="G199">
        <v>3</v>
      </c>
      <c r="H199">
        <v>100</v>
      </c>
      <c r="I199">
        <v>71</v>
      </c>
      <c r="J199">
        <v>124</v>
      </c>
      <c r="K199">
        <v>6</v>
      </c>
      <c r="L199">
        <v>75</v>
      </c>
      <c r="M199" t="s">
        <v>29</v>
      </c>
      <c r="N199" t="s">
        <v>29</v>
      </c>
      <c r="O199" t="s">
        <v>29</v>
      </c>
      <c r="P199" t="s">
        <v>50</v>
      </c>
      <c r="Q199" t="s">
        <v>544</v>
      </c>
      <c r="R199">
        <v>1</v>
      </c>
      <c r="S199">
        <v>15</v>
      </c>
      <c r="T199">
        <v>64.7</v>
      </c>
      <c r="U199">
        <v>9.5</v>
      </c>
      <c r="W199" t="s">
        <v>625</v>
      </c>
      <c r="X199" t="str">
        <f t="shared" si="3"/>
        <v>CCW3</v>
      </c>
      <c r="Y199">
        <f>VLOOKUP(X199,Mang_Elev!$Q:$R,2,FALSE)</f>
        <v>0.59333342313766502</v>
      </c>
    </row>
    <row r="200" spans="1:25" x14ac:dyDescent="0.25">
      <c r="A200" t="s">
        <v>463</v>
      </c>
      <c r="B200" s="2">
        <v>0.57638888888888895</v>
      </c>
      <c r="C200" t="s">
        <v>624</v>
      </c>
      <c r="D200" t="s">
        <v>464</v>
      </c>
      <c r="E200" t="s">
        <v>227</v>
      </c>
      <c r="F200" t="s">
        <v>376</v>
      </c>
      <c r="G200">
        <v>3</v>
      </c>
      <c r="H200">
        <v>100</v>
      </c>
      <c r="I200">
        <v>71</v>
      </c>
      <c r="J200">
        <v>124</v>
      </c>
      <c r="K200">
        <v>6</v>
      </c>
      <c r="L200">
        <v>75</v>
      </c>
      <c r="M200" t="s">
        <v>50</v>
      </c>
      <c r="N200" t="s">
        <v>50</v>
      </c>
      <c r="O200" t="s">
        <v>29</v>
      </c>
      <c r="P200" t="s">
        <v>29</v>
      </c>
      <c r="Q200" t="s">
        <v>599</v>
      </c>
      <c r="R200">
        <v>1</v>
      </c>
      <c r="S200">
        <v>6.5</v>
      </c>
      <c r="T200">
        <v>41</v>
      </c>
      <c r="U200">
        <v>5.6</v>
      </c>
      <c r="X200" t="str">
        <f t="shared" si="3"/>
        <v>CCW3</v>
      </c>
      <c r="Y200">
        <f>VLOOKUP(X200,Mang_Elev!$Q:$R,2,FALSE)</f>
        <v>0.59333342313766502</v>
      </c>
    </row>
    <row r="201" spans="1:25" x14ac:dyDescent="0.25">
      <c r="A201" t="s">
        <v>463</v>
      </c>
      <c r="B201" s="2">
        <v>0.57638888888888895</v>
      </c>
      <c r="C201" t="s">
        <v>624</v>
      </c>
      <c r="D201" t="s">
        <v>464</v>
      </c>
      <c r="E201" t="s">
        <v>227</v>
      </c>
      <c r="F201" t="s">
        <v>376</v>
      </c>
      <c r="G201">
        <v>3</v>
      </c>
      <c r="H201">
        <v>100</v>
      </c>
      <c r="I201">
        <v>71</v>
      </c>
      <c r="J201">
        <v>124</v>
      </c>
      <c r="K201">
        <v>6</v>
      </c>
      <c r="L201">
        <v>75</v>
      </c>
      <c r="M201" t="s">
        <v>29</v>
      </c>
      <c r="N201" t="s">
        <v>29</v>
      </c>
      <c r="O201" t="s">
        <v>29</v>
      </c>
      <c r="P201" t="s">
        <v>29</v>
      </c>
      <c r="Q201" t="s">
        <v>603</v>
      </c>
      <c r="R201">
        <v>2</v>
      </c>
      <c r="S201">
        <v>6.5</v>
      </c>
      <c r="T201">
        <v>38</v>
      </c>
      <c r="U201">
        <v>6.5</v>
      </c>
      <c r="X201" t="str">
        <f t="shared" si="3"/>
        <v>CCW3</v>
      </c>
      <c r="Y201">
        <f>VLOOKUP(X201,Mang_Elev!$Q:$R,2,FALSE)</f>
        <v>0.59333342313766502</v>
      </c>
    </row>
    <row r="202" spans="1:25" x14ac:dyDescent="0.25">
      <c r="A202" t="s">
        <v>463</v>
      </c>
      <c r="B202" s="2">
        <v>0.57638888888888895</v>
      </c>
      <c r="C202" t="s">
        <v>624</v>
      </c>
      <c r="D202" t="s">
        <v>464</v>
      </c>
      <c r="E202" t="s">
        <v>227</v>
      </c>
      <c r="F202" t="s">
        <v>376</v>
      </c>
      <c r="G202">
        <v>3</v>
      </c>
      <c r="H202">
        <v>100</v>
      </c>
      <c r="I202">
        <v>71</v>
      </c>
      <c r="J202">
        <v>124</v>
      </c>
      <c r="K202">
        <v>6</v>
      </c>
      <c r="L202">
        <v>75</v>
      </c>
      <c r="M202" t="s">
        <v>29</v>
      </c>
      <c r="N202" t="s">
        <v>29</v>
      </c>
      <c r="O202" t="s">
        <v>29</v>
      </c>
      <c r="P202" t="s">
        <v>29</v>
      </c>
      <c r="Q202" t="s">
        <v>603</v>
      </c>
      <c r="R202">
        <v>2</v>
      </c>
      <c r="S202">
        <v>2.7</v>
      </c>
      <c r="T202">
        <v>12</v>
      </c>
      <c r="U202">
        <v>4.5</v>
      </c>
      <c r="X202" t="str">
        <f t="shared" si="3"/>
        <v>CCW3</v>
      </c>
      <c r="Y202">
        <f>VLOOKUP(X202,Mang_Elev!$Q:$R,2,FALSE)</f>
        <v>0.59333342313766502</v>
      </c>
    </row>
    <row r="203" spans="1:25" x14ac:dyDescent="0.25">
      <c r="A203" t="s">
        <v>463</v>
      </c>
      <c r="B203" s="2">
        <v>0.57638888888888895</v>
      </c>
      <c r="C203" t="s">
        <v>624</v>
      </c>
      <c r="D203" t="s">
        <v>464</v>
      </c>
      <c r="E203" t="s">
        <v>227</v>
      </c>
      <c r="F203" t="s">
        <v>376</v>
      </c>
      <c r="G203">
        <v>3</v>
      </c>
      <c r="H203">
        <v>100</v>
      </c>
      <c r="I203">
        <v>71</v>
      </c>
      <c r="J203">
        <v>124</v>
      </c>
      <c r="K203">
        <v>6</v>
      </c>
      <c r="L203">
        <v>75</v>
      </c>
      <c r="M203" t="s">
        <v>29</v>
      </c>
      <c r="N203" t="s">
        <v>29</v>
      </c>
      <c r="O203" t="s">
        <v>29</v>
      </c>
      <c r="P203" t="s">
        <v>29</v>
      </c>
      <c r="Q203" t="s">
        <v>603</v>
      </c>
      <c r="R203">
        <v>1</v>
      </c>
      <c r="S203">
        <v>4.3</v>
      </c>
      <c r="T203">
        <v>23.4</v>
      </c>
      <c r="U203">
        <v>5.6</v>
      </c>
      <c r="X203" t="str">
        <f t="shared" si="3"/>
        <v>CCW3</v>
      </c>
      <c r="Y203">
        <f>VLOOKUP(X203,Mang_Elev!$Q:$R,2,FALSE)</f>
        <v>0.59333342313766502</v>
      </c>
    </row>
    <row r="204" spans="1:25" x14ac:dyDescent="0.25">
      <c r="A204" t="s">
        <v>463</v>
      </c>
      <c r="B204" s="2">
        <v>0.57638888888888895</v>
      </c>
      <c r="C204" t="s">
        <v>624</v>
      </c>
      <c r="D204" t="s">
        <v>464</v>
      </c>
      <c r="E204" t="s">
        <v>227</v>
      </c>
      <c r="F204" t="s">
        <v>376</v>
      </c>
      <c r="G204">
        <v>3</v>
      </c>
      <c r="H204">
        <v>100</v>
      </c>
      <c r="I204">
        <v>71</v>
      </c>
      <c r="J204">
        <v>124</v>
      </c>
      <c r="K204">
        <v>6</v>
      </c>
      <c r="L204">
        <v>75</v>
      </c>
      <c r="M204" t="s">
        <v>29</v>
      </c>
      <c r="N204" t="s">
        <v>29</v>
      </c>
      <c r="O204" t="s">
        <v>29</v>
      </c>
      <c r="P204" t="s">
        <v>50</v>
      </c>
      <c r="Q204" t="s">
        <v>544</v>
      </c>
      <c r="R204">
        <v>1</v>
      </c>
      <c r="S204">
        <v>15</v>
      </c>
      <c r="T204">
        <v>5.0999999999999996</v>
      </c>
      <c r="U204">
        <v>9</v>
      </c>
      <c r="X204" t="str">
        <f t="shared" si="3"/>
        <v>CCW3</v>
      </c>
      <c r="Y204">
        <f>VLOOKUP(X204,Mang_Elev!$Q:$R,2,FALSE)</f>
        <v>0.59333342313766502</v>
      </c>
    </row>
    <row r="205" spans="1:25" x14ac:dyDescent="0.25">
      <c r="A205" t="s">
        <v>463</v>
      </c>
      <c r="B205" s="2">
        <v>0.57638888888888895</v>
      </c>
      <c r="C205" t="s">
        <v>624</v>
      </c>
      <c r="D205" t="s">
        <v>464</v>
      </c>
      <c r="E205" t="s">
        <v>227</v>
      </c>
      <c r="F205" t="s">
        <v>376</v>
      </c>
      <c r="G205">
        <v>3</v>
      </c>
      <c r="H205">
        <v>100</v>
      </c>
      <c r="I205">
        <v>71</v>
      </c>
      <c r="J205">
        <v>124</v>
      </c>
      <c r="K205">
        <v>6</v>
      </c>
      <c r="L205">
        <v>75</v>
      </c>
      <c r="M205" t="s">
        <v>29</v>
      </c>
      <c r="N205" t="s">
        <v>29</v>
      </c>
      <c r="O205" t="s">
        <v>29</v>
      </c>
      <c r="P205" t="s">
        <v>50</v>
      </c>
      <c r="Q205" t="s">
        <v>544</v>
      </c>
      <c r="R205">
        <v>1</v>
      </c>
      <c r="S205">
        <v>13.5</v>
      </c>
      <c r="T205">
        <v>46</v>
      </c>
      <c r="U205">
        <v>9.6</v>
      </c>
      <c r="X205" t="str">
        <f t="shared" si="3"/>
        <v>CCW3</v>
      </c>
      <c r="Y205">
        <f>VLOOKUP(X205,Mang_Elev!$Q:$R,2,FALSE)</f>
        <v>0.59333342313766502</v>
      </c>
    </row>
    <row r="206" spans="1:25" x14ac:dyDescent="0.25">
      <c r="A206" t="s">
        <v>463</v>
      </c>
      <c r="B206" s="2">
        <v>0.57638888888888895</v>
      </c>
      <c r="C206" t="s">
        <v>624</v>
      </c>
      <c r="D206" t="s">
        <v>464</v>
      </c>
      <c r="E206" t="s">
        <v>227</v>
      </c>
      <c r="F206" t="s">
        <v>376</v>
      </c>
      <c r="G206">
        <v>3</v>
      </c>
      <c r="H206">
        <v>100</v>
      </c>
      <c r="I206">
        <v>71</v>
      </c>
      <c r="J206">
        <v>124</v>
      </c>
      <c r="K206">
        <v>6</v>
      </c>
      <c r="L206">
        <v>75</v>
      </c>
      <c r="M206" t="s">
        <v>29</v>
      </c>
      <c r="N206" t="s">
        <v>29</v>
      </c>
      <c r="O206" t="s">
        <v>29</v>
      </c>
      <c r="P206" t="s">
        <v>50</v>
      </c>
      <c r="Q206" t="s">
        <v>544</v>
      </c>
      <c r="R206">
        <v>1</v>
      </c>
      <c r="S206">
        <v>12.5</v>
      </c>
      <c r="T206">
        <v>46</v>
      </c>
      <c r="U206">
        <v>9.5</v>
      </c>
      <c r="X206" t="str">
        <f t="shared" si="3"/>
        <v>CCW3</v>
      </c>
      <c r="Y206">
        <f>VLOOKUP(X206,Mang_Elev!$Q:$R,2,FALSE)</f>
        <v>0.59333342313766502</v>
      </c>
    </row>
    <row r="207" spans="1:25" x14ac:dyDescent="0.25">
      <c r="A207" t="s">
        <v>463</v>
      </c>
      <c r="B207" s="2">
        <v>0.57638888888888895</v>
      </c>
      <c r="C207" t="s">
        <v>624</v>
      </c>
      <c r="D207" t="s">
        <v>464</v>
      </c>
      <c r="E207" t="s">
        <v>227</v>
      </c>
      <c r="F207" t="s">
        <v>376</v>
      </c>
      <c r="G207">
        <v>3</v>
      </c>
      <c r="H207">
        <v>100</v>
      </c>
      <c r="I207">
        <v>71</v>
      </c>
      <c r="J207">
        <v>124</v>
      </c>
      <c r="K207">
        <v>6</v>
      </c>
      <c r="L207">
        <v>75</v>
      </c>
      <c r="M207" t="s">
        <v>29</v>
      </c>
      <c r="N207" t="s">
        <v>29</v>
      </c>
      <c r="O207" t="s">
        <v>29</v>
      </c>
      <c r="P207" t="s">
        <v>50</v>
      </c>
      <c r="Q207" t="s">
        <v>544</v>
      </c>
      <c r="R207">
        <v>1</v>
      </c>
      <c r="S207">
        <v>11.4</v>
      </c>
      <c r="T207">
        <v>41.5</v>
      </c>
      <c r="U207">
        <v>9</v>
      </c>
      <c r="X207" t="str">
        <f t="shared" si="3"/>
        <v>CCW3</v>
      </c>
      <c r="Y207">
        <f>VLOOKUP(X207,Mang_Elev!$Q:$R,2,FALSE)</f>
        <v>0.59333342313766502</v>
      </c>
    </row>
    <row r="208" spans="1:25" x14ac:dyDescent="0.25">
      <c r="A208" t="s">
        <v>463</v>
      </c>
      <c r="B208" s="2">
        <v>0.60069444444444442</v>
      </c>
      <c r="C208" t="s">
        <v>624</v>
      </c>
      <c r="D208" t="s">
        <v>464</v>
      </c>
      <c r="E208" t="s">
        <v>227</v>
      </c>
      <c r="F208" t="s">
        <v>376</v>
      </c>
      <c r="G208">
        <v>4</v>
      </c>
      <c r="H208">
        <v>100</v>
      </c>
      <c r="I208">
        <v>25</v>
      </c>
      <c r="J208">
        <v>90</v>
      </c>
      <c r="K208">
        <v>3</v>
      </c>
      <c r="L208">
        <v>65</v>
      </c>
      <c r="M208" t="s">
        <v>29</v>
      </c>
      <c r="N208" t="s">
        <v>29</v>
      </c>
      <c r="O208" t="s">
        <v>29</v>
      </c>
      <c r="P208" t="s">
        <v>50</v>
      </c>
      <c r="Q208" t="s">
        <v>544</v>
      </c>
      <c r="R208">
        <v>1</v>
      </c>
      <c r="S208">
        <v>14</v>
      </c>
      <c r="T208">
        <v>51.9</v>
      </c>
      <c r="U208">
        <v>10</v>
      </c>
      <c r="X208" t="str">
        <f t="shared" si="3"/>
        <v>CCW4</v>
      </c>
      <c r="Y208">
        <f>VLOOKUP(X208,Mang_Elev!$Q:$R,2,FALSE)</f>
        <v>0.46000000834464999</v>
      </c>
    </row>
    <row r="209" spans="1:25" x14ac:dyDescent="0.25">
      <c r="A209" t="s">
        <v>463</v>
      </c>
      <c r="B209" s="2">
        <v>0.60069444444444442</v>
      </c>
      <c r="C209" t="s">
        <v>624</v>
      </c>
      <c r="D209" t="s">
        <v>464</v>
      </c>
      <c r="E209" t="s">
        <v>227</v>
      </c>
      <c r="F209" t="s">
        <v>376</v>
      </c>
      <c r="G209">
        <v>4</v>
      </c>
      <c r="H209">
        <v>100</v>
      </c>
      <c r="I209">
        <v>25</v>
      </c>
      <c r="J209">
        <v>90</v>
      </c>
      <c r="K209">
        <v>3</v>
      </c>
      <c r="L209">
        <v>65</v>
      </c>
      <c r="M209" t="s">
        <v>29</v>
      </c>
      <c r="N209" t="s">
        <v>29</v>
      </c>
      <c r="O209" t="s">
        <v>29</v>
      </c>
      <c r="P209" t="s">
        <v>50</v>
      </c>
      <c r="Q209" t="s">
        <v>544</v>
      </c>
      <c r="R209">
        <v>1</v>
      </c>
      <c r="S209">
        <v>10.6</v>
      </c>
      <c r="T209">
        <v>42.8</v>
      </c>
      <c r="U209">
        <v>10</v>
      </c>
      <c r="X209" t="str">
        <f t="shared" si="3"/>
        <v>CCW4</v>
      </c>
      <c r="Y209">
        <f>VLOOKUP(X209,Mang_Elev!$Q:$R,2,FALSE)</f>
        <v>0.46000000834464999</v>
      </c>
    </row>
    <row r="210" spans="1:25" x14ac:dyDescent="0.25">
      <c r="A210" t="s">
        <v>463</v>
      </c>
      <c r="B210" s="2">
        <v>0.60069444444444442</v>
      </c>
      <c r="C210" t="s">
        <v>624</v>
      </c>
      <c r="D210" t="s">
        <v>464</v>
      </c>
      <c r="E210" t="s">
        <v>227</v>
      </c>
      <c r="F210" t="s">
        <v>376</v>
      </c>
      <c r="G210">
        <v>4</v>
      </c>
      <c r="H210">
        <v>100</v>
      </c>
      <c r="I210">
        <v>25</v>
      </c>
      <c r="J210">
        <v>90</v>
      </c>
      <c r="K210">
        <v>3</v>
      </c>
      <c r="L210">
        <v>65</v>
      </c>
      <c r="M210" t="s">
        <v>29</v>
      </c>
      <c r="N210" t="s">
        <v>29</v>
      </c>
      <c r="O210" t="s">
        <v>29</v>
      </c>
      <c r="P210" t="s">
        <v>50</v>
      </c>
      <c r="Q210" t="s">
        <v>544</v>
      </c>
      <c r="R210">
        <v>3</v>
      </c>
      <c r="S210">
        <v>9.3000000000000007</v>
      </c>
      <c r="T210">
        <v>40.4</v>
      </c>
      <c r="U210">
        <v>9.5</v>
      </c>
      <c r="X210" t="str">
        <f t="shared" si="3"/>
        <v>CCW4</v>
      </c>
      <c r="Y210">
        <f>VLOOKUP(X210,Mang_Elev!$Q:$R,2,FALSE)</f>
        <v>0.46000000834464999</v>
      </c>
    </row>
    <row r="211" spans="1:25" x14ac:dyDescent="0.25">
      <c r="A211" t="s">
        <v>463</v>
      </c>
      <c r="B211" s="2">
        <v>0.60069444444444442</v>
      </c>
      <c r="C211" t="s">
        <v>624</v>
      </c>
      <c r="D211" t="s">
        <v>464</v>
      </c>
      <c r="E211" t="s">
        <v>227</v>
      </c>
      <c r="F211" t="s">
        <v>376</v>
      </c>
      <c r="G211">
        <v>4</v>
      </c>
      <c r="H211">
        <v>100</v>
      </c>
      <c r="I211">
        <v>25</v>
      </c>
      <c r="J211">
        <v>90</v>
      </c>
      <c r="K211">
        <v>3</v>
      </c>
      <c r="L211">
        <v>65</v>
      </c>
      <c r="M211" t="s">
        <v>29</v>
      </c>
      <c r="N211" t="s">
        <v>29</v>
      </c>
      <c r="O211" t="s">
        <v>29</v>
      </c>
      <c r="P211" t="s">
        <v>50</v>
      </c>
      <c r="Q211" t="s">
        <v>544</v>
      </c>
      <c r="R211">
        <v>1</v>
      </c>
      <c r="S211">
        <v>19</v>
      </c>
      <c r="T211">
        <v>72.900000000000006</v>
      </c>
      <c r="U211">
        <v>10</v>
      </c>
      <c r="X211" t="str">
        <f t="shared" si="3"/>
        <v>CCW4</v>
      </c>
      <c r="Y211">
        <f>VLOOKUP(X211,Mang_Elev!$Q:$R,2,FALSE)</f>
        <v>0.46000000834464999</v>
      </c>
    </row>
    <row r="212" spans="1:25" x14ac:dyDescent="0.25">
      <c r="A212" t="s">
        <v>463</v>
      </c>
      <c r="B212" s="2">
        <v>0.60069444444444442</v>
      </c>
      <c r="C212" t="s">
        <v>624</v>
      </c>
      <c r="D212" t="s">
        <v>464</v>
      </c>
      <c r="E212" t="s">
        <v>227</v>
      </c>
      <c r="F212" t="s">
        <v>376</v>
      </c>
      <c r="G212">
        <v>4</v>
      </c>
      <c r="H212">
        <v>100</v>
      </c>
      <c r="I212">
        <v>25</v>
      </c>
      <c r="J212">
        <v>90</v>
      </c>
      <c r="K212">
        <v>3</v>
      </c>
      <c r="L212">
        <v>65</v>
      </c>
      <c r="M212" t="s">
        <v>29</v>
      </c>
      <c r="N212" t="s">
        <v>29</v>
      </c>
      <c r="O212" t="s">
        <v>29</v>
      </c>
      <c r="P212" t="s">
        <v>50</v>
      </c>
      <c r="Q212" t="s">
        <v>544</v>
      </c>
      <c r="R212">
        <v>2</v>
      </c>
      <c r="S212">
        <v>18.8</v>
      </c>
      <c r="T212">
        <v>58.2</v>
      </c>
      <c r="U212">
        <v>10</v>
      </c>
      <c r="X212" t="str">
        <f t="shared" si="3"/>
        <v>CCW4</v>
      </c>
      <c r="Y212">
        <f>VLOOKUP(X212,Mang_Elev!$Q:$R,2,FALSE)</f>
        <v>0.46000000834464999</v>
      </c>
    </row>
    <row r="213" spans="1:25" x14ac:dyDescent="0.25">
      <c r="A213" t="s">
        <v>463</v>
      </c>
      <c r="B213" s="2">
        <v>0.60069444444444442</v>
      </c>
      <c r="C213" t="s">
        <v>624</v>
      </c>
      <c r="D213" t="s">
        <v>464</v>
      </c>
      <c r="E213" t="s">
        <v>227</v>
      </c>
      <c r="F213" t="s">
        <v>376</v>
      </c>
      <c r="G213">
        <v>4</v>
      </c>
      <c r="H213">
        <v>100</v>
      </c>
      <c r="I213">
        <v>25</v>
      </c>
      <c r="J213">
        <v>90</v>
      </c>
      <c r="K213">
        <v>3</v>
      </c>
      <c r="L213">
        <v>65</v>
      </c>
      <c r="M213" t="s">
        <v>29</v>
      </c>
      <c r="N213" t="s">
        <v>29</v>
      </c>
      <c r="O213" t="s">
        <v>29</v>
      </c>
      <c r="P213" t="s">
        <v>29</v>
      </c>
      <c r="Q213" t="s">
        <v>603</v>
      </c>
      <c r="R213">
        <v>4</v>
      </c>
      <c r="S213">
        <v>5.5</v>
      </c>
      <c r="T213">
        <v>49.5</v>
      </c>
      <c r="U213">
        <v>6.7</v>
      </c>
      <c r="X213" t="str">
        <f t="shared" si="3"/>
        <v>CCW4</v>
      </c>
      <c r="Y213">
        <f>VLOOKUP(X213,Mang_Elev!$Q:$R,2,FALSE)</f>
        <v>0.46000000834464999</v>
      </c>
    </row>
    <row r="214" spans="1:25" x14ac:dyDescent="0.25">
      <c r="A214" t="s">
        <v>463</v>
      </c>
      <c r="B214" s="2">
        <v>0.60069444444444442</v>
      </c>
      <c r="C214" t="s">
        <v>624</v>
      </c>
      <c r="D214" t="s">
        <v>464</v>
      </c>
      <c r="E214" t="s">
        <v>227</v>
      </c>
      <c r="F214" t="s">
        <v>376</v>
      </c>
      <c r="G214">
        <v>4</v>
      </c>
      <c r="H214">
        <v>100</v>
      </c>
      <c r="I214">
        <v>25</v>
      </c>
      <c r="J214">
        <v>90</v>
      </c>
      <c r="K214">
        <v>3</v>
      </c>
      <c r="L214">
        <v>65</v>
      </c>
      <c r="M214" t="s">
        <v>29</v>
      </c>
      <c r="N214" t="s">
        <v>29</v>
      </c>
      <c r="O214" t="s">
        <v>29</v>
      </c>
      <c r="P214" t="s">
        <v>29</v>
      </c>
      <c r="Q214" t="s">
        <v>603</v>
      </c>
      <c r="R214">
        <v>6</v>
      </c>
      <c r="S214">
        <v>3.3</v>
      </c>
      <c r="T214">
        <v>48.9</v>
      </c>
      <c r="U214">
        <v>4.8</v>
      </c>
      <c r="X214" t="str">
        <f t="shared" si="3"/>
        <v>CCW4</v>
      </c>
      <c r="Y214">
        <f>VLOOKUP(X214,Mang_Elev!$Q:$R,2,FALSE)</f>
        <v>0.46000000834464999</v>
      </c>
    </row>
    <row r="215" spans="1:25" x14ac:dyDescent="0.25">
      <c r="A215" t="s">
        <v>463</v>
      </c>
      <c r="B215" s="2">
        <v>0.60069444444444442</v>
      </c>
      <c r="C215" t="s">
        <v>624</v>
      </c>
      <c r="D215" t="s">
        <v>464</v>
      </c>
      <c r="E215" t="s">
        <v>227</v>
      </c>
      <c r="F215" t="s">
        <v>376</v>
      </c>
      <c r="G215">
        <v>4</v>
      </c>
      <c r="H215">
        <v>100</v>
      </c>
      <c r="I215">
        <v>25</v>
      </c>
      <c r="J215">
        <v>90</v>
      </c>
      <c r="K215">
        <v>3</v>
      </c>
      <c r="L215">
        <v>65</v>
      </c>
      <c r="M215" t="s">
        <v>29</v>
      </c>
      <c r="N215" t="s">
        <v>50</v>
      </c>
      <c r="O215" t="s">
        <v>29</v>
      </c>
      <c r="P215" t="s">
        <v>29</v>
      </c>
      <c r="Q215" t="s">
        <v>599</v>
      </c>
      <c r="R215">
        <v>1</v>
      </c>
      <c r="S215">
        <v>2.5</v>
      </c>
      <c r="T215">
        <v>23.4</v>
      </c>
      <c r="U215">
        <v>4.1500000000000004</v>
      </c>
      <c r="X215" t="str">
        <f t="shared" si="3"/>
        <v>CCW4</v>
      </c>
      <c r="Y215">
        <f>VLOOKUP(X215,Mang_Elev!$Q:$R,2,FALSE)</f>
        <v>0.46000000834464999</v>
      </c>
    </row>
    <row r="216" spans="1:25" x14ac:dyDescent="0.25">
      <c r="A216" t="s">
        <v>463</v>
      </c>
      <c r="B216" s="2">
        <v>0.44444444444444442</v>
      </c>
      <c r="C216" t="s">
        <v>624</v>
      </c>
      <c r="D216" t="s">
        <v>467</v>
      </c>
      <c r="E216" t="s">
        <v>227</v>
      </c>
      <c r="F216" t="s">
        <v>376</v>
      </c>
      <c r="G216">
        <v>1</v>
      </c>
      <c r="H216">
        <v>25</v>
      </c>
      <c r="I216">
        <v>43</v>
      </c>
      <c r="J216">
        <v>45</v>
      </c>
      <c r="K216">
        <v>0</v>
      </c>
      <c r="L216">
        <v>30</v>
      </c>
      <c r="M216" t="s">
        <v>29</v>
      </c>
      <c r="N216" t="s">
        <v>29</v>
      </c>
      <c r="O216" t="s">
        <v>29</v>
      </c>
      <c r="P216" t="s">
        <v>50</v>
      </c>
      <c r="Q216" t="s">
        <v>544</v>
      </c>
      <c r="R216">
        <v>3</v>
      </c>
      <c r="S216">
        <v>5.5</v>
      </c>
      <c r="T216">
        <v>23.8</v>
      </c>
      <c r="U216">
        <v>5.9</v>
      </c>
      <c r="V216" t="s">
        <v>626</v>
      </c>
      <c r="X216" t="str">
        <f t="shared" si="3"/>
        <v>CCW1</v>
      </c>
      <c r="Y216">
        <f>VLOOKUP(X216,Mang_Elev!$Q:$R,2,FALSE)</f>
        <v>0.32100000000000001</v>
      </c>
    </row>
    <row r="217" spans="1:25" x14ac:dyDescent="0.25">
      <c r="A217" t="s">
        <v>463</v>
      </c>
      <c r="B217" s="2">
        <v>0.44444444444444442</v>
      </c>
      <c r="C217" t="s">
        <v>624</v>
      </c>
      <c r="D217" t="s">
        <v>467</v>
      </c>
      <c r="E217" t="s">
        <v>227</v>
      </c>
      <c r="F217" t="s">
        <v>376</v>
      </c>
      <c r="G217">
        <v>1</v>
      </c>
      <c r="H217">
        <v>25</v>
      </c>
      <c r="I217">
        <v>43</v>
      </c>
      <c r="J217">
        <v>45</v>
      </c>
      <c r="K217">
        <v>0</v>
      </c>
      <c r="L217">
        <v>30</v>
      </c>
      <c r="M217" t="s">
        <v>29</v>
      </c>
      <c r="N217" t="s">
        <v>29</v>
      </c>
      <c r="O217" t="s">
        <v>29</v>
      </c>
      <c r="P217" t="s">
        <v>50</v>
      </c>
      <c r="Q217" t="s">
        <v>544</v>
      </c>
      <c r="R217">
        <v>1</v>
      </c>
      <c r="S217">
        <v>3</v>
      </c>
      <c r="T217">
        <v>11.1</v>
      </c>
      <c r="U217">
        <v>4.2</v>
      </c>
      <c r="V217" t="s">
        <v>626</v>
      </c>
      <c r="X217" t="str">
        <f t="shared" si="3"/>
        <v>CCW1</v>
      </c>
      <c r="Y217">
        <f>VLOOKUP(X217,Mang_Elev!$Q:$R,2,FALSE)</f>
        <v>0.32100000000000001</v>
      </c>
    </row>
    <row r="218" spans="1:25" x14ac:dyDescent="0.25">
      <c r="A218" t="s">
        <v>463</v>
      </c>
      <c r="B218" s="2">
        <v>0.44444444444444442</v>
      </c>
      <c r="C218" t="s">
        <v>624</v>
      </c>
      <c r="D218" t="s">
        <v>467</v>
      </c>
      <c r="E218" t="s">
        <v>227</v>
      </c>
      <c r="F218" t="s">
        <v>376</v>
      </c>
      <c r="G218">
        <v>1</v>
      </c>
      <c r="H218">
        <v>25</v>
      </c>
      <c r="I218">
        <v>43</v>
      </c>
      <c r="J218">
        <v>45</v>
      </c>
      <c r="K218">
        <v>0</v>
      </c>
      <c r="L218">
        <v>30</v>
      </c>
      <c r="M218" t="s">
        <v>29</v>
      </c>
      <c r="N218" t="s">
        <v>29</v>
      </c>
      <c r="O218" t="s">
        <v>29</v>
      </c>
      <c r="P218" t="s">
        <v>50</v>
      </c>
      <c r="Q218" t="s">
        <v>544</v>
      </c>
      <c r="R218">
        <v>1</v>
      </c>
      <c r="S218">
        <v>2.5</v>
      </c>
      <c r="T218">
        <v>7.2</v>
      </c>
      <c r="U218">
        <v>2.6</v>
      </c>
      <c r="V218" t="s">
        <v>626</v>
      </c>
      <c r="X218" t="str">
        <f t="shared" si="3"/>
        <v>CCW1</v>
      </c>
      <c r="Y218">
        <f>VLOOKUP(X218,Mang_Elev!$Q:$R,2,FALSE)</f>
        <v>0.32100000000000001</v>
      </c>
    </row>
    <row r="219" spans="1:25" x14ac:dyDescent="0.25">
      <c r="A219" t="s">
        <v>463</v>
      </c>
      <c r="B219" s="2">
        <v>0.44444444444444442</v>
      </c>
      <c r="C219" t="s">
        <v>624</v>
      </c>
      <c r="D219" t="s">
        <v>467</v>
      </c>
      <c r="E219" t="s">
        <v>227</v>
      </c>
      <c r="F219" t="s">
        <v>376</v>
      </c>
      <c r="G219">
        <v>1</v>
      </c>
      <c r="H219">
        <v>25</v>
      </c>
      <c r="I219">
        <v>43</v>
      </c>
      <c r="J219">
        <v>45</v>
      </c>
      <c r="K219">
        <v>0</v>
      </c>
      <c r="L219">
        <v>30</v>
      </c>
      <c r="M219" t="s">
        <v>29</v>
      </c>
      <c r="N219" t="s">
        <v>29</v>
      </c>
      <c r="O219" t="s">
        <v>29</v>
      </c>
      <c r="P219" t="s">
        <v>50</v>
      </c>
      <c r="Q219" t="s">
        <v>544</v>
      </c>
      <c r="R219">
        <v>1</v>
      </c>
      <c r="S219">
        <v>2.5</v>
      </c>
      <c r="T219">
        <v>9.9</v>
      </c>
      <c r="U219">
        <v>2.2999999999999998</v>
      </c>
      <c r="V219" t="s">
        <v>626</v>
      </c>
      <c r="X219" t="str">
        <f t="shared" si="3"/>
        <v>CCW1</v>
      </c>
      <c r="Y219">
        <f>VLOOKUP(X219,Mang_Elev!$Q:$R,2,FALSE)</f>
        <v>0.32100000000000001</v>
      </c>
    </row>
    <row r="220" spans="1:25" x14ac:dyDescent="0.25">
      <c r="A220" t="s">
        <v>463</v>
      </c>
      <c r="B220" s="2">
        <v>0.44444444444444442</v>
      </c>
      <c r="C220" t="s">
        <v>624</v>
      </c>
      <c r="D220" t="s">
        <v>467</v>
      </c>
      <c r="E220" t="s">
        <v>227</v>
      </c>
      <c r="F220" t="s">
        <v>376</v>
      </c>
      <c r="G220">
        <v>1</v>
      </c>
      <c r="H220">
        <v>25</v>
      </c>
      <c r="I220">
        <v>43</v>
      </c>
      <c r="J220">
        <v>45</v>
      </c>
      <c r="K220">
        <v>0</v>
      </c>
      <c r="L220">
        <v>30</v>
      </c>
      <c r="M220" t="s">
        <v>29</v>
      </c>
      <c r="N220" t="s">
        <v>29</v>
      </c>
      <c r="O220" t="s">
        <v>29</v>
      </c>
      <c r="P220" t="s">
        <v>50</v>
      </c>
      <c r="Q220" t="s">
        <v>544</v>
      </c>
      <c r="R220">
        <v>1</v>
      </c>
      <c r="S220">
        <v>2</v>
      </c>
      <c r="T220">
        <v>12</v>
      </c>
      <c r="U220">
        <v>4.4000000000000004</v>
      </c>
      <c r="V220" t="s">
        <v>626</v>
      </c>
      <c r="X220" t="str">
        <f t="shared" si="3"/>
        <v>CCW1</v>
      </c>
      <c r="Y220">
        <f>VLOOKUP(X220,Mang_Elev!$Q:$R,2,FALSE)</f>
        <v>0.32100000000000001</v>
      </c>
    </row>
    <row r="221" spans="1:25" x14ac:dyDescent="0.25">
      <c r="A221" t="s">
        <v>463</v>
      </c>
      <c r="B221" s="2">
        <v>0.44444444444444442</v>
      </c>
      <c r="C221" t="s">
        <v>624</v>
      </c>
      <c r="D221" t="s">
        <v>467</v>
      </c>
      <c r="E221" t="s">
        <v>227</v>
      </c>
      <c r="F221" t="s">
        <v>376</v>
      </c>
      <c r="G221">
        <v>1</v>
      </c>
      <c r="H221">
        <v>25</v>
      </c>
      <c r="I221">
        <v>43</v>
      </c>
      <c r="J221">
        <v>45</v>
      </c>
      <c r="K221">
        <v>0</v>
      </c>
      <c r="L221">
        <v>30</v>
      </c>
      <c r="M221" t="s">
        <v>50</v>
      </c>
      <c r="N221" t="s">
        <v>29</v>
      </c>
      <c r="O221" t="s">
        <v>29</v>
      </c>
      <c r="P221" t="s">
        <v>29</v>
      </c>
      <c r="Q221" t="s">
        <v>603</v>
      </c>
      <c r="R221">
        <v>3</v>
      </c>
      <c r="S221">
        <v>2</v>
      </c>
      <c r="T221">
        <v>22.5</v>
      </c>
      <c r="U221">
        <v>3.44</v>
      </c>
      <c r="V221" t="s">
        <v>626</v>
      </c>
      <c r="X221" t="str">
        <f t="shared" si="3"/>
        <v>CCW1</v>
      </c>
      <c r="Y221">
        <f>VLOOKUP(X221,Mang_Elev!$Q:$R,2,FALSE)</f>
        <v>0.32100000000000001</v>
      </c>
    </row>
    <row r="222" spans="1:25" x14ac:dyDescent="0.25">
      <c r="A222" t="s">
        <v>463</v>
      </c>
      <c r="B222" s="2">
        <v>0.44444444444444442</v>
      </c>
      <c r="C222" t="s">
        <v>624</v>
      </c>
      <c r="D222" t="s">
        <v>467</v>
      </c>
      <c r="E222" t="s">
        <v>227</v>
      </c>
      <c r="F222" t="s">
        <v>376</v>
      </c>
      <c r="G222">
        <v>1</v>
      </c>
      <c r="H222">
        <v>25</v>
      </c>
      <c r="I222">
        <v>43</v>
      </c>
      <c r="J222">
        <v>45</v>
      </c>
      <c r="K222">
        <v>0</v>
      </c>
      <c r="L222">
        <v>30</v>
      </c>
      <c r="M222" t="s">
        <v>50</v>
      </c>
      <c r="N222" t="s">
        <v>29</v>
      </c>
      <c r="O222" t="s">
        <v>29</v>
      </c>
      <c r="P222" t="s">
        <v>29</v>
      </c>
      <c r="Q222" t="s">
        <v>603</v>
      </c>
      <c r="R222">
        <v>4</v>
      </c>
      <c r="S222">
        <v>2.2000000000000002</v>
      </c>
      <c r="T222">
        <v>41.2</v>
      </c>
      <c r="U222">
        <v>3.22</v>
      </c>
      <c r="V222" t="s">
        <v>626</v>
      </c>
      <c r="X222" t="str">
        <f t="shared" si="3"/>
        <v>CCW1</v>
      </c>
      <c r="Y222">
        <f>VLOOKUP(X222,Mang_Elev!$Q:$R,2,FALSE)</f>
        <v>0.32100000000000001</v>
      </c>
    </row>
    <row r="223" spans="1:25" x14ac:dyDescent="0.25">
      <c r="A223" t="s">
        <v>463</v>
      </c>
      <c r="B223" s="2">
        <v>0.44444444444444442</v>
      </c>
      <c r="C223" t="s">
        <v>624</v>
      </c>
      <c r="D223" t="s">
        <v>467</v>
      </c>
      <c r="E223" t="s">
        <v>227</v>
      </c>
      <c r="F223" t="s">
        <v>376</v>
      </c>
      <c r="G223">
        <v>1</v>
      </c>
      <c r="H223">
        <v>25</v>
      </c>
      <c r="I223">
        <v>43</v>
      </c>
      <c r="J223">
        <v>45</v>
      </c>
      <c r="K223">
        <v>0</v>
      </c>
      <c r="L223">
        <v>30</v>
      </c>
      <c r="M223" t="s">
        <v>50</v>
      </c>
      <c r="N223" t="s">
        <v>29</v>
      </c>
      <c r="O223" t="s">
        <v>29</v>
      </c>
      <c r="P223" t="s">
        <v>29</v>
      </c>
      <c r="Q223" t="s">
        <v>603</v>
      </c>
      <c r="R223">
        <v>11</v>
      </c>
      <c r="S223">
        <v>2</v>
      </c>
      <c r="T223">
        <v>64</v>
      </c>
      <c r="U223">
        <v>3.05</v>
      </c>
      <c r="V223" t="s">
        <v>626</v>
      </c>
      <c r="X223" t="str">
        <f t="shared" si="3"/>
        <v>CCW1</v>
      </c>
      <c r="Y223">
        <f>VLOOKUP(X223,Mang_Elev!$Q:$R,2,FALSE)</f>
        <v>0.32100000000000001</v>
      </c>
    </row>
    <row r="224" spans="1:25" x14ac:dyDescent="0.25">
      <c r="A224" t="s">
        <v>463</v>
      </c>
      <c r="B224" s="2">
        <v>0.44444444444444442</v>
      </c>
      <c r="C224" t="s">
        <v>624</v>
      </c>
      <c r="D224" t="s">
        <v>467</v>
      </c>
      <c r="E224" t="s">
        <v>227</v>
      </c>
      <c r="F224" t="s">
        <v>376</v>
      </c>
      <c r="G224">
        <v>1</v>
      </c>
      <c r="H224">
        <v>25</v>
      </c>
      <c r="I224">
        <v>43</v>
      </c>
      <c r="J224">
        <v>45</v>
      </c>
      <c r="K224">
        <v>0</v>
      </c>
      <c r="L224">
        <v>30</v>
      </c>
      <c r="M224" t="s">
        <v>50</v>
      </c>
      <c r="N224" t="s">
        <v>29</v>
      </c>
      <c r="O224" t="s">
        <v>29</v>
      </c>
      <c r="P224" t="s">
        <v>29</v>
      </c>
      <c r="Q224" t="s">
        <v>603</v>
      </c>
      <c r="R224">
        <v>6</v>
      </c>
      <c r="S224">
        <v>2</v>
      </c>
      <c r="T224">
        <v>28.2</v>
      </c>
      <c r="U224">
        <v>4.8</v>
      </c>
      <c r="V224" t="s">
        <v>626</v>
      </c>
      <c r="X224" t="str">
        <f t="shared" si="3"/>
        <v>CCW1</v>
      </c>
      <c r="Y224">
        <f>VLOOKUP(X224,Mang_Elev!$Q:$R,2,FALSE)</f>
        <v>0.32100000000000001</v>
      </c>
    </row>
    <row r="225" spans="1:25" x14ac:dyDescent="0.25">
      <c r="A225" t="s">
        <v>463</v>
      </c>
      <c r="B225" s="2">
        <v>0.44444444444444442</v>
      </c>
      <c r="C225" t="s">
        <v>624</v>
      </c>
      <c r="D225" t="s">
        <v>467</v>
      </c>
      <c r="E225" t="s">
        <v>227</v>
      </c>
      <c r="F225" t="s">
        <v>376</v>
      </c>
      <c r="G225">
        <v>1</v>
      </c>
      <c r="H225">
        <v>25</v>
      </c>
      <c r="I225">
        <v>43</v>
      </c>
      <c r="J225">
        <v>45</v>
      </c>
      <c r="K225">
        <v>0</v>
      </c>
      <c r="L225">
        <v>30</v>
      </c>
      <c r="M225" t="s">
        <v>50</v>
      </c>
      <c r="N225" t="s">
        <v>29</v>
      </c>
      <c r="O225" t="s">
        <v>29</v>
      </c>
      <c r="P225" t="s">
        <v>29</v>
      </c>
      <c r="Q225" t="s">
        <v>603</v>
      </c>
      <c r="R225">
        <v>5</v>
      </c>
      <c r="S225">
        <v>2.2000000000000002</v>
      </c>
      <c r="T225">
        <v>42.6</v>
      </c>
      <c r="U225">
        <v>3.1</v>
      </c>
      <c r="V225" t="s">
        <v>626</v>
      </c>
      <c r="X225" t="str">
        <f t="shared" si="3"/>
        <v>CCW1</v>
      </c>
      <c r="Y225">
        <f>VLOOKUP(X225,Mang_Elev!$Q:$R,2,FALSE)</f>
        <v>0.32100000000000001</v>
      </c>
    </row>
    <row r="226" spans="1:25" x14ac:dyDescent="0.25">
      <c r="A226" t="s">
        <v>463</v>
      </c>
      <c r="B226" s="2">
        <v>0.49513888888888885</v>
      </c>
      <c r="C226" t="s">
        <v>624</v>
      </c>
      <c r="D226" t="s">
        <v>467</v>
      </c>
      <c r="E226" t="s">
        <v>227</v>
      </c>
      <c r="F226" t="s">
        <v>376</v>
      </c>
      <c r="G226">
        <v>2</v>
      </c>
      <c r="H226">
        <v>100</v>
      </c>
      <c r="I226">
        <v>49</v>
      </c>
      <c r="J226">
        <v>26</v>
      </c>
      <c r="K226">
        <v>0</v>
      </c>
      <c r="L226">
        <v>40</v>
      </c>
      <c r="M226" t="s">
        <v>29</v>
      </c>
      <c r="N226" t="s">
        <v>29</v>
      </c>
      <c r="O226" t="s">
        <v>29</v>
      </c>
      <c r="P226" t="s">
        <v>50</v>
      </c>
      <c r="Q226" t="s">
        <v>544</v>
      </c>
      <c r="R226">
        <v>1</v>
      </c>
      <c r="S226">
        <v>4</v>
      </c>
      <c r="T226">
        <v>13.5</v>
      </c>
      <c r="U226">
        <v>3.95</v>
      </c>
      <c r="V226" t="s">
        <v>627</v>
      </c>
      <c r="X226" t="str">
        <f t="shared" si="3"/>
        <v>CCW2</v>
      </c>
      <c r="Y226">
        <f>VLOOKUP(X226,Mang_Elev!$Q:$R,2,FALSE)</f>
        <v>0.22900000000000001</v>
      </c>
    </row>
    <row r="227" spans="1:25" x14ac:dyDescent="0.25">
      <c r="A227" t="s">
        <v>463</v>
      </c>
      <c r="B227" s="2">
        <v>0.49513888888888885</v>
      </c>
      <c r="C227" t="s">
        <v>624</v>
      </c>
      <c r="D227" t="s">
        <v>467</v>
      </c>
      <c r="E227" t="s">
        <v>227</v>
      </c>
      <c r="F227" t="s">
        <v>376</v>
      </c>
      <c r="G227">
        <v>2</v>
      </c>
      <c r="H227">
        <v>100</v>
      </c>
      <c r="I227">
        <v>49</v>
      </c>
      <c r="J227">
        <v>26</v>
      </c>
      <c r="K227">
        <v>0</v>
      </c>
      <c r="L227">
        <v>40</v>
      </c>
      <c r="M227" t="s">
        <v>29</v>
      </c>
      <c r="N227" t="s">
        <v>29</v>
      </c>
      <c r="O227" t="s">
        <v>29</v>
      </c>
      <c r="P227" t="s">
        <v>50</v>
      </c>
      <c r="Q227" t="s">
        <v>544</v>
      </c>
      <c r="R227">
        <v>2</v>
      </c>
      <c r="S227">
        <v>5.25</v>
      </c>
      <c r="T227">
        <v>14.9</v>
      </c>
      <c r="U227">
        <v>3.25</v>
      </c>
      <c r="V227" t="s">
        <v>627</v>
      </c>
      <c r="X227" t="str">
        <f t="shared" si="3"/>
        <v>CCW2</v>
      </c>
      <c r="Y227">
        <f>VLOOKUP(X227,Mang_Elev!$Q:$R,2,FALSE)</f>
        <v>0.22900000000000001</v>
      </c>
    </row>
    <row r="228" spans="1:25" x14ac:dyDescent="0.25">
      <c r="A228" t="s">
        <v>463</v>
      </c>
      <c r="B228" s="2">
        <v>0.49513888888888885</v>
      </c>
      <c r="C228" t="s">
        <v>624</v>
      </c>
      <c r="D228" t="s">
        <v>467</v>
      </c>
      <c r="E228" t="s">
        <v>227</v>
      </c>
      <c r="F228" t="s">
        <v>376</v>
      </c>
      <c r="G228">
        <v>2</v>
      </c>
      <c r="H228">
        <v>100</v>
      </c>
      <c r="I228">
        <v>49</v>
      </c>
      <c r="J228">
        <v>26</v>
      </c>
      <c r="K228">
        <v>0</v>
      </c>
      <c r="L228">
        <v>40</v>
      </c>
      <c r="M228" t="s">
        <v>29</v>
      </c>
      <c r="N228" t="s">
        <v>29</v>
      </c>
      <c r="O228" t="s">
        <v>29</v>
      </c>
      <c r="P228" t="s">
        <v>50</v>
      </c>
      <c r="Q228" t="s">
        <v>544</v>
      </c>
      <c r="R228">
        <v>5</v>
      </c>
      <c r="S228">
        <v>7</v>
      </c>
      <c r="T228">
        <v>46.2</v>
      </c>
      <c r="U228">
        <v>3.9</v>
      </c>
      <c r="V228" t="s">
        <v>627</v>
      </c>
      <c r="X228" t="str">
        <f t="shared" si="3"/>
        <v>CCW2</v>
      </c>
      <c r="Y228">
        <f>VLOOKUP(X228,Mang_Elev!$Q:$R,2,FALSE)</f>
        <v>0.22900000000000001</v>
      </c>
    </row>
    <row r="229" spans="1:25" x14ac:dyDescent="0.25">
      <c r="A229" t="s">
        <v>463</v>
      </c>
      <c r="B229" s="2">
        <v>0.49513888888888885</v>
      </c>
      <c r="C229" t="s">
        <v>624</v>
      </c>
      <c r="D229" t="s">
        <v>467</v>
      </c>
      <c r="E229" t="s">
        <v>227</v>
      </c>
      <c r="F229" t="s">
        <v>376</v>
      </c>
      <c r="G229">
        <v>2</v>
      </c>
      <c r="H229">
        <v>100</v>
      </c>
      <c r="I229">
        <v>49</v>
      </c>
      <c r="J229">
        <v>26</v>
      </c>
      <c r="K229">
        <v>0</v>
      </c>
      <c r="L229">
        <v>40</v>
      </c>
      <c r="M229" t="s">
        <v>29</v>
      </c>
      <c r="N229" t="s">
        <v>29</v>
      </c>
      <c r="O229" t="s">
        <v>29</v>
      </c>
      <c r="P229" t="s">
        <v>50</v>
      </c>
      <c r="Q229" t="s">
        <v>544</v>
      </c>
      <c r="R229">
        <v>1</v>
      </c>
      <c r="S229">
        <v>5.8</v>
      </c>
      <c r="T229">
        <v>23</v>
      </c>
      <c r="U229">
        <v>4.0999999999999996</v>
      </c>
      <c r="V229" t="s">
        <v>627</v>
      </c>
      <c r="X229" t="str">
        <f t="shared" si="3"/>
        <v>CCW2</v>
      </c>
      <c r="Y229">
        <f>VLOOKUP(X229,Mang_Elev!$Q:$R,2,FALSE)</f>
        <v>0.22900000000000001</v>
      </c>
    </row>
    <row r="230" spans="1:25" x14ac:dyDescent="0.25">
      <c r="A230" t="s">
        <v>463</v>
      </c>
      <c r="B230" s="2">
        <v>0.49513888888888885</v>
      </c>
      <c r="C230" t="s">
        <v>624</v>
      </c>
      <c r="D230" t="s">
        <v>467</v>
      </c>
      <c r="E230" t="s">
        <v>227</v>
      </c>
      <c r="F230" t="s">
        <v>376</v>
      </c>
      <c r="G230">
        <v>2</v>
      </c>
      <c r="H230">
        <v>100</v>
      </c>
      <c r="I230">
        <v>49</v>
      </c>
      <c r="J230">
        <v>26</v>
      </c>
      <c r="K230">
        <v>0</v>
      </c>
      <c r="L230">
        <v>40</v>
      </c>
      <c r="M230" t="s">
        <v>29</v>
      </c>
      <c r="N230" t="s">
        <v>29</v>
      </c>
      <c r="O230" t="s">
        <v>29</v>
      </c>
      <c r="P230" t="s">
        <v>50</v>
      </c>
      <c r="Q230" t="s">
        <v>544</v>
      </c>
      <c r="R230">
        <v>1</v>
      </c>
      <c r="S230">
        <v>3.5</v>
      </c>
      <c r="T230">
        <v>13.5</v>
      </c>
      <c r="U230">
        <v>3.35</v>
      </c>
      <c r="V230" t="s">
        <v>627</v>
      </c>
      <c r="X230" t="str">
        <f t="shared" si="3"/>
        <v>CCW2</v>
      </c>
      <c r="Y230">
        <f>VLOOKUP(X230,Mang_Elev!$Q:$R,2,FALSE)</f>
        <v>0.22900000000000001</v>
      </c>
    </row>
    <row r="231" spans="1:25" x14ac:dyDescent="0.25">
      <c r="A231" t="s">
        <v>463</v>
      </c>
      <c r="B231" s="2">
        <v>0.49513888888888885</v>
      </c>
      <c r="C231" t="s">
        <v>624</v>
      </c>
      <c r="D231" t="s">
        <v>467</v>
      </c>
      <c r="E231" t="s">
        <v>227</v>
      </c>
      <c r="F231" t="s">
        <v>376</v>
      </c>
      <c r="G231">
        <v>2</v>
      </c>
      <c r="H231">
        <v>100</v>
      </c>
      <c r="I231">
        <v>49</v>
      </c>
      <c r="J231">
        <v>26</v>
      </c>
      <c r="K231">
        <v>0</v>
      </c>
      <c r="L231">
        <v>40</v>
      </c>
      <c r="M231" t="s">
        <v>29</v>
      </c>
      <c r="N231" t="s">
        <v>50</v>
      </c>
      <c r="O231" t="s">
        <v>29</v>
      </c>
      <c r="P231" t="s">
        <v>29</v>
      </c>
      <c r="Q231" t="s">
        <v>599</v>
      </c>
      <c r="R231">
        <v>3</v>
      </c>
      <c r="S231">
        <v>2</v>
      </c>
      <c r="T231">
        <v>41</v>
      </c>
      <c r="U231">
        <v>3.2</v>
      </c>
      <c r="V231" t="s">
        <v>627</v>
      </c>
      <c r="W231" t="s">
        <v>628</v>
      </c>
      <c r="X231" t="str">
        <f t="shared" si="3"/>
        <v>CCW2</v>
      </c>
      <c r="Y231">
        <f>VLOOKUP(X231,Mang_Elev!$Q:$R,2,FALSE)</f>
        <v>0.22900000000000001</v>
      </c>
    </row>
    <row r="232" spans="1:25" x14ac:dyDescent="0.25">
      <c r="A232" t="s">
        <v>463</v>
      </c>
      <c r="B232" s="2">
        <v>0.625</v>
      </c>
      <c r="C232" t="s">
        <v>624</v>
      </c>
      <c r="D232" t="s">
        <v>464</v>
      </c>
      <c r="E232" t="s">
        <v>227</v>
      </c>
      <c r="F232" t="s">
        <v>376</v>
      </c>
      <c r="G232">
        <v>5</v>
      </c>
      <c r="H232">
        <v>25</v>
      </c>
      <c r="I232">
        <v>48</v>
      </c>
      <c r="J232">
        <v>53</v>
      </c>
      <c r="K232">
        <v>0</v>
      </c>
      <c r="L232">
        <v>80</v>
      </c>
      <c r="M232" t="s">
        <v>29</v>
      </c>
      <c r="N232" t="s">
        <v>29</v>
      </c>
      <c r="O232" t="s">
        <v>29</v>
      </c>
      <c r="P232" t="s">
        <v>50</v>
      </c>
      <c r="Q232" t="s">
        <v>544</v>
      </c>
      <c r="R232">
        <v>1</v>
      </c>
      <c r="S232">
        <v>7.6</v>
      </c>
      <c r="T232">
        <v>24.6</v>
      </c>
      <c r="U232">
        <v>8.4</v>
      </c>
      <c r="V232" t="s">
        <v>629</v>
      </c>
      <c r="X232" t="str">
        <f t="shared" si="3"/>
        <v>CCW5</v>
      </c>
      <c r="Y232">
        <f>VLOOKUP(X232,Mang_Elev!$Q:$R,2,FALSE)</f>
        <v>0.28999999165535001</v>
      </c>
    </row>
    <row r="233" spans="1:25" x14ac:dyDescent="0.25">
      <c r="A233" t="s">
        <v>463</v>
      </c>
      <c r="B233" s="2">
        <v>0.625</v>
      </c>
      <c r="C233" t="s">
        <v>624</v>
      </c>
      <c r="D233" t="s">
        <v>464</v>
      </c>
      <c r="E233" t="s">
        <v>227</v>
      </c>
      <c r="F233" t="s">
        <v>376</v>
      </c>
      <c r="G233">
        <v>5</v>
      </c>
      <c r="H233">
        <v>25</v>
      </c>
      <c r="I233">
        <v>48</v>
      </c>
      <c r="J233">
        <v>53</v>
      </c>
      <c r="K233">
        <v>0</v>
      </c>
      <c r="L233">
        <v>80</v>
      </c>
      <c r="M233" t="s">
        <v>29</v>
      </c>
      <c r="N233" t="s">
        <v>29</v>
      </c>
      <c r="O233" t="s">
        <v>29</v>
      </c>
      <c r="P233" t="s">
        <v>50</v>
      </c>
      <c r="Q233" t="s">
        <v>544</v>
      </c>
      <c r="R233">
        <v>1</v>
      </c>
      <c r="S233">
        <v>6.9</v>
      </c>
      <c r="T233">
        <v>22.5</v>
      </c>
      <c r="U233">
        <v>8</v>
      </c>
      <c r="V233" t="s">
        <v>629</v>
      </c>
      <c r="X233" t="str">
        <f t="shared" si="3"/>
        <v>CCW5</v>
      </c>
      <c r="Y233">
        <f>VLOOKUP(X233,Mang_Elev!$Q:$R,2,FALSE)</f>
        <v>0.28999999165535001</v>
      </c>
    </row>
    <row r="234" spans="1:25" x14ac:dyDescent="0.25">
      <c r="A234" t="s">
        <v>463</v>
      </c>
      <c r="B234" s="2">
        <v>0.625</v>
      </c>
      <c r="C234" t="s">
        <v>624</v>
      </c>
      <c r="D234" t="s">
        <v>464</v>
      </c>
      <c r="E234" t="s">
        <v>227</v>
      </c>
      <c r="F234" t="s">
        <v>376</v>
      </c>
      <c r="G234">
        <v>5</v>
      </c>
      <c r="H234">
        <v>25</v>
      </c>
      <c r="I234">
        <v>48</v>
      </c>
      <c r="J234">
        <v>53</v>
      </c>
      <c r="K234">
        <v>0</v>
      </c>
      <c r="L234">
        <v>80</v>
      </c>
      <c r="M234" t="s">
        <v>29</v>
      </c>
      <c r="N234" t="s">
        <v>29</v>
      </c>
      <c r="O234" t="s">
        <v>29</v>
      </c>
      <c r="P234" t="s">
        <v>29</v>
      </c>
      <c r="Q234" t="s">
        <v>603</v>
      </c>
      <c r="R234">
        <v>8</v>
      </c>
      <c r="S234">
        <v>3.3</v>
      </c>
      <c r="T234">
        <v>99</v>
      </c>
      <c r="U234">
        <v>5.3</v>
      </c>
      <c r="V234" t="s">
        <v>629</v>
      </c>
      <c r="X234" t="str">
        <f t="shared" si="3"/>
        <v>CCW5</v>
      </c>
      <c r="Y234">
        <f>VLOOKUP(X234,Mang_Elev!$Q:$R,2,FALSE)</f>
        <v>0.28999999165535001</v>
      </c>
    </row>
    <row r="235" spans="1:25" x14ac:dyDescent="0.25">
      <c r="A235" t="s">
        <v>463</v>
      </c>
      <c r="B235" s="2">
        <v>0.625</v>
      </c>
      <c r="C235" t="s">
        <v>624</v>
      </c>
      <c r="D235" t="s">
        <v>464</v>
      </c>
      <c r="E235" t="s">
        <v>227</v>
      </c>
      <c r="F235" t="s">
        <v>376</v>
      </c>
      <c r="G235">
        <v>5</v>
      </c>
      <c r="H235">
        <v>25</v>
      </c>
      <c r="I235">
        <v>48</v>
      </c>
      <c r="J235">
        <v>53</v>
      </c>
      <c r="K235">
        <v>0</v>
      </c>
      <c r="L235">
        <v>80</v>
      </c>
      <c r="M235" t="s">
        <v>29</v>
      </c>
      <c r="N235" t="s">
        <v>29</v>
      </c>
      <c r="O235" t="s">
        <v>29</v>
      </c>
      <c r="P235" t="s">
        <v>50</v>
      </c>
      <c r="Q235" t="s">
        <v>544</v>
      </c>
      <c r="R235">
        <v>1</v>
      </c>
      <c r="S235">
        <v>6</v>
      </c>
      <c r="T235">
        <v>24.2</v>
      </c>
      <c r="U235">
        <v>8</v>
      </c>
      <c r="V235" t="s">
        <v>629</v>
      </c>
      <c r="X235" t="str">
        <f t="shared" si="3"/>
        <v>CCW5</v>
      </c>
      <c r="Y235">
        <f>VLOOKUP(X235,Mang_Elev!$Q:$R,2,FALSE)</f>
        <v>0.28999999165535001</v>
      </c>
    </row>
    <row r="236" spans="1:25" x14ac:dyDescent="0.25">
      <c r="A236" t="s">
        <v>463</v>
      </c>
      <c r="B236" s="2">
        <v>0.625</v>
      </c>
      <c r="C236" t="s">
        <v>624</v>
      </c>
      <c r="D236" t="s">
        <v>464</v>
      </c>
      <c r="E236" t="s">
        <v>227</v>
      </c>
      <c r="F236" t="s">
        <v>376</v>
      </c>
      <c r="G236">
        <v>5</v>
      </c>
      <c r="H236">
        <v>25</v>
      </c>
      <c r="I236">
        <v>48</v>
      </c>
      <c r="J236">
        <v>53</v>
      </c>
      <c r="K236">
        <v>0</v>
      </c>
      <c r="L236">
        <v>80</v>
      </c>
      <c r="M236" t="s">
        <v>29</v>
      </c>
      <c r="N236" t="s">
        <v>29</v>
      </c>
      <c r="O236" t="s">
        <v>29</v>
      </c>
      <c r="P236" t="s">
        <v>50</v>
      </c>
      <c r="Q236" t="s">
        <v>544</v>
      </c>
      <c r="R236">
        <v>1</v>
      </c>
      <c r="S236">
        <v>6</v>
      </c>
      <c r="T236">
        <v>20</v>
      </c>
      <c r="U236">
        <v>8</v>
      </c>
      <c r="V236" t="s">
        <v>629</v>
      </c>
      <c r="X236" t="str">
        <f t="shared" si="3"/>
        <v>CCW5</v>
      </c>
      <c r="Y236">
        <f>VLOOKUP(X236,Mang_Elev!$Q:$R,2,FALSE)</f>
        <v>0.28999999165535001</v>
      </c>
    </row>
    <row r="237" spans="1:25" x14ac:dyDescent="0.25">
      <c r="A237" t="s">
        <v>463</v>
      </c>
      <c r="B237" s="2">
        <v>0.625</v>
      </c>
      <c r="C237" t="s">
        <v>624</v>
      </c>
      <c r="D237" t="s">
        <v>464</v>
      </c>
      <c r="E237" t="s">
        <v>227</v>
      </c>
      <c r="F237" t="s">
        <v>376</v>
      </c>
      <c r="G237">
        <v>5</v>
      </c>
      <c r="H237">
        <v>25</v>
      </c>
      <c r="I237">
        <v>48</v>
      </c>
      <c r="J237">
        <v>53</v>
      </c>
      <c r="K237">
        <v>0</v>
      </c>
      <c r="L237">
        <v>80</v>
      </c>
      <c r="M237" t="s">
        <v>29</v>
      </c>
      <c r="N237" t="s">
        <v>29</v>
      </c>
      <c r="O237" t="s">
        <v>29</v>
      </c>
      <c r="P237" t="s">
        <v>50</v>
      </c>
      <c r="Q237" t="s">
        <v>544</v>
      </c>
      <c r="R237">
        <v>1</v>
      </c>
      <c r="S237">
        <v>6.1</v>
      </c>
      <c r="T237">
        <v>21.9</v>
      </c>
      <c r="U237">
        <v>8</v>
      </c>
      <c r="V237" t="s">
        <v>629</v>
      </c>
      <c r="X237" t="str">
        <f t="shared" si="3"/>
        <v>CCW5</v>
      </c>
      <c r="Y237">
        <f>VLOOKUP(X237,Mang_Elev!$Q:$R,2,FALSE)</f>
        <v>0.28999999165535001</v>
      </c>
    </row>
    <row r="238" spans="1:25" x14ac:dyDescent="0.25">
      <c r="A238" t="s">
        <v>463</v>
      </c>
      <c r="B238" s="2">
        <v>0.625</v>
      </c>
      <c r="C238" t="s">
        <v>624</v>
      </c>
      <c r="D238" t="s">
        <v>464</v>
      </c>
      <c r="E238" t="s">
        <v>227</v>
      </c>
      <c r="F238" t="s">
        <v>376</v>
      </c>
      <c r="G238">
        <v>5</v>
      </c>
      <c r="H238">
        <v>25</v>
      </c>
      <c r="I238">
        <v>48</v>
      </c>
      <c r="J238">
        <v>53</v>
      </c>
      <c r="K238">
        <v>0</v>
      </c>
      <c r="L238">
        <v>80</v>
      </c>
      <c r="M238" t="s">
        <v>29</v>
      </c>
      <c r="N238" t="s">
        <v>29</v>
      </c>
      <c r="O238" t="s">
        <v>29</v>
      </c>
      <c r="P238" t="s">
        <v>29</v>
      </c>
      <c r="Q238" t="s">
        <v>603</v>
      </c>
      <c r="R238">
        <v>7</v>
      </c>
      <c r="S238">
        <v>2.4</v>
      </c>
      <c r="T238">
        <v>45.1</v>
      </c>
      <c r="U238">
        <v>5</v>
      </c>
      <c r="V238" t="s">
        <v>629</v>
      </c>
      <c r="X238" t="str">
        <f t="shared" si="3"/>
        <v>CCW5</v>
      </c>
      <c r="Y238">
        <f>VLOOKUP(X238,Mang_Elev!$Q:$R,2,FALSE)</f>
        <v>0.28999999165535001</v>
      </c>
    </row>
    <row r="239" spans="1:25" x14ac:dyDescent="0.25">
      <c r="A239" t="s">
        <v>469</v>
      </c>
      <c r="B239" s="2">
        <v>0.51388888888888895</v>
      </c>
      <c r="C239" t="s">
        <v>420</v>
      </c>
      <c r="D239" t="s">
        <v>601</v>
      </c>
      <c r="E239" t="s">
        <v>227</v>
      </c>
      <c r="F239" t="s">
        <v>228</v>
      </c>
      <c r="G239">
        <v>2</v>
      </c>
      <c r="H239">
        <v>100</v>
      </c>
      <c r="I239">
        <v>38</v>
      </c>
      <c r="J239">
        <v>82</v>
      </c>
      <c r="K239">
        <v>0</v>
      </c>
      <c r="L239">
        <v>30</v>
      </c>
      <c r="M239" t="s">
        <v>29</v>
      </c>
      <c r="N239" t="s">
        <v>29</v>
      </c>
      <c r="O239" t="s">
        <v>29</v>
      </c>
      <c r="P239" t="s">
        <v>50</v>
      </c>
      <c r="Q239" t="s">
        <v>544</v>
      </c>
      <c r="R239">
        <v>1</v>
      </c>
      <c r="S239">
        <v>5.2</v>
      </c>
      <c r="T239">
        <v>18.8</v>
      </c>
      <c r="U239">
        <v>5.5</v>
      </c>
      <c r="V239" t="s">
        <v>630</v>
      </c>
      <c r="X239" t="str">
        <f t="shared" si="3"/>
        <v>DLW2</v>
      </c>
      <c r="Y239">
        <f>VLOOKUP(X239,Mang_Elev!$Q:$R,2,FALSE)</f>
        <v>0.36299999999999999</v>
      </c>
    </row>
    <row r="240" spans="1:25" x14ac:dyDescent="0.25">
      <c r="A240" t="s">
        <v>469</v>
      </c>
      <c r="B240" s="2">
        <v>0.51388888888888895</v>
      </c>
      <c r="C240" t="s">
        <v>420</v>
      </c>
      <c r="D240" t="s">
        <v>601</v>
      </c>
      <c r="E240" t="s">
        <v>227</v>
      </c>
      <c r="F240" t="s">
        <v>228</v>
      </c>
      <c r="G240">
        <v>2</v>
      </c>
      <c r="H240">
        <v>100</v>
      </c>
      <c r="I240">
        <v>38</v>
      </c>
      <c r="J240">
        <v>82</v>
      </c>
      <c r="K240">
        <v>0</v>
      </c>
      <c r="L240">
        <v>30</v>
      </c>
      <c r="M240" t="s">
        <v>29</v>
      </c>
      <c r="N240" t="s">
        <v>29</v>
      </c>
      <c r="O240" t="s">
        <v>29</v>
      </c>
      <c r="P240" t="s">
        <v>50</v>
      </c>
      <c r="Q240" t="s">
        <v>544</v>
      </c>
      <c r="R240">
        <v>7</v>
      </c>
      <c r="S240">
        <v>12</v>
      </c>
      <c r="T240">
        <v>89</v>
      </c>
      <c r="U240">
        <v>6</v>
      </c>
      <c r="V240" t="s">
        <v>630</v>
      </c>
      <c r="X240" t="str">
        <f t="shared" si="3"/>
        <v>DLW2</v>
      </c>
      <c r="Y240">
        <f>VLOOKUP(X240,Mang_Elev!$Q:$R,2,FALSE)</f>
        <v>0.36299999999999999</v>
      </c>
    </row>
    <row r="241" spans="1:25" x14ac:dyDescent="0.25">
      <c r="A241" t="s">
        <v>469</v>
      </c>
      <c r="B241" s="2">
        <v>0.51388888888888895</v>
      </c>
      <c r="C241" t="s">
        <v>420</v>
      </c>
      <c r="D241" t="s">
        <v>601</v>
      </c>
      <c r="E241" t="s">
        <v>227</v>
      </c>
      <c r="F241" t="s">
        <v>228</v>
      </c>
      <c r="G241">
        <v>2</v>
      </c>
      <c r="H241">
        <v>100</v>
      </c>
      <c r="I241">
        <v>38</v>
      </c>
      <c r="J241">
        <v>82</v>
      </c>
      <c r="K241">
        <v>0</v>
      </c>
      <c r="L241">
        <v>30</v>
      </c>
      <c r="M241" t="s">
        <v>29</v>
      </c>
      <c r="N241" t="s">
        <v>29</v>
      </c>
      <c r="O241" t="s">
        <v>29</v>
      </c>
      <c r="P241" t="s">
        <v>50</v>
      </c>
      <c r="Q241" t="s">
        <v>544</v>
      </c>
      <c r="R241">
        <v>1</v>
      </c>
      <c r="S241">
        <v>4.8</v>
      </c>
      <c r="T241">
        <v>20.8</v>
      </c>
      <c r="U241">
        <v>5.4</v>
      </c>
      <c r="V241" t="s">
        <v>630</v>
      </c>
      <c r="X241" t="str">
        <f t="shared" si="3"/>
        <v>DLW2</v>
      </c>
      <c r="Y241">
        <f>VLOOKUP(X241,Mang_Elev!$Q:$R,2,FALSE)</f>
        <v>0.36299999999999999</v>
      </c>
    </row>
    <row r="242" spans="1:25" x14ac:dyDescent="0.25">
      <c r="A242" t="s">
        <v>469</v>
      </c>
      <c r="B242" s="2">
        <v>0.51388888888888895</v>
      </c>
      <c r="C242" t="s">
        <v>420</v>
      </c>
      <c r="D242" t="s">
        <v>601</v>
      </c>
      <c r="E242" t="s">
        <v>227</v>
      </c>
      <c r="F242" t="s">
        <v>228</v>
      </c>
      <c r="G242">
        <v>2</v>
      </c>
      <c r="H242">
        <v>100</v>
      </c>
      <c r="I242">
        <v>38</v>
      </c>
      <c r="J242">
        <v>82</v>
      </c>
      <c r="K242">
        <v>0</v>
      </c>
      <c r="L242">
        <v>30</v>
      </c>
      <c r="M242" t="s">
        <v>29</v>
      </c>
      <c r="N242" t="s">
        <v>29</v>
      </c>
      <c r="O242" t="s">
        <v>29</v>
      </c>
      <c r="P242" t="s">
        <v>50</v>
      </c>
      <c r="Q242" t="s">
        <v>544</v>
      </c>
      <c r="R242">
        <v>1</v>
      </c>
      <c r="S242">
        <v>4.5999999999999996</v>
      </c>
      <c r="T242">
        <v>20</v>
      </c>
      <c r="U242">
        <v>5.4</v>
      </c>
      <c r="V242" t="s">
        <v>630</v>
      </c>
      <c r="X242" t="str">
        <f t="shared" si="3"/>
        <v>DLW2</v>
      </c>
      <c r="Y242">
        <f>VLOOKUP(X242,Mang_Elev!$Q:$R,2,FALSE)</f>
        <v>0.36299999999999999</v>
      </c>
    </row>
    <row r="243" spans="1:25" x14ac:dyDescent="0.25">
      <c r="A243" t="s">
        <v>469</v>
      </c>
      <c r="B243" s="2">
        <v>0.51388888888888895</v>
      </c>
      <c r="C243" t="s">
        <v>420</v>
      </c>
      <c r="D243" t="s">
        <v>601</v>
      </c>
      <c r="E243" t="s">
        <v>227</v>
      </c>
      <c r="F243" t="s">
        <v>228</v>
      </c>
      <c r="G243">
        <v>2</v>
      </c>
      <c r="H243">
        <v>100</v>
      </c>
      <c r="I243">
        <v>38</v>
      </c>
      <c r="J243">
        <v>82</v>
      </c>
      <c r="K243">
        <v>0</v>
      </c>
      <c r="L243">
        <v>30</v>
      </c>
      <c r="M243" t="s">
        <v>29</v>
      </c>
      <c r="N243" t="s">
        <v>29</v>
      </c>
      <c r="O243" t="s">
        <v>29</v>
      </c>
      <c r="P243" t="s">
        <v>50</v>
      </c>
      <c r="Q243" t="s">
        <v>544</v>
      </c>
      <c r="R243">
        <v>2</v>
      </c>
      <c r="S243">
        <v>3</v>
      </c>
      <c r="T243">
        <v>16</v>
      </c>
      <c r="U243">
        <v>4.4000000000000004</v>
      </c>
      <c r="V243" t="s">
        <v>630</v>
      </c>
      <c r="X243" t="str">
        <f t="shared" si="3"/>
        <v>DLW2</v>
      </c>
      <c r="Y243">
        <f>VLOOKUP(X243,Mang_Elev!$Q:$R,2,FALSE)</f>
        <v>0.36299999999999999</v>
      </c>
    </row>
    <row r="244" spans="1:25" x14ac:dyDescent="0.25">
      <c r="A244" t="s">
        <v>469</v>
      </c>
      <c r="B244" s="2">
        <v>0.59097222222222223</v>
      </c>
      <c r="C244" t="s">
        <v>420</v>
      </c>
      <c r="D244" t="s">
        <v>601</v>
      </c>
      <c r="E244" t="s">
        <v>227</v>
      </c>
      <c r="F244" t="s">
        <v>228</v>
      </c>
      <c r="G244">
        <v>3</v>
      </c>
      <c r="H244">
        <v>100</v>
      </c>
      <c r="I244">
        <v>23</v>
      </c>
      <c r="J244">
        <v>162</v>
      </c>
      <c r="K244">
        <v>0</v>
      </c>
      <c r="L244">
        <v>20</v>
      </c>
      <c r="M244" t="s">
        <v>29</v>
      </c>
      <c r="N244" t="s">
        <v>29</v>
      </c>
      <c r="O244" t="s">
        <v>29</v>
      </c>
      <c r="P244" t="s">
        <v>50</v>
      </c>
      <c r="Q244" t="s">
        <v>544</v>
      </c>
      <c r="R244">
        <v>1</v>
      </c>
      <c r="S244">
        <v>2.5</v>
      </c>
      <c r="T244">
        <v>18</v>
      </c>
      <c r="U244">
        <v>3.6</v>
      </c>
      <c r="V244" t="s">
        <v>631</v>
      </c>
      <c r="X244" t="str">
        <f t="shared" si="3"/>
        <v>DLW3</v>
      </c>
      <c r="Y244">
        <f>VLOOKUP(X244,Mang_Elev!$Q:$R,2,FALSE)</f>
        <v>0.29199999999999998</v>
      </c>
    </row>
    <row r="245" spans="1:25" x14ac:dyDescent="0.25">
      <c r="A245" t="s">
        <v>469</v>
      </c>
      <c r="B245" s="2">
        <v>0.59097222222222223</v>
      </c>
      <c r="C245" t="s">
        <v>420</v>
      </c>
      <c r="D245" t="s">
        <v>601</v>
      </c>
      <c r="E245" t="s">
        <v>227</v>
      </c>
      <c r="F245" t="s">
        <v>228</v>
      </c>
      <c r="G245">
        <v>3</v>
      </c>
      <c r="H245">
        <v>100</v>
      </c>
      <c r="I245">
        <v>23</v>
      </c>
      <c r="J245">
        <v>162</v>
      </c>
      <c r="K245">
        <v>0</v>
      </c>
      <c r="L245">
        <v>20</v>
      </c>
      <c r="M245" t="s">
        <v>29</v>
      </c>
      <c r="N245" t="s">
        <v>29</v>
      </c>
      <c r="O245" t="s">
        <v>29</v>
      </c>
      <c r="P245" t="s">
        <v>50</v>
      </c>
      <c r="Q245" t="s">
        <v>544</v>
      </c>
      <c r="R245">
        <v>4</v>
      </c>
      <c r="S245">
        <v>6</v>
      </c>
      <c r="T245">
        <v>33</v>
      </c>
      <c r="U245">
        <v>4.3</v>
      </c>
      <c r="V245" t="s">
        <v>631</v>
      </c>
      <c r="X245" t="str">
        <f t="shared" si="3"/>
        <v>DLW3</v>
      </c>
      <c r="Y245">
        <f>VLOOKUP(X245,Mang_Elev!$Q:$R,2,FALSE)</f>
        <v>0.29199999999999998</v>
      </c>
    </row>
    <row r="246" spans="1:25" x14ac:dyDescent="0.25">
      <c r="A246" t="s">
        <v>469</v>
      </c>
      <c r="B246" s="2">
        <v>0.59097222222222223</v>
      </c>
      <c r="C246" t="s">
        <v>420</v>
      </c>
      <c r="D246" t="s">
        <v>601</v>
      </c>
      <c r="E246" t="s">
        <v>227</v>
      </c>
      <c r="F246" t="s">
        <v>228</v>
      </c>
      <c r="G246">
        <v>3</v>
      </c>
      <c r="H246">
        <v>100</v>
      </c>
      <c r="I246">
        <v>23</v>
      </c>
      <c r="J246">
        <v>162</v>
      </c>
      <c r="K246">
        <v>0</v>
      </c>
      <c r="L246">
        <v>20</v>
      </c>
      <c r="M246" t="s">
        <v>29</v>
      </c>
      <c r="N246" t="s">
        <v>29</v>
      </c>
      <c r="O246" t="s">
        <v>29</v>
      </c>
      <c r="P246" t="s">
        <v>50</v>
      </c>
      <c r="Q246" t="s">
        <v>544</v>
      </c>
      <c r="R246">
        <v>1</v>
      </c>
      <c r="S246">
        <v>4.5</v>
      </c>
      <c r="T246">
        <v>19.899999999999999</v>
      </c>
      <c r="U246">
        <v>4.0999999999999996</v>
      </c>
      <c r="V246" t="s">
        <v>631</v>
      </c>
      <c r="X246" t="str">
        <f t="shared" si="3"/>
        <v>DLW3</v>
      </c>
      <c r="Y246">
        <f>VLOOKUP(X246,Mang_Elev!$Q:$R,2,FALSE)</f>
        <v>0.29199999999999998</v>
      </c>
    </row>
    <row r="247" spans="1:25" x14ac:dyDescent="0.25">
      <c r="A247" t="s">
        <v>469</v>
      </c>
      <c r="B247" s="2">
        <v>0.59097222222222223</v>
      </c>
      <c r="C247" t="s">
        <v>420</v>
      </c>
      <c r="D247" t="s">
        <v>601</v>
      </c>
      <c r="E247" t="s">
        <v>227</v>
      </c>
      <c r="F247" t="s">
        <v>228</v>
      </c>
      <c r="G247">
        <v>3</v>
      </c>
      <c r="H247">
        <v>100</v>
      </c>
      <c r="I247">
        <v>23</v>
      </c>
      <c r="J247">
        <v>162</v>
      </c>
      <c r="K247">
        <v>0</v>
      </c>
      <c r="L247">
        <v>20</v>
      </c>
      <c r="M247" t="s">
        <v>29</v>
      </c>
      <c r="N247" t="s">
        <v>29</v>
      </c>
      <c r="O247" t="s">
        <v>29</v>
      </c>
      <c r="P247" t="s">
        <v>50</v>
      </c>
      <c r="Q247" t="s">
        <v>544</v>
      </c>
      <c r="R247">
        <v>3</v>
      </c>
      <c r="S247">
        <v>5.3</v>
      </c>
      <c r="T247">
        <v>34.9</v>
      </c>
      <c r="U247">
        <v>4.5</v>
      </c>
      <c r="V247" t="s">
        <v>631</v>
      </c>
      <c r="X247" t="str">
        <f t="shared" si="3"/>
        <v>DLW3</v>
      </c>
      <c r="Y247">
        <f>VLOOKUP(X247,Mang_Elev!$Q:$R,2,FALSE)</f>
        <v>0.29199999999999998</v>
      </c>
    </row>
    <row r="248" spans="1:25" x14ac:dyDescent="0.25">
      <c r="A248" t="s">
        <v>469</v>
      </c>
      <c r="B248" s="2">
        <v>0.59097222222222223</v>
      </c>
      <c r="C248" t="s">
        <v>420</v>
      </c>
      <c r="D248" t="s">
        <v>601</v>
      </c>
      <c r="E248" t="s">
        <v>227</v>
      </c>
      <c r="F248" t="s">
        <v>228</v>
      </c>
      <c r="G248">
        <v>3</v>
      </c>
      <c r="H248">
        <v>100</v>
      </c>
      <c r="I248">
        <v>23</v>
      </c>
      <c r="J248">
        <v>162</v>
      </c>
      <c r="K248">
        <v>0</v>
      </c>
      <c r="L248">
        <v>20</v>
      </c>
      <c r="M248" t="s">
        <v>29</v>
      </c>
      <c r="N248" t="s">
        <v>29</v>
      </c>
      <c r="O248" t="s">
        <v>29</v>
      </c>
      <c r="P248" t="s">
        <v>50</v>
      </c>
      <c r="Q248" t="s">
        <v>544</v>
      </c>
      <c r="R248">
        <v>4</v>
      </c>
      <c r="S248">
        <v>3.9</v>
      </c>
      <c r="T248">
        <v>23</v>
      </c>
      <c r="U248">
        <v>4.4000000000000004</v>
      </c>
      <c r="V248" t="s">
        <v>631</v>
      </c>
      <c r="X248" t="str">
        <f t="shared" si="3"/>
        <v>DLW3</v>
      </c>
      <c r="Y248">
        <f>VLOOKUP(X248,Mang_Elev!$Q:$R,2,FALSE)</f>
        <v>0.29199999999999998</v>
      </c>
    </row>
    <row r="249" spans="1:25" x14ac:dyDescent="0.25">
      <c r="A249" t="s">
        <v>469</v>
      </c>
      <c r="B249" s="2">
        <v>0.59097222222222223</v>
      </c>
      <c r="C249" t="s">
        <v>420</v>
      </c>
      <c r="D249" t="s">
        <v>601</v>
      </c>
      <c r="E249" t="s">
        <v>227</v>
      </c>
      <c r="F249" t="s">
        <v>228</v>
      </c>
      <c r="G249">
        <v>3</v>
      </c>
      <c r="H249">
        <v>100</v>
      </c>
      <c r="I249">
        <v>23</v>
      </c>
      <c r="J249">
        <v>162</v>
      </c>
      <c r="K249">
        <v>0</v>
      </c>
      <c r="L249">
        <v>20</v>
      </c>
      <c r="M249" t="s">
        <v>29</v>
      </c>
      <c r="N249" t="s">
        <v>50</v>
      </c>
      <c r="O249" t="s">
        <v>29</v>
      </c>
      <c r="P249" t="s">
        <v>29</v>
      </c>
      <c r="Q249" t="s">
        <v>599</v>
      </c>
      <c r="R249">
        <v>1</v>
      </c>
      <c r="S249">
        <v>1.8</v>
      </c>
      <c r="T249">
        <v>19.8</v>
      </c>
      <c r="U249">
        <v>1.8</v>
      </c>
      <c r="V249" t="s">
        <v>631</v>
      </c>
      <c r="X249" t="str">
        <f t="shared" si="3"/>
        <v>DLW3</v>
      </c>
      <c r="Y249">
        <f>VLOOKUP(X249,Mang_Elev!$Q:$R,2,FALSE)</f>
        <v>0.29199999999999998</v>
      </c>
    </row>
    <row r="250" spans="1:25" x14ac:dyDescent="0.25">
      <c r="A250" t="s">
        <v>469</v>
      </c>
      <c r="B250" s="2">
        <v>0.62083333333333335</v>
      </c>
      <c r="C250" t="s">
        <v>420</v>
      </c>
      <c r="D250" t="s">
        <v>601</v>
      </c>
      <c r="E250" t="s">
        <v>227</v>
      </c>
      <c r="F250" t="s">
        <v>228</v>
      </c>
      <c r="G250">
        <v>4</v>
      </c>
      <c r="H250">
        <v>100</v>
      </c>
      <c r="I250">
        <v>11</v>
      </c>
      <c r="J250">
        <v>194</v>
      </c>
      <c r="K250">
        <v>0</v>
      </c>
      <c r="L250">
        <v>18</v>
      </c>
      <c r="M250" t="s">
        <v>29</v>
      </c>
      <c r="N250" t="s">
        <v>29</v>
      </c>
      <c r="O250" t="s">
        <v>29</v>
      </c>
      <c r="P250" t="s">
        <v>50</v>
      </c>
      <c r="Q250" t="s">
        <v>544</v>
      </c>
      <c r="R250">
        <v>4</v>
      </c>
      <c r="S250">
        <v>6</v>
      </c>
      <c r="T250">
        <v>29.8</v>
      </c>
      <c r="U250">
        <v>5</v>
      </c>
      <c r="V250" t="s">
        <v>632</v>
      </c>
      <c r="X250" t="str">
        <f t="shared" si="3"/>
        <v>DLW4</v>
      </c>
      <c r="Y250">
        <f>VLOOKUP(X250,Mang_Elev!$Q:$R,2,FALSE)</f>
        <v>0.27900000000000003</v>
      </c>
    </row>
    <row r="251" spans="1:25" x14ac:dyDescent="0.25">
      <c r="A251" t="s">
        <v>469</v>
      </c>
      <c r="B251" s="2">
        <v>0.62083333333333335</v>
      </c>
      <c r="C251" t="s">
        <v>420</v>
      </c>
      <c r="D251" t="s">
        <v>601</v>
      </c>
      <c r="E251" t="s">
        <v>227</v>
      </c>
      <c r="F251" t="s">
        <v>228</v>
      </c>
      <c r="G251">
        <v>4</v>
      </c>
      <c r="H251">
        <v>100</v>
      </c>
      <c r="I251">
        <v>11</v>
      </c>
      <c r="J251">
        <v>194</v>
      </c>
      <c r="K251">
        <v>0</v>
      </c>
      <c r="L251">
        <v>18</v>
      </c>
      <c r="M251" t="s">
        <v>29</v>
      </c>
      <c r="N251" t="s">
        <v>29</v>
      </c>
      <c r="O251" t="s">
        <v>29</v>
      </c>
      <c r="P251" t="s">
        <v>50</v>
      </c>
      <c r="Q251" t="s">
        <v>544</v>
      </c>
      <c r="R251">
        <v>9</v>
      </c>
      <c r="S251">
        <v>20.8</v>
      </c>
      <c r="T251">
        <v>52</v>
      </c>
      <c r="U251">
        <v>4.9000000000000004</v>
      </c>
      <c r="V251" t="s">
        <v>632</v>
      </c>
      <c r="X251" t="str">
        <f t="shared" si="3"/>
        <v>DLW4</v>
      </c>
      <c r="Y251">
        <f>VLOOKUP(X251,Mang_Elev!$Q:$R,2,FALSE)</f>
        <v>0.27900000000000003</v>
      </c>
    </row>
    <row r="252" spans="1:25" x14ac:dyDescent="0.25">
      <c r="A252" t="s">
        <v>469</v>
      </c>
      <c r="B252" s="2">
        <v>0.62083333333333335</v>
      </c>
      <c r="C252" t="s">
        <v>420</v>
      </c>
      <c r="D252" t="s">
        <v>601</v>
      </c>
      <c r="E252" t="s">
        <v>227</v>
      </c>
      <c r="F252" t="s">
        <v>228</v>
      </c>
      <c r="G252">
        <v>4</v>
      </c>
      <c r="H252">
        <v>100</v>
      </c>
      <c r="I252">
        <v>11</v>
      </c>
      <c r="J252">
        <v>194</v>
      </c>
      <c r="K252">
        <v>0</v>
      </c>
      <c r="L252">
        <v>18</v>
      </c>
      <c r="M252" t="s">
        <v>29</v>
      </c>
      <c r="N252" t="s">
        <v>29</v>
      </c>
      <c r="O252" t="s">
        <v>29</v>
      </c>
      <c r="P252" t="s">
        <v>50</v>
      </c>
      <c r="Q252" t="s">
        <v>544</v>
      </c>
      <c r="R252">
        <v>9</v>
      </c>
      <c r="S252">
        <v>4</v>
      </c>
      <c r="T252">
        <v>44.7</v>
      </c>
      <c r="U252">
        <v>3.4</v>
      </c>
      <c r="V252" t="s">
        <v>632</v>
      </c>
      <c r="X252" t="str">
        <f t="shared" si="3"/>
        <v>DLW4</v>
      </c>
      <c r="Y252">
        <f>VLOOKUP(X252,Mang_Elev!$Q:$R,2,FALSE)</f>
        <v>0.27900000000000003</v>
      </c>
    </row>
    <row r="253" spans="1:25" x14ac:dyDescent="0.25">
      <c r="A253" t="s">
        <v>469</v>
      </c>
      <c r="B253" s="2">
        <v>0.62083333333333335</v>
      </c>
      <c r="C253" t="s">
        <v>420</v>
      </c>
      <c r="D253" t="s">
        <v>601</v>
      </c>
      <c r="E253" t="s">
        <v>227</v>
      </c>
      <c r="F253" t="s">
        <v>228</v>
      </c>
      <c r="G253">
        <v>4</v>
      </c>
      <c r="H253">
        <v>100</v>
      </c>
      <c r="I253">
        <v>11</v>
      </c>
      <c r="J253">
        <v>194</v>
      </c>
      <c r="K253">
        <v>0</v>
      </c>
      <c r="L253">
        <v>18</v>
      </c>
      <c r="M253" t="s">
        <v>29</v>
      </c>
      <c r="N253" t="s">
        <v>29</v>
      </c>
      <c r="O253" t="s">
        <v>29</v>
      </c>
      <c r="P253" t="s">
        <v>50</v>
      </c>
      <c r="Q253" t="s">
        <v>544</v>
      </c>
      <c r="R253">
        <v>1</v>
      </c>
      <c r="S253">
        <v>3.3</v>
      </c>
      <c r="T253">
        <v>13.9</v>
      </c>
      <c r="U253">
        <v>4.5999999999999996</v>
      </c>
      <c r="V253" t="s">
        <v>632</v>
      </c>
      <c r="X253" t="str">
        <f t="shared" si="3"/>
        <v>DLW4</v>
      </c>
      <c r="Y253">
        <f>VLOOKUP(X253,Mang_Elev!$Q:$R,2,FALSE)</f>
        <v>0.27900000000000003</v>
      </c>
    </row>
    <row r="254" spans="1:25" x14ac:dyDescent="0.25">
      <c r="A254" t="s">
        <v>469</v>
      </c>
      <c r="B254" s="2">
        <v>0.62083333333333335</v>
      </c>
      <c r="C254" t="s">
        <v>420</v>
      </c>
      <c r="D254" t="s">
        <v>601</v>
      </c>
      <c r="E254" t="s">
        <v>227</v>
      </c>
      <c r="F254" t="s">
        <v>228</v>
      </c>
      <c r="G254">
        <v>4</v>
      </c>
      <c r="H254">
        <v>100</v>
      </c>
      <c r="I254">
        <v>11</v>
      </c>
      <c r="J254">
        <v>194</v>
      </c>
      <c r="K254">
        <v>0</v>
      </c>
      <c r="L254">
        <v>18</v>
      </c>
      <c r="M254" t="s">
        <v>29</v>
      </c>
      <c r="N254" t="s">
        <v>29</v>
      </c>
      <c r="O254" t="s">
        <v>29</v>
      </c>
      <c r="P254" t="s">
        <v>50</v>
      </c>
      <c r="Q254" t="s">
        <v>544</v>
      </c>
      <c r="R254">
        <v>4</v>
      </c>
      <c r="S254">
        <v>5.5</v>
      </c>
      <c r="T254">
        <v>31</v>
      </c>
      <c r="U254">
        <v>4.4000000000000004</v>
      </c>
      <c r="V254" t="s">
        <v>632</v>
      </c>
      <c r="X254" t="str">
        <f t="shared" si="3"/>
        <v>DLW4</v>
      </c>
      <c r="Y254">
        <f>VLOOKUP(X254,Mang_Elev!$Q:$R,2,FALSE)</f>
        <v>0.27900000000000003</v>
      </c>
    </row>
    <row r="255" spans="1:25" x14ac:dyDescent="0.25">
      <c r="A255" t="s">
        <v>469</v>
      </c>
      <c r="B255" s="2">
        <v>0.65277777777777779</v>
      </c>
      <c r="C255" t="s">
        <v>420</v>
      </c>
      <c r="D255" t="s">
        <v>601</v>
      </c>
      <c r="E255" t="s">
        <v>227</v>
      </c>
      <c r="F255" t="s">
        <v>228</v>
      </c>
      <c r="G255">
        <v>5</v>
      </c>
      <c r="H255">
        <v>100</v>
      </c>
      <c r="I255">
        <v>30</v>
      </c>
      <c r="J255">
        <v>119</v>
      </c>
      <c r="K255">
        <v>0</v>
      </c>
      <c r="L255">
        <v>30</v>
      </c>
      <c r="M255" t="s">
        <v>29</v>
      </c>
      <c r="N255" t="s">
        <v>29</v>
      </c>
      <c r="O255" t="s">
        <v>29</v>
      </c>
      <c r="P255" t="s">
        <v>50</v>
      </c>
      <c r="Q255" t="s">
        <v>544</v>
      </c>
      <c r="R255">
        <v>2</v>
      </c>
      <c r="S255">
        <v>3.9</v>
      </c>
      <c r="T255">
        <v>20.100000000000001</v>
      </c>
      <c r="U255">
        <v>4.4000000000000004</v>
      </c>
      <c r="V255" t="s">
        <v>622</v>
      </c>
      <c r="X255" t="str">
        <f t="shared" si="3"/>
        <v>DLW5</v>
      </c>
      <c r="Y255">
        <f>VLOOKUP(X255,Mang_Elev!$Q:$R,2,FALSE)</f>
        <v>-0.191</v>
      </c>
    </row>
    <row r="256" spans="1:25" x14ac:dyDescent="0.25">
      <c r="A256" t="s">
        <v>469</v>
      </c>
      <c r="B256" s="2">
        <v>0.65277777777777779</v>
      </c>
      <c r="C256" t="s">
        <v>420</v>
      </c>
      <c r="D256" t="s">
        <v>601</v>
      </c>
      <c r="E256" t="s">
        <v>227</v>
      </c>
      <c r="F256" t="s">
        <v>228</v>
      </c>
      <c r="G256">
        <v>5</v>
      </c>
      <c r="H256">
        <v>100</v>
      </c>
      <c r="I256">
        <v>30</v>
      </c>
      <c r="J256">
        <v>119</v>
      </c>
      <c r="K256">
        <v>0</v>
      </c>
      <c r="L256">
        <v>30</v>
      </c>
      <c r="M256" t="s">
        <v>29</v>
      </c>
      <c r="N256" t="s">
        <v>29</v>
      </c>
      <c r="O256" t="s">
        <v>29</v>
      </c>
      <c r="P256" t="s">
        <v>50</v>
      </c>
      <c r="Q256" t="s">
        <v>544</v>
      </c>
      <c r="R256">
        <v>4</v>
      </c>
      <c r="S256">
        <v>10</v>
      </c>
      <c r="T256">
        <v>62</v>
      </c>
      <c r="U256">
        <v>6.4</v>
      </c>
      <c r="V256" t="s">
        <v>622</v>
      </c>
      <c r="X256" t="str">
        <f t="shared" si="3"/>
        <v>DLW5</v>
      </c>
      <c r="Y256">
        <f>VLOOKUP(X256,Mang_Elev!$Q:$R,2,FALSE)</f>
        <v>-0.191</v>
      </c>
    </row>
    <row r="257" spans="1:25" x14ac:dyDescent="0.25">
      <c r="A257" t="s">
        <v>469</v>
      </c>
      <c r="B257" s="2">
        <v>0.65277777777777779</v>
      </c>
      <c r="C257" t="s">
        <v>420</v>
      </c>
      <c r="D257" t="s">
        <v>601</v>
      </c>
      <c r="E257" t="s">
        <v>227</v>
      </c>
      <c r="F257" t="s">
        <v>228</v>
      </c>
      <c r="G257">
        <v>5</v>
      </c>
      <c r="H257">
        <v>100</v>
      </c>
      <c r="I257">
        <v>30</v>
      </c>
      <c r="J257">
        <v>119</v>
      </c>
      <c r="K257">
        <v>0</v>
      </c>
      <c r="L257">
        <v>30</v>
      </c>
      <c r="M257" t="s">
        <v>29</v>
      </c>
      <c r="N257" t="s">
        <v>29</v>
      </c>
      <c r="O257" t="s">
        <v>29</v>
      </c>
      <c r="P257" t="s">
        <v>50</v>
      </c>
      <c r="Q257" t="s">
        <v>544</v>
      </c>
      <c r="R257">
        <v>6</v>
      </c>
      <c r="S257">
        <v>9.6999999999999993</v>
      </c>
      <c r="T257">
        <v>63.5</v>
      </c>
      <c r="U257">
        <v>6.4</v>
      </c>
      <c r="V257" t="s">
        <v>622</v>
      </c>
      <c r="X257" t="str">
        <f t="shared" si="3"/>
        <v>DLW5</v>
      </c>
      <c r="Y257">
        <f>VLOOKUP(X257,Mang_Elev!$Q:$R,2,FALSE)</f>
        <v>-0.191</v>
      </c>
    </row>
    <row r="258" spans="1:25" x14ac:dyDescent="0.25">
      <c r="A258" t="s">
        <v>469</v>
      </c>
      <c r="B258" s="2">
        <v>0.65277777777777779</v>
      </c>
      <c r="C258" t="s">
        <v>420</v>
      </c>
      <c r="D258" t="s">
        <v>601</v>
      </c>
      <c r="E258" t="s">
        <v>227</v>
      </c>
      <c r="F258" t="s">
        <v>228</v>
      </c>
      <c r="G258">
        <v>5</v>
      </c>
      <c r="H258">
        <v>100</v>
      </c>
      <c r="I258">
        <v>30</v>
      </c>
      <c r="J258">
        <v>119</v>
      </c>
      <c r="K258">
        <v>0</v>
      </c>
      <c r="L258">
        <v>30</v>
      </c>
      <c r="M258" t="s">
        <v>29</v>
      </c>
      <c r="N258" t="s">
        <v>29</v>
      </c>
      <c r="O258" t="s">
        <v>29</v>
      </c>
      <c r="P258" t="s">
        <v>50</v>
      </c>
      <c r="Q258" t="s">
        <v>544</v>
      </c>
      <c r="R258">
        <v>3</v>
      </c>
      <c r="S258">
        <v>5.2</v>
      </c>
      <c r="T258">
        <v>25.2</v>
      </c>
      <c r="U258">
        <v>4.5</v>
      </c>
      <c r="V258" t="s">
        <v>622</v>
      </c>
      <c r="X258" t="str">
        <f t="shared" si="3"/>
        <v>DLW5</v>
      </c>
      <c r="Y258">
        <f>VLOOKUP(X258,Mang_Elev!$Q:$R,2,FALSE)</f>
        <v>-0.191</v>
      </c>
    </row>
    <row r="259" spans="1:25" x14ac:dyDescent="0.25">
      <c r="A259" t="s">
        <v>469</v>
      </c>
      <c r="B259" s="2">
        <v>0.65277777777777779</v>
      </c>
      <c r="C259" t="s">
        <v>420</v>
      </c>
      <c r="D259" t="s">
        <v>601</v>
      </c>
      <c r="E259" t="s">
        <v>227</v>
      </c>
      <c r="F259" t="s">
        <v>228</v>
      </c>
      <c r="G259">
        <v>5</v>
      </c>
      <c r="H259">
        <v>100</v>
      </c>
      <c r="I259">
        <v>30</v>
      </c>
      <c r="J259">
        <v>119</v>
      </c>
      <c r="K259">
        <v>0</v>
      </c>
      <c r="L259">
        <v>30</v>
      </c>
      <c r="M259" t="s">
        <v>29</v>
      </c>
      <c r="N259" t="s">
        <v>29</v>
      </c>
      <c r="O259" t="s">
        <v>29</v>
      </c>
      <c r="P259" t="s">
        <v>50</v>
      </c>
      <c r="Q259" t="s">
        <v>544</v>
      </c>
      <c r="R259">
        <v>1</v>
      </c>
      <c r="S259">
        <v>3.1</v>
      </c>
      <c r="T259">
        <v>12.5</v>
      </c>
      <c r="U259">
        <v>4.0999999999999996</v>
      </c>
      <c r="V259" t="s">
        <v>622</v>
      </c>
      <c r="X259" t="str">
        <f t="shared" ref="X259:X314" si="4">_xlfn.CONCAT(F259,G259)</f>
        <v>DLW5</v>
      </c>
      <c r="Y259">
        <f>VLOOKUP(X259,Mang_Elev!$Q:$R,2,FALSE)</f>
        <v>-0.191</v>
      </c>
    </row>
    <row r="260" spans="1:25" x14ac:dyDescent="0.25">
      <c r="A260" t="s">
        <v>471</v>
      </c>
      <c r="B260" s="2">
        <v>0.6743055555555556</v>
      </c>
      <c r="C260" t="s">
        <v>420</v>
      </c>
      <c r="D260" t="s">
        <v>633</v>
      </c>
      <c r="E260" t="s">
        <v>227</v>
      </c>
      <c r="F260" t="s">
        <v>404</v>
      </c>
      <c r="G260">
        <v>3</v>
      </c>
      <c r="H260">
        <v>25</v>
      </c>
      <c r="I260">
        <v>38</v>
      </c>
      <c r="J260">
        <v>23</v>
      </c>
      <c r="K260">
        <v>0</v>
      </c>
      <c r="L260">
        <v>85</v>
      </c>
      <c r="M260" t="s">
        <v>29</v>
      </c>
      <c r="N260" t="s">
        <v>29</v>
      </c>
      <c r="O260" t="s">
        <v>29</v>
      </c>
      <c r="P260" t="s">
        <v>50</v>
      </c>
      <c r="Q260" t="s">
        <v>544</v>
      </c>
      <c r="R260">
        <v>2</v>
      </c>
      <c r="S260">
        <v>2.5</v>
      </c>
      <c r="T260">
        <v>19.899999999999999</v>
      </c>
      <c r="U260">
        <v>4.0999999999999996</v>
      </c>
      <c r="V260" t="s">
        <v>634</v>
      </c>
      <c r="X260" t="str">
        <f t="shared" si="4"/>
        <v>YCW3</v>
      </c>
      <c r="Y260">
        <f>VLOOKUP(X260,Mang_Elev!$Q:$R,2,FALSE)</f>
        <v>-3.9E-2</v>
      </c>
    </row>
    <row r="261" spans="1:25" x14ac:dyDescent="0.25">
      <c r="A261" t="s">
        <v>471</v>
      </c>
      <c r="B261" s="2">
        <v>0.6743055555555556</v>
      </c>
      <c r="C261" t="s">
        <v>420</v>
      </c>
      <c r="D261" t="s">
        <v>633</v>
      </c>
      <c r="E261" t="s">
        <v>227</v>
      </c>
      <c r="F261" t="s">
        <v>404</v>
      </c>
      <c r="G261">
        <v>3</v>
      </c>
      <c r="H261">
        <v>25</v>
      </c>
      <c r="I261">
        <v>38</v>
      </c>
      <c r="J261">
        <v>23</v>
      </c>
      <c r="K261">
        <v>0</v>
      </c>
      <c r="L261">
        <v>85</v>
      </c>
      <c r="M261" t="s">
        <v>29</v>
      </c>
      <c r="N261" t="s">
        <v>29</v>
      </c>
      <c r="O261" t="s">
        <v>29</v>
      </c>
      <c r="P261" t="s">
        <v>50</v>
      </c>
      <c r="Q261" t="s">
        <v>544</v>
      </c>
      <c r="R261">
        <v>1</v>
      </c>
      <c r="S261">
        <v>3.4</v>
      </c>
      <c r="T261">
        <v>19</v>
      </c>
      <c r="U261">
        <f>2.44+1.87</f>
        <v>4.3100000000000005</v>
      </c>
      <c r="V261" t="s">
        <v>634</v>
      </c>
      <c r="X261" t="str">
        <f t="shared" si="4"/>
        <v>YCW3</v>
      </c>
      <c r="Y261">
        <f>VLOOKUP(X261,Mang_Elev!$Q:$R,2,FALSE)</f>
        <v>-3.9E-2</v>
      </c>
    </row>
    <row r="262" spans="1:25" x14ac:dyDescent="0.25">
      <c r="A262" t="s">
        <v>471</v>
      </c>
      <c r="B262" s="2">
        <v>0.6743055555555556</v>
      </c>
      <c r="C262" t="s">
        <v>420</v>
      </c>
      <c r="D262" t="s">
        <v>633</v>
      </c>
      <c r="E262" t="s">
        <v>227</v>
      </c>
      <c r="F262" t="s">
        <v>404</v>
      </c>
      <c r="G262">
        <v>3</v>
      </c>
      <c r="H262">
        <v>25</v>
      </c>
      <c r="I262">
        <v>38</v>
      </c>
      <c r="J262">
        <v>23</v>
      </c>
      <c r="K262">
        <v>0</v>
      </c>
      <c r="L262">
        <v>85</v>
      </c>
      <c r="M262" t="s">
        <v>29</v>
      </c>
      <c r="N262" t="s">
        <v>29</v>
      </c>
      <c r="O262" t="s">
        <v>29</v>
      </c>
      <c r="P262" t="s">
        <v>50</v>
      </c>
      <c r="Q262" t="s">
        <v>544</v>
      </c>
      <c r="R262">
        <v>3</v>
      </c>
      <c r="S262">
        <v>3.8</v>
      </c>
      <c r="T262">
        <v>73</v>
      </c>
      <c r="U262">
        <f>2.44+1.93</f>
        <v>4.37</v>
      </c>
      <c r="V262" t="s">
        <v>634</v>
      </c>
      <c r="X262" t="str">
        <f t="shared" si="4"/>
        <v>YCW3</v>
      </c>
      <c r="Y262">
        <f>VLOOKUP(X262,Mang_Elev!$Q:$R,2,FALSE)</f>
        <v>-3.9E-2</v>
      </c>
    </row>
    <row r="263" spans="1:25" x14ac:dyDescent="0.25">
      <c r="A263" t="s">
        <v>471</v>
      </c>
      <c r="B263" s="2">
        <v>0.6743055555555556</v>
      </c>
      <c r="C263" t="s">
        <v>420</v>
      </c>
      <c r="D263" t="s">
        <v>633</v>
      </c>
      <c r="E263" t="s">
        <v>227</v>
      </c>
      <c r="F263" t="s">
        <v>404</v>
      </c>
      <c r="G263">
        <v>3</v>
      </c>
      <c r="H263">
        <v>25</v>
      </c>
      <c r="I263">
        <v>38</v>
      </c>
      <c r="J263">
        <v>23</v>
      </c>
      <c r="K263">
        <v>0</v>
      </c>
      <c r="L263">
        <v>85</v>
      </c>
      <c r="M263" t="s">
        <v>29</v>
      </c>
      <c r="N263" t="s">
        <v>29</v>
      </c>
      <c r="O263" t="s">
        <v>29</v>
      </c>
      <c r="P263" t="s">
        <v>50</v>
      </c>
      <c r="Q263" t="s">
        <v>544</v>
      </c>
      <c r="R263">
        <v>1</v>
      </c>
      <c r="S263">
        <v>3.2</v>
      </c>
      <c r="T263">
        <v>30</v>
      </c>
      <c r="U263">
        <v>4.54</v>
      </c>
      <c r="V263" t="s">
        <v>634</v>
      </c>
      <c r="X263" t="str">
        <f t="shared" si="4"/>
        <v>YCW3</v>
      </c>
      <c r="Y263">
        <f>VLOOKUP(X263,Mang_Elev!$Q:$R,2,FALSE)</f>
        <v>-3.9E-2</v>
      </c>
    </row>
    <row r="264" spans="1:25" x14ac:dyDescent="0.25">
      <c r="A264" t="s">
        <v>471</v>
      </c>
      <c r="B264" s="2">
        <v>0.6743055555555556</v>
      </c>
      <c r="C264" t="s">
        <v>420</v>
      </c>
      <c r="D264" t="s">
        <v>633</v>
      </c>
      <c r="E264" t="s">
        <v>227</v>
      </c>
      <c r="F264" t="s">
        <v>404</v>
      </c>
      <c r="G264">
        <v>3</v>
      </c>
      <c r="H264">
        <v>25</v>
      </c>
      <c r="I264">
        <v>38</v>
      </c>
      <c r="J264">
        <v>23</v>
      </c>
      <c r="K264">
        <v>0</v>
      </c>
      <c r="L264">
        <v>85</v>
      </c>
      <c r="M264" t="s">
        <v>29</v>
      </c>
      <c r="N264" t="s">
        <v>29</v>
      </c>
      <c r="O264" t="s">
        <v>29</v>
      </c>
      <c r="P264" t="s">
        <v>50</v>
      </c>
      <c r="Q264" t="s">
        <v>544</v>
      </c>
      <c r="R264">
        <v>1</v>
      </c>
      <c r="S264">
        <v>2.5</v>
      </c>
      <c r="T264">
        <v>15</v>
      </c>
      <c r="U264">
        <f>2.44+1.91</f>
        <v>4.3499999999999996</v>
      </c>
      <c r="V264" t="s">
        <v>634</v>
      </c>
      <c r="X264" t="str">
        <f t="shared" si="4"/>
        <v>YCW3</v>
      </c>
      <c r="Y264">
        <f>VLOOKUP(X264,Mang_Elev!$Q:$R,2,FALSE)</f>
        <v>-3.9E-2</v>
      </c>
    </row>
    <row r="265" spans="1:25" x14ac:dyDescent="0.25">
      <c r="A265" t="s">
        <v>471</v>
      </c>
      <c r="B265" s="2">
        <v>0.6958333333333333</v>
      </c>
      <c r="C265" t="s">
        <v>420</v>
      </c>
      <c r="D265" t="s">
        <v>633</v>
      </c>
      <c r="E265" t="s">
        <v>227</v>
      </c>
      <c r="F265" t="s">
        <v>404</v>
      </c>
      <c r="G265">
        <v>4</v>
      </c>
      <c r="H265">
        <v>25</v>
      </c>
      <c r="I265">
        <v>27</v>
      </c>
      <c r="J265">
        <v>10</v>
      </c>
      <c r="K265">
        <v>0</v>
      </c>
      <c r="L265">
        <v>40</v>
      </c>
      <c r="M265" t="s">
        <v>29</v>
      </c>
      <c r="N265" t="s">
        <v>29</v>
      </c>
      <c r="O265" t="s">
        <v>29</v>
      </c>
      <c r="P265" t="s">
        <v>50</v>
      </c>
      <c r="Q265" t="s">
        <v>544</v>
      </c>
      <c r="R265">
        <v>1</v>
      </c>
      <c r="S265">
        <v>2.8</v>
      </c>
      <c r="T265">
        <v>12.6</v>
      </c>
      <c r="U265">
        <v>3.14</v>
      </c>
      <c r="V265" t="s">
        <v>635</v>
      </c>
      <c r="X265" t="str">
        <f t="shared" si="4"/>
        <v>YCW4</v>
      </c>
      <c r="Y265">
        <f>VLOOKUP(X265,Mang_Elev!$Q:$R,2,FALSE)</f>
        <v>0.104</v>
      </c>
    </row>
    <row r="266" spans="1:25" x14ac:dyDescent="0.25">
      <c r="A266" t="s">
        <v>471</v>
      </c>
      <c r="B266" s="2">
        <v>0.6958333333333333</v>
      </c>
      <c r="C266" t="s">
        <v>420</v>
      </c>
      <c r="D266" t="s">
        <v>633</v>
      </c>
      <c r="E266" t="s">
        <v>227</v>
      </c>
      <c r="F266" t="s">
        <v>404</v>
      </c>
      <c r="G266">
        <v>4</v>
      </c>
      <c r="H266">
        <v>25</v>
      </c>
      <c r="I266">
        <v>27</v>
      </c>
      <c r="J266">
        <v>10</v>
      </c>
      <c r="K266">
        <v>0</v>
      </c>
      <c r="L266">
        <v>40</v>
      </c>
      <c r="M266" t="s">
        <v>29</v>
      </c>
      <c r="N266" t="s">
        <v>29</v>
      </c>
      <c r="O266" t="s">
        <v>29</v>
      </c>
      <c r="P266" t="s">
        <v>50</v>
      </c>
      <c r="Q266" t="s">
        <v>544</v>
      </c>
      <c r="R266">
        <v>1</v>
      </c>
      <c r="S266">
        <v>2.8</v>
      </c>
      <c r="T266">
        <v>16.5</v>
      </c>
      <c r="U266">
        <f>2.44+1.91</f>
        <v>4.3499999999999996</v>
      </c>
      <c r="V266" t="s">
        <v>635</v>
      </c>
      <c r="X266" t="str">
        <f t="shared" si="4"/>
        <v>YCW4</v>
      </c>
      <c r="Y266">
        <f>VLOOKUP(X266,Mang_Elev!$Q:$R,2,FALSE)</f>
        <v>0.104</v>
      </c>
    </row>
    <row r="267" spans="1:25" x14ac:dyDescent="0.25">
      <c r="A267" t="s">
        <v>471</v>
      </c>
      <c r="B267" s="2">
        <v>0.6958333333333333</v>
      </c>
      <c r="C267" t="s">
        <v>420</v>
      </c>
      <c r="D267" t="s">
        <v>633</v>
      </c>
      <c r="E267" t="s">
        <v>227</v>
      </c>
      <c r="F267" t="s">
        <v>404</v>
      </c>
      <c r="G267">
        <v>4</v>
      </c>
      <c r="H267">
        <v>25</v>
      </c>
      <c r="I267">
        <v>27</v>
      </c>
      <c r="J267">
        <v>10</v>
      </c>
      <c r="K267">
        <v>0</v>
      </c>
      <c r="L267">
        <v>40</v>
      </c>
      <c r="M267" t="s">
        <v>29</v>
      </c>
      <c r="N267" t="s">
        <v>29</v>
      </c>
      <c r="O267" t="s">
        <v>29</v>
      </c>
      <c r="P267" t="s">
        <v>50</v>
      </c>
      <c r="Q267" t="s">
        <v>544</v>
      </c>
      <c r="R267">
        <v>2</v>
      </c>
      <c r="S267">
        <v>2.7</v>
      </c>
      <c r="T267">
        <v>14.1</v>
      </c>
      <c r="U267">
        <v>3.64</v>
      </c>
      <c r="V267" t="s">
        <v>635</v>
      </c>
      <c r="X267" t="str">
        <f t="shared" si="4"/>
        <v>YCW4</v>
      </c>
      <c r="Y267">
        <f>VLOOKUP(X267,Mang_Elev!$Q:$R,2,FALSE)</f>
        <v>0.104</v>
      </c>
    </row>
    <row r="268" spans="1:25" x14ac:dyDescent="0.25">
      <c r="A268" t="s">
        <v>471</v>
      </c>
      <c r="B268" s="2">
        <v>0.6958333333333333</v>
      </c>
      <c r="C268" t="s">
        <v>420</v>
      </c>
      <c r="D268" t="s">
        <v>633</v>
      </c>
      <c r="E268" t="s">
        <v>227</v>
      </c>
      <c r="F268" t="s">
        <v>404</v>
      </c>
      <c r="G268">
        <v>4</v>
      </c>
      <c r="H268">
        <v>25</v>
      </c>
      <c r="I268">
        <v>27</v>
      </c>
      <c r="J268">
        <v>10</v>
      </c>
      <c r="K268">
        <v>0</v>
      </c>
      <c r="L268">
        <v>40</v>
      </c>
      <c r="M268" t="s">
        <v>29</v>
      </c>
      <c r="N268" t="s">
        <v>29</v>
      </c>
      <c r="O268" t="s">
        <v>29</v>
      </c>
      <c r="P268" t="s">
        <v>50</v>
      </c>
      <c r="Q268" t="s">
        <v>544</v>
      </c>
      <c r="R268">
        <v>1</v>
      </c>
      <c r="S268">
        <v>2.2999999999999998</v>
      </c>
      <c r="T268">
        <v>16.3</v>
      </c>
      <c r="U268">
        <v>3.51</v>
      </c>
      <c r="V268" t="s">
        <v>635</v>
      </c>
      <c r="X268" t="str">
        <f t="shared" si="4"/>
        <v>YCW4</v>
      </c>
      <c r="Y268">
        <f>VLOOKUP(X268,Mang_Elev!$Q:$R,2,FALSE)</f>
        <v>0.104</v>
      </c>
    </row>
    <row r="269" spans="1:25" x14ac:dyDescent="0.25">
      <c r="A269" t="s">
        <v>471</v>
      </c>
      <c r="B269" s="2">
        <v>0.6958333333333333</v>
      </c>
      <c r="C269" t="s">
        <v>420</v>
      </c>
      <c r="D269" t="s">
        <v>633</v>
      </c>
      <c r="E269" t="s">
        <v>227</v>
      </c>
      <c r="F269" t="s">
        <v>404</v>
      </c>
      <c r="G269">
        <v>4</v>
      </c>
      <c r="H269">
        <v>25</v>
      </c>
      <c r="I269">
        <v>27</v>
      </c>
      <c r="J269">
        <v>10</v>
      </c>
      <c r="K269">
        <v>0</v>
      </c>
      <c r="L269">
        <v>40</v>
      </c>
      <c r="M269" t="s">
        <v>29</v>
      </c>
      <c r="N269" t="s">
        <v>29</v>
      </c>
      <c r="O269" t="s">
        <v>29</v>
      </c>
      <c r="P269" t="s">
        <v>50</v>
      </c>
      <c r="Q269" t="s">
        <v>544</v>
      </c>
      <c r="R269">
        <v>1</v>
      </c>
      <c r="S269">
        <v>3.6</v>
      </c>
      <c r="T269">
        <v>20.2</v>
      </c>
      <c r="U269">
        <f>2.44+1.59</f>
        <v>4.03</v>
      </c>
      <c r="V269" t="s">
        <v>635</v>
      </c>
      <c r="X269" t="str">
        <f t="shared" si="4"/>
        <v>YCW4</v>
      </c>
      <c r="Y269">
        <f>VLOOKUP(X269,Mang_Elev!$Q:$R,2,FALSE)</f>
        <v>0.104</v>
      </c>
    </row>
    <row r="270" spans="1:25" x14ac:dyDescent="0.25">
      <c r="A270" t="s">
        <v>471</v>
      </c>
      <c r="B270" s="2">
        <v>0.58958333333333335</v>
      </c>
      <c r="C270" t="s">
        <v>420</v>
      </c>
      <c r="D270" t="s">
        <v>633</v>
      </c>
      <c r="E270" t="s">
        <v>227</v>
      </c>
      <c r="F270" t="s">
        <v>404</v>
      </c>
      <c r="G270">
        <v>1</v>
      </c>
      <c r="H270">
        <v>100</v>
      </c>
      <c r="I270">
        <v>26</v>
      </c>
      <c r="J270">
        <v>7</v>
      </c>
      <c r="K270">
        <v>0</v>
      </c>
      <c r="L270">
        <v>15</v>
      </c>
      <c r="M270" t="s">
        <v>29</v>
      </c>
      <c r="N270" t="s">
        <v>29</v>
      </c>
      <c r="O270" t="s">
        <v>29</v>
      </c>
      <c r="P270" t="s">
        <v>50</v>
      </c>
      <c r="Q270" t="s">
        <v>544</v>
      </c>
      <c r="R270">
        <v>2</v>
      </c>
      <c r="S270">
        <v>3.9</v>
      </c>
      <c r="T270">
        <v>34.4</v>
      </c>
      <c r="U270">
        <v>2.88</v>
      </c>
      <c r="V270" t="s">
        <v>636</v>
      </c>
      <c r="X270" t="str">
        <f t="shared" si="4"/>
        <v>YCW1</v>
      </c>
      <c r="Y270">
        <f>VLOOKUP(X270,Mang_Elev!$Q:$R,2,FALSE)</f>
        <v>-0.443</v>
      </c>
    </row>
    <row r="271" spans="1:25" x14ac:dyDescent="0.25">
      <c r="A271" t="s">
        <v>471</v>
      </c>
      <c r="B271" s="2">
        <v>0.58958333333333335</v>
      </c>
      <c r="C271" t="s">
        <v>420</v>
      </c>
      <c r="D271" t="s">
        <v>633</v>
      </c>
      <c r="E271" t="s">
        <v>227</v>
      </c>
      <c r="F271" t="s">
        <v>404</v>
      </c>
      <c r="G271">
        <v>1</v>
      </c>
      <c r="H271">
        <v>100</v>
      </c>
      <c r="I271">
        <v>26</v>
      </c>
      <c r="J271">
        <v>7</v>
      </c>
      <c r="K271">
        <v>0</v>
      </c>
      <c r="L271">
        <v>15</v>
      </c>
      <c r="M271" t="s">
        <v>29</v>
      </c>
      <c r="N271" t="s">
        <v>29</v>
      </c>
      <c r="O271" t="s">
        <v>29</v>
      </c>
      <c r="P271" t="s">
        <v>50</v>
      </c>
      <c r="Q271" t="s">
        <v>544</v>
      </c>
      <c r="R271">
        <v>3</v>
      </c>
      <c r="S271">
        <v>4</v>
      </c>
      <c r="T271">
        <v>25</v>
      </c>
      <c r="U271">
        <v>3.93</v>
      </c>
      <c r="V271" t="s">
        <v>636</v>
      </c>
      <c r="X271" t="str">
        <f t="shared" si="4"/>
        <v>YCW1</v>
      </c>
      <c r="Y271">
        <f>VLOOKUP(X271,Mang_Elev!$Q:$R,2,FALSE)</f>
        <v>-0.443</v>
      </c>
    </row>
    <row r="272" spans="1:25" x14ac:dyDescent="0.25">
      <c r="A272" t="s">
        <v>471</v>
      </c>
      <c r="B272" s="2">
        <v>0.58958333333333335</v>
      </c>
      <c r="C272" t="s">
        <v>420</v>
      </c>
      <c r="D272" t="s">
        <v>633</v>
      </c>
      <c r="E272" t="s">
        <v>227</v>
      </c>
      <c r="F272" t="s">
        <v>404</v>
      </c>
      <c r="G272">
        <v>1</v>
      </c>
      <c r="H272">
        <v>100</v>
      </c>
      <c r="I272">
        <v>26</v>
      </c>
      <c r="J272">
        <v>7</v>
      </c>
      <c r="K272">
        <v>0</v>
      </c>
      <c r="L272">
        <v>15</v>
      </c>
      <c r="M272" t="s">
        <v>29</v>
      </c>
      <c r="N272" t="s">
        <v>29</v>
      </c>
      <c r="O272" t="s">
        <v>29</v>
      </c>
      <c r="P272" t="s">
        <v>50</v>
      </c>
      <c r="Q272" t="s">
        <v>544</v>
      </c>
      <c r="R272">
        <v>2</v>
      </c>
      <c r="S272">
        <v>2.5</v>
      </c>
      <c r="T272">
        <v>22.3</v>
      </c>
      <c r="U272">
        <v>3.33</v>
      </c>
      <c r="V272" t="s">
        <v>636</v>
      </c>
      <c r="X272" t="str">
        <f t="shared" si="4"/>
        <v>YCW1</v>
      </c>
      <c r="Y272">
        <f>VLOOKUP(X272,Mang_Elev!$Q:$R,2,FALSE)</f>
        <v>-0.443</v>
      </c>
    </row>
    <row r="273" spans="1:25" x14ac:dyDescent="0.25">
      <c r="A273" t="s">
        <v>471</v>
      </c>
      <c r="B273" s="2">
        <v>0.58958333333333335</v>
      </c>
      <c r="C273" t="s">
        <v>420</v>
      </c>
      <c r="D273" t="s">
        <v>633</v>
      </c>
      <c r="E273" t="s">
        <v>227</v>
      </c>
      <c r="F273" t="s">
        <v>404</v>
      </c>
      <c r="G273">
        <v>1</v>
      </c>
      <c r="H273">
        <v>100</v>
      </c>
      <c r="I273">
        <v>26</v>
      </c>
      <c r="J273">
        <v>7</v>
      </c>
      <c r="K273">
        <v>0</v>
      </c>
      <c r="L273">
        <v>15</v>
      </c>
      <c r="M273" t="s">
        <v>29</v>
      </c>
      <c r="N273" t="s">
        <v>29</v>
      </c>
      <c r="O273" t="s">
        <v>29</v>
      </c>
      <c r="P273" t="s">
        <v>50</v>
      </c>
      <c r="Q273" t="s">
        <v>544</v>
      </c>
      <c r="R273">
        <v>3</v>
      </c>
      <c r="S273">
        <v>3.5</v>
      </c>
      <c r="T273">
        <v>19</v>
      </c>
      <c r="U273">
        <v>2.9</v>
      </c>
      <c r="V273" t="s">
        <v>636</v>
      </c>
      <c r="X273" t="str">
        <f t="shared" si="4"/>
        <v>YCW1</v>
      </c>
      <c r="Y273">
        <f>VLOOKUP(X273,Mang_Elev!$Q:$R,2,FALSE)</f>
        <v>-0.443</v>
      </c>
    </row>
    <row r="274" spans="1:25" x14ac:dyDescent="0.25">
      <c r="A274" t="s">
        <v>471</v>
      </c>
      <c r="B274" s="2">
        <v>0.58958333333333335</v>
      </c>
      <c r="C274" t="s">
        <v>420</v>
      </c>
      <c r="D274" t="s">
        <v>633</v>
      </c>
      <c r="E274" t="s">
        <v>227</v>
      </c>
      <c r="F274" t="s">
        <v>404</v>
      </c>
      <c r="G274">
        <v>1</v>
      </c>
      <c r="H274">
        <v>100</v>
      </c>
      <c r="I274">
        <v>26</v>
      </c>
      <c r="J274">
        <v>7</v>
      </c>
      <c r="K274">
        <v>0</v>
      </c>
      <c r="L274">
        <v>15</v>
      </c>
      <c r="M274" t="s">
        <v>29</v>
      </c>
      <c r="N274" t="s">
        <v>29</v>
      </c>
      <c r="O274" t="s">
        <v>29</v>
      </c>
      <c r="P274" t="s">
        <v>50</v>
      </c>
      <c r="Q274" t="s">
        <v>544</v>
      </c>
      <c r="R274">
        <v>1</v>
      </c>
      <c r="S274">
        <v>3.5</v>
      </c>
      <c r="T274">
        <v>15.6</v>
      </c>
      <c r="U274">
        <v>3.04</v>
      </c>
      <c r="V274" t="s">
        <v>636</v>
      </c>
      <c r="W274" t="s">
        <v>637</v>
      </c>
      <c r="X274" t="str">
        <f t="shared" si="4"/>
        <v>YCW1</v>
      </c>
      <c r="Y274">
        <f>VLOOKUP(X274,Mang_Elev!$Q:$R,2,FALSE)</f>
        <v>-0.443</v>
      </c>
    </row>
    <row r="275" spans="1:25" x14ac:dyDescent="0.25">
      <c r="A275" t="s">
        <v>471</v>
      </c>
      <c r="B275" s="2">
        <v>0.62777777777777777</v>
      </c>
      <c r="C275" t="s">
        <v>420</v>
      </c>
      <c r="D275" t="s">
        <v>633</v>
      </c>
      <c r="E275" t="s">
        <v>227</v>
      </c>
      <c r="F275" t="s">
        <v>404</v>
      </c>
      <c r="G275">
        <v>2</v>
      </c>
      <c r="H275">
        <v>100</v>
      </c>
      <c r="I275">
        <v>23</v>
      </c>
      <c r="J275">
        <v>6</v>
      </c>
      <c r="K275">
        <v>0</v>
      </c>
      <c r="L275">
        <v>30</v>
      </c>
      <c r="M275" t="s">
        <v>29</v>
      </c>
      <c r="N275" t="s">
        <v>29</v>
      </c>
      <c r="O275" t="s">
        <v>29</v>
      </c>
      <c r="P275" t="s">
        <v>50</v>
      </c>
      <c r="Q275" t="s">
        <v>544</v>
      </c>
      <c r="R275">
        <v>4</v>
      </c>
      <c r="S275">
        <v>3.6</v>
      </c>
      <c r="T275">
        <v>26</v>
      </c>
      <c r="U275">
        <f>0.58+2.44</f>
        <v>3.02</v>
      </c>
      <c r="V275" t="s">
        <v>638</v>
      </c>
      <c r="X275" t="str">
        <f t="shared" si="4"/>
        <v>YCW2</v>
      </c>
      <c r="Y275">
        <f>VLOOKUP(X275,Mang_Elev!$Q:$R,2,FALSE)</f>
        <v>4.5999999999999999E-2</v>
      </c>
    </row>
    <row r="276" spans="1:25" x14ac:dyDescent="0.25">
      <c r="A276" t="s">
        <v>471</v>
      </c>
      <c r="B276" s="2">
        <v>0.62777777777777777</v>
      </c>
      <c r="C276" t="s">
        <v>420</v>
      </c>
      <c r="D276" t="s">
        <v>633</v>
      </c>
      <c r="E276" t="s">
        <v>227</v>
      </c>
      <c r="F276" t="s">
        <v>404</v>
      </c>
      <c r="G276">
        <v>2</v>
      </c>
      <c r="H276">
        <v>100</v>
      </c>
      <c r="I276">
        <v>23</v>
      </c>
      <c r="J276">
        <v>6</v>
      </c>
      <c r="K276">
        <v>0</v>
      </c>
      <c r="L276">
        <v>30</v>
      </c>
      <c r="M276" t="s">
        <v>29</v>
      </c>
      <c r="N276" t="s">
        <v>29</v>
      </c>
      <c r="O276" t="s">
        <v>29</v>
      </c>
      <c r="P276" t="s">
        <v>50</v>
      </c>
      <c r="Q276" t="s">
        <v>544</v>
      </c>
      <c r="R276">
        <v>6</v>
      </c>
      <c r="S276">
        <v>4</v>
      </c>
      <c r="T276">
        <v>28.4</v>
      </c>
      <c r="U276">
        <f>0.94+2.44</f>
        <v>3.38</v>
      </c>
      <c r="V276" t="s">
        <v>638</v>
      </c>
      <c r="X276" t="str">
        <f t="shared" si="4"/>
        <v>YCW2</v>
      </c>
      <c r="Y276">
        <f>VLOOKUP(X276,Mang_Elev!$Q:$R,2,FALSE)</f>
        <v>4.5999999999999999E-2</v>
      </c>
    </row>
    <row r="277" spans="1:25" x14ac:dyDescent="0.25">
      <c r="A277" t="s">
        <v>471</v>
      </c>
      <c r="B277" s="2">
        <v>0.62777777777777777</v>
      </c>
      <c r="C277" t="s">
        <v>420</v>
      </c>
      <c r="D277" t="s">
        <v>633</v>
      </c>
      <c r="E277" t="s">
        <v>227</v>
      </c>
      <c r="F277" t="s">
        <v>404</v>
      </c>
      <c r="G277">
        <v>2</v>
      </c>
      <c r="H277">
        <v>100</v>
      </c>
      <c r="I277">
        <v>23</v>
      </c>
      <c r="J277">
        <v>6</v>
      </c>
      <c r="K277">
        <v>0</v>
      </c>
      <c r="L277">
        <v>30</v>
      </c>
      <c r="M277" t="s">
        <v>29</v>
      </c>
      <c r="N277" t="s">
        <v>29</v>
      </c>
      <c r="O277" t="s">
        <v>29</v>
      </c>
      <c r="P277" t="s">
        <v>50</v>
      </c>
      <c r="Q277" t="s">
        <v>544</v>
      </c>
      <c r="R277">
        <v>2</v>
      </c>
      <c r="S277">
        <v>4.0999999999999996</v>
      </c>
      <c r="T277">
        <v>21.2</v>
      </c>
      <c r="U277">
        <v>3.69</v>
      </c>
      <c r="V277" t="s">
        <v>638</v>
      </c>
      <c r="X277" t="str">
        <f t="shared" si="4"/>
        <v>YCW2</v>
      </c>
      <c r="Y277">
        <f>VLOOKUP(X277,Mang_Elev!$Q:$R,2,FALSE)</f>
        <v>4.5999999999999999E-2</v>
      </c>
    </row>
    <row r="278" spans="1:25" x14ac:dyDescent="0.25">
      <c r="A278" t="s">
        <v>471</v>
      </c>
      <c r="B278" s="2">
        <v>0.62777777777777777</v>
      </c>
      <c r="C278" t="s">
        <v>420</v>
      </c>
      <c r="D278" t="s">
        <v>633</v>
      </c>
      <c r="E278" t="s">
        <v>227</v>
      </c>
      <c r="F278" t="s">
        <v>404</v>
      </c>
      <c r="G278">
        <v>2</v>
      </c>
      <c r="H278">
        <v>100</v>
      </c>
      <c r="I278">
        <v>23</v>
      </c>
      <c r="J278">
        <v>6</v>
      </c>
      <c r="K278">
        <v>0</v>
      </c>
      <c r="L278">
        <v>30</v>
      </c>
      <c r="M278" t="s">
        <v>29</v>
      </c>
      <c r="N278" t="s">
        <v>29</v>
      </c>
      <c r="O278" t="s">
        <v>29</v>
      </c>
      <c r="P278" t="s">
        <v>50</v>
      </c>
      <c r="Q278" t="s">
        <v>544</v>
      </c>
      <c r="R278">
        <v>1</v>
      </c>
      <c r="S278">
        <v>3.1</v>
      </c>
      <c r="T278">
        <v>15.8</v>
      </c>
      <c r="U278">
        <v>3.1</v>
      </c>
      <c r="V278" t="s">
        <v>638</v>
      </c>
      <c r="X278" t="str">
        <f t="shared" si="4"/>
        <v>YCW2</v>
      </c>
      <c r="Y278">
        <f>VLOOKUP(X278,Mang_Elev!$Q:$R,2,FALSE)</f>
        <v>4.5999999999999999E-2</v>
      </c>
    </row>
    <row r="279" spans="1:25" x14ac:dyDescent="0.25">
      <c r="A279" t="s">
        <v>471</v>
      </c>
      <c r="B279" s="2">
        <v>0.62777777777777777</v>
      </c>
      <c r="C279" t="s">
        <v>420</v>
      </c>
      <c r="D279" t="s">
        <v>633</v>
      </c>
      <c r="E279" t="s">
        <v>227</v>
      </c>
      <c r="F279" t="s">
        <v>404</v>
      </c>
      <c r="G279">
        <v>2</v>
      </c>
      <c r="H279">
        <v>100</v>
      </c>
      <c r="I279">
        <v>23</v>
      </c>
      <c r="J279">
        <v>6</v>
      </c>
      <c r="K279">
        <v>0</v>
      </c>
      <c r="L279">
        <v>30</v>
      </c>
      <c r="M279" t="s">
        <v>29</v>
      </c>
      <c r="N279" t="s">
        <v>29</v>
      </c>
      <c r="O279" t="s">
        <v>29</v>
      </c>
      <c r="P279" t="s">
        <v>50</v>
      </c>
      <c r="Q279" t="s">
        <v>544</v>
      </c>
      <c r="R279">
        <v>2</v>
      </c>
      <c r="S279">
        <v>6.3</v>
      </c>
      <c r="T279">
        <v>29.7</v>
      </c>
      <c r="U279">
        <v>3.94</v>
      </c>
      <c r="V279" t="s">
        <v>638</v>
      </c>
      <c r="X279" t="str">
        <f t="shared" si="4"/>
        <v>YCW2</v>
      </c>
      <c r="Y279">
        <f>VLOOKUP(X279,Mang_Elev!$Q:$R,2,FALSE)</f>
        <v>4.5999999999999999E-2</v>
      </c>
    </row>
    <row r="280" spans="1:25" x14ac:dyDescent="0.25">
      <c r="A280" t="s">
        <v>471</v>
      </c>
      <c r="B280" s="2">
        <v>0.62777777777777777</v>
      </c>
      <c r="C280" t="s">
        <v>420</v>
      </c>
      <c r="D280" t="s">
        <v>633</v>
      </c>
      <c r="E280" t="s">
        <v>227</v>
      </c>
      <c r="F280" t="s">
        <v>404</v>
      </c>
      <c r="G280">
        <v>2</v>
      </c>
      <c r="H280">
        <v>100</v>
      </c>
      <c r="I280">
        <v>23</v>
      </c>
      <c r="J280">
        <v>6</v>
      </c>
      <c r="K280">
        <v>0</v>
      </c>
      <c r="L280">
        <v>30</v>
      </c>
      <c r="M280" t="s">
        <v>50</v>
      </c>
      <c r="N280" t="s">
        <v>29</v>
      </c>
      <c r="O280" t="s">
        <v>29</v>
      </c>
      <c r="P280" t="s">
        <v>29</v>
      </c>
      <c r="Q280" t="s">
        <v>603</v>
      </c>
      <c r="R280">
        <v>1</v>
      </c>
      <c r="S280">
        <v>1.5</v>
      </c>
      <c r="T280">
        <v>9.9</v>
      </c>
      <c r="U280">
        <v>2.4</v>
      </c>
      <c r="V280" t="s">
        <v>638</v>
      </c>
      <c r="X280" t="str">
        <f t="shared" si="4"/>
        <v>YCW2</v>
      </c>
      <c r="Y280">
        <f>VLOOKUP(X280,Mang_Elev!$Q:$R,2,FALSE)</f>
        <v>4.5999999999999999E-2</v>
      </c>
    </row>
    <row r="281" spans="1:25" x14ac:dyDescent="0.25">
      <c r="A281" t="s">
        <v>471</v>
      </c>
      <c r="B281" s="2">
        <v>0.62777777777777777</v>
      </c>
      <c r="C281" t="s">
        <v>420</v>
      </c>
      <c r="D281" t="s">
        <v>633</v>
      </c>
      <c r="E281" t="s">
        <v>227</v>
      </c>
      <c r="F281" t="s">
        <v>404</v>
      </c>
      <c r="G281">
        <v>2</v>
      </c>
      <c r="H281">
        <v>100</v>
      </c>
      <c r="I281">
        <v>23</v>
      </c>
      <c r="J281">
        <v>6</v>
      </c>
      <c r="K281">
        <v>0</v>
      </c>
      <c r="L281">
        <v>30</v>
      </c>
      <c r="M281" t="s">
        <v>50</v>
      </c>
      <c r="N281" t="s">
        <v>29</v>
      </c>
      <c r="O281" t="s">
        <v>29</v>
      </c>
      <c r="P281" t="s">
        <v>29</v>
      </c>
      <c r="Q281" t="s">
        <v>603</v>
      </c>
      <c r="R281">
        <v>1</v>
      </c>
      <c r="S281">
        <v>1.4</v>
      </c>
      <c r="T281">
        <v>10.8</v>
      </c>
      <c r="U281">
        <v>2.1</v>
      </c>
      <c r="V281" t="s">
        <v>638</v>
      </c>
      <c r="X281" t="str">
        <f t="shared" si="4"/>
        <v>YCW2</v>
      </c>
      <c r="Y281">
        <f>VLOOKUP(X281,Mang_Elev!$Q:$R,2,FALSE)</f>
        <v>4.5999999999999999E-2</v>
      </c>
    </row>
    <row r="282" spans="1:25" x14ac:dyDescent="0.25">
      <c r="A282" t="s">
        <v>471</v>
      </c>
      <c r="B282" s="2">
        <v>0.62777777777777777</v>
      </c>
      <c r="C282" t="s">
        <v>420</v>
      </c>
      <c r="D282" t="s">
        <v>633</v>
      </c>
      <c r="E282" t="s">
        <v>227</v>
      </c>
      <c r="F282" t="s">
        <v>404</v>
      </c>
      <c r="G282">
        <v>2</v>
      </c>
      <c r="H282">
        <v>100</v>
      </c>
      <c r="I282">
        <v>23</v>
      </c>
      <c r="J282">
        <v>6</v>
      </c>
      <c r="K282">
        <v>0</v>
      </c>
      <c r="L282">
        <v>30</v>
      </c>
      <c r="M282" t="s">
        <v>50</v>
      </c>
      <c r="N282" t="s">
        <v>29</v>
      </c>
      <c r="O282" t="s">
        <v>29</v>
      </c>
      <c r="P282" t="s">
        <v>29</v>
      </c>
      <c r="Q282" t="s">
        <v>603</v>
      </c>
      <c r="R282">
        <v>1</v>
      </c>
      <c r="S282">
        <v>1.1000000000000001</v>
      </c>
      <c r="T282">
        <v>17.399999999999999</v>
      </c>
      <c r="U282">
        <v>2.12</v>
      </c>
      <c r="V282" t="s">
        <v>638</v>
      </c>
      <c r="X282" t="str">
        <f t="shared" si="4"/>
        <v>YCW2</v>
      </c>
      <c r="Y282">
        <f>VLOOKUP(X282,Mang_Elev!$Q:$R,2,FALSE)</f>
        <v>4.5999999999999999E-2</v>
      </c>
    </row>
    <row r="283" spans="1:25" x14ac:dyDescent="0.25">
      <c r="A283" t="s">
        <v>471</v>
      </c>
      <c r="B283" s="2">
        <v>0.62777777777777777</v>
      </c>
      <c r="C283" t="s">
        <v>420</v>
      </c>
      <c r="D283" t="s">
        <v>633</v>
      </c>
      <c r="E283" t="s">
        <v>227</v>
      </c>
      <c r="F283" t="s">
        <v>404</v>
      </c>
      <c r="G283">
        <v>2</v>
      </c>
      <c r="H283">
        <v>100</v>
      </c>
      <c r="I283">
        <v>23</v>
      </c>
      <c r="J283">
        <v>6</v>
      </c>
      <c r="K283">
        <v>0</v>
      </c>
      <c r="L283">
        <v>30</v>
      </c>
      <c r="M283" t="s">
        <v>50</v>
      </c>
      <c r="N283" t="s">
        <v>29</v>
      </c>
      <c r="O283" t="s">
        <v>29</v>
      </c>
      <c r="P283" t="s">
        <v>29</v>
      </c>
      <c r="Q283" t="s">
        <v>603</v>
      </c>
      <c r="R283">
        <v>2</v>
      </c>
      <c r="S283">
        <v>1.1000000000000001</v>
      </c>
      <c r="T283">
        <v>26</v>
      </c>
      <c r="U283">
        <v>1.2</v>
      </c>
      <c r="V283" t="s">
        <v>638</v>
      </c>
      <c r="W283" t="s">
        <v>639</v>
      </c>
      <c r="X283" t="str">
        <f t="shared" si="4"/>
        <v>YCW2</v>
      </c>
      <c r="Y283">
        <f>VLOOKUP(X283,Mang_Elev!$Q:$R,2,FALSE)</f>
        <v>4.5999999999999999E-2</v>
      </c>
    </row>
    <row r="284" spans="1:25" x14ac:dyDescent="0.25">
      <c r="A284" t="s">
        <v>471</v>
      </c>
      <c r="B284" s="2">
        <v>0.62777777777777777</v>
      </c>
      <c r="C284" t="s">
        <v>420</v>
      </c>
      <c r="D284" t="s">
        <v>633</v>
      </c>
      <c r="E284" t="s">
        <v>227</v>
      </c>
      <c r="F284" t="s">
        <v>404</v>
      </c>
      <c r="G284">
        <v>2</v>
      </c>
      <c r="H284">
        <v>100</v>
      </c>
      <c r="I284">
        <v>23</v>
      </c>
      <c r="J284">
        <v>6</v>
      </c>
      <c r="K284">
        <v>0</v>
      </c>
      <c r="L284">
        <v>30</v>
      </c>
      <c r="M284" t="s">
        <v>50</v>
      </c>
      <c r="N284" t="s">
        <v>29</v>
      </c>
      <c r="O284" t="s">
        <v>29</v>
      </c>
      <c r="P284" t="s">
        <v>29</v>
      </c>
      <c r="Q284" t="s">
        <v>603</v>
      </c>
      <c r="R284">
        <v>5</v>
      </c>
      <c r="S284">
        <v>1.3</v>
      </c>
      <c r="T284">
        <v>19.5</v>
      </c>
      <c r="U284">
        <v>1.66</v>
      </c>
      <c r="V284" t="s">
        <v>638</v>
      </c>
      <c r="X284" t="str">
        <f t="shared" si="4"/>
        <v>YCW2</v>
      </c>
      <c r="Y284">
        <f>VLOOKUP(X284,Mang_Elev!$Q:$R,2,FALSE)</f>
        <v>4.5999999999999999E-2</v>
      </c>
    </row>
    <row r="285" spans="1:25" x14ac:dyDescent="0.25">
      <c r="A285" t="s">
        <v>478</v>
      </c>
      <c r="B285" s="2">
        <v>0.3840277777777778</v>
      </c>
      <c r="D285" t="s">
        <v>479</v>
      </c>
      <c r="E285" t="s">
        <v>227</v>
      </c>
      <c r="F285" t="s">
        <v>233</v>
      </c>
      <c r="G285">
        <v>3</v>
      </c>
      <c r="H285">
        <v>100</v>
      </c>
      <c r="I285">
        <v>32</v>
      </c>
      <c r="J285">
        <v>40</v>
      </c>
      <c r="K285">
        <v>3</v>
      </c>
      <c r="L285">
        <v>85</v>
      </c>
      <c r="M285" t="s">
        <v>29</v>
      </c>
      <c r="N285" t="s">
        <v>29</v>
      </c>
      <c r="O285" t="s">
        <v>29</v>
      </c>
      <c r="P285" t="s">
        <v>50</v>
      </c>
      <c r="Q285" t="s">
        <v>544</v>
      </c>
      <c r="R285">
        <v>1</v>
      </c>
      <c r="S285">
        <v>13</v>
      </c>
      <c r="T285">
        <v>51</v>
      </c>
      <c r="U285">
        <v>8.5</v>
      </c>
      <c r="V285" t="s">
        <v>640</v>
      </c>
      <c r="X285" t="str">
        <f t="shared" si="4"/>
        <v>VSR3</v>
      </c>
      <c r="Y285">
        <f>VLOOKUP(X285,Mang_Elev!$Q:$R,2,FALSE)</f>
        <v>0.77999997138977095</v>
      </c>
    </row>
    <row r="286" spans="1:25" x14ac:dyDescent="0.25">
      <c r="A286" t="s">
        <v>478</v>
      </c>
      <c r="B286" s="2">
        <v>0.3840277777777778</v>
      </c>
      <c r="D286" t="s">
        <v>479</v>
      </c>
      <c r="E286" t="s">
        <v>227</v>
      </c>
      <c r="F286" t="s">
        <v>233</v>
      </c>
      <c r="G286">
        <v>3</v>
      </c>
      <c r="H286">
        <v>100</v>
      </c>
      <c r="I286">
        <v>32</v>
      </c>
      <c r="J286">
        <v>40</v>
      </c>
      <c r="K286">
        <v>3</v>
      </c>
      <c r="L286">
        <v>85</v>
      </c>
      <c r="M286" t="s">
        <v>29</v>
      </c>
      <c r="N286" t="s">
        <v>29</v>
      </c>
      <c r="O286" t="s">
        <v>29</v>
      </c>
      <c r="P286" t="s">
        <v>50</v>
      </c>
      <c r="Q286" t="s">
        <v>544</v>
      </c>
      <c r="R286">
        <v>2</v>
      </c>
      <c r="S286">
        <v>20</v>
      </c>
      <c r="T286">
        <v>73</v>
      </c>
      <c r="U286">
        <v>8.5</v>
      </c>
      <c r="V286" t="s">
        <v>640</v>
      </c>
      <c r="X286" t="str">
        <f t="shared" si="4"/>
        <v>VSR3</v>
      </c>
      <c r="Y286">
        <f>VLOOKUP(X286,Mang_Elev!$Q:$R,2,FALSE)</f>
        <v>0.77999997138977095</v>
      </c>
    </row>
    <row r="287" spans="1:25" x14ac:dyDescent="0.25">
      <c r="A287" t="s">
        <v>478</v>
      </c>
      <c r="B287" s="2">
        <v>0.3840277777777778</v>
      </c>
      <c r="D287" t="s">
        <v>479</v>
      </c>
      <c r="E287" t="s">
        <v>227</v>
      </c>
      <c r="F287" t="s">
        <v>233</v>
      </c>
      <c r="G287">
        <v>3</v>
      </c>
      <c r="H287">
        <v>100</v>
      </c>
      <c r="I287">
        <v>32</v>
      </c>
      <c r="J287">
        <v>40</v>
      </c>
      <c r="K287">
        <v>3</v>
      </c>
      <c r="L287">
        <v>85</v>
      </c>
      <c r="M287" t="s">
        <v>29</v>
      </c>
      <c r="N287" t="s">
        <v>29</v>
      </c>
      <c r="O287" t="s">
        <v>29</v>
      </c>
      <c r="P287" t="s">
        <v>50</v>
      </c>
      <c r="Q287" t="s">
        <v>544</v>
      </c>
      <c r="R287">
        <v>2</v>
      </c>
      <c r="S287">
        <v>18</v>
      </c>
      <c r="T287">
        <v>75</v>
      </c>
      <c r="U287">
        <v>8.1999999999999993</v>
      </c>
      <c r="V287" t="s">
        <v>640</v>
      </c>
      <c r="X287" t="str">
        <f t="shared" si="4"/>
        <v>VSR3</v>
      </c>
      <c r="Y287">
        <f>VLOOKUP(X287,Mang_Elev!$Q:$R,2,FALSE)</f>
        <v>0.77999997138977095</v>
      </c>
    </row>
    <row r="288" spans="1:25" x14ac:dyDescent="0.25">
      <c r="A288" t="s">
        <v>478</v>
      </c>
      <c r="B288" s="2">
        <v>0.3840277777777778</v>
      </c>
      <c r="D288" t="s">
        <v>479</v>
      </c>
      <c r="E288" t="s">
        <v>227</v>
      </c>
      <c r="F288" t="s">
        <v>233</v>
      </c>
      <c r="G288">
        <v>3</v>
      </c>
      <c r="H288">
        <v>100</v>
      </c>
      <c r="I288">
        <v>32</v>
      </c>
      <c r="J288">
        <v>40</v>
      </c>
      <c r="K288">
        <v>3</v>
      </c>
      <c r="L288">
        <v>85</v>
      </c>
      <c r="M288" t="s">
        <v>29</v>
      </c>
      <c r="N288" t="s">
        <v>29</v>
      </c>
      <c r="O288" t="s">
        <v>29</v>
      </c>
      <c r="P288" t="s">
        <v>50</v>
      </c>
      <c r="Q288" t="s">
        <v>544</v>
      </c>
      <c r="R288">
        <v>3</v>
      </c>
      <c r="S288">
        <v>25</v>
      </c>
      <c r="T288">
        <v>83.5</v>
      </c>
      <c r="U288">
        <v>8.5</v>
      </c>
      <c r="V288" t="s">
        <v>640</v>
      </c>
      <c r="X288" t="str">
        <f t="shared" si="4"/>
        <v>VSR3</v>
      </c>
      <c r="Y288">
        <f>VLOOKUP(X288,Mang_Elev!$Q:$R,2,FALSE)</f>
        <v>0.77999997138977095</v>
      </c>
    </row>
    <row r="289" spans="1:25" x14ac:dyDescent="0.25">
      <c r="A289" t="s">
        <v>478</v>
      </c>
      <c r="B289" s="2">
        <v>0.3840277777777778</v>
      </c>
      <c r="D289" t="s">
        <v>479</v>
      </c>
      <c r="E289" t="s">
        <v>227</v>
      </c>
      <c r="F289" t="s">
        <v>233</v>
      </c>
      <c r="G289">
        <v>3</v>
      </c>
      <c r="H289">
        <v>100</v>
      </c>
      <c r="I289">
        <v>32</v>
      </c>
      <c r="J289">
        <v>40</v>
      </c>
      <c r="K289">
        <v>3</v>
      </c>
      <c r="L289">
        <v>85</v>
      </c>
      <c r="M289" t="s">
        <v>29</v>
      </c>
      <c r="N289" t="s">
        <v>29</v>
      </c>
      <c r="O289" t="s">
        <v>29</v>
      </c>
      <c r="P289" t="s">
        <v>50</v>
      </c>
      <c r="Q289" t="s">
        <v>544</v>
      </c>
      <c r="R289">
        <v>1</v>
      </c>
      <c r="S289">
        <v>18.5</v>
      </c>
      <c r="T289">
        <v>45.5</v>
      </c>
      <c r="U289">
        <v>9.5</v>
      </c>
      <c r="V289" t="s">
        <v>640</v>
      </c>
      <c r="X289" t="str">
        <f t="shared" si="4"/>
        <v>VSR3</v>
      </c>
      <c r="Y289">
        <f>VLOOKUP(X289,Mang_Elev!$Q:$R,2,FALSE)</f>
        <v>0.77999997138977095</v>
      </c>
    </row>
    <row r="290" spans="1:25" x14ac:dyDescent="0.25">
      <c r="A290" t="s">
        <v>478</v>
      </c>
      <c r="B290" s="2">
        <v>0.42638888888888887</v>
      </c>
      <c r="C290" t="s">
        <v>420</v>
      </c>
      <c r="D290" t="s">
        <v>479</v>
      </c>
      <c r="E290" t="s">
        <v>227</v>
      </c>
      <c r="F290" t="s">
        <v>233</v>
      </c>
      <c r="G290">
        <v>4</v>
      </c>
      <c r="H290">
        <v>25</v>
      </c>
      <c r="I290">
        <v>59</v>
      </c>
      <c r="J290">
        <v>27</v>
      </c>
      <c r="K290">
        <v>2</v>
      </c>
      <c r="L290">
        <v>65</v>
      </c>
      <c r="M290" t="s">
        <v>29</v>
      </c>
      <c r="N290" t="s">
        <v>29</v>
      </c>
      <c r="O290" t="s">
        <v>29</v>
      </c>
      <c r="P290" t="s">
        <v>50</v>
      </c>
      <c r="Q290" t="s">
        <v>544</v>
      </c>
      <c r="R290">
        <v>1</v>
      </c>
      <c r="S290">
        <v>9</v>
      </c>
      <c r="T290">
        <v>29.5</v>
      </c>
      <c r="U290">
        <v>6.1</v>
      </c>
      <c r="V290" t="s">
        <v>641</v>
      </c>
      <c r="X290" t="str">
        <f t="shared" si="4"/>
        <v>VSR4</v>
      </c>
      <c r="Y290">
        <f>VLOOKUP(X290,Mang_Elev!$Q:$R,2,FALSE)</f>
        <v>0.50999999046325695</v>
      </c>
    </row>
    <row r="291" spans="1:25" x14ac:dyDescent="0.25">
      <c r="A291" t="s">
        <v>478</v>
      </c>
      <c r="B291" s="2">
        <v>0.42638888888888887</v>
      </c>
      <c r="C291" t="s">
        <v>420</v>
      </c>
      <c r="D291" t="s">
        <v>479</v>
      </c>
      <c r="E291" t="s">
        <v>227</v>
      </c>
      <c r="F291" t="s">
        <v>233</v>
      </c>
      <c r="G291">
        <v>4</v>
      </c>
      <c r="H291">
        <v>25</v>
      </c>
      <c r="I291">
        <v>59</v>
      </c>
      <c r="J291">
        <v>27</v>
      </c>
      <c r="K291">
        <v>2</v>
      </c>
      <c r="L291">
        <v>65</v>
      </c>
      <c r="M291" t="s">
        <v>29</v>
      </c>
      <c r="N291" t="s">
        <v>29</v>
      </c>
      <c r="O291" t="s">
        <v>29</v>
      </c>
      <c r="P291" t="s">
        <v>29</v>
      </c>
      <c r="Q291" t="s">
        <v>603</v>
      </c>
      <c r="R291">
        <v>2</v>
      </c>
      <c r="S291">
        <v>4.5</v>
      </c>
      <c r="T291">
        <v>31</v>
      </c>
      <c r="U291">
        <v>3.24</v>
      </c>
      <c r="V291" t="s">
        <v>641</v>
      </c>
      <c r="W291" t="s">
        <v>642</v>
      </c>
      <c r="X291" t="str">
        <f t="shared" si="4"/>
        <v>VSR4</v>
      </c>
      <c r="Y291">
        <f>VLOOKUP(X291,Mang_Elev!$Q:$R,2,FALSE)</f>
        <v>0.50999999046325695</v>
      </c>
    </row>
    <row r="292" spans="1:25" x14ac:dyDescent="0.25">
      <c r="A292" t="s">
        <v>478</v>
      </c>
      <c r="B292" s="2">
        <v>0.42638888888888887</v>
      </c>
      <c r="C292" t="s">
        <v>420</v>
      </c>
      <c r="D292" t="s">
        <v>479</v>
      </c>
      <c r="E292" t="s">
        <v>227</v>
      </c>
      <c r="F292" t="s">
        <v>233</v>
      </c>
      <c r="G292">
        <v>4</v>
      </c>
      <c r="H292">
        <v>25</v>
      </c>
      <c r="I292">
        <v>59</v>
      </c>
      <c r="J292">
        <v>27</v>
      </c>
      <c r="K292">
        <v>2</v>
      </c>
      <c r="L292">
        <v>65</v>
      </c>
      <c r="M292" t="s">
        <v>29</v>
      </c>
      <c r="N292" t="s">
        <v>29</v>
      </c>
      <c r="O292" t="s">
        <v>29</v>
      </c>
      <c r="P292" t="s">
        <v>50</v>
      </c>
      <c r="Q292" t="s">
        <v>544</v>
      </c>
      <c r="R292">
        <v>1</v>
      </c>
      <c r="S292">
        <v>8</v>
      </c>
      <c r="T292">
        <v>28.5</v>
      </c>
      <c r="U292">
        <v>6.5</v>
      </c>
      <c r="V292" t="s">
        <v>641</v>
      </c>
      <c r="X292" t="str">
        <f t="shared" si="4"/>
        <v>VSR4</v>
      </c>
      <c r="Y292">
        <f>VLOOKUP(X292,Mang_Elev!$Q:$R,2,FALSE)</f>
        <v>0.50999999046325695</v>
      </c>
    </row>
    <row r="293" spans="1:25" x14ac:dyDescent="0.25">
      <c r="A293" t="s">
        <v>478</v>
      </c>
      <c r="B293" s="2">
        <v>0.42638888888888887</v>
      </c>
      <c r="C293" t="s">
        <v>420</v>
      </c>
      <c r="D293" t="s">
        <v>479</v>
      </c>
      <c r="E293" t="s">
        <v>227</v>
      </c>
      <c r="F293" t="s">
        <v>233</v>
      </c>
      <c r="G293">
        <v>4</v>
      </c>
      <c r="H293">
        <v>25</v>
      </c>
      <c r="I293">
        <v>59</v>
      </c>
      <c r="J293">
        <v>27</v>
      </c>
      <c r="K293">
        <v>2</v>
      </c>
      <c r="L293">
        <v>65</v>
      </c>
      <c r="M293" t="s">
        <v>29</v>
      </c>
      <c r="N293" t="s">
        <v>29</v>
      </c>
      <c r="O293" t="s">
        <v>29</v>
      </c>
      <c r="P293" t="s">
        <v>29</v>
      </c>
      <c r="Q293" t="s">
        <v>603</v>
      </c>
      <c r="R293">
        <v>1</v>
      </c>
      <c r="S293">
        <v>4</v>
      </c>
      <c r="T293">
        <v>27.4</v>
      </c>
      <c r="U293">
        <v>3.1</v>
      </c>
      <c r="V293" t="s">
        <v>641</v>
      </c>
      <c r="X293" t="str">
        <f t="shared" si="4"/>
        <v>VSR4</v>
      </c>
      <c r="Y293">
        <f>VLOOKUP(X293,Mang_Elev!$Q:$R,2,FALSE)</f>
        <v>0.50999999046325695</v>
      </c>
    </row>
    <row r="294" spans="1:25" x14ac:dyDescent="0.25">
      <c r="A294" t="s">
        <v>478</v>
      </c>
      <c r="B294" s="2">
        <v>0.42638888888888887</v>
      </c>
      <c r="C294" t="s">
        <v>420</v>
      </c>
      <c r="D294" t="s">
        <v>479</v>
      </c>
      <c r="E294" t="s">
        <v>227</v>
      </c>
      <c r="F294" t="s">
        <v>233</v>
      </c>
      <c r="G294">
        <v>4</v>
      </c>
      <c r="H294">
        <v>25</v>
      </c>
      <c r="I294">
        <v>59</v>
      </c>
      <c r="J294">
        <v>27</v>
      </c>
      <c r="K294">
        <v>2</v>
      </c>
      <c r="L294">
        <v>65</v>
      </c>
      <c r="M294" t="s">
        <v>29</v>
      </c>
      <c r="N294" t="s">
        <v>29</v>
      </c>
      <c r="O294" t="s">
        <v>29</v>
      </c>
      <c r="P294" t="s">
        <v>50</v>
      </c>
      <c r="Q294" t="s">
        <v>544</v>
      </c>
      <c r="R294">
        <v>1</v>
      </c>
      <c r="S294">
        <v>9</v>
      </c>
      <c r="T294">
        <v>27</v>
      </c>
      <c r="U294">
        <v>5</v>
      </c>
      <c r="V294" t="s">
        <v>641</v>
      </c>
      <c r="X294" t="str">
        <f t="shared" si="4"/>
        <v>VSR4</v>
      </c>
      <c r="Y294">
        <f>VLOOKUP(X294,Mang_Elev!$Q:$R,2,FALSE)</f>
        <v>0.50999999046325695</v>
      </c>
    </row>
    <row r="295" spans="1:25" x14ac:dyDescent="0.25">
      <c r="A295" t="s">
        <v>478</v>
      </c>
      <c r="B295" s="2">
        <v>0.42638888888888887</v>
      </c>
      <c r="C295" t="s">
        <v>420</v>
      </c>
      <c r="D295" t="s">
        <v>479</v>
      </c>
      <c r="E295" t="s">
        <v>227</v>
      </c>
      <c r="F295" t="s">
        <v>233</v>
      </c>
      <c r="G295">
        <v>4</v>
      </c>
      <c r="H295">
        <v>25</v>
      </c>
      <c r="I295">
        <v>59</v>
      </c>
      <c r="J295">
        <v>27</v>
      </c>
      <c r="K295">
        <v>2</v>
      </c>
      <c r="L295">
        <v>65</v>
      </c>
      <c r="M295" t="s">
        <v>29</v>
      </c>
      <c r="N295" t="s">
        <v>29</v>
      </c>
      <c r="O295" t="s">
        <v>29</v>
      </c>
      <c r="P295" t="s">
        <v>29</v>
      </c>
      <c r="Q295" t="s">
        <v>603</v>
      </c>
      <c r="R295">
        <v>1</v>
      </c>
      <c r="S295">
        <v>4</v>
      </c>
      <c r="T295">
        <v>31</v>
      </c>
      <c r="U295">
        <v>3.5</v>
      </c>
      <c r="V295" t="s">
        <v>641</v>
      </c>
      <c r="X295" t="str">
        <f t="shared" si="4"/>
        <v>VSR4</v>
      </c>
      <c r="Y295">
        <f>VLOOKUP(X295,Mang_Elev!$Q:$R,2,FALSE)</f>
        <v>0.50999999046325695</v>
      </c>
    </row>
    <row r="296" spans="1:25" x14ac:dyDescent="0.25">
      <c r="A296" t="s">
        <v>478</v>
      </c>
      <c r="B296" s="2">
        <v>0.42638888888888887</v>
      </c>
      <c r="C296" t="s">
        <v>420</v>
      </c>
      <c r="D296" t="s">
        <v>479</v>
      </c>
      <c r="E296" t="s">
        <v>227</v>
      </c>
      <c r="F296" t="s">
        <v>233</v>
      </c>
      <c r="G296">
        <v>4</v>
      </c>
      <c r="H296">
        <v>25</v>
      </c>
      <c r="I296">
        <v>59</v>
      </c>
      <c r="J296">
        <v>27</v>
      </c>
      <c r="K296">
        <v>2</v>
      </c>
      <c r="L296">
        <v>65</v>
      </c>
      <c r="M296" t="s">
        <v>29</v>
      </c>
      <c r="N296" t="s">
        <v>29</v>
      </c>
      <c r="O296" t="s">
        <v>29</v>
      </c>
      <c r="P296" t="s">
        <v>50</v>
      </c>
      <c r="Q296" t="s">
        <v>544</v>
      </c>
      <c r="R296">
        <v>1</v>
      </c>
      <c r="S296">
        <v>8</v>
      </c>
      <c r="T296">
        <v>26.5</v>
      </c>
      <c r="U296">
        <v>8</v>
      </c>
      <c r="V296" t="s">
        <v>641</v>
      </c>
      <c r="X296" t="str">
        <f t="shared" si="4"/>
        <v>VSR4</v>
      </c>
      <c r="Y296">
        <f>VLOOKUP(X296,Mang_Elev!$Q:$R,2,FALSE)</f>
        <v>0.50999999046325695</v>
      </c>
    </row>
    <row r="297" spans="1:25" x14ac:dyDescent="0.25">
      <c r="A297" t="s">
        <v>478</v>
      </c>
      <c r="B297" s="2">
        <v>0.42638888888888887</v>
      </c>
      <c r="C297" t="s">
        <v>420</v>
      </c>
      <c r="D297" t="s">
        <v>479</v>
      </c>
      <c r="E297" t="s">
        <v>227</v>
      </c>
      <c r="F297" t="s">
        <v>233</v>
      </c>
      <c r="G297">
        <v>4</v>
      </c>
      <c r="H297">
        <v>25</v>
      </c>
      <c r="I297">
        <v>59</v>
      </c>
      <c r="J297">
        <v>27</v>
      </c>
      <c r="K297">
        <v>2</v>
      </c>
      <c r="L297">
        <v>65</v>
      </c>
      <c r="M297" t="s">
        <v>29</v>
      </c>
      <c r="N297" t="s">
        <v>29</v>
      </c>
      <c r="O297" t="s">
        <v>29</v>
      </c>
      <c r="P297" t="s">
        <v>29</v>
      </c>
      <c r="Q297" t="s">
        <v>603</v>
      </c>
      <c r="R297">
        <v>1</v>
      </c>
      <c r="S297">
        <v>4</v>
      </c>
      <c r="T297">
        <v>29</v>
      </c>
      <c r="U297">
        <v>3</v>
      </c>
      <c r="V297" t="s">
        <v>641</v>
      </c>
      <c r="X297" t="str">
        <f t="shared" si="4"/>
        <v>VSR4</v>
      </c>
      <c r="Y297">
        <f>VLOOKUP(X297,Mang_Elev!$Q:$R,2,FALSE)</f>
        <v>0.50999999046325695</v>
      </c>
    </row>
    <row r="298" spans="1:25" x14ac:dyDescent="0.25">
      <c r="A298" t="s">
        <v>478</v>
      </c>
      <c r="B298" s="2">
        <v>0.42638888888888887</v>
      </c>
      <c r="C298" t="s">
        <v>420</v>
      </c>
      <c r="D298" t="s">
        <v>479</v>
      </c>
      <c r="E298" t="s">
        <v>227</v>
      </c>
      <c r="F298" t="s">
        <v>233</v>
      </c>
      <c r="G298">
        <v>4</v>
      </c>
      <c r="H298">
        <v>25</v>
      </c>
      <c r="I298">
        <v>59</v>
      </c>
      <c r="J298">
        <v>27</v>
      </c>
      <c r="K298">
        <v>2</v>
      </c>
      <c r="L298">
        <v>65</v>
      </c>
      <c r="M298" t="s">
        <v>29</v>
      </c>
      <c r="N298" t="s">
        <v>29</v>
      </c>
      <c r="O298" t="s">
        <v>29</v>
      </c>
      <c r="P298" t="s">
        <v>50</v>
      </c>
      <c r="Q298" t="s">
        <v>544</v>
      </c>
      <c r="R298">
        <v>1</v>
      </c>
      <c r="S298">
        <v>11</v>
      </c>
      <c r="T298">
        <v>36</v>
      </c>
      <c r="U298">
        <v>6.7</v>
      </c>
      <c r="V298" t="s">
        <v>641</v>
      </c>
      <c r="X298" t="str">
        <f t="shared" si="4"/>
        <v>VSR4</v>
      </c>
      <c r="Y298">
        <f>VLOOKUP(X298,Mang_Elev!$Q:$R,2,FALSE)</f>
        <v>0.50999999046325695</v>
      </c>
    </row>
    <row r="299" spans="1:25" x14ac:dyDescent="0.25">
      <c r="A299" t="s">
        <v>478</v>
      </c>
      <c r="B299" s="2">
        <v>0.42638888888888887</v>
      </c>
      <c r="C299" t="s">
        <v>420</v>
      </c>
      <c r="D299" t="s">
        <v>479</v>
      </c>
      <c r="E299" t="s">
        <v>227</v>
      </c>
      <c r="F299" t="s">
        <v>233</v>
      </c>
      <c r="G299">
        <v>4</v>
      </c>
      <c r="H299">
        <v>25</v>
      </c>
      <c r="I299">
        <v>59</v>
      </c>
      <c r="J299">
        <v>27</v>
      </c>
      <c r="K299">
        <v>2</v>
      </c>
      <c r="L299">
        <v>65</v>
      </c>
      <c r="M299" t="s">
        <v>29</v>
      </c>
      <c r="N299" t="s">
        <v>29</v>
      </c>
      <c r="O299" t="s">
        <v>29</v>
      </c>
      <c r="P299" t="s">
        <v>29</v>
      </c>
      <c r="Q299" t="s">
        <v>603</v>
      </c>
      <c r="R299">
        <v>2</v>
      </c>
      <c r="S299">
        <v>4.5</v>
      </c>
      <c r="T299">
        <v>34.5</v>
      </c>
      <c r="U299">
        <v>3.3</v>
      </c>
      <c r="V299" t="s">
        <v>641</v>
      </c>
      <c r="X299" t="str">
        <f t="shared" si="4"/>
        <v>VSR4</v>
      </c>
      <c r="Y299">
        <f>VLOOKUP(X299,Mang_Elev!$Q:$R,2,FALSE)</f>
        <v>0.50999999046325695</v>
      </c>
    </row>
    <row r="300" spans="1:25" x14ac:dyDescent="0.25">
      <c r="A300" t="s">
        <v>478</v>
      </c>
      <c r="B300" s="2">
        <v>0.46875</v>
      </c>
      <c r="C300" t="s">
        <v>420</v>
      </c>
      <c r="D300" t="s">
        <v>479</v>
      </c>
      <c r="E300" t="s">
        <v>227</v>
      </c>
      <c r="F300" t="s">
        <v>233</v>
      </c>
      <c r="G300">
        <v>5</v>
      </c>
      <c r="H300">
        <v>100</v>
      </c>
      <c r="I300">
        <v>24</v>
      </c>
      <c r="J300">
        <v>8</v>
      </c>
      <c r="K300">
        <v>3</v>
      </c>
      <c r="L300">
        <v>85</v>
      </c>
      <c r="M300" t="s">
        <v>29</v>
      </c>
      <c r="N300" t="s">
        <v>29</v>
      </c>
      <c r="O300" t="s">
        <v>29</v>
      </c>
      <c r="P300" t="s">
        <v>50</v>
      </c>
      <c r="Q300" t="s">
        <v>544</v>
      </c>
      <c r="R300">
        <v>2</v>
      </c>
      <c r="S300">
        <v>29</v>
      </c>
      <c r="T300">
        <v>111.5</v>
      </c>
      <c r="U300">
        <v>10</v>
      </c>
      <c r="V300" t="s">
        <v>643</v>
      </c>
      <c r="X300" t="str">
        <f t="shared" si="4"/>
        <v>VSR5</v>
      </c>
      <c r="Y300">
        <f>VLOOKUP(X300,Mang_Elev!$Q:$R,2,FALSE)</f>
        <v>-4.2999999999999997E-2</v>
      </c>
    </row>
    <row r="301" spans="1:25" x14ac:dyDescent="0.25">
      <c r="A301" t="s">
        <v>478</v>
      </c>
      <c r="B301" s="2">
        <v>0.46875</v>
      </c>
      <c r="C301" t="s">
        <v>420</v>
      </c>
      <c r="D301" t="s">
        <v>479</v>
      </c>
      <c r="E301" t="s">
        <v>227</v>
      </c>
      <c r="F301" t="s">
        <v>233</v>
      </c>
      <c r="G301">
        <v>5</v>
      </c>
      <c r="H301">
        <v>100</v>
      </c>
      <c r="I301">
        <v>24</v>
      </c>
      <c r="J301">
        <v>8</v>
      </c>
      <c r="K301">
        <v>3</v>
      </c>
      <c r="L301">
        <v>85</v>
      </c>
      <c r="M301" t="s">
        <v>29</v>
      </c>
      <c r="N301" t="s">
        <v>29</v>
      </c>
      <c r="O301" t="s">
        <v>29</v>
      </c>
      <c r="P301" t="s">
        <v>50</v>
      </c>
      <c r="Q301" t="s">
        <v>544</v>
      </c>
      <c r="R301">
        <v>1</v>
      </c>
      <c r="S301">
        <v>20</v>
      </c>
      <c r="T301">
        <v>56.5</v>
      </c>
      <c r="U301">
        <v>10</v>
      </c>
      <c r="V301" t="s">
        <v>643</v>
      </c>
      <c r="X301" t="str">
        <f t="shared" si="4"/>
        <v>VSR5</v>
      </c>
      <c r="Y301">
        <f>VLOOKUP(X301,Mang_Elev!$Q:$R,2,FALSE)</f>
        <v>-4.2999999999999997E-2</v>
      </c>
    </row>
    <row r="302" spans="1:25" x14ac:dyDescent="0.25">
      <c r="A302" t="s">
        <v>478</v>
      </c>
      <c r="B302" s="2">
        <v>0.46875</v>
      </c>
      <c r="C302" t="s">
        <v>420</v>
      </c>
      <c r="D302" t="s">
        <v>479</v>
      </c>
      <c r="E302" t="s">
        <v>227</v>
      </c>
      <c r="F302" t="s">
        <v>233</v>
      </c>
      <c r="G302">
        <v>5</v>
      </c>
      <c r="H302">
        <v>100</v>
      </c>
      <c r="I302">
        <v>24</v>
      </c>
      <c r="J302">
        <v>8</v>
      </c>
      <c r="K302">
        <v>3</v>
      </c>
      <c r="L302">
        <v>85</v>
      </c>
      <c r="M302" t="s">
        <v>29</v>
      </c>
      <c r="N302" t="s">
        <v>29</v>
      </c>
      <c r="O302" t="s">
        <v>29</v>
      </c>
      <c r="P302" t="s">
        <v>50</v>
      </c>
      <c r="Q302" t="s">
        <v>544</v>
      </c>
      <c r="R302">
        <v>2</v>
      </c>
      <c r="S302">
        <v>24</v>
      </c>
      <c r="T302">
        <v>329</v>
      </c>
      <c r="U302">
        <v>9.5</v>
      </c>
      <c r="V302" t="s">
        <v>643</v>
      </c>
      <c r="X302" t="str">
        <f t="shared" si="4"/>
        <v>VSR5</v>
      </c>
      <c r="Y302">
        <f>VLOOKUP(X302,Mang_Elev!$Q:$R,2,FALSE)</f>
        <v>-4.2999999999999997E-2</v>
      </c>
    </row>
    <row r="303" spans="1:25" x14ac:dyDescent="0.25">
      <c r="A303" t="s">
        <v>478</v>
      </c>
      <c r="B303" s="2">
        <v>0.46875</v>
      </c>
      <c r="C303" t="s">
        <v>420</v>
      </c>
      <c r="D303" t="s">
        <v>479</v>
      </c>
      <c r="E303" t="s">
        <v>227</v>
      </c>
      <c r="F303" t="s">
        <v>233</v>
      </c>
      <c r="G303">
        <v>5</v>
      </c>
      <c r="H303">
        <v>100</v>
      </c>
      <c r="I303">
        <v>24</v>
      </c>
      <c r="J303">
        <v>8</v>
      </c>
      <c r="K303">
        <v>3</v>
      </c>
      <c r="L303">
        <v>85</v>
      </c>
      <c r="M303" t="s">
        <v>29</v>
      </c>
      <c r="N303" t="s">
        <v>29</v>
      </c>
      <c r="O303" t="s">
        <v>29</v>
      </c>
      <c r="P303" t="s">
        <v>50</v>
      </c>
      <c r="Q303" t="s">
        <v>544</v>
      </c>
      <c r="R303">
        <v>1</v>
      </c>
      <c r="S303">
        <v>20</v>
      </c>
      <c r="T303">
        <v>67</v>
      </c>
      <c r="U303">
        <v>9.5</v>
      </c>
      <c r="V303" t="s">
        <v>643</v>
      </c>
      <c r="X303" t="str">
        <f t="shared" si="4"/>
        <v>VSR5</v>
      </c>
      <c r="Y303">
        <f>VLOOKUP(X303,Mang_Elev!$Q:$R,2,FALSE)</f>
        <v>-4.2999999999999997E-2</v>
      </c>
    </row>
    <row r="304" spans="1:25" x14ac:dyDescent="0.25">
      <c r="A304" t="s">
        <v>478</v>
      </c>
      <c r="B304" s="2">
        <v>0.46875</v>
      </c>
      <c r="C304" t="s">
        <v>420</v>
      </c>
      <c r="D304" t="s">
        <v>479</v>
      </c>
      <c r="E304" t="s">
        <v>227</v>
      </c>
      <c r="F304" t="s">
        <v>233</v>
      </c>
      <c r="G304">
        <v>5</v>
      </c>
      <c r="H304">
        <v>100</v>
      </c>
      <c r="I304">
        <v>24</v>
      </c>
      <c r="J304">
        <v>8</v>
      </c>
      <c r="K304">
        <v>3</v>
      </c>
      <c r="L304">
        <v>85</v>
      </c>
      <c r="M304" t="s">
        <v>29</v>
      </c>
      <c r="N304" t="s">
        <v>29</v>
      </c>
      <c r="O304" t="s">
        <v>29</v>
      </c>
      <c r="P304" t="s">
        <v>50</v>
      </c>
      <c r="Q304" t="s">
        <v>544</v>
      </c>
      <c r="R304">
        <v>1</v>
      </c>
      <c r="S304">
        <v>52</v>
      </c>
      <c r="T304">
        <v>236</v>
      </c>
      <c r="U304">
        <v>10.5</v>
      </c>
      <c r="V304" t="s">
        <v>643</v>
      </c>
      <c r="X304" t="str">
        <f t="shared" si="4"/>
        <v>VSR5</v>
      </c>
      <c r="Y304">
        <f>VLOOKUP(X304,Mang_Elev!$Q:$R,2,FALSE)</f>
        <v>-4.2999999999999997E-2</v>
      </c>
    </row>
    <row r="305" spans="1:25" x14ac:dyDescent="0.25">
      <c r="A305" t="s">
        <v>478</v>
      </c>
      <c r="B305" s="2">
        <v>0.46875</v>
      </c>
      <c r="C305" t="s">
        <v>420</v>
      </c>
      <c r="D305" t="s">
        <v>479</v>
      </c>
      <c r="E305" t="s">
        <v>227</v>
      </c>
      <c r="F305" t="s">
        <v>233</v>
      </c>
      <c r="G305">
        <v>5</v>
      </c>
      <c r="H305">
        <v>100</v>
      </c>
      <c r="I305">
        <v>24</v>
      </c>
      <c r="J305">
        <v>8</v>
      </c>
      <c r="K305">
        <v>3</v>
      </c>
      <c r="L305">
        <v>85</v>
      </c>
      <c r="M305" t="s">
        <v>50</v>
      </c>
      <c r="N305" t="s">
        <v>50</v>
      </c>
      <c r="O305" t="s">
        <v>29</v>
      </c>
      <c r="P305" t="s">
        <v>29</v>
      </c>
      <c r="Q305" t="s">
        <v>599</v>
      </c>
      <c r="R305">
        <v>5</v>
      </c>
      <c r="S305">
        <v>15</v>
      </c>
      <c r="T305">
        <v>105.5</v>
      </c>
      <c r="U305">
        <v>8.5</v>
      </c>
      <c r="V305" t="s">
        <v>643</v>
      </c>
      <c r="X305" t="str">
        <f t="shared" si="4"/>
        <v>VSR5</v>
      </c>
      <c r="Y305">
        <f>VLOOKUP(X305,Mang_Elev!$Q:$R,2,FALSE)</f>
        <v>-4.2999999999999997E-2</v>
      </c>
    </row>
    <row r="306" spans="1:25" x14ac:dyDescent="0.25">
      <c r="A306" t="s">
        <v>478</v>
      </c>
      <c r="B306" s="2">
        <v>0.46875</v>
      </c>
      <c r="C306" t="s">
        <v>420</v>
      </c>
      <c r="D306" t="s">
        <v>479</v>
      </c>
      <c r="E306" t="s">
        <v>227</v>
      </c>
      <c r="F306" t="s">
        <v>233</v>
      </c>
      <c r="G306">
        <v>5</v>
      </c>
      <c r="H306">
        <v>100</v>
      </c>
      <c r="I306">
        <v>24</v>
      </c>
      <c r="J306">
        <v>8</v>
      </c>
      <c r="K306">
        <v>3</v>
      </c>
      <c r="L306">
        <v>85</v>
      </c>
      <c r="M306" t="s">
        <v>50</v>
      </c>
      <c r="N306" t="s">
        <v>50</v>
      </c>
      <c r="O306" t="s">
        <v>29</v>
      </c>
      <c r="P306" t="s">
        <v>29</v>
      </c>
      <c r="Q306" t="s">
        <v>599</v>
      </c>
      <c r="R306">
        <v>1</v>
      </c>
      <c r="S306">
        <v>14</v>
      </c>
      <c r="T306">
        <v>51</v>
      </c>
      <c r="U306">
        <v>8.5</v>
      </c>
      <c r="V306" t="s">
        <v>643</v>
      </c>
      <c r="X306" t="str">
        <f t="shared" si="4"/>
        <v>VSR5</v>
      </c>
      <c r="Y306">
        <f>VLOOKUP(X306,Mang_Elev!$Q:$R,2,FALSE)</f>
        <v>-4.2999999999999997E-2</v>
      </c>
    </row>
    <row r="307" spans="1:25" x14ac:dyDescent="0.25">
      <c r="A307" t="s">
        <v>478</v>
      </c>
      <c r="B307" s="2">
        <v>0.46875</v>
      </c>
      <c r="C307" t="s">
        <v>420</v>
      </c>
      <c r="D307" t="s">
        <v>479</v>
      </c>
      <c r="E307" t="s">
        <v>227</v>
      </c>
      <c r="F307" t="s">
        <v>233</v>
      </c>
      <c r="G307">
        <v>5</v>
      </c>
      <c r="H307">
        <v>100</v>
      </c>
      <c r="I307">
        <v>24</v>
      </c>
      <c r="J307">
        <v>8</v>
      </c>
      <c r="K307">
        <v>3</v>
      </c>
      <c r="L307">
        <v>85</v>
      </c>
      <c r="M307" t="s">
        <v>50</v>
      </c>
      <c r="N307" t="s">
        <v>50</v>
      </c>
      <c r="O307" t="s">
        <v>29</v>
      </c>
      <c r="P307" t="s">
        <v>29</v>
      </c>
      <c r="Q307" t="s">
        <v>599</v>
      </c>
      <c r="R307">
        <v>1</v>
      </c>
      <c r="S307">
        <v>10</v>
      </c>
      <c r="T307">
        <v>47.2</v>
      </c>
      <c r="U307">
        <v>6.5</v>
      </c>
      <c r="V307" t="s">
        <v>643</v>
      </c>
      <c r="X307" t="str">
        <f t="shared" si="4"/>
        <v>VSR5</v>
      </c>
      <c r="Y307">
        <f>VLOOKUP(X307,Mang_Elev!$Q:$R,2,FALSE)</f>
        <v>-4.2999999999999997E-2</v>
      </c>
    </row>
    <row r="308" spans="1:25" x14ac:dyDescent="0.25">
      <c r="A308" t="s">
        <v>478</v>
      </c>
      <c r="B308" s="2">
        <v>0.46875</v>
      </c>
      <c r="C308" t="s">
        <v>420</v>
      </c>
      <c r="D308" t="s">
        <v>479</v>
      </c>
      <c r="E308" t="s">
        <v>227</v>
      </c>
      <c r="F308" t="s">
        <v>233</v>
      </c>
      <c r="G308">
        <v>5</v>
      </c>
      <c r="H308">
        <v>100</v>
      </c>
      <c r="I308">
        <v>24</v>
      </c>
      <c r="J308">
        <v>8</v>
      </c>
      <c r="K308">
        <v>3</v>
      </c>
      <c r="L308">
        <v>85</v>
      </c>
      <c r="M308" t="s">
        <v>50</v>
      </c>
      <c r="N308" t="s">
        <v>50</v>
      </c>
      <c r="O308" t="s">
        <v>29</v>
      </c>
      <c r="P308" t="s">
        <v>29</v>
      </c>
      <c r="Q308" t="s">
        <v>599</v>
      </c>
      <c r="R308">
        <v>2</v>
      </c>
      <c r="S308">
        <v>14</v>
      </c>
      <c r="T308">
        <v>49.5</v>
      </c>
      <c r="U308">
        <v>7</v>
      </c>
      <c r="V308" t="s">
        <v>643</v>
      </c>
      <c r="X308" t="str">
        <f t="shared" si="4"/>
        <v>VSR5</v>
      </c>
      <c r="Y308">
        <f>VLOOKUP(X308,Mang_Elev!$Q:$R,2,FALSE)</f>
        <v>-4.2999999999999997E-2</v>
      </c>
    </row>
    <row r="309" spans="1:25" x14ac:dyDescent="0.25">
      <c r="A309" t="s">
        <v>478</v>
      </c>
      <c r="B309" s="2">
        <v>0.46875</v>
      </c>
      <c r="C309" t="s">
        <v>420</v>
      </c>
      <c r="D309" t="s">
        <v>479</v>
      </c>
      <c r="E309" t="s">
        <v>227</v>
      </c>
      <c r="F309" t="s">
        <v>233</v>
      </c>
      <c r="G309">
        <v>5</v>
      </c>
      <c r="H309">
        <v>100</v>
      </c>
      <c r="I309">
        <v>24</v>
      </c>
      <c r="J309">
        <v>8</v>
      </c>
      <c r="K309">
        <v>3</v>
      </c>
      <c r="L309">
        <v>85</v>
      </c>
      <c r="M309" t="s">
        <v>50</v>
      </c>
      <c r="N309" t="s">
        <v>50</v>
      </c>
      <c r="O309" t="s">
        <v>29</v>
      </c>
      <c r="P309" t="s">
        <v>29</v>
      </c>
      <c r="Q309" t="s">
        <v>599</v>
      </c>
      <c r="R309">
        <v>1</v>
      </c>
      <c r="S309">
        <v>12</v>
      </c>
      <c r="T309">
        <v>49.5</v>
      </c>
      <c r="U309">
        <v>8.5</v>
      </c>
      <c r="V309" t="s">
        <v>643</v>
      </c>
      <c r="X309" t="str">
        <f t="shared" si="4"/>
        <v>VSR5</v>
      </c>
      <c r="Y309">
        <f>VLOOKUP(X309,Mang_Elev!$Q:$R,2,FALSE)</f>
        <v>-4.2999999999999997E-2</v>
      </c>
    </row>
    <row r="310" spans="1:25" x14ac:dyDescent="0.25">
      <c r="A310" t="s">
        <v>478</v>
      </c>
      <c r="B310" s="2">
        <v>0.46875</v>
      </c>
      <c r="C310" t="s">
        <v>420</v>
      </c>
      <c r="D310" t="s">
        <v>479</v>
      </c>
      <c r="E310" t="s">
        <v>227</v>
      </c>
      <c r="F310" t="s">
        <v>233</v>
      </c>
      <c r="G310">
        <v>5</v>
      </c>
      <c r="H310">
        <v>100</v>
      </c>
      <c r="I310">
        <v>24</v>
      </c>
      <c r="J310">
        <v>8</v>
      </c>
      <c r="K310">
        <v>3</v>
      </c>
      <c r="L310">
        <v>85</v>
      </c>
      <c r="M310" t="s">
        <v>29</v>
      </c>
      <c r="N310" t="s">
        <v>29</v>
      </c>
      <c r="O310" t="s">
        <v>29</v>
      </c>
      <c r="P310" t="s">
        <v>29</v>
      </c>
      <c r="Q310" t="s">
        <v>609</v>
      </c>
      <c r="R310">
        <v>1</v>
      </c>
      <c r="S310">
        <v>11</v>
      </c>
      <c r="T310">
        <v>33.5</v>
      </c>
      <c r="U310">
        <v>6.5</v>
      </c>
      <c r="V310" t="s">
        <v>643</v>
      </c>
      <c r="W310" t="s">
        <v>644</v>
      </c>
      <c r="X310" t="str">
        <f t="shared" si="4"/>
        <v>VSR5</v>
      </c>
      <c r="Y310">
        <f>VLOOKUP(X310,Mang_Elev!$Q:$R,2,FALSE)</f>
        <v>-4.2999999999999997E-2</v>
      </c>
    </row>
    <row r="311" spans="1:25" x14ac:dyDescent="0.25">
      <c r="A311" t="s">
        <v>478</v>
      </c>
      <c r="B311" s="2">
        <v>0.46875</v>
      </c>
      <c r="C311" t="s">
        <v>420</v>
      </c>
      <c r="D311" t="s">
        <v>479</v>
      </c>
      <c r="E311" t="s">
        <v>227</v>
      </c>
      <c r="F311" t="s">
        <v>233</v>
      </c>
      <c r="G311">
        <v>5</v>
      </c>
      <c r="H311">
        <v>100</v>
      </c>
      <c r="I311">
        <v>24</v>
      </c>
      <c r="J311">
        <v>8</v>
      </c>
      <c r="K311">
        <v>3</v>
      </c>
      <c r="L311">
        <v>85</v>
      </c>
      <c r="M311" t="s">
        <v>29</v>
      </c>
      <c r="N311" t="s">
        <v>29</v>
      </c>
      <c r="O311" t="s">
        <v>29</v>
      </c>
      <c r="P311" t="s">
        <v>29</v>
      </c>
      <c r="Q311" t="s">
        <v>609</v>
      </c>
      <c r="R311">
        <v>2</v>
      </c>
      <c r="S311">
        <v>25</v>
      </c>
      <c r="T311">
        <v>61</v>
      </c>
      <c r="U311">
        <v>7</v>
      </c>
      <c r="V311" t="s">
        <v>643</v>
      </c>
      <c r="W311" t="s">
        <v>645</v>
      </c>
      <c r="X311" t="str">
        <f t="shared" si="4"/>
        <v>VSR5</v>
      </c>
      <c r="Y311">
        <f>VLOOKUP(X311,Mang_Elev!$Q:$R,2,FALSE)</f>
        <v>-4.2999999999999997E-2</v>
      </c>
    </row>
    <row r="312" spans="1:25" x14ac:dyDescent="0.25">
      <c r="A312" t="s">
        <v>478</v>
      </c>
      <c r="B312" s="2">
        <v>0.46875</v>
      </c>
      <c r="C312" t="s">
        <v>420</v>
      </c>
      <c r="D312" t="s">
        <v>479</v>
      </c>
      <c r="E312" t="s">
        <v>227</v>
      </c>
      <c r="F312" t="s">
        <v>233</v>
      </c>
      <c r="G312">
        <v>5</v>
      </c>
      <c r="H312">
        <v>100</v>
      </c>
      <c r="I312">
        <v>24</v>
      </c>
      <c r="J312">
        <v>8</v>
      </c>
      <c r="K312">
        <v>3</v>
      </c>
      <c r="L312">
        <v>85</v>
      </c>
      <c r="M312" t="s">
        <v>29</v>
      </c>
      <c r="N312" t="s">
        <v>29</v>
      </c>
      <c r="O312" t="s">
        <v>29</v>
      </c>
      <c r="P312" t="s">
        <v>29</v>
      </c>
      <c r="Q312" t="s">
        <v>609</v>
      </c>
      <c r="R312">
        <v>3</v>
      </c>
      <c r="S312">
        <v>15</v>
      </c>
      <c r="T312">
        <v>31.5</v>
      </c>
      <c r="U312">
        <v>9</v>
      </c>
      <c r="V312" t="s">
        <v>643</v>
      </c>
      <c r="W312" t="s">
        <v>645</v>
      </c>
      <c r="X312" t="str">
        <f t="shared" si="4"/>
        <v>VSR5</v>
      </c>
      <c r="Y312">
        <f>VLOOKUP(X312,Mang_Elev!$Q:$R,2,FALSE)</f>
        <v>-4.2999999999999997E-2</v>
      </c>
    </row>
    <row r="313" spans="1:25" x14ac:dyDescent="0.25">
      <c r="A313" t="s">
        <v>478</v>
      </c>
      <c r="B313" s="2">
        <v>0.46875</v>
      </c>
      <c r="C313" t="s">
        <v>420</v>
      </c>
      <c r="D313" t="s">
        <v>479</v>
      </c>
      <c r="E313" t="s">
        <v>227</v>
      </c>
      <c r="F313" t="s">
        <v>233</v>
      </c>
      <c r="G313">
        <v>5</v>
      </c>
      <c r="H313">
        <v>100</v>
      </c>
      <c r="I313">
        <v>24</v>
      </c>
      <c r="J313">
        <v>8</v>
      </c>
      <c r="K313">
        <v>3</v>
      </c>
      <c r="L313">
        <v>85</v>
      </c>
      <c r="M313" t="s">
        <v>29</v>
      </c>
      <c r="N313" t="s">
        <v>29</v>
      </c>
      <c r="O313" t="s">
        <v>29</v>
      </c>
      <c r="P313" t="s">
        <v>29</v>
      </c>
      <c r="Q313" t="s">
        <v>609</v>
      </c>
      <c r="R313">
        <v>2</v>
      </c>
      <c r="S313">
        <v>12</v>
      </c>
      <c r="T313">
        <v>44.5</v>
      </c>
      <c r="U313">
        <v>6.5</v>
      </c>
      <c r="V313" t="s">
        <v>643</v>
      </c>
      <c r="W313" t="s">
        <v>645</v>
      </c>
      <c r="X313" t="str">
        <f t="shared" si="4"/>
        <v>VSR5</v>
      </c>
      <c r="Y313">
        <f>VLOOKUP(X313,Mang_Elev!$Q:$R,2,FALSE)</f>
        <v>-4.2999999999999997E-2</v>
      </c>
    </row>
    <row r="314" spans="1:25" x14ac:dyDescent="0.25">
      <c r="A314" t="s">
        <v>478</v>
      </c>
      <c r="B314" s="2">
        <v>0.46875</v>
      </c>
      <c r="C314" t="s">
        <v>420</v>
      </c>
      <c r="D314" t="s">
        <v>479</v>
      </c>
      <c r="E314" t="s">
        <v>227</v>
      </c>
      <c r="F314" t="s">
        <v>233</v>
      </c>
      <c r="G314">
        <v>5</v>
      </c>
      <c r="H314">
        <v>100</v>
      </c>
      <c r="I314">
        <v>24</v>
      </c>
      <c r="J314">
        <v>8</v>
      </c>
      <c r="K314">
        <v>3</v>
      </c>
      <c r="L314">
        <v>85</v>
      </c>
      <c r="M314" t="s">
        <v>29</v>
      </c>
      <c r="N314" t="s">
        <v>29</v>
      </c>
      <c r="O314" t="s">
        <v>29</v>
      </c>
      <c r="P314" t="s">
        <v>29</v>
      </c>
      <c r="Q314" t="s">
        <v>609</v>
      </c>
      <c r="R314">
        <v>1</v>
      </c>
      <c r="S314">
        <v>12</v>
      </c>
      <c r="T314">
        <v>38</v>
      </c>
      <c r="U314">
        <v>8</v>
      </c>
      <c r="V314" t="s">
        <v>643</v>
      </c>
      <c r="W314" t="s">
        <v>645</v>
      </c>
      <c r="X314" t="str">
        <f t="shared" si="4"/>
        <v>VSR5</v>
      </c>
      <c r="Y314">
        <f>VLOOKUP(X314,Mang_Elev!$Q:$R,2,FALSE)</f>
        <v>-4.2999999999999997E-2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C970E0-7E1B-4B34-A263-C6D3B5595ED6}">
  <dimension ref="A1:K220"/>
  <sheetViews>
    <sheetView workbookViewId="0">
      <pane ySplit="1" topLeftCell="A180" activePane="bottomLeft" state="frozen"/>
      <selection pane="bottomLeft" activeCell="S209" sqref="S209"/>
    </sheetView>
  </sheetViews>
  <sheetFormatPr defaultRowHeight="15" x14ac:dyDescent="0.25"/>
  <sheetData>
    <row r="1" spans="1:11" x14ac:dyDescent="0.25">
      <c r="A1" t="s">
        <v>4</v>
      </c>
      <c r="B1" s="10" t="s">
        <v>5</v>
      </c>
      <c r="C1" s="10" t="s">
        <v>6</v>
      </c>
      <c r="D1" s="10" t="s">
        <v>10</v>
      </c>
      <c r="E1" s="10" t="s">
        <v>646</v>
      </c>
      <c r="F1" s="10" t="s">
        <v>647</v>
      </c>
      <c r="G1" s="10" t="s">
        <v>648</v>
      </c>
      <c r="H1" s="10" t="s">
        <v>649</v>
      </c>
      <c r="I1" s="10" t="s">
        <v>650</v>
      </c>
      <c r="J1" s="10" t="s">
        <v>651</v>
      </c>
      <c r="K1" s="10" t="s">
        <v>419</v>
      </c>
    </row>
    <row r="2" spans="1:11" x14ac:dyDescent="0.25">
      <c r="A2" t="s">
        <v>227</v>
      </c>
      <c r="B2" t="s">
        <v>376</v>
      </c>
      <c r="C2">
        <v>1</v>
      </c>
      <c r="D2" t="s">
        <v>544</v>
      </c>
      <c r="E2">
        <v>3</v>
      </c>
      <c r="F2">
        <v>1</v>
      </c>
      <c r="G2">
        <v>11</v>
      </c>
      <c r="H2">
        <v>5</v>
      </c>
      <c r="I2">
        <v>2</v>
      </c>
      <c r="J2">
        <v>7</v>
      </c>
    </row>
    <row r="3" spans="1:11" x14ac:dyDescent="0.25">
      <c r="A3" t="s">
        <v>227</v>
      </c>
      <c r="B3" t="s">
        <v>376</v>
      </c>
      <c r="C3">
        <v>1</v>
      </c>
      <c r="D3" t="s">
        <v>603</v>
      </c>
      <c r="E3">
        <v>1</v>
      </c>
      <c r="F3">
        <v>0</v>
      </c>
      <c r="G3">
        <v>0</v>
      </c>
      <c r="H3">
        <v>0</v>
      </c>
      <c r="I3">
        <v>1</v>
      </c>
      <c r="J3">
        <v>1</v>
      </c>
    </row>
    <row r="4" spans="1:11" x14ac:dyDescent="0.25">
      <c r="A4" t="s">
        <v>227</v>
      </c>
      <c r="B4" t="s">
        <v>376</v>
      </c>
      <c r="C4">
        <v>1</v>
      </c>
      <c r="D4" t="s">
        <v>603</v>
      </c>
      <c r="E4">
        <v>2</v>
      </c>
      <c r="F4">
        <v>0</v>
      </c>
      <c r="G4">
        <v>0</v>
      </c>
      <c r="H4">
        <v>0</v>
      </c>
      <c r="I4">
        <v>1</v>
      </c>
      <c r="J4">
        <v>2</v>
      </c>
    </row>
    <row r="5" spans="1:11" x14ac:dyDescent="0.25">
      <c r="A5" t="s">
        <v>227</v>
      </c>
      <c r="B5" t="s">
        <v>376</v>
      </c>
      <c r="C5">
        <v>1</v>
      </c>
      <c r="D5" t="s">
        <v>603</v>
      </c>
      <c r="E5">
        <v>3</v>
      </c>
      <c r="F5">
        <v>1</v>
      </c>
      <c r="G5">
        <v>4</v>
      </c>
      <c r="H5">
        <v>0</v>
      </c>
      <c r="I5">
        <v>1</v>
      </c>
      <c r="J5">
        <v>1</v>
      </c>
    </row>
    <row r="6" spans="1:11" x14ac:dyDescent="0.25">
      <c r="A6" t="s">
        <v>227</v>
      </c>
      <c r="B6" t="s">
        <v>376</v>
      </c>
      <c r="C6">
        <v>1</v>
      </c>
      <c r="D6" t="s">
        <v>603</v>
      </c>
      <c r="E6">
        <v>4</v>
      </c>
      <c r="F6">
        <v>0</v>
      </c>
      <c r="G6">
        <v>0</v>
      </c>
      <c r="H6">
        <v>0</v>
      </c>
      <c r="I6">
        <v>4</v>
      </c>
      <c r="J6">
        <v>1</v>
      </c>
    </row>
    <row r="7" spans="1:11" x14ac:dyDescent="0.25">
      <c r="A7" t="s">
        <v>227</v>
      </c>
      <c r="B7" t="s">
        <v>376</v>
      </c>
      <c r="C7">
        <v>1</v>
      </c>
      <c r="D7" t="s">
        <v>603</v>
      </c>
      <c r="E7">
        <v>5</v>
      </c>
      <c r="F7">
        <v>7</v>
      </c>
      <c r="G7">
        <v>1</v>
      </c>
      <c r="H7">
        <v>0</v>
      </c>
      <c r="I7">
        <v>2</v>
      </c>
      <c r="J7">
        <v>1</v>
      </c>
    </row>
    <row r="8" spans="1:11" x14ac:dyDescent="0.25">
      <c r="A8" t="s">
        <v>227</v>
      </c>
      <c r="B8" t="s">
        <v>376</v>
      </c>
      <c r="C8">
        <v>2</v>
      </c>
      <c r="D8" t="s">
        <v>544</v>
      </c>
      <c r="E8">
        <v>1</v>
      </c>
      <c r="F8">
        <v>2</v>
      </c>
      <c r="G8">
        <v>2</v>
      </c>
      <c r="H8">
        <v>1</v>
      </c>
      <c r="I8">
        <v>0</v>
      </c>
      <c r="J8">
        <v>2</v>
      </c>
    </row>
    <row r="9" spans="1:11" x14ac:dyDescent="0.25">
      <c r="A9" t="s">
        <v>227</v>
      </c>
      <c r="B9" t="s">
        <v>376</v>
      </c>
      <c r="C9">
        <v>2</v>
      </c>
      <c r="D9" t="s">
        <v>544</v>
      </c>
      <c r="E9">
        <v>2</v>
      </c>
      <c r="F9">
        <v>2</v>
      </c>
      <c r="G9">
        <v>1</v>
      </c>
      <c r="H9">
        <v>6</v>
      </c>
      <c r="I9">
        <v>8</v>
      </c>
      <c r="J9">
        <v>4</v>
      </c>
    </row>
    <row r="10" spans="1:11" x14ac:dyDescent="0.25">
      <c r="A10" t="s">
        <v>227</v>
      </c>
      <c r="B10" t="s">
        <v>376</v>
      </c>
      <c r="C10">
        <v>2</v>
      </c>
      <c r="D10" t="s">
        <v>544</v>
      </c>
      <c r="E10">
        <v>3</v>
      </c>
      <c r="F10">
        <v>1</v>
      </c>
      <c r="G10">
        <v>0</v>
      </c>
      <c r="H10">
        <v>1</v>
      </c>
      <c r="I10">
        <v>4</v>
      </c>
      <c r="J10">
        <v>3</v>
      </c>
    </row>
    <row r="11" spans="1:11" x14ac:dyDescent="0.25">
      <c r="A11" t="s">
        <v>227</v>
      </c>
      <c r="B11" t="s">
        <v>376</v>
      </c>
      <c r="C11">
        <v>2</v>
      </c>
      <c r="D11" t="s">
        <v>544</v>
      </c>
      <c r="E11">
        <v>4</v>
      </c>
      <c r="F11">
        <v>7</v>
      </c>
      <c r="G11">
        <v>2</v>
      </c>
      <c r="H11">
        <v>2</v>
      </c>
      <c r="I11">
        <v>1</v>
      </c>
      <c r="J11">
        <v>2</v>
      </c>
    </row>
    <row r="12" spans="1:11" x14ac:dyDescent="0.25">
      <c r="A12" t="s">
        <v>227</v>
      </c>
      <c r="B12" t="s">
        <v>376</v>
      </c>
      <c r="C12">
        <v>2</v>
      </c>
      <c r="D12" t="s">
        <v>544</v>
      </c>
      <c r="E12">
        <v>5</v>
      </c>
      <c r="F12">
        <v>13</v>
      </c>
      <c r="G12">
        <v>1</v>
      </c>
      <c r="H12">
        <v>1</v>
      </c>
      <c r="I12">
        <v>3</v>
      </c>
      <c r="J12">
        <v>1</v>
      </c>
    </row>
    <row r="13" spans="1:11" x14ac:dyDescent="0.25">
      <c r="A13" t="s">
        <v>227</v>
      </c>
      <c r="B13" t="s">
        <v>376</v>
      </c>
      <c r="C13">
        <v>2</v>
      </c>
      <c r="D13" t="s">
        <v>599</v>
      </c>
      <c r="E13">
        <v>1</v>
      </c>
      <c r="F13">
        <v>0</v>
      </c>
      <c r="G13">
        <v>1</v>
      </c>
      <c r="H13">
        <v>0</v>
      </c>
      <c r="I13">
        <v>0</v>
      </c>
      <c r="J13">
        <v>0</v>
      </c>
    </row>
    <row r="14" spans="1:11" x14ac:dyDescent="0.25">
      <c r="A14" t="s">
        <v>227</v>
      </c>
      <c r="B14" t="s">
        <v>376</v>
      </c>
      <c r="C14">
        <v>3</v>
      </c>
      <c r="D14" t="s">
        <v>599</v>
      </c>
      <c r="E14">
        <v>1</v>
      </c>
      <c r="F14">
        <v>1</v>
      </c>
      <c r="G14">
        <v>0</v>
      </c>
      <c r="H14">
        <v>1</v>
      </c>
      <c r="I14">
        <v>12</v>
      </c>
      <c r="J14">
        <v>15</v>
      </c>
    </row>
    <row r="15" spans="1:11" x14ac:dyDescent="0.25">
      <c r="A15" t="s">
        <v>227</v>
      </c>
      <c r="B15" t="s">
        <v>376</v>
      </c>
      <c r="C15">
        <v>3</v>
      </c>
      <c r="D15" t="s">
        <v>603</v>
      </c>
      <c r="E15">
        <v>1</v>
      </c>
      <c r="F15">
        <v>11</v>
      </c>
      <c r="G15">
        <v>1</v>
      </c>
      <c r="H15">
        <v>4</v>
      </c>
      <c r="I15">
        <v>1</v>
      </c>
      <c r="J15">
        <v>3</v>
      </c>
    </row>
    <row r="16" spans="1:11" x14ac:dyDescent="0.25">
      <c r="A16" t="s">
        <v>227</v>
      </c>
      <c r="B16" t="s">
        <v>376</v>
      </c>
      <c r="C16">
        <v>4</v>
      </c>
      <c r="D16" t="s">
        <v>599</v>
      </c>
      <c r="E16">
        <v>1</v>
      </c>
      <c r="F16">
        <v>5</v>
      </c>
      <c r="G16">
        <v>16</v>
      </c>
      <c r="H16">
        <v>6</v>
      </c>
      <c r="I16">
        <v>0</v>
      </c>
      <c r="J16">
        <v>0</v>
      </c>
    </row>
    <row r="17" spans="1:10" x14ac:dyDescent="0.25">
      <c r="A17" t="s">
        <v>227</v>
      </c>
      <c r="B17" t="s">
        <v>376</v>
      </c>
      <c r="C17">
        <v>4</v>
      </c>
      <c r="D17" t="s">
        <v>603</v>
      </c>
      <c r="E17">
        <v>1</v>
      </c>
      <c r="F17">
        <v>0</v>
      </c>
      <c r="G17">
        <v>1</v>
      </c>
      <c r="H17">
        <v>3</v>
      </c>
      <c r="I17">
        <v>0</v>
      </c>
      <c r="J17">
        <v>3</v>
      </c>
    </row>
    <row r="18" spans="1:10" x14ac:dyDescent="0.25">
      <c r="A18" t="s">
        <v>227</v>
      </c>
      <c r="B18" t="s">
        <v>376</v>
      </c>
      <c r="C18">
        <v>4</v>
      </c>
      <c r="D18" t="s">
        <v>603</v>
      </c>
      <c r="E18">
        <v>2</v>
      </c>
      <c r="F18">
        <v>0</v>
      </c>
      <c r="G18">
        <v>3</v>
      </c>
      <c r="H18">
        <v>1</v>
      </c>
      <c r="I18">
        <v>3</v>
      </c>
      <c r="J18">
        <v>18</v>
      </c>
    </row>
    <row r="19" spans="1:10" x14ac:dyDescent="0.25">
      <c r="A19" t="s">
        <v>227</v>
      </c>
      <c r="B19" t="s">
        <v>228</v>
      </c>
      <c r="C19">
        <v>1</v>
      </c>
      <c r="D19" t="s">
        <v>544</v>
      </c>
      <c r="E19">
        <v>1</v>
      </c>
      <c r="F19">
        <v>16</v>
      </c>
      <c r="G19">
        <v>1</v>
      </c>
      <c r="H19">
        <v>2</v>
      </c>
      <c r="I19">
        <v>4</v>
      </c>
      <c r="J19">
        <v>1</v>
      </c>
    </row>
    <row r="20" spans="1:10" x14ac:dyDescent="0.25">
      <c r="A20" t="s">
        <v>227</v>
      </c>
      <c r="B20" t="s">
        <v>228</v>
      </c>
      <c r="C20">
        <v>1</v>
      </c>
      <c r="D20" t="s">
        <v>544</v>
      </c>
      <c r="E20">
        <v>2</v>
      </c>
      <c r="F20">
        <v>6</v>
      </c>
      <c r="G20">
        <v>1</v>
      </c>
      <c r="H20">
        <v>1</v>
      </c>
      <c r="I20">
        <v>0</v>
      </c>
      <c r="J20">
        <v>4</v>
      </c>
    </row>
    <row r="21" spans="1:10" x14ac:dyDescent="0.25">
      <c r="A21" t="s">
        <v>227</v>
      </c>
      <c r="B21" t="s">
        <v>228</v>
      </c>
      <c r="C21">
        <v>1</v>
      </c>
      <c r="D21" t="s">
        <v>544</v>
      </c>
      <c r="E21">
        <v>3</v>
      </c>
      <c r="F21">
        <v>0</v>
      </c>
      <c r="G21">
        <v>4</v>
      </c>
      <c r="H21">
        <v>16</v>
      </c>
      <c r="I21">
        <v>5</v>
      </c>
      <c r="J21">
        <v>1</v>
      </c>
    </row>
    <row r="22" spans="1:10" x14ac:dyDescent="0.25">
      <c r="A22" t="s">
        <v>227</v>
      </c>
      <c r="B22" t="s">
        <v>228</v>
      </c>
      <c r="C22">
        <v>1</v>
      </c>
      <c r="D22" t="s">
        <v>544</v>
      </c>
      <c r="E22">
        <v>4</v>
      </c>
      <c r="F22">
        <v>5</v>
      </c>
      <c r="G22">
        <v>5</v>
      </c>
      <c r="H22">
        <v>5</v>
      </c>
      <c r="I22">
        <v>18</v>
      </c>
      <c r="J22">
        <v>10</v>
      </c>
    </row>
    <row r="23" spans="1:10" x14ac:dyDescent="0.25">
      <c r="A23" t="s">
        <v>227</v>
      </c>
      <c r="B23" t="s">
        <v>228</v>
      </c>
      <c r="C23">
        <v>1</v>
      </c>
      <c r="D23" t="s">
        <v>544</v>
      </c>
      <c r="E23">
        <v>5</v>
      </c>
      <c r="F23">
        <v>4</v>
      </c>
      <c r="G23">
        <v>1</v>
      </c>
      <c r="H23">
        <v>2</v>
      </c>
      <c r="I23">
        <v>0</v>
      </c>
    </row>
    <row r="24" spans="1:10" x14ac:dyDescent="0.25">
      <c r="A24" t="s">
        <v>227</v>
      </c>
      <c r="B24" t="s">
        <v>228</v>
      </c>
      <c r="C24">
        <v>1</v>
      </c>
      <c r="D24" t="s">
        <v>599</v>
      </c>
      <c r="E24">
        <v>1</v>
      </c>
      <c r="F24">
        <v>1</v>
      </c>
      <c r="G24">
        <v>0</v>
      </c>
      <c r="H24">
        <v>1</v>
      </c>
      <c r="I24">
        <v>1</v>
      </c>
      <c r="J24">
        <v>0</v>
      </c>
    </row>
    <row r="25" spans="1:10" x14ac:dyDescent="0.25">
      <c r="A25" t="s">
        <v>227</v>
      </c>
      <c r="B25" t="s">
        <v>228</v>
      </c>
      <c r="C25">
        <v>2</v>
      </c>
      <c r="D25" t="s">
        <v>544</v>
      </c>
      <c r="E25">
        <v>1</v>
      </c>
      <c r="F25">
        <v>2</v>
      </c>
      <c r="G25">
        <v>9</v>
      </c>
      <c r="H25">
        <v>7</v>
      </c>
      <c r="I25">
        <v>2</v>
      </c>
      <c r="J25">
        <v>27</v>
      </c>
    </row>
    <row r="26" spans="1:10" x14ac:dyDescent="0.25">
      <c r="A26" t="s">
        <v>227</v>
      </c>
      <c r="B26" t="s">
        <v>228</v>
      </c>
      <c r="C26">
        <v>2</v>
      </c>
      <c r="D26" t="s">
        <v>544</v>
      </c>
      <c r="E26">
        <v>2</v>
      </c>
      <c r="F26">
        <v>5</v>
      </c>
      <c r="G26">
        <v>2</v>
      </c>
      <c r="H26">
        <v>4</v>
      </c>
      <c r="I26">
        <v>2</v>
      </c>
      <c r="J26">
        <v>3</v>
      </c>
    </row>
    <row r="27" spans="1:10" x14ac:dyDescent="0.25">
      <c r="A27" t="s">
        <v>227</v>
      </c>
      <c r="B27" t="s">
        <v>228</v>
      </c>
      <c r="C27">
        <v>2</v>
      </c>
      <c r="D27" t="s">
        <v>544</v>
      </c>
      <c r="E27">
        <v>3</v>
      </c>
      <c r="F27">
        <v>5</v>
      </c>
      <c r="G27">
        <v>10</v>
      </c>
      <c r="H27">
        <v>11</v>
      </c>
      <c r="I27">
        <v>2</v>
      </c>
      <c r="J27">
        <v>5</v>
      </c>
    </row>
    <row r="28" spans="1:10" x14ac:dyDescent="0.25">
      <c r="A28" t="s">
        <v>227</v>
      </c>
      <c r="B28" t="s">
        <v>228</v>
      </c>
      <c r="C28">
        <v>2</v>
      </c>
      <c r="D28" t="s">
        <v>544</v>
      </c>
      <c r="E28">
        <v>4</v>
      </c>
      <c r="F28">
        <v>9</v>
      </c>
      <c r="G28">
        <v>4</v>
      </c>
      <c r="H28">
        <v>1</v>
      </c>
      <c r="I28">
        <v>1</v>
      </c>
      <c r="J28">
        <v>1</v>
      </c>
    </row>
    <row r="29" spans="1:10" x14ac:dyDescent="0.25">
      <c r="A29" t="s">
        <v>227</v>
      </c>
      <c r="B29" t="s">
        <v>228</v>
      </c>
      <c r="C29">
        <v>2</v>
      </c>
      <c r="D29" t="s">
        <v>544</v>
      </c>
      <c r="E29">
        <v>5</v>
      </c>
      <c r="F29">
        <v>2</v>
      </c>
      <c r="G29">
        <v>1</v>
      </c>
      <c r="H29">
        <v>2</v>
      </c>
      <c r="I29">
        <v>10</v>
      </c>
      <c r="J29">
        <v>0</v>
      </c>
    </row>
    <row r="30" spans="1:10" x14ac:dyDescent="0.25">
      <c r="A30" t="s">
        <v>227</v>
      </c>
      <c r="B30" t="s">
        <v>228</v>
      </c>
      <c r="C30">
        <v>3</v>
      </c>
      <c r="D30" t="s">
        <v>544</v>
      </c>
      <c r="E30">
        <v>1</v>
      </c>
      <c r="F30">
        <v>10</v>
      </c>
      <c r="G30">
        <v>2</v>
      </c>
      <c r="H30">
        <v>7</v>
      </c>
      <c r="I30">
        <v>2</v>
      </c>
      <c r="J30">
        <v>9</v>
      </c>
    </row>
    <row r="31" spans="1:10" x14ac:dyDescent="0.25">
      <c r="A31" t="s">
        <v>227</v>
      </c>
      <c r="B31" t="s">
        <v>228</v>
      </c>
      <c r="C31">
        <v>3</v>
      </c>
      <c r="D31" t="s">
        <v>544</v>
      </c>
      <c r="E31">
        <v>2</v>
      </c>
      <c r="F31">
        <v>1</v>
      </c>
      <c r="G31">
        <v>10</v>
      </c>
      <c r="H31">
        <v>2</v>
      </c>
      <c r="I31">
        <v>10</v>
      </c>
      <c r="J31">
        <v>5</v>
      </c>
    </row>
    <row r="32" spans="1:10" x14ac:dyDescent="0.25">
      <c r="A32" t="s">
        <v>227</v>
      </c>
      <c r="B32" t="s">
        <v>228</v>
      </c>
      <c r="C32">
        <v>3</v>
      </c>
      <c r="D32" t="s">
        <v>544</v>
      </c>
      <c r="E32">
        <v>3</v>
      </c>
      <c r="F32">
        <v>1</v>
      </c>
      <c r="G32">
        <v>5</v>
      </c>
      <c r="H32">
        <v>4</v>
      </c>
      <c r="I32">
        <v>13</v>
      </c>
      <c r="J32">
        <v>6</v>
      </c>
    </row>
    <row r="33" spans="1:10" x14ac:dyDescent="0.25">
      <c r="A33" t="s">
        <v>227</v>
      </c>
      <c r="B33" t="s">
        <v>228</v>
      </c>
      <c r="C33">
        <v>3</v>
      </c>
      <c r="D33" t="s">
        <v>544</v>
      </c>
      <c r="E33">
        <v>4</v>
      </c>
      <c r="F33">
        <v>6</v>
      </c>
      <c r="G33">
        <v>1</v>
      </c>
      <c r="H33">
        <v>5</v>
      </c>
      <c r="I33">
        <v>5</v>
      </c>
      <c r="J33">
        <v>7</v>
      </c>
    </row>
    <row r="34" spans="1:10" x14ac:dyDescent="0.25">
      <c r="A34" t="s">
        <v>227</v>
      </c>
      <c r="B34" t="s">
        <v>228</v>
      </c>
      <c r="C34">
        <v>3</v>
      </c>
      <c r="D34" t="s">
        <v>544</v>
      </c>
      <c r="E34">
        <v>5</v>
      </c>
      <c r="F34">
        <v>2</v>
      </c>
      <c r="G34">
        <v>3</v>
      </c>
      <c r="H34">
        <v>1</v>
      </c>
      <c r="I34">
        <v>6</v>
      </c>
      <c r="J34">
        <v>8</v>
      </c>
    </row>
    <row r="35" spans="1:10" x14ac:dyDescent="0.25">
      <c r="A35" t="s">
        <v>227</v>
      </c>
      <c r="B35" t="s">
        <v>228</v>
      </c>
      <c r="C35">
        <v>3</v>
      </c>
      <c r="D35" t="s">
        <v>599</v>
      </c>
      <c r="E35">
        <v>1</v>
      </c>
      <c r="F35">
        <v>0</v>
      </c>
      <c r="G35">
        <v>0</v>
      </c>
      <c r="H35">
        <v>0</v>
      </c>
      <c r="I35">
        <v>0</v>
      </c>
      <c r="J35">
        <v>0</v>
      </c>
    </row>
    <row r="36" spans="1:10" x14ac:dyDescent="0.25">
      <c r="A36" t="s">
        <v>227</v>
      </c>
      <c r="B36" t="s">
        <v>228</v>
      </c>
      <c r="C36">
        <v>4</v>
      </c>
      <c r="D36" t="s">
        <v>544</v>
      </c>
      <c r="E36">
        <v>1</v>
      </c>
      <c r="F36">
        <v>2</v>
      </c>
      <c r="G36">
        <v>1</v>
      </c>
      <c r="H36">
        <v>1</v>
      </c>
      <c r="I36">
        <v>3</v>
      </c>
      <c r="J36">
        <v>9</v>
      </c>
    </row>
    <row r="37" spans="1:10" x14ac:dyDescent="0.25">
      <c r="A37" t="s">
        <v>227</v>
      </c>
      <c r="B37" t="s">
        <v>228</v>
      </c>
      <c r="C37">
        <v>4</v>
      </c>
      <c r="D37" t="s">
        <v>544</v>
      </c>
      <c r="E37">
        <v>2</v>
      </c>
      <c r="F37">
        <v>3</v>
      </c>
      <c r="G37">
        <v>1</v>
      </c>
      <c r="H37">
        <v>2</v>
      </c>
      <c r="I37">
        <v>2</v>
      </c>
      <c r="J37">
        <v>4</v>
      </c>
    </row>
    <row r="38" spans="1:10" x14ac:dyDescent="0.25">
      <c r="A38" t="s">
        <v>227</v>
      </c>
      <c r="B38" t="s">
        <v>228</v>
      </c>
      <c r="C38">
        <v>4</v>
      </c>
      <c r="D38" t="s">
        <v>544</v>
      </c>
      <c r="E38">
        <v>3</v>
      </c>
      <c r="F38">
        <v>2</v>
      </c>
      <c r="G38">
        <v>7</v>
      </c>
      <c r="H38">
        <v>3</v>
      </c>
      <c r="I38">
        <v>0</v>
      </c>
      <c r="J38">
        <v>2</v>
      </c>
    </row>
    <row r="39" spans="1:10" x14ac:dyDescent="0.25">
      <c r="A39" t="s">
        <v>227</v>
      </c>
      <c r="B39" t="s">
        <v>228</v>
      </c>
      <c r="C39">
        <v>4</v>
      </c>
      <c r="D39" t="s">
        <v>544</v>
      </c>
      <c r="E39">
        <v>4</v>
      </c>
      <c r="F39">
        <v>1</v>
      </c>
      <c r="G39">
        <v>1</v>
      </c>
      <c r="H39">
        <v>1</v>
      </c>
      <c r="I39">
        <v>8</v>
      </c>
    </row>
    <row r="40" spans="1:10" x14ac:dyDescent="0.25">
      <c r="A40" t="s">
        <v>227</v>
      </c>
      <c r="B40" t="s">
        <v>228</v>
      </c>
      <c r="C40">
        <v>4</v>
      </c>
      <c r="D40" t="s">
        <v>544</v>
      </c>
      <c r="E40">
        <v>5</v>
      </c>
      <c r="F40">
        <v>4</v>
      </c>
      <c r="G40">
        <v>3</v>
      </c>
      <c r="H40">
        <v>1</v>
      </c>
      <c r="I40">
        <v>2</v>
      </c>
      <c r="J40">
        <v>1</v>
      </c>
    </row>
    <row r="41" spans="1:10" x14ac:dyDescent="0.25">
      <c r="A41" t="s">
        <v>227</v>
      </c>
      <c r="B41" t="s">
        <v>228</v>
      </c>
      <c r="C41">
        <v>5</v>
      </c>
      <c r="D41" t="s">
        <v>544</v>
      </c>
      <c r="E41">
        <v>1</v>
      </c>
      <c r="F41">
        <v>2</v>
      </c>
      <c r="G41">
        <v>1</v>
      </c>
      <c r="H41">
        <v>1</v>
      </c>
      <c r="I41">
        <v>2</v>
      </c>
      <c r="J41">
        <v>1</v>
      </c>
    </row>
    <row r="42" spans="1:10" x14ac:dyDescent="0.25">
      <c r="A42" t="s">
        <v>227</v>
      </c>
      <c r="B42" t="s">
        <v>228</v>
      </c>
      <c r="C42">
        <v>5</v>
      </c>
      <c r="D42" t="s">
        <v>544</v>
      </c>
      <c r="E42">
        <v>2</v>
      </c>
      <c r="F42">
        <v>1</v>
      </c>
      <c r="G42">
        <v>34</v>
      </c>
      <c r="H42">
        <v>4</v>
      </c>
      <c r="I42">
        <v>3</v>
      </c>
      <c r="J42">
        <v>12</v>
      </c>
    </row>
    <row r="43" spans="1:10" x14ac:dyDescent="0.25">
      <c r="A43" t="s">
        <v>227</v>
      </c>
      <c r="B43" t="s">
        <v>228</v>
      </c>
      <c r="C43">
        <v>5</v>
      </c>
      <c r="D43" t="s">
        <v>544</v>
      </c>
      <c r="E43">
        <v>3</v>
      </c>
      <c r="F43">
        <v>3</v>
      </c>
      <c r="G43">
        <v>1</v>
      </c>
      <c r="H43">
        <v>6</v>
      </c>
      <c r="I43">
        <v>2</v>
      </c>
      <c r="J43">
        <v>1</v>
      </c>
    </row>
    <row r="44" spans="1:10" x14ac:dyDescent="0.25">
      <c r="A44" t="s">
        <v>227</v>
      </c>
      <c r="B44" t="s">
        <v>228</v>
      </c>
      <c r="C44">
        <v>5</v>
      </c>
      <c r="D44" t="s">
        <v>544</v>
      </c>
      <c r="E44">
        <v>4</v>
      </c>
      <c r="F44">
        <v>14</v>
      </c>
      <c r="G44">
        <v>1</v>
      </c>
      <c r="H44">
        <v>14</v>
      </c>
      <c r="I44">
        <v>2</v>
      </c>
      <c r="J44">
        <v>2</v>
      </c>
    </row>
    <row r="45" spans="1:10" x14ac:dyDescent="0.25">
      <c r="A45" t="s">
        <v>227</v>
      </c>
      <c r="B45" t="s">
        <v>228</v>
      </c>
      <c r="C45">
        <v>5</v>
      </c>
      <c r="D45" t="s">
        <v>544</v>
      </c>
      <c r="E45">
        <v>5</v>
      </c>
      <c r="F45">
        <v>2</v>
      </c>
      <c r="G45">
        <v>3</v>
      </c>
      <c r="H45">
        <v>3</v>
      </c>
      <c r="I45">
        <v>17</v>
      </c>
      <c r="J45">
        <v>23</v>
      </c>
    </row>
    <row r="46" spans="1:10" x14ac:dyDescent="0.25">
      <c r="A46" t="s">
        <v>227</v>
      </c>
      <c r="B46" t="s">
        <v>240</v>
      </c>
      <c r="C46">
        <v>1</v>
      </c>
      <c r="D46" t="s">
        <v>544</v>
      </c>
      <c r="E46">
        <v>1</v>
      </c>
      <c r="F46">
        <v>1</v>
      </c>
      <c r="G46">
        <v>1</v>
      </c>
      <c r="H46">
        <v>2</v>
      </c>
      <c r="I46">
        <v>2</v>
      </c>
      <c r="J46">
        <v>2</v>
      </c>
    </row>
    <row r="47" spans="1:10" x14ac:dyDescent="0.25">
      <c r="A47" t="s">
        <v>227</v>
      </c>
      <c r="B47" t="s">
        <v>240</v>
      </c>
      <c r="C47">
        <v>1</v>
      </c>
      <c r="D47" t="s">
        <v>609</v>
      </c>
      <c r="E47">
        <v>1</v>
      </c>
      <c r="F47">
        <v>1</v>
      </c>
      <c r="G47">
        <v>2</v>
      </c>
      <c r="H47">
        <v>1</v>
      </c>
      <c r="I47">
        <v>2</v>
      </c>
      <c r="J47">
        <v>1</v>
      </c>
    </row>
    <row r="48" spans="1:10" x14ac:dyDescent="0.25">
      <c r="A48" t="s">
        <v>227</v>
      </c>
      <c r="B48" t="s">
        <v>240</v>
      </c>
      <c r="C48">
        <v>1</v>
      </c>
      <c r="D48" t="s">
        <v>609</v>
      </c>
      <c r="E48">
        <v>3</v>
      </c>
      <c r="F48">
        <v>0</v>
      </c>
      <c r="G48">
        <v>0</v>
      </c>
      <c r="H48">
        <v>1</v>
      </c>
      <c r="I48">
        <v>5</v>
      </c>
      <c r="J48">
        <v>1</v>
      </c>
    </row>
    <row r="49" spans="1:10" x14ac:dyDescent="0.25">
      <c r="A49" t="s">
        <v>227</v>
      </c>
      <c r="B49" t="s">
        <v>240</v>
      </c>
      <c r="C49">
        <v>1</v>
      </c>
      <c r="D49" t="s">
        <v>609</v>
      </c>
      <c r="E49">
        <v>4</v>
      </c>
      <c r="F49">
        <v>1</v>
      </c>
      <c r="G49">
        <v>2</v>
      </c>
      <c r="H49">
        <v>4</v>
      </c>
      <c r="I49">
        <v>0</v>
      </c>
      <c r="J49">
        <v>2</v>
      </c>
    </row>
    <row r="50" spans="1:10" x14ac:dyDescent="0.25">
      <c r="A50" t="s">
        <v>227</v>
      </c>
      <c r="B50" t="s">
        <v>240</v>
      </c>
      <c r="C50">
        <v>1</v>
      </c>
      <c r="D50" t="s">
        <v>609</v>
      </c>
      <c r="E50">
        <v>5</v>
      </c>
      <c r="F50">
        <v>1</v>
      </c>
      <c r="G50">
        <v>6</v>
      </c>
      <c r="H50">
        <v>1</v>
      </c>
      <c r="I50">
        <v>1</v>
      </c>
      <c r="J50">
        <v>4</v>
      </c>
    </row>
    <row r="51" spans="1:10" x14ac:dyDescent="0.25">
      <c r="A51" t="s">
        <v>227</v>
      </c>
      <c r="B51" t="s">
        <v>240</v>
      </c>
      <c r="C51">
        <v>2</v>
      </c>
      <c r="D51" t="s">
        <v>599</v>
      </c>
      <c r="E51">
        <v>1</v>
      </c>
      <c r="F51">
        <v>2</v>
      </c>
      <c r="G51">
        <v>1</v>
      </c>
      <c r="H51">
        <v>1</v>
      </c>
      <c r="I51">
        <v>5</v>
      </c>
      <c r="J51">
        <v>1</v>
      </c>
    </row>
    <row r="52" spans="1:10" x14ac:dyDescent="0.25">
      <c r="A52" t="s">
        <v>227</v>
      </c>
      <c r="B52" t="s">
        <v>240</v>
      </c>
      <c r="C52">
        <v>2</v>
      </c>
      <c r="D52" t="s">
        <v>609</v>
      </c>
      <c r="E52">
        <v>1</v>
      </c>
      <c r="F52">
        <v>1</v>
      </c>
      <c r="G52">
        <v>2</v>
      </c>
      <c r="H52">
        <v>0</v>
      </c>
      <c r="I52">
        <v>1</v>
      </c>
      <c r="J52">
        <v>1</v>
      </c>
    </row>
    <row r="53" spans="1:10" x14ac:dyDescent="0.25">
      <c r="A53" t="s">
        <v>227</v>
      </c>
      <c r="B53" t="s">
        <v>240</v>
      </c>
      <c r="C53">
        <v>2</v>
      </c>
      <c r="D53" t="s">
        <v>609</v>
      </c>
      <c r="E53">
        <v>2</v>
      </c>
      <c r="F53">
        <v>1</v>
      </c>
      <c r="G53">
        <v>0</v>
      </c>
      <c r="H53">
        <v>20</v>
      </c>
      <c r="I53">
        <v>1</v>
      </c>
      <c r="J53">
        <v>1</v>
      </c>
    </row>
    <row r="54" spans="1:10" x14ac:dyDescent="0.25">
      <c r="A54" t="s">
        <v>227</v>
      </c>
      <c r="B54" t="s">
        <v>240</v>
      </c>
      <c r="C54">
        <v>2</v>
      </c>
      <c r="D54" t="s">
        <v>609</v>
      </c>
      <c r="E54">
        <v>3</v>
      </c>
      <c r="F54">
        <v>7</v>
      </c>
      <c r="G54">
        <v>5</v>
      </c>
      <c r="H54">
        <v>3</v>
      </c>
      <c r="I54">
        <v>0</v>
      </c>
      <c r="J54">
        <v>1</v>
      </c>
    </row>
    <row r="55" spans="1:10" x14ac:dyDescent="0.25">
      <c r="A55" t="s">
        <v>227</v>
      </c>
      <c r="B55" t="s">
        <v>240</v>
      </c>
      <c r="C55">
        <v>2</v>
      </c>
      <c r="D55" t="s">
        <v>603</v>
      </c>
      <c r="E55">
        <v>1</v>
      </c>
      <c r="F55">
        <v>10</v>
      </c>
      <c r="G55">
        <v>2</v>
      </c>
      <c r="H55">
        <v>3</v>
      </c>
      <c r="I55">
        <v>2</v>
      </c>
      <c r="J55">
        <v>7</v>
      </c>
    </row>
    <row r="56" spans="1:10" x14ac:dyDescent="0.25">
      <c r="A56" t="s">
        <v>227</v>
      </c>
      <c r="B56" t="s">
        <v>240</v>
      </c>
      <c r="C56">
        <v>2</v>
      </c>
      <c r="D56" t="s">
        <v>603</v>
      </c>
      <c r="E56">
        <v>2</v>
      </c>
      <c r="F56">
        <v>2</v>
      </c>
      <c r="G56">
        <v>6</v>
      </c>
      <c r="H56">
        <v>3</v>
      </c>
      <c r="I56">
        <v>5</v>
      </c>
      <c r="J56">
        <v>1</v>
      </c>
    </row>
    <row r="57" spans="1:10" x14ac:dyDescent="0.25">
      <c r="A57" t="s">
        <v>227</v>
      </c>
      <c r="B57" t="s">
        <v>240</v>
      </c>
      <c r="C57">
        <v>2</v>
      </c>
      <c r="D57" t="s">
        <v>603</v>
      </c>
      <c r="E57">
        <v>5</v>
      </c>
      <c r="F57">
        <v>2</v>
      </c>
      <c r="G57">
        <v>10</v>
      </c>
      <c r="H57">
        <v>1</v>
      </c>
      <c r="I57">
        <v>1</v>
      </c>
      <c r="J57">
        <v>3</v>
      </c>
    </row>
    <row r="58" spans="1:10" x14ac:dyDescent="0.25">
      <c r="A58" t="s">
        <v>227</v>
      </c>
      <c r="B58" t="s">
        <v>240</v>
      </c>
      <c r="C58">
        <v>3</v>
      </c>
      <c r="D58" t="s">
        <v>599</v>
      </c>
      <c r="E58">
        <v>1</v>
      </c>
      <c r="F58">
        <v>0</v>
      </c>
      <c r="G58">
        <v>3</v>
      </c>
      <c r="H58">
        <v>0</v>
      </c>
      <c r="I58">
        <v>0</v>
      </c>
      <c r="J58">
        <v>1</v>
      </c>
    </row>
    <row r="59" spans="1:10" x14ac:dyDescent="0.25">
      <c r="A59" t="s">
        <v>227</v>
      </c>
      <c r="B59" t="s">
        <v>240</v>
      </c>
      <c r="C59">
        <v>3</v>
      </c>
      <c r="D59" t="s">
        <v>599</v>
      </c>
      <c r="E59">
        <v>2</v>
      </c>
      <c r="F59">
        <v>5</v>
      </c>
      <c r="G59">
        <v>3</v>
      </c>
      <c r="H59">
        <v>1</v>
      </c>
      <c r="I59">
        <v>2</v>
      </c>
      <c r="J59">
        <v>0</v>
      </c>
    </row>
    <row r="60" spans="1:10" x14ac:dyDescent="0.25">
      <c r="A60" t="s">
        <v>227</v>
      </c>
      <c r="B60" t="s">
        <v>240</v>
      </c>
      <c r="C60">
        <v>3</v>
      </c>
      <c r="D60" t="s">
        <v>599</v>
      </c>
      <c r="E60">
        <v>3</v>
      </c>
      <c r="F60">
        <v>0</v>
      </c>
      <c r="G60">
        <v>0</v>
      </c>
      <c r="H60">
        <v>0</v>
      </c>
      <c r="I60">
        <v>0</v>
      </c>
      <c r="J60">
        <v>0</v>
      </c>
    </row>
    <row r="61" spans="1:10" x14ac:dyDescent="0.25">
      <c r="A61" t="s">
        <v>227</v>
      </c>
      <c r="B61" t="s">
        <v>240</v>
      </c>
      <c r="C61">
        <v>3</v>
      </c>
      <c r="D61" t="s">
        <v>599</v>
      </c>
      <c r="E61">
        <v>4</v>
      </c>
      <c r="F61">
        <v>0</v>
      </c>
      <c r="G61">
        <v>0</v>
      </c>
      <c r="H61">
        <v>0</v>
      </c>
      <c r="I61">
        <v>1</v>
      </c>
      <c r="J61">
        <v>0</v>
      </c>
    </row>
    <row r="62" spans="1:10" x14ac:dyDescent="0.25">
      <c r="A62" t="s">
        <v>227</v>
      </c>
      <c r="B62" t="s">
        <v>240</v>
      </c>
      <c r="C62">
        <v>3</v>
      </c>
      <c r="D62" t="s">
        <v>599</v>
      </c>
      <c r="E62">
        <v>5</v>
      </c>
      <c r="F62">
        <v>0</v>
      </c>
      <c r="G62">
        <v>0</v>
      </c>
      <c r="H62">
        <v>0</v>
      </c>
      <c r="I62">
        <v>0</v>
      </c>
      <c r="J62">
        <v>0</v>
      </c>
    </row>
    <row r="63" spans="1:10" x14ac:dyDescent="0.25">
      <c r="A63" t="s">
        <v>227</v>
      </c>
      <c r="B63" t="s">
        <v>240</v>
      </c>
      <c r="C63">
        <v>4</v>
      </c>
      <c r="D63" t="s">
        <v>544</v>
      </c>
      <c r="E63">
        <v>1</v>
      </c>
      <c r="F63">
        <v>3</v>
      </c>
      <c r="G63">
        <v>14</v>
      </c>
      <c r="H63">
        <v>33</v>
      </c>
      <c r="I63">
        <v>5</v>
      </c>
      <c r="J63">
        <v>32</v>
      </c>
    </row>
    <row r="64" spans="1:10" x14ac:dyDescent="0.25">
      <c r="A64" t="s">
        <v>227</v>
      </c>
      <c r="B64" t="s">
        <v>240</v>
      </c>
      <c r="C64">
        <v>4</v>
      </c>
      <c r="D64" t="s">
        <v>609</v>
      </c>
      <c r="E64">
        <v>1</v>
      </c>
      <c r="F64">
        <v>5</v>
      </c>
      <c r="G64">
        <v>2</v>
      </c>
      <c r="H64">
        <v>2</v>
      </c>
      <c r="I64">
        <v>2</v>
      </c>
      <c r="J64">
        <v>2</v>
      </c>
    </row>
    <row r="65" spans="1:10" x14ac:dyDescent="0.25">
      <c r="A65" t="s">
        <v>227</v>
      </c>
      <c r="B65" t="s">
        <v>240</v>
      </c>
      <c r="C65">
        <v>4</v>
      </c>
      <c r="D65" t="s">
        <v>609</v>
      </c>
      <c r="E65">
        <v>2</v>
      </c>
      <c r="F65">
        <v>0</v>
      </c>
      <c r="G65">
        <v>2</v>
      </c>
      <c r="H65">
        <v>0</v>
      </c>
      <c r="I65">
        <v>2</v>
      </c>
      <c r="J65">
        <v>2</v>
      </c>
    </row>
    <row r="66" spans="1:10" x14ac:dyDescent="0.25">
      <c r="A66" t="s">
        <v>227</v>
      </c>
      <c r="B66" t="s">
        <v>240</v>
      </c>
      <c r="C66">
        <v>4</v>
      </c>
      <c r="D66" t="s">
        <v>609</v>
      </c>
      <c r="E66">
        <v>3</v>
      </c>
      <c r="F66">
        <v>1</v>
      </c>
      <c r="G66">
        <v>0</v>
      </c>
      <c r="H66">
        <v>0</v>
      </c>
      <c r="I66">
        <v>3</v>
      </c>
      <c r="J66">
        <v>3</v>
      </c>
    </row>
    <row r="67" spans="1:10" x14ac:dyDescent="0.25">
      <c r="A67" t="s">
        <v>227</v>
      </c>
      <c r="B67" t="s">
        <v>240</v>
      </c>
      <c r="C67">
        <v>5</v>
      </c>
      <c r="D67" t="s">
        <v>544</v>
      </c>
      <c r="E67">
        <v>1</v>
      </c>
      <c r="F67">
        <v>2</v>
      </c>
      <c r="G67">
        <v>12</v>
      </c>
      <c r="H67">
        <v>3</v>
      </c>
      <c r="I67">
        <v>3</v>
      </c>
      <c r="J67">
        <v>2</v>
      </c>
    </row>
    <row r="68" spans="1:10" x14ac:dyDescent="0.25">
      <c r="A68" t="s">
        <v>227</v>
      </c>
      <c r="B68" t="s">
        <v>240</v>
      </c>
      <c r="C68">
        <v>5</v>
      </c>
      <c r="D68" t="s">
        <v>544</v>
      </c>
      <c r="E68">
        <v>5</v>
      </c>
      <c r="F68">
        <v>3</v>
      </c>
      <c r="G68">
        <v>4</v>
      </c>
      <c r="H68">
        <v>1</v>
      </c>
      <c r="I68">
        <v>3</v>
      </c>
      <c r="J68">
        <v>15</v>
      </c>
    </row>
    <row r="69" spans="1:10" x14ac:dyDescent="0.25">
      <c r="A69" t="s">
        <v>227</v>
      </c>
      <c r="B69" t="s">
        <v>233</v>
      </c>
      <c r="C69">
        <v>1</v>
      </c>
      <c r="D69" t="s">
        <v>544</v>
      </c>
      <c r="E69">
        <v>1</v>
      </c>
      <c r="F69">
        <v>1</v>
      </c>
      <c r="G69">
        <v>12</v>
      </c>
      <c r="H69">
        <v>14</v>
      </c>
      <c r="I69">
        <v>1</v>
      </c>
      <c r="J69">
        <v>4</v>
      </c>
    </row>
    <row r="70" spans="1:10" x14ac:dyDescent="0.25">
      <c r="A70" t="s">
        <v>227</v>
      </c>
      <c r="B70" t="s">
        <v>233</v>
      </c>
      <c r="C70">
        <v>1</v>
      </c>
      <c r="D70" t="s">
        <v>599</v>
      </c>
      <c r="E70">
        <v>1</v>
      </c>
      <c r="F70">
        <v>0</v>
      </c>
      <c r="G70">
        <v>0</v>
      </c>
      <c r="H70">
        <v>1</v>
      </c>
      <c r="I70">
        <v>0</v>
      </c>
      <c r="J70">
        <v>10</v>
      </c>
    </row>
    <row r="71" spans="1:10" x14ac:dyDescent="0.25">
      <c r="A71" t="s">
        <v>227</v>
      </c>
      <c r="B71" t="s">
        <v>233</v>
      </c>
      <c r="C71">
        <v>1</v>
      </c>
      <c r="D71" t="s">
        <v>599</v>
      </c>
      <c r="E71">
        <v>2</v>
      </c>
      <c r="F71">
        <v>7</v>
      </c>
      <c r="G71">
        <v>1</v>
      </c>
      <c r="H71">
        <v>5</v>
      </c>
      <c r="I71">
        <v>0</v>
      </c>
      <c r="J71">
        <v>2</v>
      </c>
    </row>
    <row r="72" spans="1:10" x14ac:dyDescent="0.25">
      <c r="A72" t="s">
        <v>227</v>
      </c>
      <c r="B72" t="s">
        <v>233</v>
      </c>
      <c r="C72">
        <v>2</v>
      </c>
      <c r="D72" t="s">
        <v>544</v>
      </c>
      <c r="E72">
        <v>1</v>
      </c>
      <c r="F72">
        <v>4</v>
      </c>
      <c r="G72">
        <v>7</v>
      </c>
      <c r="H72">
        <v>4</v>
      </c>
      <c r="I72">
        <v>50</v>
      </c>
    </row>
    <row r="73" spans="1:10" x14ac:dyDescent="0.25">
      <c r="A73" t="s">
        <v>227</v>
      </c>
      <c r="B73" t="s">
        <v>233</v>
      </c>
      <c r="C73">
        <v>2</v>
      </c>
      <c r="D73" t="s">
        <v>544</v>
      </c>
      <c r="E73">
        <v>2</v>
      </c>
      <c r="F73">
        <v>4</v>
      </c>
      <c r="G73">
        <v>1</v>
      </c>
      <c r="H73">
        <v>2</v>
      </c>
      <c r="I73">
        <v>5</v>
      </c>
      <c r="J73">
        <v>2</v>
      </c>
    </row>
    <row r="74" spans="1:10" x14ac:dyDescent="0.25">
      <c r="A74" t="s">
        <v>227</v>
      </c>
      <c r="B74" t="s">
        <v>233</v>
      </c>
      <c r="C74">
        <v>2</v>
      </c>
      <c r="D74" t="s">
        <v>544</v>
      </c>
      <c r="E74">
        <v>3</v>
      </c>
      <c r="F74">
        <v>1</v>
      </c>
      <c r="G74">
        <v>5</v>
      </c>
      <c r="H74">
        <v>3</v>
      </c>
      <c r="I74">
        <v>15</v>
      </c>
      <c r="J74">
        <v>4</v>
      </c>
    </row>
    <row r="75" spans="1:10" x14ac:dyDescent="0.25">
      <c r="A75" t="s">
        <v>227</v>
      </c>
      <c r="B75" t="s">
        <v>233</v>
      </c>
      <c r="C75">
        <v>2</v>
      </c>
      <c r="D75" t="s">
        <v>544</v>
      </c>
      <c r="E75">
        <v>4</v>
      </c>
      <c r="F75">
        <v>4</v>
      </c>
      <c r="G75">
        <v>2</v>
      </c>
      <c r="H75">
        <v>1</v>
      </c>
      <c r="I75">
        <v>1</v>
      </c>
      <c r="J75">
        <v>1</v>
      </c>
    </row>
    <row r="76" spans="1:10" x14ac:dyDescent="0.25">
      <c r="A76" t="s">
        <v>227</v>
      </c>
      <c r="B76" t="s">
        <v>233</v>
      </c>
      <c r="C76">
        <v>2</v>
      </c>
      <c r="D76" t="s">
        <v>544</v>
      </c>
      <c r="E76">
        <v>5</v>
      </c>
      <c r="F76">
        <v>8</v>
      </c>
      <c r="G76">
        <v>3</v>
      </c>
      <c r="H76">
        <v>3</v>
      </c>
      <c r="I76">
        <v>5</v>
      </c>
      <c r="J76">
        <v>3</v>
      </c>
    </row>
    <row r="77" spans="1:10" x14ac:dyDescent="0.25">
      <c r="A77" t="s">
        <v>227</v>
      </c>
      <c r="B77" t="s">
        <v>233</v>
      </c>
      <c r="C77">
        <v>2</v>
      </c>
      <c r="D77" t="s">
        <v>599</v>
      </c>
      <c r="E77">
        <v>1</v>
      </c>
      <c r="F77">
        <v>0</v>
      </c>
      <c r="G77">
        <v>0</v>
      </c>
      <c r="H77">
        <v>0</v>
      </c>
      <c r="I77">
        <v>1</v>
      </c>
      <c r="J77">
        <v>1</v>
      </c>
    </row>
    <row r="78" spans="1:10" x14ac:dyDescent="0.25">
      <c r="A78" t="s">
        <v>227</v>
      </c>
      <c r="B78" t="s">
        <v>233</v>
      </c>
      <c r="C78">
        <v>2</v>
      </c>
      <c r="D78" t="s">
        <v>603</v>
      </c>
      <c r="E78">
        <v>1</v>
      </c>
      <c r="F78">
        <v>3</v>
      </c>
      <c r="G78">
        <v>11</v>
      </c>
      <c r="H78">
        <v>0</v>
      </c>
      <c r="I78">
        <v>8</v>
      </c>
      <c r="J78">
        <v>0</v>
      </c>
    </row>
    <row r="79" spans="1:10" x14ac:dyDescent="0.25">
      <c r="A79" t="s">
        <v>227</v>
      </c>
      <c r="B79" t="s">
        <v>233</v>
      </c>
      <c r="C79">
        <v>2</v>
      </c>
      <c r="D79" t="s">
        <v>603</v>
      </c>
      <c r="E79">
        <v>2</v>
      </c>
      <c r="F79">
        <v>2</v>
      </c>
      <c r="G79">
        <v>3</v>
      </c>
      <c r="H79">
        <v>4</v>
      </c>
      <c r="I79">
        <v>1</v>
      </c>
      <c r="J79">
        <v>0</v>
      </c>
    </row>
    <row r="80" spans="1:10" x14ac:dyDescent="0.25">
      <c r="A80" t="s">
        <v>227</v>
      </c>
      <c r="B80" t="s">
        <v>233</v>
      </c>
      <c r="C80">
        <v>3</v>
      </c>
      <c r="D80" t="s">
        <v>544</v>
      </c>
      <c r="E80">
        <v>2</v>
      </c>
      <c r="F80">
        <v>2</v>
      </c>
      <c r="G80">
        <v>5</v>
      </c>
      <c r="H80">
        <v>8</v>
      </c>
      <c r="I80">
        <v>2</v>
      </c>
      <c r="J80">
        <v>3</v>
      </c>
    </row>
    <row r="81" spans="1:10" x14ac:dyDescent="0.25">
      <c r="A81" t="s">
        <v>227</v>
      </c>
      <c r="B81" t="s">
        <v>233</v>
      </c>
      <c r="C81">
        <v>3</v>
      </c>
      <c r="D81" t="s">
        <v>544</v>
      </c>
      <c r="E81">
        <v>3</v>
      </c>
      <c r="F81">
        <v>9</v>
      </c>
      <c r="G81">
        <v>40</v>
      </c>
      <c r="H81">
        <v>4</v>
      </c>
      <c r="I81">
        <v>6</v>
      </c>
      <c r="J81">
        <v>28</v>
      </c>
    </row>
    <row r="82" spans="1:10" x14ac:dyDescent="0.25">
      <c r="A82" t="s">
        <v>227</v>
      </c>
      <c r="B82" t="s">
        <v>233</v>
      </c>
      <c r="C82">
        <v>3</v>
      </c>
      <c r="D82" t="s">
        <v>544</v>
      </c>
      <c r="E82">
        <v>4</v>
      </c>
      <c r="F82">
        <v>3</v>
      </c>
      <c r="G82">
        <v>2</v>
      </c>
      <c r="H82">
        <v>5</v>
      </c>
      <c r="I82">
        <v>3</v>
      </c>
      <c r="J82">
        <v>2</v>
      </c>
    </row>
    <row r="83" spans="1:10" x14ac:dyDescent="0.25">
      <c r="A83" t="s">
        <v>227</v>
      </c>
      <c r="B83" t="s">
        <v>233</v>
      </c>
      <c r="C83">
        <v>3</v>
      </c>
      <c r="D83" t="s">
        <v>544</v>
      </c>
      <c r="E83">
        <v>5</v>
      </c>
      <c r="F83">
        <v>12</v>
      </c>
      <c r="G83">
        <v>3</v>
      </c>
      <c r="H83">
        <v>45</v>
      </c>
      <c r="I83">
        <v>28</v>
      </c>
      <c r="J83">
        <v>6</v>
      </c>
    </row>
    <row r="84" spans="1:10" x14ac:dyDescent="0.25">
      <c r="A84" t="s">
        <v>227</v>
      </c>
      <c r="B84" t="s">
        <v>233</v>
      </c>
      <c r="C84">
        <v>4</v>
      </c>
      <c r="D84" t="s">
        <v>544</v>
      </c>
      <c r="E84">
        <v>1</v>
      </c>
      <c r="F84">
        <v>5</v>
      </c>
      <c r="G84">
        <v>2</v>
      </c>
      <c r="H84">
        <v>22</v>
      </c>
      <c r="I84">
        <v>5</v>
      </c>
      <c r="J84">
        <v>2</v>
      </c>
    </row>
    <row r="85" spans="1:10" x14ac:dyDescent="0.25">
      <c r="A85" t="s">
        <v>227</v>
      </c>
      <c r="B85" t="s">
        <v>233</v>
      </c>
      <c r="C85">
        <v>4</v>
      </c>
      <c r="D85" t="s">
        <v>544</v>
      </c>
      <c r="E85">
        <v>3</v>
      </c>
      <c r="F85">
        <v>35</v>
      </c>
      <c r="G85">
        <v>2</v>
      </c>
      <c r="H85">
        <v>8</v>
      </c>
      <c r="I85">
        <v>2</v>
      </c>
      <c r="J85">
        <v>8</v>
      </c>
    </row>
    <row r="86" spans="1:10" x14ac:dyDescent="0.25">
      <c r="A86" t="s">
        <v>227</v>
      </c>
      <c r="B86" t="s">
        <v>233</v>
      </c>
      <c r="C86">
        <v>4</v>
      </c>
      <c r="D86" t="s">
        <v>544</v>
      </c>
      <c r="E86">
        <v>5</v>
      </c>
      <c r="F86">
        <v>6</v>
      </c>
      <c r="G86">
        <v>3</v>
      </c>
      <c r="H86">
        <v>4</v>
      </c>
      <c r="I86">
        <v>7</v>
      </c>
      <c r="J86">
        <v>1</v>
      </c>
    </row>
    <row r="87" spans="1:10" x14ac:dyDescent="0.25">
      <c r="A87" t="s">
        <v>227</v>
      </c>
      <c r="B87" t="s">
        <v>233</v>
      </c>
      <c r="C87">
        <v>4</v>
      </c>
      <c r="D87" t="s">
        <v>603</v>
      </c>
      <c r="E87">
        <v>1</v>
      </c>
      <c r="F87">
        <v>0</v>
      </c>
      <c r="G87">
        <v>0</v>
      </c>
      <c r="H87">
        <v>0</v>
      </c>
      <c r="I87">
        <v>0</v>
      </c>
      <c r="J87">
        <v>0</v>
      </c>
    </row>
    <row r="88" spans="1:10" x14ac:dyDescent="0.25">
      <c r="A88" t="s">
        <v>227</v>
      </c>
      <c r="B88" t="s">
        <v>233</v>
      </c>
      <c r="C88">
        <v>4</v>
      </c>
      <c r="D88" t="s">
        <v>603</v>
      </c>
      <c r="E88">
        <v>4</v>
      </c>
      <c r="F88">
        <v>3</v>
      </c>
      <c r="G88">
        <v>2</v>
      </c>
      <c r="H88">
        <v>1</v>
      </c>
      <c r="I88">
        <v>0</v>
      </c>
      <c r="J88">
        <v>1</v>
      </c>
    </row>
    <row r="89" spans="1:10" x14ac:dyDescent="0.25">
      <c r="A89" t="s">
        <v>227</v>
      </c>
      <c r="B89" t="s">
        <v>233</v>
      </c>
      <c r="C89">
        <v>5</v>
      </c>
      <c r="D89" t="s">
        <v>599</v>
      </c>
      <c r="E89">
        <v>1</v>
      </c>
      <c r="F89">
        <v>3</v>
      </c>
      <c r="G89">
        <v>4</v>
      </c>
      <c r="H89">
        <v>1</v>
      </c>
      <c r="I89">
        <v>3</v>
      </c>
      <c r="J89">
        <v>0</v>
      </c>
    </row>
    <row r="90" spans="1:10" x14ac:dyDescent="0.25">
      <c r="A90" t="s">
        <v>227</v>
      </c>
      <c r="B90" t="s">
        <v>233</v>
      </c>
      <c r="C90">
        <v>5</v>
      </c>
      <c r="D90" t="s">
        <v>599</v>
      </c>
      <c r="E90">
        <v>3</v>
      </c>
      <c r="F90">
        <v>1</v>
      </c>
      <c r="G90">
        <v>1</v>
      </c>
      <c r="H90">
        <v>2</v>
      </c>
      <c r="I90">
        <v>1</v>
      </c>
      <c r="J90">
        <v>2</v>
      </c>
    </row>
    <row r="91" spans="1:10" x14ac:dyDescent="0.25">
      <c r="A91" t="s">
        <v>227</v>
      </c>
      <c r="B91" t="s">
        <v>233</v>
      </c>
      <c r="C91">
        <v>5</v>
      </c>
      <c r="D91" t="s">
        <v>599</v>
      </c>
      <c r="E91">
        <v>4</v>
      </c>
      <c r="F91">
        <v>0</v>
      </c>
      <c r="G91">
        <v>0</v>
      </c>
      <c r="H91">
        <v>1</v>
      </c>
      <c r="I91">
        <v>0</v>
      </c>
      <c r="J91">
        <v>1</v>
      </c>
    </row>
    <row r="92" spans="1:10" x14ac:dyDescent="0.25">
      <c r="A92" t="s">
        <v>227</v>
      </c>
      <c r="B92" t="s">
        <v>233</v>
      </c>
      <c r="C92">
        <v>5</v>
      </c>
      <c r="D92" t="s">
        <v>599</v>
      </c>
      <c r="E92">
        <v>5</v>
      </c>
      <c r="F92">
        <v>1</v>
      </c>
      <c r="G92">
        <v>1</v>
      </c>
      <c r="H92">
        <v>1</v>
      </c>
      <c r="I92">
        <v>2</v>
      </c>
      <c r="J92">
        <v>3</v>
      </c>
    </row>
    <row r="93" spans="1:10" x14ac:dyDescent="0.25">
      <c r="A93" t="s">
        <v>227</v>
      </c>
      <c r="B93" t="s">
        <v>233</v>
      </c>
      <c r="C93">
        <v>5</v>
      </c>
      <c r="D93" t="s">
        <v>609</v>
      </c>
      <c r="E93">
        <v>1</v>
      </c>
      <c r="F93">
        <v>9</v>
      </c>
      <c r="G93">
        <v>0</v>
      </c>
      <c r="H93">
        <v>1</v>
      </c>
      <c r="I93">
        <v>3</v>
      </c>
      <c r="J93">
        <v>1</v>
      </c>
    </row>
    <row r="94" spans="1:10" x14ac:dyDescent="0.25">
      <c r="A94" t="s">
        <v>227</v>
      </c>
      <c r="B94" t="s">
        <v>404</v>
      </c>
      <c r="C94">
        <v>1</v>
      </c>
      <c r="D94" t="s">
        <v>544</v>
      </c>
      <c r="E94">
        <v>1</v>
      </c>
      <c r="F94">
        <v>1</v>
      </c>
      <c r="G94">
        <v>5</v>
      </c>
      <c r="H94">
        <v>3</v>
      </c>
      <c r="I94">
        <v>3</v>
      </c>
      <c r="J94">
        <v>3</v>
      </c>
    </row>
    <row r="95" spans="1:10" x14ac:dyDescent="0.25">
      <c r="A95" t="s">
        <v>227</v>
      </c>
      <c r="B95" t="s">
        <v>404</v>
      </c>
      <c r="C95">
        <v>1</v>
      </c>
      <c r="D95" t="s">
        <v>544</v>
      </c>
      <c r="E95">
        <v>2</v>
      </c>
      <c r="F95">
        <v>3</v>
      </c>
      <c r="G95">
        <v>2</v>
      </c>
      <c r="H95">
        <v>1</v>
      </c>
      <c r="I95">
        <v>3</v>
      </c>
      <c r="J95">
        <v>1</v>
      </c>
    </row>
    <row r="96" spans="1:10" x14ac:dyDescent="0.25">
      <c r="A96" t="s">
        <v>227</v>
      </c>
      <c r="B96" t="s">
        <v>404</v>
      </c>
      <c r="C96">
        <v>1</v>
      </c>
      <c r="D96" t="s">
        <v>544</v>
      </c>
      <c r="E96">
        <v>3</v>
      </c>
      <c r="F96">
        <v>9</v>
      </c>
      <c r="G96">
        <v>2</v>
      </c>
      <c r="H96">
        <v>3</v>
      </c>
      <c r="I96">
        <v>7</v>
      </c>
      <c r="J96">
        <v>2</v>
      </c>
    </row>
    <row r="97" spans="1:10" x14ac:dyDescent="0.25">
      <c r="A97" t="s">
        <v>227</v>
      </c>
      <c r="B97" t="s">
        <v>404</v>
      </c>
      <c r="C97">
        <v>1</v>
      </c>
      <c r="D97" t="s">
        <v>544</v>
      </c>
      <c r="E97">
        <v>4</v>
      </c>
      <c r="F97">
        <v>1</v>
      </c>
      <c r="G97">
        <v>1</v>
      </c>
      <c r="H97">
        <v>1</v>
      </c>
      <c r="I97">
        <v>1</v>
      </c>
      <c r="J97">
        <v>2</v>
      </c>
    </row>
    <row r="98" spans="1:10" x14ac:dyDescent="0.25">
      <c r="A98" t="s">
        <v>227</v>
      </c>
      <c r="B98" t="s">
        <v>404</v>
      </c>
      <c r="C98">
        <v>1</v>
      </c>
      <c r="D98" t="s">
        <v>544</v>
      </c>
      <c r="E98">
        <v>5</v>
      </c>
      <c r="F98">
        <v>2</v>
      </c>
      <c r="G98">
        <v>1</v>
      </c>
      <c r="H98">
        <v>2</v>
      </c>
      <c r="I98">
        <v>13</v>
      </c>
      <c r="J98">
        <v>4</v>
      </c>
    </row>
    <row r="99" spans="1:10" x14ac:dyDescent="0.25">
      <c r="A99" t="s">
        <v>227</v>
      </c>
      <c r="B99" t="s">
        <v>404</v>
      </c>
      <c r="C99">
        <v>2</v>
      </c>
      <c r="D99" t="s">
        <v>544</v>
      </c>
      <c r="E99">
        <v>1</v>
      </c>
      <c r="F99">
        <v>1</v>
      </c>
      <c r="G99">
        <v>0</v>
      </c>
      <c r="H99">
        <v>0</v>
      </c>
      <c r="I99">
        <v>2</v>
      </c>
      <c r="J99">
        <v>1</v>
      </c>
    </row>
    <row r="100" spans="1:10" x14ac:dyDescent="0.25">
      <c r="A100" t="s">
        <v>227</v>
      </c>
      <c r="B100" t="s">
        <v>404</v>
      </c>
      <c r="C100">
        <v>2</v>
      </c>
      <c r="D100" t="s">
        <v>544</v>
      </c>
      <c r="E100">
        <v>2</v>
      </c>
      <c r="F100">
        <v>0</v>
      </c>
      <c r="G100">
        <v>2</v>
      </c>
      <c r="H100">
        <v>1</v>
      </c>
      <c r="I100">
        <v>4</v>
      </c>
      <c r="J100">
        <v>7</v>
      </c>
    </row>
    <row r="101" spans="1:10" x14ac:dyDescent="0.25">
      <c r="A101" t="s">
        <v>227</v>
      </c>
      <c r="B101" t="s">
        <v>404</v>
      </c>
      <c r="C101">
        <v>2</v>
      </c>
      <c r="D101" t="s">
        <v>544</v>
      </c>
      <c r="E101">
        <v>3</v>
      </c>
      <c r="F101">
        <v>2</v>
      </c>
      <c r="G101">
        <v>2</v>
      </c>
      <c r="H101">
        <v>3</v>
      </c>
      <c r="I101">
        <v>2</v>
      </c>
      <c r="J101">
        <v>3</v>
      </c>
    </row>
    <row r="102" spans="1:10" x14ac:dyDescent="0.25">
      <c r="A102" t="s">
        <v>227</v>
      </c>
      <c r="B102" t="s">
        <v>404</v>
      </c>
      <c r="C102">
        <v>2</v>
      </c>
      <c r="D102" t="s">
        <v>544</v>
      </c>
      <c r="E102">
        <v>4</v>
      </c>
      <c r="F102">
        <v>2</v>
      </c>
      <c r="G102">
        <v>3</v>
      </c>
      <c r="H102">
        <v>1</v>
      </c>
      <c r="I102">
        <v>9</v>
      </c>
      <c r="J102">
        <v>2</v>
      </c>
    </row>
    <row r="103" spans="1:10" x14ac:dyDescent="0.25">
      <c r="A103" t="s">
        <v>227</v>
      </c>
      <c r="B103" t="s">
        <v>404</v>
      </c>
      <c r="C103">
        <v>2</v>
      </c>
      <c r="D103" t="s">
        <v>544</v>
      </c>
      <c r="E103">
        <v>5</v>
      </c>
      <c r="F103">
        <v>1</v>
      </c>
      <c r="G103">
        <v>1</v>
      </c>
      <c r="H103">
        <v>1</v>
      </c>
      <c r="I103">
        <v>1</v>
      </c>
      <c r="J103">
        <v>4</v>
      </c>
    </row>
    <row r="104" spans="1:10" x14ac:dyDescent="0.25">
      <c r="A104" t="s">
        <v>227</v>
      </c>
      <c r="B104" t="s">
        <v>404</v>
      </c>
      <c r="C104">
        <v>2</v>
      </c>
      <c r="D104" t="s">
        <v>603</v>
      </c>
      <c r="E104">
        <v>1</v>
      </c>
      <c r="F104">
        <v>1</v>
      </c>
      <c r="G104">
        <v>2</v>
      </c>
      <c r="H104">
        <v>2</v>
      </c>
      <c r="I104">
        <v>1</v>
      </c>
      <c r="J104">
        <v>3</v>
      </c>
    </row>
    <row r="105" spans="1:10" x14ac:dyDescent="0.25">
      <c r="A105" t="s">
        <v>227</v>
      </c>
      <c r="B105" t="s">
        <v>404</v>
      </c>
      <c r="C105">
        <v>2</v>
      </c>
      <c r="D105" t="s">
        <v>603</v>
      </c>
      <c r="E105">
        <v>2</v>
      </c>
      <c r="F105">
        <v>25</v>
      </c>
      <c r="G105">
        <v>0</v>
      </c>
      <c r="H105">
        <v>1</v>
      </c>
      <c r="I105">
        <v>0</v>
      </c>
      <c r="J105">
        <v>2</v>
      </c>
    </row>
    <row r="106" spans="1:10" x14ac:dyDescent="0.25">
      <c r="A106" t="s">
        <v>227</v>
      </c>
      <c r="B106" t="s">
        <v>404</v>
      </c>
      <c r="C106">
        <v>2</v>
      </c>
      <c r="D106" t="s">
        <v>603</v>
      </c>
      <c r="E106">
        <v>3</v>
      </c>
      <c r="F106">
        <v>3</v>
      </c>
      <c r="G106">
        <v>0</v>
      </c>
      <c r="H106">
        <v>3</v>
      </c>
      <c r="I106">
        <v>0</v>
      </c>
      <c r="J106">
        <v>2</v>
      </c>
    </row>
    <row r="107" spans="1:10" x14ac:dyDescent="0.25">
      <c r="A107" t="s">
        <v>227</v>
      </c>
      <c r="B107" t="s">
        <v>404</v>
      </c>
      <c r="C107">
        <v>2</v>
      </c>
      <c r="D107" t="s">
        <v>603</v>
      </c>
      <c r="E107">
        <v>4</v>
      </c>
      <c r="F107">
        <v>1</v>
      </c>
      <c r="G107">
        <v>0</v>
      </c>
      <c r="H107">
        <v>0</v>
      </c>
      <c r="I107">
        <v>0</v>
      </c>
      <c r="J107">
        <v>0</v>
      </c>
    </row>
    <row r="108" spans="1:10" x14ac:dyDescent="0.25">
      <c r="A108" t="s">
        <v>227</v>
      </c>
      <c r="B108" t="s">
        <v>404</v>
      </c>
      <c r="C108">
        <v>2</v>
      </c>
      <c r="D108" t="s">
        <v>603</v>
      </c>
      <c r="E108">
        <v>5</v>
      </c>
      <c r="F108">
        <v>0</v>
      </c>
      <c r="G108">
        <v>1</v>
      </c>
      <c r="H108">
        <v>0</v>
      </c>
      <c r="I108">
        <v>0</v>
      </c>
      <c r="J108">
        <v>0</v>
      </c>
    </row>
    <row r="109" spans="1:10" x14ac:dyDescent="0.25">
      <c r="A109" t="s">
        <v>227</v>
      </c>
      <c r="B109" t="s">
        <v>404</v>
      </c>
      <c r="C109">
        <v>3</v>
      </c>
      <c r="D109" t="s">
        <v>544</v>
      </c>
      <c r="E109">
        <v>1</v>
      </c>
      <c r="F109">
        <v>5</v>
      </c>
      <c r="G109">
        <v>4</v>
      </c>
      <c r="H109">
        <v>3</v>
      </c>
      <c r="I109">
        <v>6</v>
      </c>
      <c r="J109">
        <v>7</v>
      </c>
    </row>
    <row r="110" spans="1:10" x14ac:dyDescent="0.25">
      <c r="A110" t="s">
        <v>227</v>
      </c>
      <c r="B110" t="s">
        <v>404</v>
      </c>
      <c r="C110">
        <v>3</v>
      </c>
      <c r="D110" t="s">
        <v>544</v>
      </c>
      <c r="E110">
        <v>2</v>
      </c>
      <c r="F110">
        <v>1</v>
      </c>
      <c r="G110">
        <v>5</v>
      </c>
      <c r="H110">
        <v>7</v>
      </c>
      <c r="I110">
        <v>3</v>
      </c>
      <c r="J110">
        <v>3</v>
      </c>
    </row>
    <row r="111" spans="1:10" x14ac:dyDescent="0.25">
      <c r="A111" t="s">
        <v>227</v>
      </c>
      <c r="B111" t="s">
        <v>404</v>
      </c>
      <c r="C111">
        <v>3</v>
      </c>
      <c r="D111" t="s">
        <v>544</v>
      </c>
      <c r="E111">
        <v>3</v>
      </c>
      <c r="F111">
        <v>11</v>
      </c>
      <c r="G111">
        <v>3</v>
      </c>
      <c r="H111">
        <v>3</v>
      </c>
      <c r="I111">
        <v>2</v>
      </c>
      <c r="J111">
        <v>4</v>
      </c>
    </row>
    <row r="112" spans="1:10" x14ac:dyDescent="0.25">
      <c r="A112" t="s">
        <v>227</v>
      </c>
      <c r="B112" t="s">
        <v>404</v>
      </c>
      <c r="C112">
        <v>3</v>
      </c>
      <c r="D112" t="s">
        <v>544</v>
      </c>
      <c r="E112">
        <v>4</v>
      </c>
      <c r="F112">
        <v>3</v>
      </c>
      <c r="G112">
        <v>4</v>
      </c>
      <c r="H112">
        <v>1</v>
      </c>
      <c r="I112">
        <v>2</v>
      </c>
      <c r="J112">
        <v>12</v>
      </c>
    </row>
    <row r="113" spans="1:11" x14ac:dyDescent="0.25">
      <c r="A113" t="s">
        <v>227</v>
      </c>
      <c r="B113" t="s">
        <v>404</v>
      </c>
      <c r="C113">
        <v>3</v>
      </c>
      <c r="D113" t="s">
        <v>544</v>
      </c>
      <c r="E113">
        <v>5</v>
      </c>
      <c r="F113">
        <v>2</v>
      </c>
      <c r="G113">
        <v>7</v>
      </c>
      <c r="H113">
        <v>2</v>
      </c>
      <c r="I113">
        <v>3</v>
      </c>
      <c r="J113">
        <v>3</v>
      </c>
    </row>
    <row r="114" spans="1:11" x14ac:dyDescent="0.25">
      <c r="A114" t="s">
        <v>227</v>
      </c>
      <c r="B114" t="s">
        <v>404</v>
      </c>
      <c r="C114">
        <v>4</v>
      </c>
      <c r="D114" t="s">
        <v>544</v>
      </c>
      <c r="E114">
        <v>1</v>
      </c>
      <c r="F114">
        <v>0</v>
      </c>
      <c r="G114">
        <v>1</v>
      </c>
      <c r="H114">
        <v>1</v>
      </c>
      <c r="I114">
        <v>4</v>
      </c>
      <c r="J114">
        <v>3</v>
      </c>
    </row>
    <row r="115" spans="1:11" x14ac:dyDescent="0.25">
      <c r="A115" t="s">
        <v>227</v>
      </c>
      <c r="B115" t="s">
        <v>404</v>
      </c>
      <c r="C115">
        <v>4</v>
      </c>
      <c r="D115" t="s">
        <v>544</v>
      </c>
      <c r="E115">
        <v>2</v>
      </c>
      <c r="F115">
        <v>12</v>
      </c>
      <c r="G115">
        <v>4</v>
      </c>
      <c r="H115">
        <v>2</v>
      </c>
      <c r="I115">
        <v>2</v>
      </c>
      <c r="J115">
        <v>0</v>
      </c>
    </row>
    <row r="116" spans="1:11" x14ac:dyDescent="0.25">
      <c r="A116" t="s">
        <v>227</v>
      </c>
      <c r="B116" t="s">
        <v>404</v>
      </c>
      <c r="C116">
        <v>4</v>
      </c>
      <c r="D116" t="s">
        <v>544</v>
      </c>
      <c r="E116">
        <v>3</v>
      </c>
      <c r="F116">
        <v>2</v>
      </c>
      <c r="G116">
        <v>2</v>
      </c>
      <c r="H116">
        <v>2</v>
      </c>
      <c r="I116">
        <v>7</v>
      </c>
      <c r="J116">
        <v>4</v>
      </c>
    </row>
    <row r="117" spans="1:11" x14ac:dyDescent="0.25">
      <c r="A117" t="s">
        <v>227</v>
      </c>
      <c r="B117" t="s">
        <v>404</v>
      </c>
      <c r="C117">
        <v>4</v>
      </c>
      <c r="D117" t="s">
        <v>544</v>
      </c>
      <c r="E117">
        <v>4</v>
      </c>
      <c r="F117">
        <v>3</v>
      </c>
      <c r="G117">
        <v>3</v>
      </c>
      <c r="H117">
        <v>5</v>
      </c>
      <c r="I117">
        <v>2</v>
      </c>
      <c r="J117">
        <v>3</v>
      </c>
    </row>
    <row r="118" spans="1:11" x14ac:dyDescent="0.25">
      <c r="A118" t="s">
        <v>227</v>
      </c>
      <c r="B118" t="s">
        <v>404</v>
      </c>
      <c r="C118">
        <v>4</v>
      </c>
      <c r="D118" t="s">
        <v>544</v>
      </c>
      <c r="E118">
        <v>5</v>
      </c>
      <c r="F118">
        <v>7</v>
      </c>
      <c r="G118">
        <v>2</v>
      </c>
      <c r="H118">
        <v>9</v>
      </c>
      <c r="I118">
        <v>3</v>
      </c>
      <c r="J118">
        <v>4</v>
      </c>
    </row>
    <row r="119" spans="1:11" x14ac:dyDescent="0.25">
      <c r="A119" t="s">
        <v>25</v>
      </c>
      <c r="B119" t="s">
        <v>43</v>
      </c>
      <c r="C119">
        <v>1</v>
      </c>
      <c r="D119" t="s">
        <v>544</v>
      </c>
      <c r="E119">
        <v>2</v>
      </c>
      <c r="F119">
        <v>5</v>
      </c>
      <c r="G119">
        <v>0</v>
      </c>
      <c r="H119">
        <v>35</v>
      </c>
      <c r="I119">
        <v>1</v>
      </c>
      <c r="J119">
        <v>1</v>
      </c>
    </row>
    <row r="120" spans="1:11" x14ac:dyDescent="0.25">
      <c r="A120" t="s">
        <v>25</v>
      </c>
      <c r="B120" t="s">
        <v>43</v>
      </c>
      <c r="C120">
        <v>1</v>
      </c>
      <c r="D120" t="s">
        <v>544</v>
      </c>
      <c r="E120">
        <v>4</v>
      </c>
      <c r="F120">
        <v>3</v>
      </c>
      <c r="G120">
        <v>15</v>
      </c>
      <c r="H120">
        <v>0</v>
      </c>
      <c r="I120">
        <v>2</v>
      </c>
      <c r="J120">
        <v>28</v>
      </c>
    </row>
    <row r="121" spans="1:11" x14ac:dyDescent="0.25">
      <c r="A121" t="s">
        <v>25</v>
      </c>
      <c r="B121" t="s">
        <v>43</v>
      </c>
      <c r="C121">
        <v>1</v>
      </c>
      <c r="D121" t="s">
        <v>544</v>
      </c>
      <c r="E121">
        <v>5</v>
      </c>
      <c r="F121">
        <v>12</v>
      </c>
      <c r="G121">
        <v>8</v>
      </c>
      <c r="H121">
        <v>1</v>
      </c>
      <c r="I121">
        <v>2</v>
      </c>
      <c r="J121">
        <v>1</v>
      </c>
    </row>
    <row r="122" spans="1:11" x14ac:dyDescent="0.25">
      <c r="A122" t="s">
        <v>25</v>
      </c>
      <c r="B122" t="s">
        <v>43</v>
      </c>
      <c r="C122">
        <v>2</v>
      </c>
      <c r="D122" t="s">
        <v>544</v>
      </c>
      <c r="E122">
        <v>1</v>
      </c>
      <c r="F122">
        <v>28</v>
      </c>
      <c r="G122">
        <v>2</v>
      </c>
      <c r="H122">
        <v>4</v>
      </c>
      <c r="I122">
        <v>2</v>
      </c>
      <c r="J122">
        <v>2</v>
      </c>
    </row>
    <row r="123" spans="1:11" x14ac:dyDescent="0.25">
      <c r="A123" t="s">
        <v>25</v>
      </c>
      <c r="B123" t="s">
        <v>43</v>
      </c>
      <c r="C123">
        <v>2</v>
      </c>
      <c r="D123" t="s">
        <v>544</v>
      </c>
      <c r="E123">
        <v>2</v>
      </c>
      <c r="F123">
        <v>3</v>
      </c>
      <c r="G123">
        <v>3</v>
      </c>
      <c r="H123">
        <v>1</v>
      </c>
      <c r="I123">
        <v>4</v>
      </c>
      <c r="J123">
        <v>6</v>
      </c>
    </row>
    <row r="124" spans="1:11" x14ac:dyDescent="0.25">
      <c r="A124" t="s">
        <v>25</v>
      </c>
      <c r="B124" t="s">
        <v>43</v>
      </c>
      <c r="C124">
        <v>2</v>
      </c>
      <c r="D124" t="s">
        <v>544</v>
      </c>
      <c r="E124">
        <v>3</v>
      </c>
      <c r="F124">
        <v>3</v>
      </c>
      <c r="G124">
        <v>1</v>
      </c>
      <c r="H124">
        <v>10</v>
      </c>
      <c r="I124">
        <v>1</v>
      </c>
      <c r="J124">
        <v>8</v>
      </c>
      <c r="K124" t="s">
        <v>652</v>
      </c>
    </row>
    <row r="125" spans="1:11" x14ac:dyDescent="0.25">
      <c r="A125" t="s">
        <v>25</v>
      </c>
      <c r="B125" t="s">
        <v>43</v>
      </c>
      <c r="C125">
        <v>2</v>
      </c>
      <c r="D125" t="s">
        <v>544</v>
      </c>
      <c r="E125">
        <v>4</v>
      </c>
      <c r="F125">
        <v>6</v>
      </c>
      <c r="G125">
        <v>3</v>
      </c>
      <c r="H125">
        <v>6</v>
      </c>
      <c r="I125">
        <v>12</v>
      </c>
      <c r="J125">
        <v>1</v>
      </c>
    </row>
    <row r="126" spans="1:11" x14ac:dyDescent="0.25">
      <c r="A126" t="s">
        <v>25</v>
      </c>
      <c r="B126" t="s">
        <v>43</v>
      </c>
      <c r="C126">
        <v>2</v>
      </c>
      <c r="D126" t="s">
        <v>544</v>
      </c>
      <c r="E126">
        <v>5</v>
      </c>
      <c r="F126">
        <v>6</v>
      </c>
      <c r="G126">
        <v>35</v>
      </c>
      <c r="H126">
        <v>2</v>
      </c>
      <c r="I126">
        <v>7</v>
      </c>
      <c r="J126">
        <v>5</v>
      </c>
    </row>
    <row r="127" spans="1:11" x14ac:dyDescent="0.25">
      <c r="A127" t="s">
        <v>25</v>
      </c>
      <c r="B127" t="s">
        <v>43</v>
      </c>
      <c r="C127">
        <v>3</v>
      </c>
      <c r="D127" t="s">
        <v>544</v>
      </c>
      <c r="E127">
        <v>1</v>
      </c>
      <c r="F127">
        <v>6</v>
      </c>
      <c r="G127">
        <v>3</v>
      </c>
      <c r="H127">
        <v>2</v>
      </c>
      <c r="I127">
        <v>2</v>
      </c>
      <c r="J127">
        <v>4</v>
      </c>
    </row>
    <row r="128" spans="1:11" x14ac:dyDescent="0.25">
      <c r="A128" t="s">
        <v>25</v>
      </c>
      <c r="B128" t="s">
        <v>43</v>
      </c>
      <c r="C128">
        <v>3</v>
      </c>
      <c r="D128" t="s">
        <v>544</v>
      </c>
      <c r="E128">
        <v>2</v>
      </c>
      <c r="F128">
        <v>45</v>
      </c>
      <c r="G128">
        <v>4</v>
      </c>
      <c r="H128">
        <v>4</v>
      </c>
      <c r="I128">
        <v>3</v>
      </c>
      <c r="J128">
        <v>4</v>
      </c>
    </row>
    <row r="129" spans="1:11" x14ac:dyDescent="0.25">
      <c r="A129" t="s">
        <v>25</v>
      </c>
      <c r="B129" t="s">
        <v>43</v>
      </c>
      <c r="C129">
        <v>3</v>
      </c>
      <c r="D129" t="s">
        <v>544</v>
      </c>
      <c r="E129">
        <v>3</v>
      </c>
      <c r="F129">
        <v>28</v>
      </c>
      <c r="G129">
        <v>20</v>
      </c>
      <c r="H129">
        <v>4</v>
      </c>
      <c r="I129">
        <v>2</v>
      </c>
      <c r="J129">
        <v>4</v>
      </c>
    </row>
    <row r="130" spans="1:11" x14ac:dyDescent="0.25">
      <c r="A130" t="s">
        <v>25</v>
      </c>
      <c r="B130" t="s">
        <v>43</v>
      </c>
      <c r="C130">
        <v>3</v>
      </c>
      <c r="D130" t="s">
        <v>544</v>
      </c>
      <c r="E130">
        <v>4</v>
      </c>
      <c r="F130">
        <v>3</v>
      </c>
      <c r="G130">
        <v>1</v>
      </c>
      <c r="H130">
        <v>1</v>
      </c>
      <c r="I130">
        <v>3</v>
      </c>
      <c r="J130">
        <v>4</v>
      </c>
    </row>
    <row r="131" spans="1:11" x14ac:dyDescent="0.25">
      <c r="A131" t="s">
        <v>25</v>
      </c>
      <c r="B131" t="s">
        <v>43</v>
      </c>
      <c r="C131">
        <v>4</v>
      </c>
      <c r="D131" t="s">
        <v>544</v>
      </c>
      <c r="E131">
        <v>1</v>
      </c>
      <c r="F131">
        <v>1</v>
      </c>
      <c r="G131">
        <v>22</v>
      </c>
      <c r="H131">
        <v>7</v>
      </c>
      <c r="I131">
        <v>3</v>
      </c>
      <c r="J131">
        <v>3</v>
      </c>
    </row>
    <row r="132" spans="1:11" x14ac:dyDescent="0.25">
      <c r="A132" t="s">
        <v>25</v>
      </c>
      <c r="B132" t="s">
        <v>43</v>
      </c>
      <c r="C132">
        <v>4</v>
      </c>
      <c r="D132" t="s">
        <v>544</v>
      </c>
      <c r="E132">
        <v>2</v>
      </c>
      <c r="F132">
        <v>1</v>
      </c>
      <c r="G132">
        <v>3</v>
      </c>
      <c r="H132">
        <v>1</v>
      </c>
      <c r="I132">
        <v>2</v>
      </c>
      <c r="J132">
        <v>23</v>
      </c>
    </row>
    <row r="133" spans="1:11" x14ac:dyDescent="0.25">
      <c r="A133" t="s">
        <v>25</v>
      </c>
      <c r="B133" t="s">
        <v>43</v>
      </c>
      <c r="C133">
        <v>4</v>
      </c>
      <c r="D133" t="s">
        <v>544</v>
      </c>
      <c r="E133">
        <v>3</v>
      </c>
      <c r="F133">
        <v>1</v>
      </c>
      <c r="G133">
        <v>2</v>
      </c>
      <c r="H133">
        <v>23</v>
      </c>
      <c r="I133">
        <v>3</v>
      </c>
      <c r="J133">
        <v>3</v>
      </c>
    </row>
    <row r="134" spans="1:11" x14ac:dyDescent="0.25">
      <c r="A134" t="s">
        <v>25</v>
      </c>
      <c r="B134" t="s">
        <v>43</v>
      </c>
      <c r="C134">
        <v>4</v>
      </c>
      <c r="D134" t="s">
        <v>544</v>
      </c>
      <c r="E134">
        <v>4</v>
      </c>
      <c r="F134">
        <v>3</v>
      </c>
      <c r="G134">
        <v>2</v>
      </c>
      <c r="H134">
        <v>1</v>
      </c>
      <c r="I134">
        <v>1</v>
      </c>
      <c r="J134">
        <v>2</v>
      </c>
    </row>
    <row r="135" spans="1:11" x14ac:dyDescent="0.25">
      <c r="A135" t="s">
        <v>25</v>
      </c>
      <c r="B135" t="s">
        <v>43</v>
      </c>
      <c r="C135">
        <v>4</v>
      </c>
      <c r="D135" t="s">
        <v>544</v>
      </c>
      <c r="E135">
        <v>5</v>
      </c>
      <c r="F135">
        <v>3</v>
      </c>
      <c r="G135">
        <v>60</v>
      </c>
      <c r="H135">
        <v>1</v>
      </c>
      <c r="I135">
        <v>4</v>
      </c>
      <c r="J135">
        <v>2</v>
      </c>
    </row>
    <row r="136" spans="1:11" x14ac:dyDescent="0.25">
      <c r="A136" t="s">
        <v>25</v>
      </c>
      <c r="B136" t="s">
        <v>43</v>
      </c>
      <c r="C136">
        <v>5</v>
      </c>
      <c r="D136" t="s">
        <v>544</v>
      </c>
      <c r="E136">
        <v>1</v>
      </c>
      <c r="F136">
        <v>19</v>
      </c>
      <c r="G136">
        <v>2</v>
      </c>
      <c r="H136">
        <v>0</v>
      </c>
      <c r="I136">
        <v>6</v>
      </c>
      <c r="J136">
        <v>18</v>
      </c>
    </row>
    <row r="137" spans="1:11" x14ac:dyDescent="0.25">
      <c r="A137" t="s">
        <v>25</v>
      </c>
      <c r="B137" t="s">
        <v>43</v>
      </c>
      <c r="C137">
        <v>5</v>
      </c>
      <c r="D137" t="s">
        <v>544</v>
      </c>
      <c r="E137">
        <v>5</v>
      </c>
      <c r="F137">
        <v>12</v>
      </c>
      <c r="G137">
        <v>0</v>
      </c>
      <c r="H137">
        <v>1</v>
      </c>
      <c r="I137">
        <v>2</v>
      </c>
      <c r="J137">
        <v>5</v>
      </c>
    </row>
    <row r="138" spans="1:11" x14ac:dyDescent="0.25">
      <c r="A138" t="s">
        <v>25</v>
      </c>
      <c r="B138" t="s">
        <v>43</v>
      </c>
      <c r="C138">
        <v>5</v>
      </c>
      <c r="D138" t="s">
        <v>544</v>
      </c>
      <c r="E138">
        <v>6</v>
      </c>
      <c r="F138">
        <v>3</v>
      </c>
      <c r="G138">
        <v>9</v>
      </c>
      <c r="H138">
        <v>2</v>
      </c>
      <c r="I138">
        <v>1</v>
      </c>
      <c r="J138">
        <v>1</v>
      </c>
    </row>
    <row r="139" spans="1:11" x14ac:dyDescent="0.25">
      <c r="A139" t="s">
        <v>25</v>
      </c>
      <c r="B139" t="s">
        <v>64</v>
      </c>
      <c r="C139">
        <v>1</v>
      </c>
      <c r="D139" t="s">
        <v>544</v>
      </c>
      <c r="E139">
        <v>1</v>
      </c>
      <c r="F139">
        <v>9</v>
      </c>
      <c r="G139">
        <v>25</v>
      </c>
      <c r="H139">
        <v>3</v>
      </c>
      <c r="I139">
        <v>1</v>
      </c>
      <c r="J139">
        <v>6</v>
      </c>
    </row>
    <row r="140" spans="1:11" x14ac:dyDescent="0.25">
      <c r="A140" t="s">
        <v>25</v>
      </c>
      <c r="B140" t="s">
        <v>64</v>
      </c>
      <c r="C140">
        <v>1</v>
      </c>
      <c r="D140" t="s">
        <v>544</v>
      </c>
      <c r="E140">
        <v>3</v>
      </c>
      <c r="F140">
        <v>2</v>
      </c>
      <c r="G140">
        <v>33</v>
      </c>
      <c r="H140">
        <v>4</v>
      </c>
      <c r="I140">
        <v>1</v>
      </c>
      <c r="J140">
        <v>1</v>
      </c>
    </row>
    <row r="141" spans="1:11" x14ac:dyDescent="0.25">
      <c r="A141" t="s">
        <v>25</v>
      </c>
      <c r="B141" t="s">
        <v>64</v>
      </c>
      <c r="C141">
        <v>1</v>
      </c>
      <c r="D141" t="s">
        <v>544</v>
      </c>
      <c r="E141">
        <v>4</v>
      </c>
      <c r="F141">
        <v>12</v>
      </c>
      <c r="G141">
        <v>7</v>
      </c>
      <c r="H141">
        <v>18</v>
      </c>
      <c r="I141">
        <v>1</v>
      </c>
      <c r="J141">
        <v>10</v>
      </c>
    </row>
    <row r="142" spans="1:11" x14ac:dyDescent="0.25">
      <c r="A142" t="s">
        <v>25</v>
      </c>
      <c r="B142" t="s">
        <v>64</v>
      </c>
      <c r="C142">
        <v>2</v>
      </c>
      <c r="D142" t="s">
        <v>544</v>
      </c>
      <c r="E142">
        <v>6</v>
      </c>
      <c r="F142">
        <v>4</v>
      </c>
      <c r="G142">
        <v>3</v>
      </c>
      <c r="H142">
        <v>2</v>
      </c>
      <c r="I142">
        <v>1</v>
      </c>
      <c r="J142">
        <v>0</v>
      </c>
      <c r="K142" t="s">
        <v>653</v>
      </c>
    </row>
    <row r="143" spans="1:11" x14ac:dyDescent="0.25">
      <c r="A143" t="s">
        <v>25</v>
      </c>
      <c r="B143" t="s">
        <v>64</v>
      </c>
      <c r="C143">
        <v>2</v>
      </c>
      <c r="D143" t="s">
        <v>544</v>
      </c>
      <c r="E143">
        <v>7</v>
      </c>
      <c r="F143">
        <v>13</v>
      </c>
      <c r="G143">
        <v>4</v>
      </c>
      <c r="H143">
        <v>0</v>
      </c>
      <c r="I143">
        <v>1</v>
      </c>
      <c r="J143">
        <v>6</v>
      </c>
      <c r="K143" t="s">
        <v>653</v>
      </c>
    </row>
    <row r="144" spans="1:11" x14ac:dyDescent="0.25">
      <c r="A144" t="s">
        <v>25</v>
      </c>
      <c r="B144" t="s">
        <v>64</v>
      </c>
      <c r="C144">
        <v>2</v>
      </c>
      <c r="D144" t="s">
        <v>544</v>
      </c>
      <c r="E144">
        <v>8</v>
      </c>
      <c r="F144">
        <v>1</v>
      </c>
      <c r="G144">
        <v>1</v>
      </c>
      <c r="H144">
        <v>3</v>
      </c>
      <c r="I144">
        <v>3</v>
      </c>
      <c r="J144">
        <v>11</v>
      </c>
      <c r="K144" t="s">
        <v>653</v>
      </c>
    </row>
    <row r="145" spans="1:11" x14ac:dyDescent="0.25">
      <c r="A145" t="s">
        <v>25</v>
      </c>
      <c r="B145" t="s">
        <v>64</v>
      </c>
      <c r="C145">
        <v>2</v>
      </c>
      <c r="D145" t="s">
        <v>544</v>
      </c>
      <c r="E145">
        <v>9</v>
      </c>
      <c r="F145">
        <v>2</v>
      </c>
      <c r="G145">
        <v>5</v>
      </c>
      <c r="H145">
        <v>3</v>
      </c>
      <c r="I145">
        <v>4</v>
      </c>
      <c r="J145">
        <v>25</v>
      </c>
      <c r="K145" t="s">
        <v>653</v>
      </c>
    </row>
    <row r="146" spans="1:11" x14ac:dyDescent="0.25">
      <c r="A146" t="s">
        <v>25</v>
      </c>
      <c r="B146" t="s">
        <v>64</v>
      </c>
      <c r="C146">
        <v>2</v>
      </c>
      <c r="D146" t="s">
        <v>544</v>
      </c>
      <c r="E146">
        <v>10</v>
      </c>
      <c r="F146">
        <v>25</v>
      </c>
      <c r="G146">
        <v>3</v>
      </c>
      <c r="H146">
        <v>4</v>
      </c>
      <c r="I146">
        <v>2</v>
      </c>
      <c r="J146">
        <v>2</v>
      </c>
      <c r="K146" t="s">
        <v>653</v>
      </c>
    </row>
    <row r="147" spans="1:11" x14ac:dyDescent="0.25">
      <c r="A147" t="s">
        <v>25</v>
      </c>
      <c r="B147" t="s">
        <v>64</v>
      </c>
      <c r="C147">
        <v>3</v>
      </c>
      <c r="D147" t="s">
        <v>544</v>
      </c>
      <c r="E147">
        <v>6</v>
      </c>
      <c r="F147">
        <v>5</v>
      </c>
      <c r="G147">
        <v>4</v>
      </c>
      <c r="H147">
        <v>2</v>
      </c>
      <c r="I147">
        <v>2</v>
      </c>
      <c r="J147">
        <v>35</v>
      </c>
      <c r="K147" t="s">
        <v>654</v>
      </c>
    </row>
    <row r="148" spans="1:11" x14ac:dyDescent="0.25">
      <c r="A148" t="s">
        <v>25</v>
      </c>
      <c r="B148" t="s">
        <v>64</v>
      </c>
      <c r="C148">
        <v>3</v>
      </c>
      <c r="D148" t="s">
        <v>544</v>
      </c>
      <c r="E148">
        <v>7</v>
      </c>
      <c r="F148">
        <v>1</v>
      </c>
      <c r="G148">
        <v>1</v>
      </c>
      <c r="H148">
        <v>1</v>
      </c>
      <c r="I148">
        <v>3</v>
      </c>
      <c r="J148">
        <v>3</v>
      </c>
      <c r="K148" t="s">
        <v>654</v>
      </c>
    </row>
    <row r="149" spans="1:11" x14ac:dyDescent="0.25">
      <c r="A149" t="s">
        <v>25</v>
      </c>
      <c r="B149" t="s">
        <v>64</v>
      </c>
      <c r="C149">
        <v>3</v>
      </c>
      <c r="D149" t="s">
        <v>544</v>
      </c>
      <c r="E149">
        <v>8</v>
      </c>
      <c r="F149">
        <v>8</v>
      </c>
      <c r="G149">
        <v>11</v>
      </c>
      <c r="H149">
        <v>3</v>
      </c>
      <c r="I149">
        <v>12</v>
      </c>
      <c r="J149">
        <v>15</v>
      </c>
      <c r="K149" t="s">
        <v>655</v>
      </c>
    </row>
    <row r="150" spans="1:11" x14ac:dyDescent="0.25">
      <c r="A150" t="s">
        <v>25</v>
      </c>
      <c r="B150" t="s">
        <v>64</v>
      </c>
      <c r="C150">
        <v>3</v>
      </c>
      <c r="D150" t="s">
        <v>544</v>
      </c>
      <c r="E150">
        <v>9</v>
      </c>
      <c r="F150">
        <v>3</v>
      </c>
      <c r="G150">
        <v>8</v>
      </c>
      <c r="H150">
        <v>9</v>
      </c>
      <c r="I150">
        <v>21</v>
      </c>
      <c r="J150">
        <v>7</v>
      </c>
      <c r="K150" t="s">
        <v>654</v>
      </c>
    </row>
    <row r="151" spans="1:11" x14ac:dyDescent="0.25">
      <c r="A151" t="s">
        <v>25</v>
      </c>
      <c r="B151" t="s">
        <v>64</v>
      </c>
      <c r="C151">
        <v>4</v>
      </c>
      <c r="D151" t="s">
        <v>544</v>
      </c>
      <c r="E151">
        <v>6</v>
      </c>
      <c r="F151">
        <v>3</v>
      </c>
      <c r="G151">
        <v>2</v>
      </c>
      <c r="H151">
        <v>1</v>
      </c>
      <c r="I151">
        <v>6</v>
      </c>
      <c r="J151">
        <v>1</v>
      </c>
      <c r="K151" t="s">
        <v>654</v>
      </c>
    </row>
    <row r="152" spans="1:11" x14ac:dyDescent="0.25">
      <c r="A152" t="s">
        <v>25</v>
      </c>
      <c r="B152" t="s">
        <v>64</v>
      </c>
      <c r="C152">
        <v>4</v>
      </c>
      <c r="D152" t="s">
        <v>544</v>
      </c>
      <c r="E152">
        <v>7</v>
      </c>
      <c r="F152">
        <v>8</v>
      </c>
      <c r="G152">
        <v>50</v>
      </c>
      <c r="H152">
        <v>2</v>
      </c>
      <c r="I152">
        <v>1</v>
      </c>
      <c r="J152">
        <v>5</v>
      </c>
      <c r="K152" t="s">
        <v>654</v>
      </c>
    </row>
    <row r="153" spans="1:11" x14ac:dyDescent="0.25">
      <c r="A153" t="s">
        <v>25</v>
      </c>
      <c r="B153" t="s">
        <v>64</v>
      </c>
      <c r="C153">
        <v>4</v>
      </c>
      <c r="D153" t="s">
        <v>544</v>
      </c>
      <c r="E153">
        <v>8</v>
      </c>
      <c r="F153">
        <v>6</v>
      </c>
      <c r="G153">
        <v>4</v>
      </c>
      <c r="H153">
        <v>0</v>
      </c>
      <c r="I153">
        <v>3</v>
      </c>
      <c r="J153">
        <v>18</v>
      </c>
      <c r="K153" t="s">
        <v>654</v>
      </c>
    </row>
    <row r="154" spans="1:11" x14ac:dyDescent="0.25">
      <c r="A154" t="s">
        <v>25</v>
      </c>
      <c r="B154" t="s">
        <v>64</v>
      </c>
      <c r="C154">
        <v>5</v>
      </c>
      <c r="D154" t="s">
        <v>544</v>
      </c>
      <c r="E154">
        <v>2</v>
      </c>
      <c r="F154">
        <v>4</v>
      </c>
      <c r="G154">
        <v>2</v>
      </c>
      <c r="H154">
        <v>0</v>
      </c>
      <c r="I154">
        <v>1</v>
      </c>
      <c r="J154">
        <v>9</v>
      </c>
    </row>
    <row r="155" spans="1:11" x14ac:dyDescent="0.25">
      <c r="A155" t="s">
        <v>25</v>
      </c>
      <c r="B155" t="s">
        <v>64</v>
      </c>
      <c r="C155">
        <v>5</v>
      </c>
      <c r="D155" t="s">
        <v>544</v>
      </c>
      <c r="E155">
        <v>3</v>
      </c>
      <c r="F155">
        <v>2</v>
      </c>
      <c r="G155">
        <v>1</v>
      </c>
      <c r="H155">
        <v>0</v>
      </c>
      <c r="I155">
        <v>14</v>
      </c>
      <c r="J155">
        <v>1</v>
      </c>
      <c r="K155" t="s">
        <v>656</v>
      </c>
    </row>
    <row r="156" spans="1:11" x14ac:dyDescent="0.25">
      <c r="A156" t="s">
        <v>25</v>
      </c>
      <c r="B156" t="s">
        <v>64</v>
      </c>
      <c r="C156">
        <v>5</v>
      </c>
      <c r="D156" t="s">
        <v>544</v>
      </c>
      <c r="E156">
        <v>5</v>
      </c>
      <c r="F156">
        <v>6</v>
      </c>
      <c r="G156">
        <v>10</v>
      </c>
      <c r="H156">
        <v>3</v>
      </c>
      <c r="I156">
        <v>28</v>
      </c>
      <c r="J156">
        <v>25</v>
      </c>
    </row>
    <row r="157" spans="1:11" x14ac:dyDescent="0.25">
      <c r="A157" t="s">
        <v>25</v>
      </c>
      <c r="B157" t="s">
        <v>181</v>
      </c>
      <c r="C157">
        <v>1</v>
      </c>
      <c r="D157" t="s">
        <v>544</v>
      </c>
      <c r="E157">
        <v>1</v>
      </c>
      <c r="F157">
        <v>2</v>
      </c>
      <c r="G157">
        <v>27</v>
      </c>
      <c r="H157">
        <v>0</v>
      </c>
      <c r="I157">
        <v>2</v>
      </c>
      <c r="J157">
        <v>3</v>
      </c>
    </row>
    <row r="158" spans="1:11" x14ac:dyDescent="0.25">
      <c r="A158" t="s">
        <v>25</v>
      </c>
      <c r="B158" t="s">
        <v>181</v>
      </c>
      <c r="C158">
        <v>1</v>
      </c>
      <c r="D158" t="s">
        <v>544</v>
      </c>
      <c r="E158">
        <v>3</v>
      </c>
      <c r="F158">
        <v>27</v>
      </c>
      <c r="G158">
        <v>1</v>
      </c>
      <c r="H158">
        <v>17</v>
      </c>
      <c r="I158">
        <v>23</v>
      </c>
      <c r="J158">
        <v>2</v>
      </c>
    </row>
    <row r="159" spans="1:11" x14ac:dyDescent="0.25">
      <c r="A159" t="s">
        <v>25</v>
      </c>
      <c r="B159" t="s">
        <v>181</v>
      </c>
      <c r="C159">
        <v>1</v>
      </c>
      <c r="D159" t="s">
        <v>544</v>
      </c>
      <c r="E159">
        <v>4</v>
      </c>
      <c r="F159">
        <v>3</v>
      </c>
      <c r="G159">
        <v>7</v>
      </c>
      <c r="H159">
        <v>2</v>
      </c>
      <c r="I159">
        <v>2</v>
      </c>
      <c r="J159">
        <v>0</v>
      </c>
    </row>
    <row r="160" spans="1:11" x14ac:dyDescent="0.25">
      <c r="A160" t="s">
        <v>25</v>
      </c>
      <c r="B160" t="s">
        <v>181</v>
      </c>
      <c r="C160">
        <v>2</v>
      </c>
      <c r="D160" t="s">
        <v>544</v>
      </c>
      <c r="E160">
        <v>1</v>
      </c>
      <c r="F160">
        <v>1</v>
      </c>
      <c r="G160">
        <v>3</v>
      </c>
      <c r="H160">
        <v>3</v>
      </c>
      <c r="I160">
        <v>2</v>
      </c>
      <c r="J160">
        <v>1</v>
      </c>
    </row>
    <row r="161" spans="1:10" x14ac:dyDescent="0.25">
      <c r="A161" t="s">
        <v>25</v>
      </c>
      <c r="B161" t="s">
        <v>181</v>
      </c>
      <c r="C161">
        <v>2</v>
      </c>
      <c r="D161" t="s">
        <v>544</v>
      </c>
      <c r="E161">
        <v>2</v>
      </c>
      <c r="F161">
        <v>8</v>
      </c>
      <c r="G161">
        <v>47</v>
      </c>
      <c r="H161">
        <v>0</v>
      </c>
      <c r="I161">
        <v>2</v>
      </c>
      <c r="J161">
        <v>3</v>
      </c>
    </row>
    <row r="162" spans="1:10" x14ac:dyDescent="0.25">
      <c r="A162" t="s">
        <v>25</v>
      </c>
      <c r="B162" t="s">
        <v>181</v>
      </c>
      <c r="C162">
        <v>2</v>
      </c>
      <c r="D162" t="s">
        <v>544</v>
      </c>
      <c r="E162">
        <v>3</v>
      </c>
      <c r="F162">
        <v>3</v>
      </c>
      <c r="G162">
        <v>3</v>
      </c>
      <c r="H162">
        <v>4</v>
      </c>
      <c r="I162">
        <v>12</v>
      </c>
      <c r="J162">
        <v>3</v>
      </c>
    </row>
    <row r="163" spans="1:10" x14ac:dyDescent="0.25">
      <c r="A163" t="s">
        <v>25</v>
      </c>
      <c r="B163" t="s">
        <v>181</v>
      </c>
      <c r="C163">
        <v>2</v>
      </c>
      <c r="D163" t="s">
        <v>544</v>
      </c>
      <c r="E163">
        <v>4</v>
      </c>
      <c r="F163">
        <v>7</v>
      </c>
      <c r="G163">
        <v>3</v>
      </c>
      <c r="H163">
        <v>3</v>
      </c>
      <c r="I163">
        <v>4</v>
      </c>
      <c r="J163">
        <v>2</v>
      </c>
    </row>
    <row r="164" spans="1:10" x14ac:dyDescent="0.25">
      <c r="A164" t="s">
        <v>25</v>
      </c>
      <c r="B164" t="s">
        <v>181</v>
      </c>
      <c r="C164">
        <v>2</v>
      </c>
      <c r="D164" t="s">
        <v>544</v>
      </c>
      <c r="E164">
        <v>5</v>
      </c>
      <c r="F164">
        <v>6</v>
      </c>
      <c r="G164">
        <v>1</v>
      </c>
      <c r="H164">
        <v>3</v>
      </c>
      <c r="I164">
        <v>1</v>
      </c>
      <c r="J164">
        <v>0</v>
      </c>
    </row>
    <row r="165" spans="1:10" x14ac:dyDescent="0.25">
      <c r="A165" t="s">
        <v>25</v>
      </c>
      <c r="B165" t="s">
        <v>181</v>
      </c>
      <c r="C165">
        <v>3</v>
      </c>
      <c r="D165" t="s">
        <v>544</v>
      </c>
      <c r="E165">
        <v>1</v>
      </c>
      <c r="F165">
        <v>2</v>
      </c>
      <c r="G165">
        <v>3</v>
      </c>
      <c r="H165">
        <v>5</v>
      </c>
      <c r="I165">
        <v>6</v>
      </c>
      <c r="J165">
        <v>0</v>
      </c>
    </row>
    <row r="166" spans="1:10" x14ac:dyDescent="0.25">
      <c r="A166" t="s">
        <v>25</v>
      </c>
      <c r="B166" t="s">
        <v>181</v>
      </c>
      <c r="C166">
        <v>3</v>
      </c>
      <c r="D166" t="s">
        <v>544</v>
      </c>
      <c r="E166">
        <v>2</v>
      </c>
      <c r="F166">
        <v>40</v>
      </c>
      <c r="G166">
        <v>1</v>
      </c>
      <c r="H166">
        <v>10</v>
      </c>
      <c r="I166">
        <v>3</v>
      </c>
      <c r="J166">
        <v>30</v>
      </c>
    </row>
    <row r="167" spans="1:10" x14ac:dyDescent="0.25">
      <c r="A167" t="s">
        <v>25</v>
      </c>
      <c r="B167" t="s">
        <v>181</v>
      </c>
      <c r="C167">
        <v>3</v>
      </c>
      <c r="D167" t="s">
        <v>544</v>
      </c>
      <c r="E167">
        <v>3</v>
      </c>
      <c r="F167">
        <v>23</v>
      </c>
      <c r="G167">
        <v>5</v>
      </c>
      <c r="H167">
        <v>4</v>
      </c>
      <c r="I167">
        <v>3</v>
      </c>
    </row>
    <row r="168" spans="1:10" x14ac:dyDescent="0.25">
      <c r="A168" t="s">
        <v>25</v>
      </c>
      <c r="B168" t="s">
        <v>181</v>
      </c>
      <c r="C168">
        <v>3</v>
      </c>
      <c r="D168" t="s">
        <v>544</v>
      </c>
      <c r="E168">
        <v>4</v>
      </c>
      <c r="F168">
        <v>3</v>
      </c>
      <c r="G168">
        <v>1</v>
      </c>
      <c r="H168">
        <v>3</v>
      </c>
      <c r="I168">
        <v>2</v>
      </c>
      <c r="J168">
        <v>1</v>
      </c>
    </row>
    <row r="169" spans="1:10" x14ac:dyDescent="0.25">
      <c r="A169" t="s">
        <v>25</v>
      </c>
      <c r="B169" t="s">
        <v>181</v>
      </c>
      <c r="C169">
        <v>3</v>
      </c>
      <c r="D169" t="s">
        <v>544</v>
      </c>
      <c r="E169">
        <v>5</v>
      </c>
      <c r="F169">
        <v>50</v>
      </c>
      <c r="G169">
        <v>4</v>
      </c>
      <c r="H169">
        <v>2</v>
      </c>
      <c r="I169">
        <v>0</v>
      </c>
      <c r="J169">
        <v>30</v>
      </c>
    </row>
    <row r="170" spans="1:10" x14ac:dyDescent="0.25">
      <c r="A170" t="s">
        <v>25</v>
      </c>
      <c r="B170" t="s">
        <v>181</v>
      </c>
      <c r="C170">
        <v>4</v>
      </c>
      <c r="D170" t="s">
        <v>544</v>
      </c>
      <c r="E170">
        <v>1</v>
      </c>
      <c r="F170">
        <v>1</v>
      </c>
      <c r="G170">
        <v>3</v>
      </c>
      <c r="H170">
        <v>1</v>
      </c>
      <c r="I170">
        <v>16</v>
      </c>
      <c r="J170">
        <v>9</v>
      </c>
    </row>
    <row r="171" spans="1:10" x14ac:dyDescent="0.25">
      <c r="A171" t="s">
        <v>25</v>
      </c>
      <c r="B171" t="s">
        <v>181</v>
      </c>
      <c r="C171">
        <v>4</v>
      </c>
      <c r="D171" t="s">
        <v>544</v>
      </c>
      <c r="E171">
        <v>2</v>
      </c>
      <c r="F171">
        <v>45</v>
      </c>
      <c r="G171">
        <v>1</v>
      </c>
      <c r="H171">
        <v>9</v>
      </c>
      <c r="I171">
        <v>0</v>
      </c>
      <c r="J171">
        <v>8</v>
      </c>
    </row>
    <row r="172" spans="1:10" x14ac:dyDescent="0.25">
      <c r="A172" t="s">
        <v>25</v>
      </c>
      <c r="B172" t="s">
        <v>181</v>
      </c>
      <c r="C172">
        <v>4</v>
      </c>
      <c r="D172" t="s">
        <v>544</v>
      </c>
      <c r="E172">
        <v>3</v>
      </c>
      <c r="F172">
        <v>1</v>
      </c>
      <c r="G172">
        <v>9</v>
      </c>
      <c r="H172">
        <v>6</v>
      </c>
      <c r="I172">
        <v>0</v>
      </c>
      <c r="J172">
        <v>0</v>
      </c>
    </row>
    <row r="173" spans="1:10" x14ac:dyDescent="0.25">
      <c r="A173" t="s">
        <v>25</v>
      </c>
      <c r="B173" t="s">
        <v>181</v>
      </c>
      <c r="C173">
        <v>4</v>
      </c>
      <c r="D173" t="s">
        <v>544</v>
      </c>
      <c r="E173">
        <v>4</v>
      </c>
      <c r="F173">
        <v>1</v>
      </c>
      <c r="G173">
        <v>20</v>
      </c>
      <c r="H173">
        <v>4</v>
      </c>
      <c r="I173">
        <v>36</v>
      </c>
      <c r="J173">
        <v>45</v>
      </c>
    </row>
    <row r="174" spans="1:10" x14ac:dyDescent="0.25">
      <c r="A174" t="s">
        <v>25</v>
      </c>
      <c r="B174" t="s">
        <v>181</v>
      </c>
      <c r="C174">
        <v>4</v>
      </c>
      <c r="D174" t="s">
        <v>544</v>
      </c>
      <c r="E174">
        <v>5</v>
      </c>
      <c r="F174">
        <v>10</v>
      </c>
      <c r="G174">
        <v>3</v>
      </c>
      <c r="H174">
        <v>18</v>
      </c>
      <c r="I174">
        <v>15</v>
      </c>
      <c r="J174">
        <v>1</v>
      </c>
    </row>
    <row r="175" spans="1:10" x14ac:dyDescent="0.25">
      <c r="A175" t="s">
        <v>25</v>
      </c>
      <c r="B175" t="s">
        <v>181</v>
      </c>
      <c r="C175">
        <v>5</v>
      </c>
      <c r="D175" t="s">
        <v>544</v>
      </c>
      <c r="E175">
        <v>1</v>
      </c>
      <c r="F175">
        <v>1</v>
      </c>
      <c r="G175">
        <v>4</v>
      </c>
      <c r="H175">
        <v>38</v>
      </c>
      <c r="I175">
        <v>2</v>
      </c>
      <c r="J175">
        <v>8</v>
      </c>
    </row>
    <row r="176" spans="1:10" x14ac:dyDescent="0.25">
      <c r="A176" t="s">
        <v>25</v>
      </c>
      <c r="B176" t="s">
        <v>181</v>
      </c>
      <c r="C176">
        <v>5</v>
      </c>
      <c r="D176" t="s">
        <v>544</v>
      </c>
      <c r="E176">
        <v>2</v>
      </c>
      <c r="F176">
        <v>0</v>
      </c>
      <c r="G176">
        <v>0</v>
      </c>
      <c r="H176">
        <v>12</v>
      </c>
      <c r="I176">
        <v>30</v>
      </c>
      <c r="J176">
        <v>4</v>
      </c>
    </row>
    <row r="177" spans="1:11" x14ac:dyDescent="0.25">
      <c r="A177" t="s">
        <v>25</v>
      </c>
      <c r="B177" t="s">
        <v>181</v>
      </c>
      <c r="C177">
        <v>5</v>
      </c>
      <c r="D177" t="s">
        <v>544</v>
      </c>
      <c r="E177">
        <v>5</v>
      </c>
      <c r="F177">
        <v>4</v>
      </c>
      <c r="G177">
        <v>15</v>
      </c>
      <c r="H177">
        <v>5</v>
      </c>
      <c r="I177">
        <v>9</v>
      </c>
      <c r="J177">
        <v>3</v>
      </c>
    </row>
    <row r="178" spans="1:11" x14ac:dyDescent="0.25">
      <c r="A178" t="s">
        <v>25</v>
      </c>
      <c r="B178" t="s">
        <v>98</v>
      </c>
      <c r="C178">
        <v>1</v>
      </c>
      <c r="D178" t="s">
        <v>544</v>
      </c>
      <c r="E178">
        <v>1</v>
      </c>
      <c r="F178">
        <v>3</v>
      </c>
      <c r="G178">
        <v>4</v>
      </c>
      <c r="H178">
        <v>2</v>
      </c>
      <c r="I178">
        <v>11</v>
      </c>
      <c r="J178">
        <v>8</v>
      </c>
    </row>
    <row r="179" spans="1:11" x14ac:dyDescent="0.25">
      <c r="A179" t="s">
        <v>25</v>
      </c>
      <c r="B179" t="s">
        <v>98</v>
      </c>
      <c r="C179">
        <v>1</v>
      </c>
      <c r="D179" t="s">
        <v>544</v>
      </c>
      <c r="E179">
        <v>2</v>
      </c>
      <c r="F179">
        <v>4</v>
      </c>
      <c r="G179">
        <v>2</v>
      </c>
      <c r="H179">
        <v>2</v>
      </c>
      <c r="I179">
        <v>4</v>
      </c>
      <c r="J179">
        <v>4</v>
      </c>
    </row>
    <row r="180" spans="1:11" x14ac:dyDescent="0.25">
      <c r="A180" t="s">
        <v>25</v>
      </c>
      <c r="B180" t="s">
        <v>98</v>
      </c>
      <c r="C180">
        <v>2</v>
      </c>
      <c r="D180" t="s">
        <v>544</v>
      </c>
      <c r="E180">
        <v>2</v>
      </c>
      <c r="F180">
        <v>9</v>
      </c>
      <c r="G180">
        <v>3</v>
      </c>
      <c r="H180">
        <v>1</v>
      </c>
      <c r="I180">
        <v>13</v>
      </c>
      <c r="J180">
        <v>1</v>
      </c>
    </row>
    <row r="181" spans="1:11" x14ac:dyDescent="0.25">
      <c r="A181" t="s">
        <v>25</v>
      </c>
      <c r="B181" t="s">
        <v>98</v>
      </c>
      <c r="C181">
        <v>2</v>
      </c>
      <c r="D181" t="s">
        <v>544</v>
      </c>
      <c r="E181">
        <v>6</v>
      </c>
      <c r="F181">
        <v>7</v>
      </c>
      <c r="G181">
        <v>3</v>
      </c>
      <c r="H181">
        <v>2</v>
      </c>
      <c r="I181">
        <v>7</v>
      </c>
      <c r="J181">
        <v>6</v>
      </c>
      <c r="K181" t="s">
        <v>654</v>
      </c>
    </row>
    <row r="182" spans="1:11" x14ac:dyDescent="0.25">
      <c r="A182" t="s">
        <v>25</v>
      </c>
      <c r="B182" t="s">
        <v>98</v>
      </c>
      <c r="C182">
        <v>2</v>
      </c>
      <c r="D182" t="s">
        <v>544</v>
      </c>
      <c r="E182">
        <v>7</v>
      </c>
      <c r="F182">
        <v>8</v>
      </c>
      <c r="G182">
        <v>1</v>
      </c>
      <c r="H182">
        <v>2</v>
      </c>
      <c r="I182">
        <v>10</v>
      </c>
      <c r="J182">
        <v>15</v>
      </c>
      <c r="K182" t="s">
        <v>654</v>
      </c>
    </row>
    <row r="183" spans="1:11" x14ac:dyDescent="0.25">
      <c r="A183" t="s">
        <v>25</v>
      </c>
      <c r="B183" t="s">
        <v>98</v>
      </c>
      <c r="C183">
        <v>3</v>
      </c>
      <c r="D183" t="s">
        <v>544</v>
      </c>
      <c r="E183">
        <v>1</v>
      </c>
      <c r="F183">
        <v>1</v>
      </c>
      <c r="G183">
        <v>1</v>
      </c>
      <c r="H183">
        <v>2</v>
      </c>
      <c r="I183">
        <v>1</v>
      </c>
      <c r="J183">
        <v>1</v>
      </c>
    </row>
    <row r="184" spans="1:11" x14ac:dyDescent="0.25">
      <c r="A184" t="s">
        <v>25</v>
      </c>
      <c r="B184" t="s">
        <v>98</v>
      </c>
      <c r="C184">
        <v>3</v>
      </c>
      <c r="D184" t="s">
        <v>544</v>
      </c>
      <c r="E184">
        <v>2</v>
      </c>
      <c r="F184">
        <v>9</v>
      </c>
      <c r="G184">
        <v>7</v>
      </c>
      <c r="H184">
        <v>2</v>
      </c>
      <c r="I184">
        <v>2</v>
      </c>
      <c r="J184">
        <v>4</v>
      </c>
    </row>
    <row r="185" spans="1:11" x14ac:dyDescent="0.25">
      <c r="A185" t="s">
        <v>25</v>
      </c>
      <c r="B185" t="s">
        <v>98</v>
      </c>
      <c r="C185">
        <v>3</v>
      </c>
      <c r="D185" t="s">
        <v>544</v>
      </c>
      <c r="E185">
        <v>4</v>
      </c>
      <c r="F185">
        <v>1</v>
      </c>
      <c r="G185">
        <v>1</v>
      </c>
      <c r="H185">
        <v>1</v>
      </c>
      <c r="I185">
        <v>1</v>
      </c>
      <c r="J185">
        <v>2</v>
      </c>
    </row>
    <row r="186" spans="1:11" x14ac:dyDescent="0.25">
      <c r="A186" t="s">
        <v>25</v>
      </c>
      <c r="B186" t="s">
        <v>98</v>
      </c>
      <c r="C186">
        <v>3</v>
      </c>
      <c r="D186" t="s">
        <v>544</v>
      </c>
      <c r="E186">
        <v>5</v>
      </c>
      <c r="F186">
        <v>3</v>
      </c>
      <c r="G186">
        <v>1</v>
      </c>
      <c r="H186">
        <v>4</v>
      </c>
      <c r="I186">
        <v>1</v>
      </c>
      <c r="J186">
        <v>1</v>
      </c>
    </row>
    <row r="187" spans="1:11" x14ac:dyDescent="0.25">
      <c r="A187" t="s">
        <v>25</v>
      </c>
      <c r="B187" t="s">
        <v>98</v>
      </c>
      <c r="C187">
        <v>4</v>
      </c>
      <c r="D187" t="s">
        <v>544</v>
      </c>
      <c r="E187">
        <v>1</v>
      </c>
      <c r="F187">
        <v>2</v>
      </c>
      <c r="G187">
        <v>1</v>
      </c>
      <c r="H187">
        <v>1</v>
      </c>
      <c r="I187">
        <v>2</v>
      </c>
      <c r="J187">
        <v>1</v>
      </c>
    </row>
    <row r="188" spans="1:11" x14ac:dyDescent="0.25">
      <c r="A188" t="s">
        <v>25</v>
      </c>
      <c r="B188" t="s">
        <v>98</v>
      </c>
      <c r="C188">
        <v>4</v>
      </c>
      <c r="D188" t="s">
        <v>544</v>
      </c>
      <c r="E188">
        <v>2</v>
      </c>
      <c r="F188">
        <v>2</v>
      </c>
      <c r="G188">
        <v>10</v>
      </c>
      <c r="H188">
        <v>2</v>
      </c>
      <c r="I188">
        <v>1</v>
      </c>
      <c r="J188">
        <v>2</v>
      </c>
    </row>
    <row r="189" spans="1:11" x14ac:dyDescent="0.25">
      <c r="A189" t="s">
        <v>25</v>
      </c>
      <c r="B189" t="s">
        <v>98</v>
      </c>
      <c r="C189">
        <v>4</v>
      </c>
      <c r="D189" t="s">
        <v>544</v>
      </c>
      <c r="E189">
        <v>3</v>
      </c>
      <c r="F189">
        <v>10</v>
      </c>
      <c r="G189">
        <v>2</v>
      </c>
      <c r="H189">
        <v>10</v>
      </c>
      <c r="I189">
        <v>3</v>
      </c>
      <c r="J189">
        <v>2</v>
      </c>
    </row>
    <row r="190" spans="1:11" x14ac:dyDescent="0.25">
      <c r="A190" t="s">
        <v>25</v>
      </c>
      <c r="B190" t="s">
        <v>98</v>
      </c>
      <c r="C190">
        <v>4</v>
      </c>
      <c r="D190" t="s">
        <v>544</v>
      </c>
      <c r="E190">
        <v>4</v>
      </c>
      <c r="F190">
        <v>1</v>
      </c>
      <c r="G190">
        <v>1</v>
      </c>
      <c r="H190">
        <v>2</v>
      </c>
      <c r="I190">
        <v>1</v>
      </c>
      <c r="J190">
        <v>7</v>
      </c>
    </row>
    <row r="191" spans="1:11" x14ac:dyDescent="0.25">
      <c r="A191" t="s">
        <v>25</v>
      </c>
      <c r="B191" t="s">
        <v>98</v>
      </c>
      <c r="C191">
        <v>4</v>
      </c>
      <c r="D191" t="s">
        <v>544</v>
      </c>
      <c r="E191">
        <v>5</v>
      </c>
      <c r="F191">
        <v>20</v>
      </c>
      <c r="G191">
        <v>35</v>
      </c>
      <c r="H191">
        <v>5</v>
      </c>
      <c r="I191">
        <v>13</v>
      </c>
      <c r="J191">
        <v>2</v>
      </c>
    </row>
    <row r="192" spans="1:11" x14ac:dyDescent="0.25">
      <c r="A192" t="s">
        <v>25</v>
      </c>
      <c r="B192" t="s">
        <v>98</v>
      </c>
      <c r="C192">
        <v>5</v>
      </c>
      <c r="D192" t="s">
        <v>544</v>
      </c>
      <c r="E192">
        <v>1</v>
      </c>
      <c r="F192">
        <v>2</v>
      </c>
      <c r="G192">
        <v>29</v>
      </c>
      <c r="H192">
        <v>1</v>
      </c>
      <c r="I192">
        <v>1</v>
      </c>
    </row>
    <row r="193" spans="1:10" x14ac:dyDescent="0.25">
      <c r="A193" t="s">
        <v>25</v>
      </c>
      <c r="B193" t="s">
        <v>98</v>
      </c>
      <c r="C193">
        <v>5</v>
      </c>
      <c r="D193" t="s">
        <v>544</v>
      </c>
      <c r="E193">
        <v>2</v>
      </c>
      <c r="F193">
        <v>3</v>
      </c>
      <c r="G193">
        <v>3</v>
      </c>
      <c r="H193">
        <v>4</v>
      </c>
      <c r="I193">
        <v>6</v>
      </c>
      <c r="J193">
        <v>0</v>
      </c>
    </row>
    <row r="194" spans="1:10" x14ac:dyDescent="0.25">
      <c r="A194" t="s">
        <v>25</v>
      </c>
      <c r="B194" t="s">
        <v>98</v>
      </c>
      <c r="C194">
        <v>5</v>
      </c>
      <c r="D194" t="s">
        <v>544</v>
      </c>
      <c r="E194">
        <v>3</v>
      </c>
      <c r="F194">
        <v>2</v>
      </c>
      <c r="G194">
        <v>9</v>
      </c>
      <c r="H194">
        <v>4</v>
      </c>
      <c r="I194">
        <v>15</v>
      </c>
      <c r="J194">
        <v>7</v>
      </c>
    </row>
    <row r="195" spans="1:10" x14ac:dyDescent="0.25">
      <c r="A195" t="s">
        <v>25</v>
      </c>
      <c r="B195" t="s">
        <v>98</v>
      </c>
      <c r="C195">
        <v>5</v>
      </c>
      <c r="D195" t="s">
        <v>544</v>
      </c>
      <c r="E195">
        <v>4</v>
      </c>
      <c r="F195">
        <v>2</v>
      </c>
      <c r="G195">
        <v>7</v>
      </c>
      <c r="H195">
        <v>2</v>
      </c>
      <c r="I195">
        <v>3</v>
      </c>
      <c r="J195">
        <v>3</v>
      </c>
    </row>
    <row r="196" spans="1:10" x14ac:dyDescent="0.25">
      <c r="A196" t="s">
        <v>25</v>
      </c>
      <c r="B196" t="s">
        <v>98</v>
      </c>
      <c r="C196">
        <v>5</v>
      </c>
      <c r="D196" t="s">
        <v>544</v>
      </c>
      <c r="E196">
        <v>5</v>
      </c>
      <c r="F196">
        <v>3</v>
      </c>
      <c r="G196">
        <v>3</v>
      </c>
      <c r="H196">
        <v>2</v>
      </c>
      <c r="I196">
        <v>2</v>
      </c>
      <c r="J196">
        <v>4</v>
      </c>
    </row>
    <row r="197" spans="1:10" x14ac:dyDescent="0.25">
      <c r="A197" t="s">
        <v>25</v>
      </c>
      <c r="B197" t="s">
        <v>26</v>
      </c>
      <c r="C197">
        <v>1</v>
      </c>
      <c r="D197" t="s">
        <v>544</v>
      </c>
      <c r="E197">
        <v>1</v>
      </c>
      <c r="F197">
        <v>4</v>
      </c>
      <c r="G197">
        <v>1</v>
      </c>
      <c r="H197">
        <v>0</v>
      </c>
      <c r="I197">
        <v>15</v>
      </c>
      <c r="J197">
        <v>1</v>
      </c>
    </row>
    <row r="198" spans="1:10" x14ac:dyDescent="0.25">
      <c r="A198" t="s">
        <v>25</v>
      </c>
      <c r="B198" t="s">
        <v>26</v>
      </c>
      <c r="C198">
        <v>1</v>
      </c>
      <c r="D198" t="s">
        <v>544</v>
      </c>
      <c r="E198">
        <v>2</v>
      </c>
      <c r="F198">
        <v>2</v>
      </c>
      <c r="G198">
        <v>3</v>
      </c>
      <c r="H198">
        <v>27</v>
      </c>
      <c r="I198">
        <v>1</v>
      </c>
      <c r="J198">
        <v>0</v>
      </c>
    </row>
    <row r="199" spans="1:10" x14ac:dyDescent="0.25">
      <c r="A199" t="s">
        <v>25</v>
      </c>
      <c r="B199" t="s">
        <v>26</v>
      </c>
      <c r="C199">
        <v>1</v>
      </c>
      <c r="D199" t="s">
        <v>544</v>
      </c>
      <c r="E199">
        <v>3</v>
      </c>
      <c r="F199">
        <v>4</v>
      </c>
      <c r="G199">
        <v>1</v>
      </c>
      <c r="H199">
        <v>2</v>
      </c>
      <c r="I199">
        <v>2</v>
      </c>
      <c r="J199">
        <v>1</v>
      </c>
    </row>
    <row r="200" spans="1:10" x14ac:dyDescent="0.25">
      <c r="A200" t="s">
        <v>25</v>
      </c>
      <c r="B200" t="s">
        <v>26</v>
      </c>
      <c r="C200">
        <v>1</v>
      </c>
      <c r="D200" t="s">
        <v>544</v>
      </c>
      <c r="E200">
        <v>4</v>
      </c>
      <c r="F200">
        <v>1</v>
      </c>
      <c r="G200">
        <v>20</v>
      </c>
      <c r="H200">
        <v>1</v>
      </c>
      <c r="I200">
        <v>1</v>
      </c>
      <c r="J200">
        <v>0</v>
      </c>
    </row>
    <row r="201" spans="1:10" x14ac:dyDescent="0.25">
      <c r="A201" t="s">
        <v>25</v>
      </c>
      <c r="B201" t="s">
        <v>26</v>
      </c>
      <c r="C201">
        <v>1</v>
      </c>
      <c r="D201" t="s">
        <v>544</v>
      </c>
      <c r="E201">
        <v>5</v>
      </c>
      <c r="F201">
        <v>7</v>
      </c>
      <c r="G201">
        <v>35</v>
      </c>
      <c r="H201">
        <v>2</v>
      </c>
      <c r="I201">
        <v>1</v>
      </c>
      <c r="J201">
        <v>5</v>
      </c>
    </row>
    <row r="202" spans="1:10" x14ac:dyDescent="0.25">
      <c r="A202" t="s">
        <v>25</v>
      </c>
      <c r="B202" t="s">
        <v>26</v>
      </c>
      <c r="C202">
        <v>2</v>
      </c>
      <c r="D202" t="s">
        <v>544</v>
      </c>
      <c r="E202">
        <v>1</v>
      </c>
      <c r="F202">
        <v>0</v>
      </c>
      <c r="G202">
        <v>1</v>
      </c>
      <c r="H202">
        <v>1</v>
      </c>
      <c r="I202">
        <v>8</v>
      </c>
      <c r="J202">
        <v>7</v>
      </c>
    </row>
    <row r="203" spans="1:10" x14ac:dyDescent="0.25">
      <c r="A203" t="s">
        <v>25</v>
      </c>
      <c r="B203" t="s">
        <v>26</v>
      </c>
      <c r="C203">
        <v>2</v>
      </c>
      <c r="D203" t="s">
        <v>544</v>
      </c>
      <c r="E203">
        <v>2</v>
      </c>
      <c r="F203">
        <v>0</v>
      </c>
      <c r="G203">
        <v>4</v>
      </c>
      <c r="H203">
        <v>1</v>
      </c>
      <c r="I203">
        <v>1</v>
      </c>
      <c r="J203">
        <v>3</v>
      </c>
    </row>
    <row r="204" spans="1:10" x14ac:dyDescent="0.25">
      <c r="A204" t="s">
        <v>25</v>
      </c>
      <c r="B204" t="s">
        <v>26</v>
      </c>
      <c r="C204">
        <v>2</v>
      </c>
      <c r="D204" t="s">
        <v>544</v>
      </c>
      <c r="E204">
        <v>3</v>
      </c>
      <c r="F204">
        <v>1</v>
      </c>
      <c r="G204">
        <v>1</v>
      </c>
      <c r="H204">
        <v>4</v>
      </c>
      <c r="I204">
        <v>3</v>
      </c>
      <c r="J204">
        <v>1</v>
      </c>
    </row>
    <row r="205" spans="1:10" x14ac:dyDescent="0.25">
      <c r="A205" t="s">
        <v>25</v>
      </c>
      <c r="B205" t="s">
        <v>26</v>
      </c>
      <c r="C205">
        <v>2</v>
      </c>
      <c r="D205" t="s">
        <v>544</v>
      </c>
      <c r="E205">
        <v>4</v>
      </c>
      <c r="F205">
        <v>0</v>
      </c>
      <c r="G205">
        <v>3</v>
      </c>
      <c r="H205">
        <v>1</v>
      </c>
      <c r="I205">
        <v>1</v>
      </c>
      <c r="J205">
        <v>13</v>
      </c>
    </row>
    <row r="206" spans="1:10" x14ac:dyDescent="0.25">
      <c r="A206" t="s">
        <v>25</v>
      </c>
      <c r="B206" t="s">
        <v>26</v>
      </c>
      <c r="C206">
        <v>2</v>
      </c>
      <c r="D206" t="s">
        <v>544</v>
      </c>
      <c r="E206">
        <v>5</v>
      </c>
      <c r="F206">
        <v>0</v>
      </c>
      <c r="G206">
        <v>1</v>
      </c>
      <c r="H206">
        <v>2</v>
      </c>
      <c r="I206">
        <v>17</v>
      </c>
      <c r="J206">
        <v>1</v>
      </c>
    </row>
    <row r="207" spans="1:10" x14ac:dyDescent="0.25">
      <c r="A207" t="s">
        <v>25</v>
      </c>
      <c r="B207" t="s">
        <v>26</v>
      </c>
      <c r="C207">
        <v>3</v>
      </c>
      <c r="D207" t="s">
        <v>544</v>
      </c>
      <c r="E207">
        <v>1</v>
      </c>
      <c r="F207">
        <v>3</v>
      </c>
      <c r="G207">
        <v>0</v>
      </c>
      <c r="H207">
        <v>11</v>
      </c>
      <c r="I207">
        <v>1</v>
      </c>
      <c r="J207">
        <v>0</v>
      </c>
    </row>
    <row r="208" spans="1:10" x14ac:dyDescent="0.25">
      <c r="A208" t="s">
        <v>25</v>
      </c>
      <c r="B208" t="s">
        <v>26</v>
      </c>
      <c r="C208">
        <v>3</v>
      </c>
      <c r="D208" t="s">
        <v>544</v>
      </c>
      <c r="E208">
        <v>3</v>
      </c>
      <c r="F208">
        <v>7</v>
      </c>
      <c r="G208">
        <v>3</v>
      </c>
      <c r="H208">
        <v>1</v>
      </c>
      <c r="I208">
        <v>7</v>
      </c>
      <c r="J208">
        <v>35</v>
      </c>
    </row>
    <row r="209" spans="1:11" x14ac:dyDescent="0.25">
      <c r="A209" t="s">
        <v>25</v>
      </c>
      <c r="B209" t="s">
        <v>26</v>
      </c>
      <c r="C209">
        <v>3</v>
      </c>
      <c r="D209" t="s">
        <v>544</v>
      </c>
      <c r="E209">
        <v>4</v>
      </c>
      <c r="F209">
        <v>2</v>
      </c>
      <c r="G209">
        <v>3</v>
      </c>
      <c r="H209">
        <v>4</v>
      </c>
      <c r="I209">
        <v>1</v>
      </c>
      <c r="J209">
        <v>6</v>
      </c>
    </row>
    <row r="210" spans="1:11" x14ac:dyDescent="0.25">
      <c r="A210" t="s">
        <v>25</v>
      </c>
      <c r="B210" t="s">
        <v>26</v>
      </c>
      <c r="C210">
        <v>3</v>
      </c>
      <c r="D210" t="s">
        <v>544</v>
      </c>
      <c r="E210">
        <v>5</v>
      </c>
      <c r="F210">
        <v>3</v>
      </c>
      <c r="G210">
        <v>5</v>
      </c>
      <c r="H210">
        <v>5</v>
      </c>
      <c r="I210">
        <v>1</v>
      </c>
      <c r="J210">
        <v>1</v>
      </c>
    </row>
    <row r="211" spans="1:11" x14ac:dyDescent="0.25">
      <c r="A211" t="s">
        <v>25</v>
      </c>
      <c r="B211" t="s">
        <v>26</v>
      </c>
      <c r="C211">
        <v>4</v>
      </c>
      <c r="D211" t="s">
        <v>544</v>
      </c>
      <c r="E211">
        <v>5</v>
      </c>
      <c r="F211">
        <v>10</v>
      </c>
      <c r="G211">
        <v>0</v>
      </c>
      <c r="H211">
        <v>6</v>
      </c>
      <c r="I211">
        <v>0</v>
      </c>
      <c r="J211">
        <v>1</v>
      </c>
    </row>
    <row r="212" spans="1:11" x14ac:dyDescent="0.25">
      <c r="A212" t="s">
        <v>25</v>
      </c>
      <c r="B212" t="s">
        <v>26</v>
      </c>
      <c r="C212">
        <v>4</v>
      </c>
      <c r="D212" t="s">
        <v>544</v>
      </c>
      <c r="E212">
        <v>6</v>
      </c>
      <c r="F212">
        <v>5</v>
      </c>
      <c r="G212">
        <v>25</v>
      </c>
      <c r="H212">
        <v>33</v>
      </c>
      <c r="I212">
        <v>3</v>
      </c>
      <c r="J212">
        <v>2</v>
      </c>
    </row>
    <row r="213" spans="1:11" x14ac:dyDescent="0.25">
      <c r="A213" t="s">
        <v>25</v>
      </c>
      <c r="B213" t="s">
        <v>26</v>
      </c>
      <c r="C213">
        <v>4</v>
      </c>
      <c r="D213" t="s">
        <v>544</v>
      </c>
      <c r="E213">
        <v>7</v>
      </c>
      <c r="F213">
        <v>0</v>
      </c>
      <c r="G213">
        <v>28</v>
      </c>
      <c r="H213">
        <v>14</v>
      </c>
      <c r="I213">
        <v>9</v>
      </c>
      <c r="J213">
        <v>5</v>
      </c>
    </row>
    <row r="214" spans="1:11" x14ac:dyDescent="0.25">
      <c r="A214" t="s">
        <v>25</v>
      </c>
      <c r="B214" t="s">
        <v>26</v>
      </c>
      <c r="C214">
        <v>4</v>
      </c>
      <c r="D214" t="s">
        <v>544</v>
      </c>
      <c r="E214">
        <v>8</v>
      </c>
      <c r="F214">
        <v>2</v>
      </c>
      <c r="G214">
        <v>8</v>
      </c>
      <c r="H214">
        <v>4</v>
      </c>
      <c r="I214">
        <v>2</v>
      </c>
      <c r="J214">
        <v>2</v>
      </c>
    </row>
    <row r="215" spans="1:11" x14ac:dyDescent="0.25">
      <c r="A215" t="s">
        <v>25</v>
      </c>
      <c r="B215" t="s">
        <v>26</v>
      </c>
      <c r="C215">
        <v>4</v>
      </c>
      <c r="D215" t="s">
        <v>544</v>
      </c>
      <c r="E215">
        <v>9</v>
      </c>
      <c r="F215">
        <v>9</v>
      </c>
      <c r="G215">
        <v>9</v>
      </c>
      <c r="H215">
        <v>9</v>
      </c>
      <c r="I215">
        <v>9</v>
      </c>
      <c r="J215">
        <v>16</v>
      </c>
    </row>
    <row r="216" spans="1:11" x14ac:dyDescent="0.25">
      <c r="A216" t="s">
        <v>25</v>
      </c>
      <c r="B216" t="s">
        <v>26</v>
      </c>
      <c r="C216">
        <v>5</v>
      </c>
      <c r="D216" t="s">
        <v>544</v>
      </c>
      <c r="E216">
        <v>3</v>
      </c>
      <c r="F216">
        <v>1</v>
      </c>
      <c r="G216">
        <v>2</v>
      </c>
      <c r="H216">
        <v>5</v>
      </c>
      <c r="I216">
        <v>2</v>
      </c>
      <c r="J216">
        <v>2</v>
      </c>
    </row>
    <row r="217" spans="1:11" x14ac:dyDescent="0.25">
      <c r="A217" t="s">
        <v>25</v>
      </c>
      <c r="B217" t="s">
        <v>26</v>
      </c>
      <c r="C217">
        <v>5</v>
      </c>
      <c r="D217" t="s">
        <v>544</v>
      </c>
      <c r="E217">
        <v>4</v>
      </c>
      <c r="F217">
        <v>2</v>
      </c>
      <c r="G217">
        <v>2</v>
      </c>
      <c r="H217">
        <v>3</v>
      </c>
      <c r="I217">
        <v>9</v>
      </c>
      <c r="J217">
        <v>14</v>
      </c>
    </row>
    <row r="218" spans="1:11" x14ac:dyDescent="0.25">
      <c r="A218" t="s">
        <v>25</v>
      </c>
      <c r="B218" t="s">
        <v>26</v>
      </c>
      <c r="C218">
        <v>5</v>
      </c>
      <c r="D218" t="s">
        <v>544</v>
      </c>
      <c r="E218">
        <v>5</v>
      </c>
      <c r="F218">
        <v>4</v>
      </c>
      <c r="G218">
        <v>4</v>
      </c>
      <c r="H218">
        <v>12</v>
      </c>
      <c r="I218">
        <v>12</v>
      </c>
      <c r="K218" t="s">
        <v>657</v>
      </c>
    </row>
    <row r="219" spans="1:11" x14ac:dyDescent="0.25">
      <c r="A219" t="s">
        <v>25</v>
      </c>
      <c r="B219" t="s">
        <v>26</v>
      </c>
      <c r="C219">
        <v>5</v>
      </c>
      <c r="D219" t="s">
        <v>544</v>
      </c>
      <c r="E219">
        <v>6</v>
      </c>
      <c r="F219">
        <v>3</v>
      </c>
      <c r="G219">
        <v>2</v>
      </c>
      <c r="H219">
        <v>2</v>
      </c>
      <c r="I219">
        <v>6</v>
      </c>
      <c r="J219">
        <v>1</v>
      </c>
    </row>
    <row r="220" spans="1:11" x14ac:dyDescent="0.25">
      <c r="A220" t="s">
        <v>25</v>
      </c>
      <c r="B220" t="s">
        <v>26</v>
      </c>
      <c r="C220">
        <v>5</v>
      </c>
      <c r="D220" t="s">
        <v>544</v>
      </c>
      <c r="E220">
        <v>7</v>
      </c>
      <c r="F220">
        <v>2</v>
      </c>
      <c r="G220">
        <v>2</v>
      </c>
      <c r="H220">
        <v>6</v>
      </c>
      <c r="I220">
        <v>3</v>
      </c>
      <c r="J220">
        <v>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94BE42-80C9-46A1-82CB-DBA14A6F03C0}">
  <dimension ref="A1:R50"/>
  <sheetViews>
    <sheetView workbookViewId="0">
      <pane ySplit="1" topLeftCell="A17" activePane="bottomLeft" state="frozen"/>
      <selection pane="bottomLeft" activeCell="T36" sqref="T36"/>
    </sheetView>
  </sheetViews>
  <sheetFormatPr defaultRowHeight="15" x14ac:dyDescent="0.25"/>
  <cols>
    <col min="1" max="1" width="14.42578125" bestFit="1" customWidth="1"/>
  </cols>
  <sheetData>
    <row r="1" spans="1:18" x14ac:dyDescent="0.25">
      <c r="A1" t="s">
        <v>256</v>
      </c>
      <c r="B1" t="s">
        <v>257</v>
      </c>
      <c r="C1" t="s">
        <v>258</v>
      </c>
      <c r="D1" t="s">
        <v>259</v>
      </c>
      <c r="E1" t="s">
        <v>260</v>
      </c>
      <c r="F1" t="s">
        <v>261</v>
      </c>
      <c r="G1" t="s">
        <v>262</v>
      </c>
      <c r="H1" t="s">
        <v>264</v>
      </c>
      <c r="I1" t="s">
        <v>265</v>
      </c>
      <c r="J1" t="s">
        <v>266</v>
      </c>
      <c r="K1" t="s">
        <v>267</v>
      </c>
      <c r="L1" t="s">
        <v>268</v>
      </c>
      <c r="M1" t="s">
        <v>269</v>
      </c>
      <c r="N1" t="s">
        <v>5</v>
      </c>
      <c r="O1" t="s">
        <v>6</v>
      </c>
      <c r="P1" t="s">
        <v>270</v>
      </c>
      <c r="Q1" t="s">
        <v>408</v>
      </c>
      <c r="R1" t="s">
        <v>263</v>
      </c>
    </row>
    <row r="2" spans="1:18" x14ac:dyDescent="0.25">
      <c r="A2" t="s">
        <v>481</v>
      </c>
      <c r="B2" s="6">
        <v>45072.471192129633</v>
      </c>
      <c r="C2">
        <v>-26.554616339999999</v>
      </c>
      <c r="D2">
        <v>153.06688797000001</v>
      </c>
      <c r="E2">
        <v>44.601999999999997</v>
      </c>
      <c r="F2">
        <v>7062891.8030000003</v>
      </c>
      <c r="G2">
        <v>506662.24800000002</v>
      </c>
      <c r="H2" t="s">
        <v>366</v>
      </c>
      <c r="I2">
        <v>3.3000000000000002E-2</v>
      </c>
      <c r="J2">
        <v>7.8E-2</v>
      </c>
      <c r="K2">
        <v>1.8</v>
      </c>
      <c r="L2">
        <v>15</v>
      </c>
      <c r="M2" t="s">
        <v>375</v>
      </c>
      <c r="N2" t="s">
        <v>376</v>
      </c>
      <c r="O2">
        <v>1</v>
      </c>
      <c r="P2" t="s">
        <v>482</v>
      </c>
      <c r="Q2" t="str">
        <f>_xlfn.CONCAT(N2,O2)</f>
        <v>CCW1</v>
      </c>
      <c r="R2">
        <v>0.32100000000000001</v>
      </c>
    </row>
    <row r="3" spans="1:18" x14ac:dyDescent="0.25">
      <c r="A3" t="s">
        <v>483</v>
      </c>
      <c r="B3" s="6">
        <v>45072.508773148147</v>
      </c>
      <c r="C3">
        <v>-26.554933890000001</v>
      </c>
      <c r="D3">
        <v>153.06673534999999</v>
      </c>
      <c r="E3">
        <v>44.51</v>
      </c>
      <c r="F3">
        <v>7062856.6409999998</v>
      </c>
      <c r="G3">
        <v>506647.02799999999</v>
      </c>
      <c r="H3" t="s">
        <v>366</v>
      </c>
      <c r="I3">
        <v>2.1000000000000001E-2</v>
      </c>
      <c r="J3">
        <v>5.8999999999999997E-2</v>
      </c>
      <c r="K3">
        <v>1.4</v>
      </c>
      <c r="L3">
        <v>17</v>
      </c>
      <c r="M3" t="s">
        <v>375</v>
      </c>
      <c r="N3" t="s">
        <v>376</v>
      </c>
      <c r="O3">
        <v>2</v>
      </c>
      <c r="P3" t="s">
        <v>482</v>
      </c>
      <c r="Q3" t="str">
        <f t="shared" ref="Q3:Q50" si="0">_xlfn.CONCAT(N3,O3)</f>
        <v>CCW2</v>
      </c>
      <c r="R3">
        <v>0.22900000000000001</v>
      </c>
    </row>
    <row r="4" spans="1:18" x14ac:dyDescent="0.25">
      <c r="A4" s="7" t="s">
        <v>484</v>
      </c>
      <c r="B4" s="8">
        <v>45072.178587962961</v>
      </c>
      <c r="C4" s="7">
        <v>-26.557829000000002</v>
      </c>
      <c r="D4" s="7">
        <v>153.06493599999999</v>
      </c>
      <c r="E4" s="7">
        <v>0.750000059604645</v>
      </c>
      <c r="F4" s="7">
        <v>7062534.7024759604</v>
      </c>
      <c r="G4" s="7">
        <v>506467.03256139997</v>
      </c>
      <c r="M4" t="s">
        <v>388</v>
      </c>
      <c r="N4" t="s">
        <v>376</v>
      </c>
      <c r="O4">
        <v>3</v>
      </c>
      <c r="P4" t="s">
        <v>482</v>
      </c>
      <c r="Q4" t="str">
        <f t="shared" si="0"/>
        <v>CCW3</v>
      </c>
      <c r="R4" s="7">
        <v>0.59333342313766502</v>
      </c>
    </row>
    <row r="5" spans="1:18" x14ac:dyDescent="0.25">
      <c r="A5" s="7" t="s">
        <v>485</v>
      </c>
      <c r="B5" s="8">
        <v>45072.202037037037</v>
      </c>
      <c r="C5" s="7">
        <v>-26.557411999999999</v>
      </c>
      <c r="D5" s="7">
        <v>153.06485599999999</v>
      </c>
      <c r="E5" s="7">
        <v>0.52799999713897705</v>
      </c>
      <c r="F5" s="7">
        <v>7062580.8902288396</v>
      </c>
      <c r="G5" s="7">
        <v>506459.08790107799</v>
      </c>
      <c r="M5" t="s">
        <v>388</v>
      </c>
      <c r="N5" t="s">
        <v>376</v>
      </c>
      <c r="O5">
        <v>4</v>
      </c>
      <c r="P5" t="s">
        <v>482</v>
      </c>
      <c r="Q5" t="str">
        <f t="shared" si="0"/>
        <v>CCW4</v>
      </c>
      <c r="R5" s="7">
        <v>0.46000000834464999</v>
      </c>
    </row>
    <row r="6" spans="1:18" x14ac:dyDescent="0.25">
      <c r="A6" s="7" t="s">
        <v>486</v>
      </c>
      <c r="B6" s="8">
        <v>45072.224652777775</v>
      </c>
      <c r="C6" s="7">
        <v>-26.556902999999998</v>
      </c>
      <c r="D6" s="7">
        <v>153.06437099999999</v>
      </c>
      <c r="E6" s="7">
        <v>0.44400003552436801</v>
      </c>
      <c r="F6" s="7">
        <v>7062637.2875058996</v>
      </c>
      <c r="G6" s="7">
        <v>506410.80987476598</v>
      </c>
      <c r="M6" t="s">
        <v>388</v>
      </c>
      <c r="N6" t="s">
        <v>376</v>
      </c>
      <c r="O6">
        <v>5</v>
      </c>
      <c r="P6" t="s">
        <v>482</v>
      </c>
      <c r="Q6" t="str">
        <f t="shared" si="0"/>
        <v>CCW5</v>
      </c>
      <c r="R6" s="7">
        <v>0.28999999165535001</v>
      </c>
    </row>
    <row r="7" spans="1:18" x14ac:dyDescent="0.25">
      <c r="A7" t="s">
        <v>487</v>
      </c>
      <c r="B7" s="6">
        <v>45068.526250000003</v>
      </c>
      <c r="C7">
        <v>-26.61866144</v>
      </c>
      <c r="D7">
        <v>153.05485476999999</v>
      </c>
      <c r="E7">
        <v>44.485999999999997</v>
      </c>
      <c r="F7">
        <v>7055799.2000000002</v>
      </c>
      <c r="G7">
        <v>505460.66499999998</v>
      </c>
      <c r="H7" t="s">
        <v>378</v>
      </c>
      <c r="I7">
        <v>1.9E-2</v>
      </c>
      <c r="J7">
        <v>5.2999999999999999E-2</v>
      </c>
      <c r="K7">
        <v>1.2</v>
      </c>
      <c r="L7">
        <v>18</v>
      </c>
      <c r="M7" t="s">
        <v>375</v>
      </c>
      <c r="N7" t="s">
        <v>228</v>
      </c>
      <c r="O7">
        <v>1</v>
      </c>
      <c r="P7" t="s">
        <v>482</v>
      </c>
      <c r="Q7" t="str">
        <f t="shared" si="0"/>
        <v>DLW1</v>
      </c>
      <c r="R7">
        <v>0.35399999999999998</v>
      </c>
    </row>
    <row r="8" spans="1:18" x14ac:dyDescent="0.25">
      <c r="A8" t="s">
        <v>488</v>
      </c>
      <c r="B8" s="6">
        <v>45073.511319444442</v>
      </c>
      <c r="C8">
        <v>-26.617072010000001</v>
      </c>
      <c r="D8">
        <v>153.05487926999999</v>
      </c>
      <c r="E8">
        <v>44.497999999999998</v>
      </c>
      <c r="F8">
        <v>7055975.233</v>
      </c>
      <c r="G8">
        <v>505463.179</v>
      </c>
      <c r="H8" t="s">
        <v>366</v>
      </c>
      <c r="I8">
        <v>1.7000000000000001E-2</v>
      </c>
      <c r="J8">
        <v>5.2999999999999999E-2</v>
      </c>
      <c r="K8">
        <v>1.3</v>
      </c>
      <c r="L8">
        <v>19</v>
      </c>
      <c r="M8" t="s">
        <v>375</v>
      </c>
      <c r="N8" t="s">
        <v>228</v>
      </c>
      <c r="O8">
        <v>2</v>
      </c>
      <c r="P8" t="s">
        <v>482</v>
      </c>
      <c r="Q8" t="str">
        <f t="shared" si="0"/>
        <v>DLW2</v>
      </c>
      <c r="R8">
        <v>0.36299999999999999</v>
      </c>
    </row>
    <row r="9" spans="1:18" x14ac:dyDescent="0.25">
      <c r="A9" t="s">
        <v>489</v>
      </c>
      <c r="B9" s="6">
        <v>45073.59107638889</v>
      </c>
      <c r="C9">
        <v>-26.617801790000001</v>
      </c>
      <c r="D9">
        <v>153.05499886000001</v>
      </c>
      <c r="E9">
        <v>44.424999999999997</v>
      </c>
      <c r="F9">
        <v>7055894.4029999999</v>
      </c>
      <c r="G9">
        <v>505475.049</v>
      </c>
      <c r="H9" t="s">
        <v>366</v>
      </c>
      <c r="I9">
        <v>1.7999999999999999E-2</v>
      </c>
      <c r="J9">
        <v>4.1000000000000002E-2</v>
      </c>
      <c r="K9">
        <v>1.3</v>
      </c>
      <c r="L9">
        <v>18</v>
      </c>
      <c r="M9" t="s">
        <v>375</v>
      </c>
      <c r="N9" t="s">
        <v>228</v>
      </c>
      <c r="O9">
        <v>3</v>
      </c>
      <c r="P9" t="s">
        <v>482</v>
      </c>
      <c r="Q9" t="str">
        <f t="shared" si="0"/>
        <v>DLW3</v>
      </c>
      <c r="R9">
        <v>0.29199999999999998</v>
      </c>
    </row>
    <row r="10" spans="1:18" x14ac:dyDescent="0.25">
      <c r="A10" t="s">
        <v>490</v>
      </c>
      <c r="B10" s="6">
        <v>45073.651284722226</v>
      </c>
      <c r="C10">
        <v>-26.617489630000001</v>
      </c>
      <c r="D10">
        <v>153.05472104</v>
      </c>
      <c r="E10">
        <v>44.414000000000001</v>
      </c>
      <c r="F10">
        <v>7055928.9869999997</v>
      </c>
      <c r="G10">
        <v>505447.408</v>
      </c>
      <c r="H10" t="s">
        <v>366</v>
      </c>
      <c r="I10">
        <v>1.7000000000000001E-2</v>
      </c>
      <c r="J10">
        <v>7.8E-2</v>
      </c>
      <c r="K10">
        <v>1.4</v>
      </c>
      <c r="L10">
        <v>18</v>
      </c>
      <c r="M10" t="s">
        <v>375</v>
      </c>
      <c r="N10" t="s">
        <v>228</v>
      </c>
      <c r="O10">
        <v>4</v>
      </c>
      <c r="P10" t="s">
        <v>482</v>
      </c>
      <c r="Q10" t="str">
        <f t="shared" si="0"/>
        <v>DLW4</v>
      </c>
      <c r="R10">
        <v>0.27900000000000003</v>
      </c>
    </row>
    <row r="11" spans="1:18" x14ac:dyDescent="0.25">
      <c r="A11" t="s">
        <v>491</v>
      </c>
      <c r="B11" s="6">
        <v>45073.648773148147</v>
      </c>
      <c r="C11">
        <v>-26.617293719999999</v>
      </c>
      <c r="D11">
        <v>153.05503207000001</v>
      </c>
      <c r="E11">
        <v>43.944000000000003</v>
      </c>
      <c r="F11">
        <v>7055950.6720000003</v>
      </c>
      <c r="G11">
        <v>505478.38</v>
      </c>
      <c r="H11" t="s">
        <v>366</v>
      </c>
      <c r="I11">
        <v>1.7999999999999999E-2</v>
      </c>
      <c r="J11">
        <v>7.4999999999999997E-2</v>
      </c>
      <c r="K11">
        <v>2</v>
      </c>
      <c r="L11">
        <v>17</v>
      </c>
      <c r="M11" t="s">
        <v>375</v>
      </c>
      <c r="N11" t="s">
        <v>228</v>
      </c>
      <c r="O11">
        <v>5</v>
      </c>
      <c r="P11" t="s">
        <v>482</v>
      </c>
      <c r="Q11" t="str">
        <f t="shared" si="0"/>
        <v>DLW5</v>
      </c>
      <c r="R11">
        <v>-0.191</v>
      </c>
    </row>
    <row r="12" spans="1:18" x14ac:dyDescent="0.25">
      <c r="A12" s="7" t="s">
        <v>492</v>
      </c>
      <c r="B12" s="8">
        <v>45070.161064814813</v>
      </c>
      <c r="C12" s="7">
        <v>-26.610060000000001</v>
      </c>
      <c r="D12" s="7">
        <v>153.05463900000001</v>
      </c>
      <c r="E12" s="7">
        <v>0.60800004005432096</v>
      </c>
      <c r="F12" s="7">
        <v>7056750.4554313803</v>
      </c>
      <c r="G12" s="7">
        <v>505438.98029472202</v>
      </c>
      <c r="M12" t="s">
        <v>388</v>
      </c>
      <c r="N12" t="s">
        <v>240</v>
      </c>
      <c r="O12">
        <v>1</v>
      </c>
      <c r="P12" t="s">
        <v>482</v>
      </c>
      <c r="Q12" t="str">
        <f t="shared" si="0"/>
        <v>MWS1</v>
      </c>
      <c r="R12" s="7">
        <v>0.52142852544784501</v>
      </c>
    </row>
    <row r="13" spans="1:18" x14ac:dyDescent="0.25">
      <c r="A13" s="7" t="s">
        <v>493</v>
      </c>
      <c r="B13" s="8">
        <v>45070.100185185183</v>
      </c>
      <c r="C13" s="7">
        <v>-26.609732999999999</v>
      </c>
      <c r="D13" s="7">
        <v>153.05283399999999</v>
      </c>
      <c r="E13" s="7">
        <v>0.68400001525878895</v>
      </c>
      <c r="F13" s="7">
        <v>7056786.74716294</v>
      </c>
      <c r="G13" s="7">
        <v>505259.29823117499</v>
      </c>
      <c r="M13" t="s">
        <v>388</v>
      </c>
      <c r="N13" t="s">
        <v>240</v>
      </c>
      <c r="O13">
        <v>2</v>
      </c>
      <c r="P13" t="s">
        <v>482</v>
      </c>
      <c r="Q13" t="str">
        <f t="shared" si="0"/>
        <v>MWS2</v>
      </c>
      <c r="R13" s="7">
        <v>0.56999999284744296</v>
      </c>
    </row>
    <row r="14" spans="1:18" x14ac:dyDescent="0.25">
      <c r="A14" s="7" t="s">
        <v>494</v>
      </c>
      <c r="B14" s="8">
        <v>45070.177106481482</v>
      </c>
      <c r="C14" s="7">
        <v>-26.609062999999999</v>
      </c>
      <c r="D14" s="7">
        <v>153.053236</v>
      </c>
      <c r="E14" s="7">
        <v>0.73100000619888295</v>
      </c>
      <c r="F14" s="7">
        <v>7056860.9351636702</v>
      </c>
      <c r="G14" s="7">
        <v>505299.35037825</v>
      </c>
      <c r="M14" t="s">
        <v>388</v>
      </c>
      <c r="N14" t="s">
        <v>240</v>
      </c>
      <c r="O14">
        <v>3</v>
      </c>
      <c r="P14" t="s">
        <v>482</v>
      </c>
      <c r="Q14" t="str">
        <f t="shared" si="0"/>
        <v>MWS3</v>
      </c>
      <c r="R14" s="7">
        <v>0.62999999523162797</v>
      </c>
    </row>
    <row r="15" spans="1:18" x14ac:dyDescent="0.25">
      <c r="A15" t="s">
        <v>495</v>
      </c>
      <c r="B15" s="6">
        <v>45071.470520833333</v>
      </c>
      <c r="C15">
        <v>-26.616106510000002</v>
      </c>
      <c r="D15">
        <v>153.04527977000001</v>
      </c>
      <c r="E15">
        <v>44.997</v>
      </c>
      <c r="F15">
        <v>7056082.54</v>
      </c>
      <c r="G15">
        <v>504507.59600000002</v>
      </c>
      <c r="H15" t="s">
        <v>366</v>
      </c>
      <c r="I15">
        <v>2.8000000000000001E-2</v>
      </c>
      <c r="J15">
        <v>0.08</v>
      </c>
      <c r="K15">
        <v>2.6</v>
      </c>
      <c r="L15">
        <v>12</v>
      </c>
      <c r="M15" t="s">
        <v>375</v>
      </c>
      <c r="N15" t="s">
        <v>240</v>
      </c>
      <c r="O15">
        <v>4</v>
      </c>
      <c r="P15" t="s">
        <v>482</v>
      </c>
      <c r="Q15" t="str">
        <f t="shared" si="0"/>
        <v>MWS4</v>
      </c>
      <c r="R15">
        <v>0.85499999999999998</v>
      </c>
    </row>
    <row r="16" spans="1:18" x14ac:dyDescent="0.25">
      <c r="A16" t="s">
        <v>496</v>
      </c>
      <c r="B16" s="6">
        <v>45071.578159722223</v>
      </c>
      <c r="C16">
        <v>-26.61353875</v>
      </c>
      <c r="D16">
        <v>153.0470128</v>
      </c>
      <c r="E16">
        <v>44.807000000000002</v>
      </c>
      <c r="F16">
        <v>7056366.8650000002</v>
      </c>
      <c r="G16">
        <v>504680.223</v>
      </c>
      <c r="H16" t="s">
        <v>366</v>
      </c>
      <c r="I16">
        <v>3.6999999999999998E-2</v>
      </c>
      <c r="J16">
        <v>7.4999999999999997E-2</v>
      </c>
      <c r="K16">
        <v>1.9</v>
      </c>
      <c r="L16">
        <v>16</v>
      </c>
      <c r="M16" t="s">
        <v>375</v>
      </c>
      <c r="N16" t="s">
        <v>240</v>
      </c>
      <c r="O16">
        <v>5</v>
      </c>
      <c r="P16" t="s">
        <v>482</v>
      </c>
      <c r="Q16" t="str">
        <f t="shared" si="0"/>
        <v>MWS5</v>
      </c>
      <c r="R16">
        <v>0.66</v>
      </c>
    </row>
    <row r="17" spans="1:18" x14ac:dyDescent="0.25">
      <c r="A17" t="s">
        <v>497</v>
      </c>
      <c r="B17" s="6">
        <v>45069.451967592591</v>
      </c>
      <c r="C17">
        <v>-26.628153650000002</v>
      </c>
      <c r="D17">
        <v>153.04235413000001</v>
      </c>
      <c r="E17">
        <v>44.393999999999998</v>
      </c>
      <c r="F17">
        <v>7054748.3789999997</v>
      </c>
      <c r="G17">
        <v>504215.90700000001</v>
      </c>
      <c r="H17" t="s">
        <v>378</v>
      </c>
      <c r="I17">
        <v>1.4999999999999999E-2</v>
      </c>
      <c r="J17">
        <v>5.6000000000000001E-2</v>
      </c>
      <c r="K17">
        <v>2.1</v>
      </c>
      <c r="L17">
        <v>16</v>
      </c>
      <c r="M17" t="s">
        <v>375</v>
      </c>
      <c r="N17" t="s">
        <v>233</v>
      </c>
      <c r="O17">
        <v>1</v>
      </c>
      <c r="P17" t="s">
        <v>482</v>
      </c>
      <c r="Q17" t="str">
        <f t="shared" si="0"/>
        <v>VSR1</v>
      </c>
      <c r="R17">
        <v>0.27900000000000003</v>
      </c>
    </row>
    <row r="18" spans="1:18" x14ac:dyDescent="0.25">
      <c r="A18" t="s">
        <v>498</v>
      </c>
      <c r="B18" s="6">
        <v>45069.521643518521</v>
      </c>
      <c r="C18">
        <v>-26.629225590000001</v>
      </c>
      <c r="D18">
        <v>153.04213222999999</v>
      </c>
      <c r="E18">
        <v>44.246000000000002</v>
      </c>
      <c r="F18">
        <v>7054629.6660000002</v>
      </c>
      <c r="G18">
        <v>504193.78</v>
      </c>
      <c r="H18" t="s">
        <v>378</v>
      </c>
      <c r="I18">
        <v>1.7999999999999999E-2</v>
      </c>
      <c r="J18">
        <v>4.2999999999999997E-2</v>
      </c>
      <c r="K18">
        <v>1.3</v>
      </c>
      <c r="L18">
        <v>17</v>
      </c>
      <c r="M18" t="s">
        <v>375</v>
      </c>
      <c r="N18" t="s">
        <v>233</v>
      </c>
      <c r="O18">
        <v>2</v>
      </c>
      <c r="P18" t="s">
        <v>482</v>
      </c>
      <c r="Q18" t="str">
        <f t="shared" si="0"/>
        <v>VSR2</v>
      </c>
      <c r="R18">
        <v>0.13300000000000001</v>
      </c>
    </row>
    <row r="19" spans="1:18" x14ac:dyDescent="0.25">
      <c r="A19" s="7" t="s">
        <v>499</v>
      </c>
      <c r="B19" s="8">
        <v>45076.997060185182</v>
      </c>
      <c r="C19" s="7">
        <v>-26.626836000000001</v>
      </c>
      <c r="D19" s="7">
        <v>153.042833</v>
      </c>
      <c r="E19" s="7">
        <v>0.857000052928925</v>
      </c>
      <c r="F19" s="7">
        <v>7054892.9065944897</v>
      </c>
      <c r="G19" s="7">
        <v>504263.01040190499</v>
      </c>
      <c r="M19" t="s">
        <v>388</v>
      </c>
      <c r="N19" t="s">
        <v>233</v>
      </c>
      <c r="O19">
        <v>3</v>
      </c>
      <c r="P19" t="s">
        <v>482</v>
      </c>
      <c r="Q19" t="str">
        <f t="shared" si="0"/>
        <v>VSR3</v>
      </c>
      <c r="R19" s="7">
        <v>0.77999997138977095</v>
      </c>
    </row>
    <row r="20" spans="1:18" x14ac:dyDescent="0.25">
      <c r="A20" s="7" t="s">
        <v>500</v>
      </c>
      <c r="B20" s="8">
        <v>45077.03702546296</v>
      </c>
      <c r="C20" s="7">
        <v>-26.627963999999999</v>
      </c>
      <c r="D20" s="7">
        <v>153.043566</v>
      </c>
      <c r="E20" s="7">
        <v>0.53900003433227495</v>
      </c>
      <c r="F20" s="7">
        <v>7054767.95213129</v>
      </c>
      <c r="G20" s="7">
        <v>504335.93110341398</v>
      </c>
      <c r="M20" t="s">
        <v>388</v>
      </c>
      <c r="N20" t="s">
        <v>233</v>
      </c>
      <c r="O20">
        <v>4</v>
      </c>
      <c r="P20" t="s">
        <v>482</v>
      </c>
      <c r="Q20" t="str">
        <f t="shared" si="0"/>
        <v>VSR4</v>
      </c>
      <c r="R20" s="7">
        <v>0.50999999046325695</v>
      </c>
    </row>
    <row r="21" spans="1:18" x14ac:dyDescent="0.25">
      <c r="A21" t="s">
        <v>501</v>
      </c>
      <c r="B21" s="6">
        <v>45077.503101851849</v>
      </c>
      <c r="C21">
        <v>-26.628636740000001</v>
      </c>
      <c r="D21">
        <v>153.04444391000001</v>
      </c>
      <c r="E21">
        <v>44.07</v>
      </c>
      <c r="F21">
        <v>7054694.8039999995</v>
      </c>
      <c r="G21">
        <v>504423.90399999998</v>
      </c>
      <c r="H21" t="s">
        <v>366</v>
      </c>
      <c r="I21">
        <v>1.7999999999999999E-2</v>
      </c>
      <c r="J21">
        <v>4.2999999999999997E-2</v>
      </c>
      <c r="K21">
        <v>2.2999999999999998</v>
      </c>
      <c r="L21">
        <v>12</v>
      </c>
      <c r="M21" t="s">
        <v>375</v>
      </c>
      <c r="N21" t="s">
        <v>233</v>
      </c>
      <c r="O21">
        <v>5</v>
      </c>
      <c r="P21" t="s">
        <v>482</v>
      </c>
      <c r="Q21" t="str">
        <f t="shared" si="0"/>
        <v>VSR5</v>
      </c>
      <c r="R21">
        <v>-4.2999999999999997E-2</v>
      </c>
    </row>
    <row r="22" spans="1:18" x14ac:dyDescent="0.25">
      <c r="A22" t="s">
        <v>502</v>
      </c>
      <c r="B22" s="6">
        <v>45076.621782407405</v>
      </c>
      <c r="C22">
        <v>-26.562859020000001</v>
      </c>
      <c r="D22">
        <v>153.05078752</v>
      </c>
      <c r="E22">
        <v>43.823999999999998</v>
      </c>
      <c r="F22">
        <v>7061979.6430000002</v>
      </c>
      <c r="G22">
        <v>505058.23200000002</v>
      </c>
      <c r="H22" t="s">
        <v>366</v>
      </c>
      <c r="I22">
        <v>1.6E-2</v>
      </c>
      <c r="J22">
        <v>3.5999999999999997E-2</v>
      </c>
      <c r="K22">
        <v>1.6</v>
      </c>
      <c r="L22">
        <v>19</v>
      </c>
      <c r="M22" t="s">
        <v>375</v>
      </c>
      <c r="N22" t="s">
        <v>404</v>
      </c>
      <c r="O22">
        <v>1</v>
      </c>
      <c r="P22" t="s">
        <v>482</v>
      </c>
      <c r="Q22" t="str">
        <f t="shared" si="0"/>
        <v>YCW1</v>
      </c>
      <c r="R22">
        <v>-0.443</v>
      </c>
    </row>
    <row r="23" spans="1:18" x14ac:dyDescent="0.25">
      <c r="A23" t="s">
        <v>503</v>
      </c>
      <c r="B23" s="6">
        <v>45076.628379629627</v>
      </c>
      <c r="C23">
        <v>-26.562789519999999</v>
      </c>
      <c r="D23">
        <v>153.05012844000001</v>
      </c>
      <c r="E23">
        <v>44.314</v>
      </c>
      <c r="F23">
        <v>7061987.3660000004</v>
      </c>
      <c r="G23">
        <v>504992.592</v>
      </c>
      <c r="H23" t="s">
        <v>366</v>
      </c>
      <c r="I23">
        <v>1.6E-2</v>
      </c>
      <c r="J23">
        <v>3.4000000000000002E-2</v>
      </c>
      <c r="K23">
        <v>1.3</v>
      </c>
      <c r="L23">
        <v>21</v>
      </c>
      <c r="M23" t="s">
        <v>375</v>
      </c>
      <c r="N23" t="s">
        <v>404</v>
      </c>
      <c r="O23">
        <v>2</v>
      </c>
      <c r="P23" t="s">
        <v>482</v>
      </c>
      <c r="Q23" t="str">
        <f t="shared" si="0"/>
        <v>YCW2</v>
      </c>
      <c r="R23">
        <v>4.5999999999999999E-2</v>
      </c>
    </row>
    <row r="24" spans="1:18" x14ac:dyDescent="0.25">
      <c r="A24" t="s">
        <v>504</v>
      </c>
      <c r="B24" s="6">
        <v>45076.683437500003</v>
      </c>
      <c r="C24">
        <v>-26.562139890000001</v>
      </c>
      <c r="D24">
        <v>153.05076387</v>
      </c>
      <c r="E24">
        <v>44.23</v>
      </c>
      <c r="F24">
        <v>7062059.2889999999</v>
      </c>
      <c r="G24">
        <v>505055.90700000001</v>
      </c>
      <c r="H24" t="s">
        <v>366</v>
      </c>
      <c r="I24">
        <v>1.6E-2</v>
      </c>
      <c r="J24">
        <v>7.2999999999999995E-2</v>
      </c>
      <c r="K24">
        <v>1.2</v>
      </c>
      <c r="L24">
        <v>24</v>
      </c>
      <c r="M24" t="s">
        <v>375</v>
      </c>
      <c r="N24" t="s">
        <v>404</v>
      </c>
      <c r="O24">
        <v>3</v>
      </c>
      <c r="P24" t="s">
        <v>482</v>
      </c>
      <c r="Q24" t="str">
        <f t="shared" si="0"/>
        <v>YCW3</v>
      </c>
      <c r="R24">
        <v>-3.9E-2</v>
      </c>
    </row>
    <row r="25" spans="1:18" x14ac:dyDescent="0.25">
      <c r="A25" t="s">
        <v>505</v>
      </c>
      <c r="B25" s="6">
        <v>45076.693888888891</v>
      </c>
      <c r="C25">
        <v>-26.56213129</v>
      </c>
      <c r="D25">
        <v>153.05104537</v>
      </c>
      <c r="E25">
        <v>44.372999999999998</v>
      </c>
      <c r="F25">
        <v>7062060.2309999997</v>
      </c>
      <c r="G25">
        <v>505083.94500000001</v>
      </c>
      <c r="H25" t="s">
        <v>366</v>
      </c>
      <c r="I25">
        <v>1.4999999999999999E-2</v>
      </c>
      <c r="J25">
        <v>5.8999999999999997E-2</v>
      </c>
      <c r="K25">
        <v>1.7</v>
      </c>
      <c r="L25">
        <v>19</v>
      </c>
      <c r="M25" t="s">
        <v>375</v>
      </c>
      <c r="N25" t="s">
        <v>404</v>
      </c>
      <c r="O25">
        <v>4</v>
      </c>
      <c r="P25" t="s">
        <v>482</v>
      </c>
      <c r="Q25" t="str">
        <f t="shared" si="0"/>
        <v>YCW4</v>
      </c>
      <c r="R25">
        <v>0.104</v>
      </c>
    </row>
    <row r="26" spans="1:18" x14ac:dyDescent="0.25">
      <c r="A26" t="s">
        <v>506</v>
      </c>
      <c r="B26" s="6">
        <v>45033.63958333333</v>
      </c>
      <c r="C26">
        <v>-32.844599580000001</v>
      </c>
      <c r="D26">
        <v>151.69941610000001</v>
      </c>
      <c r="E26">
        <v>26.687000000000001</v>
      </c>
      <c r="F26">
        <v>6365191.25</v>
      </c>
      <c r="G26">
        <v>378287.99599999998</v>
      </c>
      <c r="H26" t="s">
        <v>272</v>
      </c>
      <c r="I26">
        <v>3.1E-2</v>
      </c>
      <c r="J26">
        <v>4.8000000000000001E-2</v>
      </c>
      <c r="K26">
        <v>1.8</v>
      </c>
      <c r="L26">
        <v>11</v>
      </c>
      <c r="M26" t="s">
        <v>273</v>
      </c>
      <c r="N26" t="s">
        <v>181</v>
      </c>
      <c r="O26">
        <v>1</v>
      </c>
      <c r="P26" t="s">
        <v>482</v>
      </c>
      <c r="Q26" t="str">
        <f t="shared" si="0"/>
        <v>CF1</v>
      </c>
      <c r="R26">
        <v>0.39500000000000002</v>
      </c>
    </row>
    <row r="27" spans="1:18" x14ac:dyDescent="0.25">
      <c r="A27" t="s">
        <v>507</v>
      </c>
      <c r="B27" s="6">
        <v>45034.385416666664</v>
      </c>
      <c r="C27">
        <v>-32.842103649999999</v>
      </c>
      <c r="D27">
        <v>151.6977278</v>
      </c>
      <c r="E27">
        <v>26.797000000000001</v>
      </c>
      <c r="F27">
        <v>6365466.0240000002</v>
      </c>
      <c r="G27">
        <v>378126.57500000001</v>
      </c>
      <c r="H27" t="s">
        <v>272</v>
      </c>
      <c r="I27">
        <v>8.9999999999999993E-3</v>
      </c>
      <c r="J27">
        <v>1.4999999999999999E-2</v>
      </c>
      <c r="K27">
        <v>1.6</v>
      </c>
      <c r="L27">
        <v>12</v>
      </c>
      <c r="M27" t="s">
        <v>273</v>
      </c>
      <c r="N27" t="s">
        <v>181</v>
      </c>
      <c r="O27">
        <v>2</v>
      </c>
      <c r="P27" t="s">
        <v>482</v>
      </c>
      <c r="Q27" t="str">
        <f t="shared" si="0"/>
        <v>CF2</v>
      </c>
      <c r="R27">
        <v>0.496</v>
      </c>
    </row>
    <row r="28" spans="1:18" x14ac:dyDescent="0.25">
      <c r="A28" t="s">
        <v>508</v>
      </c>
      <c r="B28" s="6">
        <v>45034.418055555558</v>
      </c>
      <c r="C28">
        <v>-32.842261200000003</v>
      </c>
      <c r="D28">
        <v>151.69779980000001</v>
      </c>
      <c r="E28">
        <v>27.396000000000001</v>
      </c>
      <c r="F28">
        <v>6365448.6409999998</v>
      </c>
      <c r="G28">
        <v>378133.53</v>
      </c>
      <c r="H28" t="s">
        <v>272</v>
      </c>
      <c r="I28">
        <v>1.2E-2</v>
      </c>
      <c r="J28">
        <v>2.4E-2</v>
      </c>
      <c r="K28">
        <v>1.8</v>
      </c>
      <c r="L28">
        <v>14</v>
      </c>
      <c r="M28" t="s">
        <v>273</v>
      </c>
      <c r="N28" t="s">
        <v>181</v>
      </c>
      <c r="O28">
        <v>3</v>
      </c>
      <c r="P28" t="s">
        <v>482</v>
      </c>
      <c r="Q28" t="str">
        <f t="shared" si="0"/>
        <v>CF3</v>
      </c>
      <c r="R28">
        <v>1.0960000000000001</v>
      </c>
    </row>
    <row r="29" spans="1:18" x14ac:dyDescent="0.25">
      <c r="A29" t="s">
        <v>509</v>
      </c>
      <c r="B29" s="6">
        <v>45035.53125</v>
      </c>
      <c r="C29">
        <v>-32.866677940000002</v>
      </c>
      <c r="D29">
        <v>151.68543879999999</v>
      </c>
      <c r="E29">
        <v>26.667000000000002</v>
      </c>
      <c r="F29">
        <v>6362727.2350000003</v>
      </c>
      <c r="G29">
        <v>377010.34600000002</v>
      </c>
      <c r="H29" t="s">
        <v>304</v>
      </c>
      <c r="I29">
        <v>1.6E-2</v>
      </c>
      <c r="J29">
        <v>4.5999999999999999E-2</v>
      </c>
      <c r="K29">
        <v>3.2</v>
      </c>
      <c r="L29">
        <v>9</v>
      </c>
      <c r="M29" t="s">
        <v>273</v>
      </c>
      <c r="N29" t="s">
        <v>98</v>
      </c>
      <c r="O29">
        <v>1</v>
      </c>
      <c r="P29" t="s">
        <v>482</v>
      </c>
      <c r="Q29" t="str">
        <f t="shared" si="0"/>
        <v>HS1</v>
      </c>
      <c r="R29">
        <v>0.439</v>
      </c>
    </row>
    <row r="30" spans="1:18" x14ac:dyDescent="0.25">
      <c r="A30" t="s">
        <v>510</v>
      </c>
      <c r="B30" s="6">
        <v>45035.571527777778</v>
      </c>
      <c r="C30">
        <v>-32.86643625</v>
      </c>
      <c r="D30">
        <v>151.68513469999999</v>
      </c>
      <c r="E30">
        <v>26.474</v>
      </c>
      <c r="F30">
        <v>6362753.6780000003</v>
      </c>
      <c r="G30">
        <v>376981.55800000002</v>
      </c>
      <c r="H30" t="s">
        <v>272</v>
      </c>
      <c r="I30">
        <v>2.9000000000000001E-2</v>
      </c>
      <c r="J30">
        <v>0.05</v>
      </c>
      <c r="K30">
        <v>2.2999999999999998</v>
      </c>
      <c r="L30">
        <v>9</v>
      </c>
      <c r="M30" t="s">
        <v>273</v>
      </c>
      <c r="N30" t="s">
        <v>98</v>
      </c>
      <c r="O30">
        <v>2</v>
      </c>
      <c r="P30" t="s">
        <v>482</v>
      </c>
      <c r="Q30" t="str">
        <f t="shared" si="0"/>
        <v>HS2</v>
      </c>
      <c r="R30">
        <v>0.245</v>
      </c>
    </row>
    <row r="31" spans="1:18" x14ac:dyDescent="0.25">
      <c r="A31" t="s">
        <v>511</v>
      </c>
      <c r="B31" s="6">
        <v>45035.59097222222</v>
      </c>
      <c r="C31">
        <v>-32.865755360000001</v>
      </c>
      <c r="D31">
        <v>151.68528230000001</v>
      </c>
      <c r="E31">
        <v>26.329000000000001</v>
      </c>
      <c r="F31">
        <v>6362829.3399999999</v>
      </c>
      <c r="G31">
        <v>376994.42099999997</v>
      </c>
      <c r="H31" t="s">
        <v>272</v>
      </c>
      <c r="I31">
        <v>1.2999999999999999E-2</v>
      </c>
      <c r="J31">
        <v>0.02</v>
      </c>
      <c r="K31">
        <v>2</v>
      </c>
      <c r="L31">
        <v>10</v>
      </c>
      <c r="M31" t="s">
        <v>273</v>
      </c>
      <c r="N31" t="s">
        <v>98</v>
      </c>
      <c r="O31">
        <v>3</v>
      </c>
      <c r="P31" t="s">
        <v>482</v>
      </c>
      <c r="Q31" t="str">
        <f t="shared" si="0"/>
        <v>HS3</v>
      </c>
      <c r="R31">
        <v>9.8000000000000004E-2</v>
      </c>
    </row>
    <row r="32" spans="1:18" x14ac:dyDescent="0.25">
      <c r="A32" t="s">
        <v>512</v>
      </c>
      <c r="B32" s="6">
        <v>45035.62222222222</v>
      </c>
      <c r="C32">
        <v>-32.865528019999999</v>
      </c>
      <c r="D32">
        <v>151.68508589999999</v>
      </c>
      <c r="E32">
        <v>26.449000000000002</v>
      </c>
      <c r="F32">
        <v>6362854.3159999996</v>
      </c>
      <c r="G32">
        <v>376975.73700000002</v>
      </c>
      <c r="H32" t="s">
        <v>272</v>
      </c>
      <c r="I32">
        <v>2.1999999999999999E-2</v>
      </c>
      <c r="J32">
        <v>3.9E-2</v>
      </c>
      <c r="K32">
        <v>2.2000000000000002</v>
      </c>
      <c r="L32">
        <v>10</v>
      </c>
      <c r="M32" t="s">
        <v>273</v>
      </c>
      <c r="N32" t="s">
        <v>98</v>
      </c>
      <c r="O32">
        <v>4</v>
      </c>
      <c r="P32" t="s">
        <v>482</v>
      </c>
      <c r="Q32" t="str">
        <f t="shared" si="0"/>
        <v>HS4</v>
      </c>
      <c r="R32">
        <v>0.218</v>
      </c>
    </row>
    <row r="33" spans="1:18" x14ac:dyDescent="0.25">
      <c r="A33" t="s">
        <v>513</v>
      </c>
      <c r="B33" s="6">
        <v>45035.659722222219</v>
      </c>
      <c r="C33">
        <v>-32.864389449999997</v>
      </c>
      <c r="D33">
        <v>151.68497859999999</v>
      </c>
      <c r="E33">
        <v>26.41</v>
      </c>
      <c r="F33">
        <v>6362980.4239999996</v>
      </c>
      <c r="G33">
        <v>376964.11800000002</v>
      </c>
      <c r="H33" t="s">
        <v>272</v>
      </c>
      <c r="I33">
        <v>2.4E-2</v>
      </c>
      <c r="J33">
        <v>4.7E-2</v>
      </c>
      <c r="K33">
        <v>2.2999999999999998</v>
      </c>
      <c r="L33">
        <v>10</v>
      </c>
      <c r="M33" t="s">
        <v>273</v>
      </c>
      <c r="N33" t="s">
        <v>98</v>
      </c>
      <c r="O33">
        <v>5</v>
      </c>
      <c r="P33" t="s">
        <v>482</v>
      </c>
      <c r="Q33" t="str">
        <f t="shared" si="0"/>
        <v>HS5</v>
      </c>
      <c r="R33">
        <v>0.17499999999999999</v>
      </c>
    </row>
    <row r="34" spans="1:18" x14ac:dyDescent="0.25">
      <c r="A34" t="s">
        <v>514</v>
      </c>
      <c r="B34" s="6">
        <v>45036.677083333336</v>
      </c>
      <c r="C34">
        <v>-32.844491240000004</v>
      </c>
      <c r="D34">
        <v>151.6986234</v>
      </c>
      <c r="E34">
        <v>26.692</v>
      </c>
      <c r="F34">
        <v>6365202.3470000001</v>
      </c>
      <c r="G34">
        <v>378213.66100000002</v>
      </c>
      <c r="I34">
        <v>2.3E-2</v>
      </c>
      <c r="J34">
        <v>2.9000000000000001E-2</v>
      </c>
      <c r="K34">
        <v>1.8</v>
      </c>
      <c r="L34">
        <v>10</v>
      </c>
      <c r="M34" t="s">
        <v>273</v>
      </c>
      <c r="N34" t="s">
        <v>181</v>
      </c>
      <c r="O34">
        <v>4</v>
      </c>
      <c r="P34" t="s">
        <v>482</v>
      </c>
      <c r="Q34" t="str">
        <f t="shared" si="0"/>
        <v>CF4</v>
      </c>
      <c r="R34">
        <v>0.39900000000000002</v>
      </c>
    </row>
    <row r="35" spans="1:18" x14ac:dyDescent="0.25">
      <c r="A35" t="s">
        <v>515</v>
      </c>
      <c r="B35" s="6">
        <v>45036.713888888888</v>
      </c>
      <c r="C35">
        <v>-32.844067510000002</v>
      </c>
      <c r="D35">
        <v>151.6986733</v>
      </c>
      <c r="E35">
        <v>26.762</v>
      </c>
      <c r="F35">
        <v>6365249.3830000004</v>
      </c>
      <c r="G35">
        <v>378217.75</v>
      </c>
      <c r="H35" t="s">
        <v>272</v>
      </c>
      <c r="I35">
        <v>0.01</v>
      </c>
      <c r="J35">
        <v>1.7999999999999999E-2</v>
      </c>
      <c r="K35">
        <v>2.1</v>
      </c>
      <c r="L35">
        <v>11</v>
      </c>
      <c r="M35" t="s">
        <v>273</v>
      </c>
      <c r="N35" t="s">
        <v>181</v>
      </c>
      <c r="O35">
        <v>5</v>
      </c>
      <c r="P35" t="s">
        <v>482</v>
      </c>
      <c r="Q35" t="str">
        <f t="shared" si="0"/>
        <v>CF5</v>
      </c>
      <c r="R35">
        <v>0.46800000000000003</v>
      </c>
    </row>
    <row r="36" spans="1:18" x14ac:dyDescent="0.25">
      <c r="A36" t="s">
        <v>516</v>
      </c>
      <c r="B36" s="6">
        <v>45047.468055555553</v>
      </c>
      <c r="C36">
        <v>-32.848313689999998</v>
      </c>
      <c r="D36">
        <v>151.70314440000001</v>
      </c>
      <c r="E36">
        <v>26.651</v>
      </c>
      <c r="F36">
        <v>6364783.7589999996</v>
      </c>
      <c r="G36">
        <v>378641.98300000001</v>
      </c>
      <c r="H36" t="s">
        <v>272</v>
      </c>
      <c r="I36">
        <v>8.9999999999999993E-3</v>
      </c>
      <c r="J36">
        <v>1.6E-2</v>
      </c>
      <c r="K36">
        <v>1.8</v>
      </c>
      <c r="L36">
        <v>13</v>
      </c>
      <c r="M36" t="s">
        <v>273</v>
      </c>
      <c r="N36" t="s">
        <v>64</v>
      </c>
      <c r="O36">
        <v>1</v>
      </c>
      <c r="P36" t="s">
        <v>482</v>
      </c>
      <c r="Q36" t="str">
        <f t="shared" si="0"/>
        <v>CC1</v>
      </c>
      <c r="R36">
        <v>0.374</v>
      </c>
    </row>
    <row r="37" spans="1:18" x14ac:dyDescent="0.25">
      <c r="A37" t="s">
        <v>517</v>
      </c>
      <c r="B37" s="6">
        <v>45047.484027777777</v>
      </c>
      <c r="C37">
        <v>-32.847737010000003</v>
      </c>
      <c r="D37">
        <v>151.70263639999999</v>
      </c>
      <c r="E37">
        <v>26.611999999999998</v>
      </c>
      <c r="F37">
        <v>6364847.1119999997</v>
      </c>
      <c r="G37">
        <v>378593.65399999998</v>
      </c>
      <c r="H37" t="s">
        <v>272</v>
      </c>
      <c r="I37">
        <v>1.2E-2</v>
      </c>
      <c r="J37">
        <v>2.1000000000000001E-2</v>
      </c>
      <c r="K37">
        <v>1.7</v>
      </c>
      <c r="L37">
        <v>12</v>
      </c>
      <c r="M37" t="s">
        <v>273</v>
      </c>
      <c r="N37" t="s">
        <v>64</v>
      </c>
      <c r="O37">
        <v>2</v>
      </c>
      <c r="P37" t="s">
        <v>482</v>
      </c>
      <c r="Q37" t="str">
        <f t="shared" si="0"/>
        <v>CC2</v>
      </c>
      <c r="R37">
        <v>0.33300000000000002</v>
      </c>
    </row>
    <row r="38" spans="1:18" x14ac:dyDescent="0.25">
      <c r="A38" t="s">
        <v>518</v>
      </c>
      <c r="B38" s="6">
        <v>45047.5625</v>
      </c>
      <c r="C38">
        <v>-32.849820379999997</v>
      </c>
      <c r="D38">
        <v>151.70504980000001</v>
      </c>
      <c r="E38">
        <v>26.734999999999999</v>
      </c>
      <c r="F38">
        <v>6364618.9029999999</v>
      </c>
      <c r="G38">
        <v>378822.342</v>
      </c>
      <c r="H38" t="s">
        <v>272</v>
      </c>
      <c r="I38">
        <v>1.6E-2</v>
      </c>
      <c r="J38">
        <v>2.5000000000000001E-2</v>
      </c>
      <c r="K38">
        <v>1.8</v>
      </c>
      <c r="L38">
        <v>11</v>
      </c>
      <c r="M38" t="s">
        <v>273</v>
      </c>
      <c r="N38" t="s">
        <v>64</v>
      </c>
      <c r="O38">
        <v>3</v>
      </c>
      <c r="P38" t="s">
        <v>482</v>
      </c>
      <c r="Q38" t="str">
        <f t="shared" si="0"/>
        <v>CC3</v>
      </c>
      <c r="R38">
        <v>0.46500000000000002</v>
      </c>
    </row>
    <row r="39" spans="1:18" x14ac:dyDescent="0.25">
      <c r="A39" t="s">
        <v>519</v>
      </c>
      <c r="B39" s="6">
        <v>45047.661805555559</v>
      </c>
      <c r="C39">
        <v>-32.851081729999997</v>
      </c>
      <c r="D39">
        <v>151.7064106</v>
      </c>
      <c r="E39">
        <v>26.678000000000001</v>
      </c>
      <c r="F39">
        <v>6364480.6179999998</v>
      </c>
      <c r="G39">
        <v>378951.402</v>
      </c>
      <c r="H39" t="s">
        <v>272</v>
      </c>
      <c r="I39">
        <v>1.0999999999999999E-2</v>
      </c>
      <c r="J39">
        <v>1.4999999999999999E-2</v>
      </c>
      <c r="K39">
        <v>1.4</v>
      </c>
      <c r="L39">
        <v>13</v>
      </c>
      <c r="M39" t="s">
        <v>273</v>
      </c>
      <c r="N39" t="s">
        <v>64</v>
      </c>
      <c r="O39">
        <v>4</v>
      </c>
      <c r="P39" t="s">
        <v>482</v>
      </c>
      <c r="Q39" t="str">
        <f t="shared" si="0"/>
        <v>CC4</v>
      </c>
      <c r="R39">
        <v>0.41199999999999998</v>
      </c>
    </row>
    <row r="40" spans="1:18" x14ac:dyDescent="0.25">
      <c r="A40" t="s">
        <v>520</v>
      </c>
      <c r="B40" s="6">
        <v>45047.695833333331</v>
      </c>
      <c r="C40">
        <v>-32.851483610000002</v>
      </c>
      <c r="D40">
        <v>151.70759279999999</v>
      </c>
      <c r="E40">
        <v>26.613</v>
      </c>
      <c r="F40">
        <v>6364437.4170000004</v>
      </c>
      <c r="G40">
        <v>379062.58600000001</v>
      </c>
      <c r="H40" t="s">
        <v>272</v>
      </c>
      <c r="I40">
        <v>1.4E-2</v>
      </c>
      <c r="J40">
        <v>2.4E-2</v>
      </c>
      <c r="K40">
        <v>1.6</v>
      </c>
      <c r="L40">
        <v>14</v>
      </c>
      <c r="M40" t="s">
        <v>273</v>
      </c>
      <c r="N40" t="s">
        <v>64</v>
      </c>
      <c r="O40">
        <v>5</v>
      </c>
      <c r="P40" t="s">
        <v>482</v>
      </c>
      <c r="Q40" t="str">
        <f t="shared" si="0"/>
        <v>CC5</v>
      </c>
      <c r="R40">
        <v>0.35</v>
      </c>
    </row>
    <row r="41" spans="1:18" x14ac:dyDescent="0.25">
      <c r="A41" t="s">
        <v>521</v>
      </c>
      <c r="B41" s="6">
        <v>45048.434027777781</v>
      </c>
      <c r="C41">
        <v>-32.841167599999999</v>
      </c>
      <c r="D41">
        <v>151.72632089999999</v>
      </c>
      <c r="E41">
        <v>26.745000000000001</v>
      </c>
      <c r="F41">
        <v>6365602.4340000004</v>
      </c>
      <c r="G41">
        <v>380801.40299999999</v>
      </c>
      <c r="H41" t="s">
        <v>272</v>
      </c>
      <c r="I41">
        <v>1.9E-2</v>
      </c>
      <c r="J41">
        <v>3.1E-2</v>
      </c>
      <c r="K41">
        <v>2.5</v>
      </c>
      <c r="L41">
        <v>11</v>
      </c>
      <c r="M41" t="s">
        <v>273</v>
      </c>
      <c r="N41" t="s">
        <v>43</v>
      </c>
      <c r="O41">
        <v>1</v>
      </c>
      <c r="P41" t="s">
        <v>482</v>
      </c>
      <c r="Q41" t="str">
        <f t="shared" si="0"/>
        <v>AI1</v>
      </c>
      <c r="R41">
        <v>0.46</v>
      </c>
    </row>
    <row r="42" spans="1:18" x14ac:dyDescent="0.25">
      <c r="A42" t="s">
        <v>522</v>
      </c>
      <c r="B42" s="6">
        <v>45048.459722222222</v>
      </c>
      <c r="C42">
        <v>-32.841741399999997</v>
      </c>
      <c r="D42">
        <v>151.72692480000001</v>
      </c>
      <c r="E42">
        <v>26.812000000000001</v>
      </c>
      <c r="F42">
        <v>6365539.4979999997</v>
      </c>
      <c r="G42">
        <v>380858.69099999999</v>
      </c>
      <c r="H42" t="s">
        <v>272</v>
      </c>
      <c r="I42">
        <v>0.01</v>
      </c>
      <c r="J42">
        <v>0.02</v>
      </c>
      <c r="K42">
        <v>1.7</v>
      </c>
      <c r="L42">
        <v>13</v>
      </c>
      <c r="M42" t="s">
        <v>273</v>
      </c>
      <c r="N42" t="s">
        <v>43</v>
      </c>
      <c r="O42">
        <v>2</v>
      </c>
      <c r="P42" t="s">
        <v>482</v>
      </c>
      <c r="Q42" t="str">
        <f t="shared" si="0"/>
        <v>AI2</v>
      </c>
      <c r="R42">
        <v>0.53</v>
      </c>
    </row>
    <row r="43" spans="1:18" x14ac:dyDescent="0.25">
      <c r="A43" t="s">
        <v>523</v>
      </c>
      <c r="B43" s="6">
        <v>45048.495833333334</v>
      </c>
      <c r="C43">
        <v>-32.841283939999997</v>
      </c>
      <c r="D43">
        <v>151.72697310000001</v>
      </c>
      <c r="E43">
        <v>26.78</v>
      </c>
      <c r="F43">
        <v>6365590.2699999996</v>
      </c>
      <c r="G43">
        <v>380862.59499999997</v>
      </c>
      <c r="H43" t="s">
        <v>272</v>
      </c>
      <c r="I43">
        <v>1.4999999999999999E-2</v>
      </c>
      <c r="J43">
        <v>0.04</v>
      </c>
      <c r="K43">
        <v>2.4</v>
      </c>
      <c r="L43">
        <v>11</v>
      </c>
      <c r="M43" t="s">
        <v>273</v>
      </c>
      <c r="N43" t="s">
        <v>43</v>
      </c>
      <c r="O43">
        <v>3</v>
      </c>
      <c r="P43" t="s">
        <v>482</v>
      </c>
      <c r="Q43" t="str">
        <f t="shared" si="0"/>
        <v>AI3</v>
      </c>
      <c r="R43">
        <v>0.496</v>
      </c>
    </row>
    <row r="44" spans="1:18" x14ac:dyDescent="0.25">
      <c r="A44" t="s">
        <v>524</v>
      </c>
      <c r="B44" s="6">
        <v>45048.53402777778</v>
      </c>
      <c r="C44">
        <v>-32.841262839999999</v>
      </c>
      <c r="D44">
        <v>151.72756849999999</v>
      </c>
      <c r="E44">
        <v>26.797000000000001</v>
      </c>
      <c r="F44">
        <v>6365593.2819999997</v>
      </c>
      <c r="G44">
        <v>380918.29800000001</v>
      </c>
      <c r="H44" t="s">
        <v>272</v>
      </c>
      <c r="I44">
        <v>1.6E-2</v>
      </c>
      <c r="J44">
        <v>2.9000000000000001E-2</v>
      </c>
      <c r="K44">
        <v>2.9</v>
      </c>
      <c r="L44">
        <v>11</v>
      </c>
      <c r="M44" t="s">
        <v>273</v>
      </c>
      <c r="N44" t="s">
        <v>43</v>
      </c>
      <c r="O44">
        <v>4</v>
      </c>
      <c r="P44" t="s">
        <v>482</v>
      </c>
      <c r="Q44" t="str">
        <f t="shared" si="0"/>
        <v>AI4</v>
      </c>
      <c r="R44">
        <v>0.51400000000000001</v>
      </c>
    </row>
    <row r="45" spans="1:18" x14ac:dyDescent="0.25">
      <c r="A45" t="s">
        <v>525</v>
      </c>
      <c r="B45" s="6">
        <v>45054.573611111111</v>
      </c>
      <c r="C45">
        <v>-32.838794980000003</v>
      </c>
      <c r="D45">
        <v>151.7240075</v>
      </c>
      <c r="E45">
        <v>26.648</v>
      </c>
      <c r="F45">
        <v>6365862.8689999999</v>
      </c>
      <c r="G45">
        <v>380581.70600000001</v>
      </c>
      <c r="H45" t="s">
        <v>304</v>
      </c>
      <c r="I45">
        <v>1.2999999999999999E-2</v>
      </c>
      <c r="J45">
        <v>3.3000000000000002E-2</v>
      </c>
      <c r="K45">
        <v>2.5</v>
      </c>
      <c r="L45">
        <v>10</v>
      </c>
      <c r="M45" t="s">
        <v>273</v>
      </c>
      <c r="N45" t="s">
        <v>43</v>
      </c>
      <c r="O45">
        <v>5</v>
      </c>
      <c r="P45" t="s">
        <v>482</v>
      </c>
      <c r="Q45" t="str">
        <f t="shared" si="0"/>
        <v>AI5</v>
      </c>
      <c r="R45">
        <v>0.54</v>
      </c>
    </row>
    <row r="46" spans="1:18" x14ac:dyDescent="0.25">
      <c r="A46" t="s">
        <v>526</v>
      </c>
      <c r="B46" s="6">
        <v>45058.526388888888</v>
      </c>
      <c r="C46">
        <v>-32.854826379999999</v>
      </c>
      <c r="D46">
        <v>151.7795055</v>
      </c>
      <c r="E46">
        <v>26.588000000000001</v>
      </c>
      <c r="F46">
        <v>6364146.8789999997</v>
      </c>
      <c r="G46">
        <v>385796.56099999999</v>
      </c>
      <c r="H46" t="s">
        <v>272</v>
      </c>
      <c r="I46">
        <v>8.9999999999999993E-3</v>
      </c>
      <c r="J46">
        <v>1.4999999999999999E-2</v>
      </c>
      <c r="K46">
        <v>1.5</v>
      </c>
      <c r="L46">
        <v>13</v>
      </c>
      <c r="M46" t="s">
        <v>273</v>
      </c>
      <c r="N46" t="s">
        <v>26</v>
      </c>
      <c r="O46">
        <v>1</v>
      </c>
      <c r="P46" t="s">
        <v>482</v>
      </c>
      <c r="Q46" t="str">
        <f t="shared" si="0"/>
        <v>SI1</v>
      </c>
      <c r="R46">
        <v>0.56899999999999995</v>
      </c>
    </row>
    <row r="47" spans="1:18" x14ac:dyDescent="0.25">
      <c r="A47" t="s">
        <v>527</v>
      </c>
      <c r="B47" s="6">
        <v>45058.535416666666</v>
      </c>
      <c r="C47">
        <v>-32.854749910000002</v>
      </c>
      <c r="D47">
        <v>151.78006450000001</v>
      </c>
      <c r="E47">
        <v>26.579000000000001</v>
      </c>
      <c r="F47">
        <v>6364155.9610000001</v>
      </c>
      <c r="G47">
        <v>385848.77100000001</v>
      </c>
      <c r="H47" t="s">
        <v>272</v>
      </c>
      <c r="I47">
        <v>1.2E-2</v>
      </c>
      <c r="J47">
        <v>0.02</v>
      </c>
      <c r="K47">
        <v>1.4</v>
      </c>
      <c r="L47">
        <v>14</v>
      </c>
      <c r="M47" t="s">
        <v>273</v>
      </c>
      <c r="N47" t="s">
        <v>26</v>
      </c>
      <c r="O47">
        <v>2</v>
      </c>
      <c r="P47" t="s">
        <v>482</v>
      </c>
      <c r="Q47" t="str">
        <f t="shared" si="0"/>
        <v>SI2</v>
      </c>
      <c r="R47">
        <v>0.56000000000000005</v>
      </c>
    </row>
    <row r="48" spans="1:18" x14ac:dyDescent="0.25">
      <c r="A48" t="s">
        <v>528</v>
      </c>
      <c r="B48" s="6">
        <v>45058.588888888888</v>
      </c>
      <c r="C48">
        <v>-32.854462990000002</v>
      </c>
      <c r="D48">
        <v>151.7811404</v>
      </c>
      <c r="E48">
        <v>26.707999999999998</v>
      </c>
      <c r="F48">
        <v>6364188.9340000004</v>
      </c>
      <c r="G48">
        <v>385949.076</v>
      </c>
      <c r="H48" t="s">
        <v>272</v>
      </c>
      <c r="I48">
        <v>1.9E-2</v>
      </c>
      <c r="J48">
        <v>3.5000000000000003E-2</v>
      </c>
      <c r="K48">
        <v>2.1</v>
      </c>
      <c r="L48">
        <v>12</v>
      </c>
      <c r="M48" t="s">
        <v>273</v>
      </c>
      <c r="N48" t="s">
        <v>26</v>
      </c>
      <c r="O48">
        <v>3</v>
      </c>
      <c r="P48" t="s">
        <v>482</v>
      </c>
      <c r="Q48" t="str">
        <f t="shared" si="0"/>
        <v>SI3</v>
      </c>
      <c r="R48">
        <v>0.68899999999999995</v>
      </c>
    </row>
    <row r="49" spans="1:18" x14ac:dyDescent="0.25">
      <c r="A49" t="s">
        <v>529</v>
      </c>
      <c r="B49" s="6">
        <v>45090.574999999997</v>
      </c>
      <c r="C49">
        <v>-32.85307856</v>
      </c>
      <c r="D49">
        <v>151.77813889999999</v>
      </c>
      <c r="E49">
        <v>26.594000000000001</v>
      </c>
      <c r="F49">
        <v>6364339.1770000001</v>
      </c>
      <c r="G49">
        <v>385666.435</v>
      </c>
      <c r="H49" t="s">
        <v>304</v>
      </c>
      <c r="I49">
        <v>1.6E-2</v>
      </c>
      <c r="J49">
        <v>3.2000000000000001E-2</v>
      </c>
      <c r="K49">
        <v>1.6</v>
      </c>
      <c r="L49">
        <v>13</v>
      </c>
      <c r="M49" t="s">
        <v>273</v>
      </c>
      <c r="N49" t="s">
        <v>26</v>
      </c>
      <c r="O49">
        <v>4</v>
      </c>
      <c r="P49" t="s">
        <v>482</v>
      </c>
      <c r="Q49" t="str">
        <f t="shared" si="0"/>
        <v>SI4</v>
      </c>
      <c r="R49">
        <v>0.56799999999999995</v>
      </c>
    </row>
    <row r="50" spans="1:18" x14ac:dyDescent="0.25">
      <c r="A50" t="s">
        <v>530</v>
      </c>
      <c r="B50" s="6">
        <v>45090.602777777778</v>
      </c>
      <c r="C50">
        <v>-32.85170463</v>
      </c>
      <c r="D50">
        <v>151.77778190000001</v>
      </c>
      <c r="E50">
        <v>26.606999999999999</v>
      </c>
      <c r="F50">
        <v>6364491.1150000002</v>
      </c>
      <c r="G50">
        <v>385631.25599999999</v>
      </c>
      <c r="H50" t="s">
        <v>304</v>
      </c>
      <c r="I50">
        <v>8.0000000000000002E-3</v>
      </c>
      <c r="J50">
        <v>2.7E-2</v>
      </c>
      <c r="K50">
        <v>1.8</v>
      </c>
      <c r="L50">
        <v>10</v>
      </c>
      <c r="M50" t="s">
        <v>273</v>
      </c>
      <c r="N50" t="s">
        <v>26</v>
      </c>
      <c r="O50">
        <v>5</v>
      </c>
      <c r="P50" t="s">
        <v>482</v>
      </c>
      <c r="Q50" t="str">
        <f t="shared" si="0"/>
        <v>SI5</v>
      </c>
      <c r="R50">
        <v>0.57599999999999996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Saltmarsh</vt:lpstr>
      <vt:lpstr>Salt_Elev</vt:lpstr>
      <vt:lpstr>Mangrove_quadrat</vt:lpstr>
      <vt:lpstr>Mangrove_tree</vt:lpstr>
      <vt:lpstr>Mangrove_herb</vt:lpstr>
      <vt:lpstr>Mang_Elev</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Dana Lanceman</dc:creator>
  <cp:lastModifiedBy>Dana Lanceman</cp:lastModifiedBy>
  <dcterms:created xsi:type="dcterms:W3CDTF">2023-09-12T04:35:01Z</dcterms:created>
  <dcterms:modified xsi:type="dcterms:W3CDTF">2023-10-11T02:57:04Z</dcterms:modified>
</cp:coreProperties>
</file>