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lash\Documents\GitHub\CSCProgramReviewAssesment\CSC Data\"/>
    </mc:Choice>
  </mc:AlternateContent>
  <bookViews>
    <workbookView xWindow="0" yWindow="0" windowWidth="20490" windowHeight="7650" firstSheet="2" activeTab="2"/>
  </bookViews>
  <sheets>
    <sheet name="CSCCoursesEnrollment&amp;GradeDistr" sheetId="1" r:id="rId1"/>
    <sheet name="CSC2200" sheetId="8" r:id="rId2"/>
    <sheet name="All" sheetId="9" r:id="rId3"/>
    <sheet name="CSC4500" sheetId="6" r:id="rId4"/>
    <sheet name="CSC610" sheetId="5" r:id="rId5"/>
    <sheet name="CSC2300" sheetId="7" r:id="rId6"/>
    <sheet name="CSC2650" sheetId="3" r:id="rId7"/>
    <sheet name="CSC1700" sheetId="4" r:id="rId8"/>
    <sheet name="CCS1010" sheetId="2" r:id="rId9"/>
    <sheet name="CSC4350" sheetId="11" r:id="rId10"/>
    <sheet name="4990" sheetId="10" r:id="rId11"/>
  </sheets>
  <calcPr calcId="162913"/>
</workbook>
</file>

<file path=xl/calcChain.xml><?xml version="1.0" encoding="utf-8"?>
<calcChain xmlns="http://schemas.openxmlformats.org/spreadsheetml/2006/main">
  <c r="J8" i="11" l="1"/>
  <c r="K8" i="11"/>
  <c r="L8" i="11"/>
  <c r="M8" i="11"/>
  <c r="N8" i="11"/>
  <c r="O8" i="11"/>
  <c r="P8" i="11"/>
  <c r="I8" i="11"/>
  <c r="P7" i="11"/>
  <c r="Q7" i="11"/>
  <c r="R7" i="11"/>
  <c r="S7" i="11"/>
  <c r="T7" i="11"/>
  <c r="U7" i="11"/>
  <c r="J7" i="11"/>
  <c r="K7" i="11"/>
  <c r="L7" i="11"/>
  <c r="M7" i="11"/>
  <c r="N7" i="11"/>
  <c r="O7" i="11"/>
  <c r="I7" i="11"/>
  <c r="J11" i="10"/>
  <c r="K11" i="10"/>
  <c r="L11" i="10"/>
  <c r="M11" i="10"/>
  <c r="N11" i="10"/>
  <c r="O11" i="10"/>
  <c r="P11" i="10"/>
  <c r="Q11" i="10"/>
  <c r="I11" i="10"/>
  <c r="U10" i="10"/>
  <c r="J10" i="10"/>
  <c r="K10" i="10"/>
  <c r="L10" i="10"/>
  <c r="M10" i="10"/>
  <c r="N10" i="10"/>
  <c r="O10" i="10"/>
  <c r="P10" i="10"/>
  <c r="I10" i="10"/>
  <c r="J8" i="8"/>
  <c r="K8" i="8"/>
  <c r="L8" i="8"/>
  <c r="M8" i="8"/>
  <c r="N8" i="8"/>
  <c r="O8" i="8"/>
  <c r="P8" i="8"/>
  <c r="Q8" i="8"/>
  <c r="R8" i="8"/>
  <c r="S8" i="8"/>
  <c r="I8" i="8"/>
  <c r="T7" i="8"/>
  <c r="U7" i="8"/>
  <c r="N7" i="8"/>
  <c r="O7" i="8"/>
  <c r="P7" i="8"/>
  <c r="Q7" i="8"/>
  <c r="R7" i="8"/>
  <c r="S7" i="8"/>
  <c r="J7" i="8"/>
  <c r="K7" i="8"/>
  <c r="L7" i="8"/>
  <c r="M7" i="8"/>
  <c r="I7" i="8"/>
  <c r="J11" i="7"/>
  <c r="K11" i="7"/>
  <c r="L11" i="7"/>
  <c r="M11" i="7"/>
  <c r="N11" i="7"/>
  <c r="O11" i="7"/>
  <c r="I11" i="7"/>
  <c r="P11" i="7"/>
  <c r="J10" i="7"/>
  <c r="K10" i="7"/>
  <c r="L10" i="7"/>
  <c r="M10" i="7"/>
  <c r="N10" i="7"/>
  <c r="O10" i="7"/>
  <c r="P10" i="7"/>
  <c r="Q10" i="7"/>
  <c r="R10" i="7"/>
  <c r="S10" i="7"/>
  <c r="T10" i="7"/>
  <c r="T15" i="7" s="1"/>
  <c r="U10" i="7"/>
  <c r="I10" i="7"/>
  <c r="J15" i="7"/>
  <c r="K15" i="7"/>
  <c r="L15" i="7"/>
  <c r="M15" i="7"/>
  <c r="N15" i="7"/>
  <c r="O15" i="7"/>
  <c r="P15" i="7"/>
  <c r="Q15" i="7"/>
  <c r="R15" i="7"/>
  <c r="S15" i="7"/>
  <c r="I15" i="7"/>
  <c r="J14" i="7"/>
  <c r="K14" i="7"/>
  <c r="L14" i="7"/>
  <c r="M14" i="7"/>
  <c r="N14" i="7"/>
  <c r="O14" i="7"/>
  <c r="P14" i="7"/>
  <c r="Q14" i="7"/>
  <c r="R14" i="7"/>
  <c r="S14" i="7"/>
  <c r="I14" i="7"/>
  <c r="I12" i="7"/>
  <c r="U15" i="7"/>
  <c r="U14" i="7"/>
  <c r="T14" i="7"/>
  <c r="J13" i="7"/>
  <c r="K13" i="7"/>
  <c r="L13" i="7"/>
  <c r="M13" i="7"/>
  <c r="N13" i="7"/>
  <c r="O13" i="7"/>
  <c r="P13" i="7"/>
  <c r="Q13" i="7"/>
  <c r="R13" i="7"/>
  <c r="S13" i="7"/>
  <c r="T13" i="7"/>
  <c r="U13" i="7"/>
  <c r="I13" i="7"/>
  <c r="J12" i="7"/>
  <c r="K12" i="7"/>
  <c r="L12" i="7"/>
  <c r="M12" i="7"/>
  <c r="N12" i="7"/>
  <c r="O12" i="7"/>
  <c r="P12" i="7"/>
  <c r="Q12" i="7"/>
  <c r="R12" i="7"/>
  <c r="S12" i="7"/>
  <c r="T12" i="7"/>
  <c r="U12" i="7"/>
  <c r="J9" i="6"/>
  <c r="K9" i="6"/>
  <c r="L9" i="6"/>
  <c r="M9" i="6"/>
  <c r="N9" i="6"/>
  <c r="I9" i="6"/>
  <c r="U9" i="6"/>
  <c r="H8" i="6"/>
  <c r="T9" i="6"/>
  <c r="O8" i="6"/>
  <c r="P8" i="6"/>
  <c r="K8" i="6"/>
  <c r="J8" i="6"/>
  <c r="I8" i="6"/>
  <c r="L8" i="6"/>
  <c r="M8" i="6"/>
  <c r="N8" i="6"/>
  <c r="J9" i="5"/>
  <c r="K9" i="5"/>
  <c r="L9" i="5"/>
  <c r="M9" i="5"/>
  <c r="N9" i="5"/>
  <c r="I9" i="5"/>
  <c r="L8" i="5"/>
  <c r="K8" i="5"/>
  <c r="J8" i="5"/>
  <c r="I8" i="5"/>
  <c r="Q9" i="5"/>
  <c r="U9" i="5"/>
  <c r="M8" i="5"/>
  <c r="N8" i="5"/>
  <c r="O8" i="5"/>
  <c r="O9" i="5" s="1"/>
  <c r="P8" i="5"/>
  <c r="P9" i="5" s="1"/>
  <c r="Q8" i="5"/>
  <c r="R8" i="5"/>
  <c r="R9" i="5" s="1"/>
  <c r="S8" i="5"/>
  <c r="S9" i="5" s="1"/>
  <c r="T8" i="5"/>
  <c r="T9" i="5" s="1"/>
  <c r="U8" i="5"/>
  <c r="O20" i="3"/>
  <c r="J20" i="3"/>
  <c r="K20" i="3"/>
  <c r="L20" i="3"/>
  <c r="M20" i="3"/>
  <c r="N20" i="3"/>
  <c r="I20" i="3"/>
  <c r="I18" i="3"/>
  <c r="O18" i="3" s="1"/>
  <c r="N18" i="3"/>
  <c r="K18" i="3"/>
  <c r="L18" i="3"/>
  <c r="J18" i="3"/>
  <c r="I19" i="3"/>
  <c r="N19" i="3"/>
  <c r="M19" i="3"/>
  <c r="L19" i="3"/>
  <c r="K19" i="3"/>
  <c r="J19" i="3"/>
  <c r="M18" i="3"/>
  <c r="Z13" i="3"/>
  <c r="Z3" i="3"/>
  <c r="Y3" i="3"/>
  <c r="X3" i="3"/>
  <c r="W13" i="3"/>
  <c r="AC13" i="3" s="1"/>
  <c r="AB13" i="3"/>
  <c r="AA13" i="3"/>
  <c r="Y13" i="3"/>
  <c r="X13" i="3"/>
  <c r="AB12" i="3"/>
  <c r="AA12" i="3"/>
  <c r="Z12" i="3"/>
  <c r="Y12" i="3"/>
  <c r="X12" i="3"/>
  <c r="AC12" i="3" s="1"/>
  <c r="W12" i="3"/>
  <c r="AB11" i="3"/>
  <c r="AA11" i="3"/>
  <c r="Z11" i="3"/>
  <c r="Y11" i="3"/>
  <c r="X11" i="3"/>
  <c r="W11" i="3"/>
  <c r="AC11" i="3" s="1"/>
  <c r="AB4" i="3"/>
  <c r="AC4" i="3" s="1"/>
  <c r="AB5" i="3"/>
  <c r="AB6" i="3"/>
  <c r="AB7" i="3"/>
  <c r="AB8" i="3"/>
  <c r="AC8" i="3" s="1"/>
  <c r="AB9" i="3"/>
  <c r="AB10" i="3"/>
  <c r="AA4" i="3"/>
  <c r="AA5" i="3"/>
  <c r="AA6" i="3"/>
  <c r="AA7" i="3"/>
  <c r="AA8" i="3"/>
  <c r="AA9" i="3"/>
  <c r="AA10" i="3"/>
  <c r="Z4" i="3"/>
  <c r="Z5" i="3"/>
  <c r="Z6" i="3"/>
  <c r="Z7" i="3"/>
  <c r="Z8" i="3"/>
  <c r="Z9" i="3"/>
  <c r="Z10" i="3"/>
  <c r="Y4" i="3"/>
  <c r="Y5" i="3"/>
  <c r="Y6" i="3"/>
  <c r="Y7" i="3"/>
  <c r="Y8" i="3"/>
  <c r="Y9" i="3"/>
  <c r="Y10" i="3"/>
  <c r="AB3" i="3"/>
  <c r="AA3" i="3"/>
  <c r="X4" i="3"/>
  <c r="X5" i="3"/>
  <c r="X6" i="3"/>
  <c r="X7" i="3"/>
  <c r="X8" i="3"/>
  <c r="X9" i="3"/>
  <c r="X10" i="3"/>
  <c r="W4" i="3"/>
  <c r="W5" i="3"/>
  <c r="AC5" i="3" s="1"/>
  <c r="W6" i="3"/>
  <c r="AC6" i="3" s="1"/>
  <c r="W7" i="3"/>
  <c r="AC7" i="3" s="1"/>
  <c r="W8" i="3"/>
  <c r="W9" i="3"/>
  <c r="AC9" i="3" s="1"/>
  <c r="W10" i="3"/>
  <c r="AC10" i="3" s="1"/>
  <c r="W3" i="3"/>
  <c r="AC3" i="3" s="1"/>
  <c r="V24" i="4"/>
  <c r="V26" i="4"/>
  <c r="V3" i="4"/>
  <c r="X24" i="4"/>
  <c r="AA25" i="4"/>
  <c r="V19" i="4"/>
  <c r="V14" i="2"/>
  <c r="U14" i="2"/>
  <c r="V8" i="4"/>
  <c r="U17" i="2"/>
  <c r="AA4" i="4"/>
  <c r="AA5" i="4"/>
  <c r="AA6" i="4"/>
  <c r="AA7" i="4"/>
  <c r="AA8" i="4"/>
  <c r="AA9" i="4"/>
  <c r="AA10" i="4"/>
  <c r="AA11" i="4"/>
  <c r="AA12" i="4"/>
  <c r="AA13" i="4"/>
  <c r="AA26" i="4" s="1"/>
  <c r="AA14" i="4"/>
  <c r="AA15" i="4"/>
  <c r="AA16" i="4"/>
  <c r="AA17" i="4"/>
  <c r="AA18" i="4"/>
  <c r="AA24" i="4" s="1"/>
  <c r="AA19" i="4"/>
  <c r="Z4" i="4"/>
  <c r="Z5" i="4"/>
  <c r="Z6" i="4"/>
  <c r="Z7" i="4"/>
  <c r="Z8" i="4"/>
  <c r="Z9" i="4"/>
  <c r="Z10" i="4"/>
  <c r="Z11" i="4"/>
  <c r="Z12" i="4"/>
  <c r="Z13" i="4"/>
  <c r="Z26" i="4" s="1"/>
  <c r="Z14" i="4"/>
  <c r="Z15" i="4"/>
  <c r="Z16" i="4"/>
  <c r="Z17" i="4"/>
  <c r="Z25" i="4" s="1"/>
  <c r="Z18" i="4"/>
  <c r="Z24" i="4" s="1"/>
  <c r="Z19" i="4"/>
  <c r="Y4" i="4"/>
  <c r="Y5" i="4"/>
  <c r="Y6" i="4"/>
  <c r="Y7" i="4"/>
  <c r="Y8" i="4"/>
  <c r="Y9" i="4"/>
  <c r="Y10" i="4"/>
  <c r="Y11" i="4"/>
  <c r="Y12" i="4"/>
  <c r="Y13" i="4"/>
  <c r="Y26" i="4" s="1"/>
  <c r="Y14" i="4"/>
  <c r="Y25" i="4" s="1"/>
  <c r="Y15" i="4"/>
  <c r="Y16" i="4"/>
  <c r="Y17" i="4"/>
  <c r="Y18" i="4"/>
  <c r="Y24" i="4" s="1"/>
  <c r="Y19" i="4"/>
  <c r="X4" i="4"/>
  <c r="X5" i="4"/>
  <c r="X6" i="4"/>
  <c r="X7" i="4"/>
  <c r="X8" i="4"/>
  <c r="X9" i="4"/>
  <c r="X10" i="4"/>
  <c r="X11" i="4"/>
  <c r="X12" i="4"/>
  <c r="X13" i="4"/>
  <c r="X26" i="4" s="1"/>
  <c r="X14" i="4"/>
  <c r="X25" i="4" s="1"/>
  <c r="X15" i="4"/>
  <c r="X16" i="4"/>
  <c r="X17" i="4"/>
  <c r="X18" i="4"/>
  <c r="X19" i="4"/>
  <c r="W4" i="4"/>
  <c r="W5" i="4"/>
  <c r="W6" i="4"/>
  <c r="W7" i="4"/>
  <c r="W8" i="4"/>
  <c r="W9" i="4"/>
  <c r="W10" i="4"/>
  <c r="W11" i="4"/>
  <c r="W12" i="4"/>
  <c r="W13" i="4"/>
  <c r="W26" i="4" s="1"/>
  <c r="W14" i="4"/>
  <c r="W25" i="4" s="1"/>
  <c r="W15" i="4"/>
  <c r="W16" i="4"/>
  <c r="W17" i="4"/>
  <c r="W18" i="4"/>
  <c r="W24" i="4" s="1"/>
  <c r="W19" i="4"/>
  <c r="V4" i="4"/>
  <c r="V5" i="4"/>
  <c r="V6" i="4"/>
  <c r="V7" i="4"/>
  <c r="V9" i="4"/>
  <c r="V10" i="4"/>
  <c r="V11" i="4"/>
  <c r="V12" i="4"/>
  <c r="V13" i="4"/>
  <c r="V14" i="4"/>
  <c r="V25" i="4" s="1"/>
  <c r="AB25" i="4" s="1"/>
  <c r="V15" i="4"/>
  <c r="V16" i="4"/>
  <c r="V17" i="4"/>
  <c r="V18" i="4"/>
  <c r="AB18" i="4" s="1"/>
  <c r="AA3" i="4"/>
  <c r="Z3" i="4"/>
  <c r="Y3" i="4"/>
  <c r="X3" i="4"/>
  <c r="W3" i="4"/>
  <c r="Z14" i="2"/>
  <c r="V15" i="2"/>
  <c r="W15" i="2"/>
  <c r="X15" i="2"/>
  <c r="Y15" i="2"/>
  <c r="Z15" i="2"/>
  <c r="U15" i="2"/>
  <c r="W14" i="2"/>
  <c r="X14" i="2"/>
  <c r="Y14" i="2"/>
  <c r="Z20" i="2"/>
  <c r="Z21" i="2"/>
  <c r="Z22" i="2"/>
  <c r="Z19" i="2"/>
  <c r="Y22" i="2"/>
  <c r="Y21" i="2"/>
  <c r="Y20" i="2"/>
  <c r="Y19" i="2"/>
  <c r="X22" i="2"/>
  <c r="X21" i="2"/>
  <c r="X20" i="2"/>
  <c r="X19" i="2"/>
  <c r="U22" i="2"/>
  <c r="V22" i="2"/>
  <c r="W22" i="2"/>
  <c r="U21" i="2"/>
  <c r="V21" i="2"/>
  <c r="W21" i="2"/>
  <c r="U20" i="2"/>
  <c r="V20" i="2"/>
  <c r="W20" i="2"/>
  <c r="U19" i="2"/>
  <c r="V19" i="2"/>
  <c r="W19" i="2"/>
  <c r="T20" i="2"/>
  <c r="T19" i="2"/>
  <c r="T21" i="2"/>
  <c r="T22" i="2"/>
  <c r="O19" i="3" l="1"/>
  <c r="AB26" i="4"/>
  <c r="AB24" i="4"/>
  <c r="V22" i="4"/>
  <c r="X22" i="4"/>
  <c r="W22" i="4"/>
  <c r="Y22" i="4"/>
  <c r="AA22" i="4"/>
  <c r="V21" i="4"/>
  <c r="Z22" i="4"/>
  <c r="AA21" i="4"/>
  <c r="Z21" i="4"/>
  <c r="Y21" i="4"/>
  <c r="W21" i="4"/>
  <c r="X21" i="4"/>
  <c r="O22" i="2"/>
  <c r="AA3" i="2"/>
  <c r="AA4" i="2"/>
  <c r="AA5" i="2"/>
  <c r="AA6" i="2"/>
  <c r="AA7" i="2"/>
  <c r="AA8" i="2"/>
  <c r="AA9" i="2"/>
  <c r="AA10" i="2"/>
  <c r="AA11" i="2"/>
  <c r="AA12" i="2"/>
  <c r="Z3" i="2"/>
  <c r="Z4" i="2"/>
  <c r="Z5" i="2"/>
  <c r="Z6" i="2"/>
  <c r="Z7" i="2"/>
  <c r="Z8" i="2"/>
  <c r="Z9" i="2"/>
  <c r="Z10" i="2"/>
  <c r="Z11" i="2"/>
  <c r="Z12" i="2"/>
  <c r="Y3" i="2"/>
  <c r="Y4" i="2"/>
  <c r="Y5" i="2"/>
  <c r="Y6" i="2"/>
  <c r="Y7" i="2"/>
  <c r="Y8" i="2"/>
  <c r="Y9" i="2"/>
  <c r="Y10" i="2"/>
  <c r="Y11" i="2"/>
  <c r="Y12" i="2"/>
  <c r="X3" i="2"/>
  <c r="X4" i="2"/>
  <c r="X5" i="2"/>
  <c r="X6" i="2"/>
  <c r="X7" i="2"/>
  <c r="X8" i="2"/>
  <c r="X9" i="2"/>
  <c r="X10" i="2"/>
  <c r="X11" i="2"/>
  <c r="X12" i="2"/>
  <c r="W3" i="2"/>
  <c r="W4" i="2"/>
  <c r="W5" i="2"/>
  <c r="W6" i="2"/>
  <c r="W7" i="2"/>
  <c r="W8" i="2"/>
  <c r="W9" i="2"/>
  <c r="W10" i="2"/>
  <c r="W11" i="2"/>
  <c r="W12" i="2"/>
  <c r="V3" i="2"/>
  <c r="V4" i="2"/>
  <c r="V5" i="2"/>
  <c r="V6" i="2"/>
  <c r="V7" i="2"/>
  <c r="V8" i="2"/>
  <c r="V9" i="2"/>
  <c r="V10" i="2"/>
  <c r="V11" i="2"/>
  <c r="V12" i="2"/>
  <c r="U3" i="2"/>
  <c r="U4" i="2"/>
  <c r="U5" i="2"/>
  <c r="U6" i="2"/>
  <c r="U7" i="2"/>
  <c r="U8" i="2"/>
  <c r="U9" i="2"/>
  <c r="U10" i="2"/>
  <c r="U11" i="2"/>
  <c r="U12" i="2"/>
  <c r="Z2" i="2"/>
  <c r="W16" i="2"/>
  <c r="Y2" i="2"/>
  <c r="X2" i="2"/>
  <c r="V2" i="2"/>
  <c r="W2" i="2"/>
  <c r="U2" i="2"/>
  <c r="I16" i="2"/>
  <c r="J16" i="2"/>
  <c r="K16" i="2"/>
  <c r="L16" i="2"/>
  <c r="H16" i="2"/>
  <c r="I15" i="2"/>
  <c r="J15" i="2"/>
  <c r="K15" i="2"/>
  <c r="L15" i="2"/>
  <c r="I14" i="2"/>
  <c r="J14" i="2"/>
  <c r="K14" i="2"/>
  <c r="L14" i="2"/>
  <c r="H15" i="2"/>
  <c r="H14" i="2"/>
  <c r="I20" i="2"/>
  <c r="J20" i="2"/>
  <c r="K20" i="2"/>
  <c r="L20" i="2"/>
  <c r="H20" i="2"/>
  <c r="I19" i="2"/>
  <c r="J19" i="2"/>
  <c r="K19" i="2"/>
  <c r="L19" i="2"/>
  <c r="H19" i="2"/>
  <c r="I18" i="2"/>
  <c r="J18" i="2"/>
  <c r="K18" i="2"/>
  <c r="L18" i="2"/>
  <c r="H18" i="2"/>
  <c r="M16" i="2"/>
  <c r="M14" i="2"/>
  <c r="G13" i="2"/>
  <c r="I13" i="2"/>
  <c r="J13" i="2"/>
  <c r="K13" i="2"/>
  <c r="L13" i="2"/>
  <c r="M13" i="2"/>
  <c r="H13" i="2"/>
  <c r="J124" i="1"/>
  <c r="K124" i="1"/>
  <c r="L124" i="1"/>
  <c r="M124" i="1"/>
  <c r="N124" i="1"/>
  <c r="O124" i="1"/>
  <c r="P124" i="1"/>
  <c r="Q124" i="1"/>
  <c r="R124" i="1"/>
  <c r="S124" i="1"/>
  <c r="T124" i="1"/>
  <c r="U124" i="1"/>
  <c r="I124" i="1"/>
  <c r="AA2" i="2" l="1"/>
</calcChain>
</file>

<file path=xl/sharedStrings.xml><?xml version="1.0" encoding="utf-8"?>
<sst xmlns="http://schemas.openxmlformats.org/spreadsheetml/2006/main" count="1600" uniqueCount="212">
  <si>
    <t>16/FA</t>
  </si>
  <si>
    <t>Intro to Computer Science</t>
  </si>
  <si>
    <t>CSC-1010</t>
  </si>
  <si>
    <t>CSC-1010-01</t>
  </si>
  <si>
    <t>AUR</t>
  </si>
  <si>
    <t>Lash, David A</t>
  </si>
  <si>
    <t>17/SP</t>
  </si>
  <si>
    <t>17/FA</t>
  </si>
  <si>
    <t>Petkus, James E</t>
  </si>
  <si>
    <t>18/SP</t>
  </si>
  <si>
    <t>CSC-1010-02</t>
  </si>
  <si>
    <t>Vairaganthan, Nir</t>
  </si>
  <si>
    <t>18/FA</t>
  </si>
  <si>
    <t>James, Denise R</t>
  </si>
  <si>
    <t>19/SP</t>
  </si>
  <si>
    <t>19/FA</t>
  </si>
  <si>
    <t>20/SP</t>
  </si>
  <si>
    <t>Introduction to Computer Prog</t>
  </si>
  <si>
    <t>CSC-1700</t>
  </si>
  <si>
    <t>CSC-1700-01</t>
  </si>
  <si>
    <t>Oij, Gregory A</t>
  </si>
  <si>
    <t>17/F1</t>
  </si>
  <si>
    <t>CSC-1700-F1-01</t>
  </si>
  <si>
    <t>ONL</t>
  </si>
  <si>
    <t>Tran, Vincent</t>
  </si>
  <si>
    <t>CSC-1700-02</t>
  </si>
  <si>
    <t>18/S1</t>
  </si>
  <si>
    <t>CSC-1700-S1-01</t>
  </si>
  <si>
    <t>CSC-1700-03</t>
  </si>
  <si>
    <t>17/U2</t>
  </si>
  <si>
    <t>17/SU</t>
  </si>
  <si>
    <t>ST: The Invention Process</t>
  </si>
  <si>
    <t>CSC-1810</t>
  </si>
  <si>
    <t>CSC-1810-U2-01</t>
  </si>
  <si>
    <t>Shah, Pareena</t>
  </si>
  <si>
    <t>18/U1</t>
  </si>
  <si>
    <t>18/SU</t>
  </si>
  <si>
    <t>CSC-1810-U1-01</t>
  </si>
  <si>
    <t>18/U2</t>
  </si>
  <si>
    <t>ST: Thinking Through Design</t>
  </si>
  <si>
    <t>Wheeler, Darius</t>
  </si>
  <si>
    <t>19/U1</t>
  </si>
  <si>
    <t>19/SU</t>
  </si>
  <si>
    <t>Rahn, Regina D</t>
  </si>
  <si>
    <t>19/U2</t>
  </si>
  <si>
    <t>Web Application Development</t>
  </si>
  <si>
    <t>CSC-2200</t>
  </si>
  <si>
    <t>CSC-2200-01</t>
  </si>
  <si>
    <t>Lash, David A, Sp</t>
  </si>
  <si>
    <t>18/S2</t>
  </si>
  <si>
    <t>CSC-2200-S2-01</t>
  </si>
  <si>
    <t>Ashraf, Asa M</t>
  </si>
  <si>
    <t>Computer Architecture</t>
  </si>
  <si>
    <t>CSC-2300</t>
  </si>
  <si>
    <t>CSC-2300-01</t>
  </si>
  <si>
    <t>CSC-2300-02</t>
  </si>
  <si>
    <t>17/F2</t>
  </si>
  <si>
    <t>CSC-2300-F2-01</t>
  </si>
  <si>
    <t>C++ for Java Developers</t>
  </si>
  <si>
    <t>CSC-2400</t>
  </si>
  <si>
    <t>CSC-2400-01</t>
  </si>
  <si>
    <t>Kajjumba, Wotaka</t>
  </si>
  <si>
    <t>Network Communications</t>
  </si>
  <si>
    <t>CSC-2550</t>
  </si>
  <si>
    <t>CSC-2550-01</t>
  </si>
  <si>
    <t>Jacks, Steven</t>
  </si>
  <si>
    <t>CSC-2550-S1-01</t>
  </si>
  <si>
    <t>Jabra, Khader G</t>
  </si>
  <si>
    <t>Data Structures &amp; Algorithms</t>
  </si>
  <si>
    <t>CSC-2650</t>
  </si>
  <si>
    <t>CSC-2650-01</t>
  </si>
  <si>
    <t>CSC-2650-02</t>
  </si>
  <si>
    <t>18/F1</t>
  </si>
  <si>
    <t>CSC-2650-F1-01</t>
  </si>
  <si>
    <t>CSC-2650-03</t>
  </si>
  <si>
    <t>Object Oriented Programming</t>
  </si>
  <si>
    <t>CSC-2660</t>
  </si>
  <si>
    <t>CSC-2660-01</t>
  </si>
  <si>
    <t>CSC-2660-03</t>
  </si>
  <si>
    <t>Operating Systems</t>
  </si>
  <si>
    <t>CSC-3100</t>
  </si>
  <si>
    <t>CSC-3100-01</t>
  </si>
  <si>
    <t>UNIX/LINUX Admin</t>
  </si>
  <si>
    <t>CSC-3200</t>
  </si>
  <si>
    <t>CSC-3200-01</t>
  </si>
  <si>
    <t>19/S2</t>
  </si>
  <si>
    <t>CSC-3200-S2-01</t>
  </si>
  <si>
    <t>Computer Security</t>
  </si>
  <si>
    <t>CSC-3400</t>
  </si>
  <si>
    <t>CSC-3400-01</t>
  </si>
  <si>
    <t>Advanced Programming</t>
  </si>
  <si>
    <t>CSC-3610</t>
  </si>
  <si>
    <t>CSC-3610-01</t>
  </si>
  <si>
    <t>18/F2</t>
  </si>
  <si>
    <t>CSC-3610-F2-01</t>
  </si>
  <si>
    <t>CBSA: Advanced Programming</t>
  </si>
  <si>
    <t>Data Structures and Algorithm</t>
  </si>
  <si>
    <t>CSC-3630</t>
  </si>
  <si>
    <t>CSC-3630-02</t>
  </si>
  <si>
    <t>Adv Web Application Develpmt</t>
  </si>
  <si>
    <t>CSC-3700</t>
  </si>
  <si>
    <t>CSC-3700-01</t>
  </si>
  <si>
    <t>Artificial Intelligence</t>
  </si>
  <si>
    <t>CSC-3800</t>
  </si>
  <si>
    <t>CSC-3800-01</t>
  </si>
  <si>
    <t>17/R2</t>
  </si>
  <si>
    <t>ST: Integrated Programming</t>
  </si>
  <si>
    <t>CSC-3810</t>
  </si>
  <si>
    <t>CSC-3810-R2-01</t>
  </si>
  <si>
    <t>ST: Multiple Coding Languages</t>
  </si>
  <si>
    <t>CSC-3810-01</t>
  </si>
  <si>
    <t>17/S2</t>
  </si>
  <si>
    <t>DS: Site Reconstr &amp; Portfolio</t>
  </si>
  <si>
    <t>CSC-3830</t>
  </si>
  <si>
    <t>CSC-3830-S2-01</t>
  </si>
  <si>
    <t>Introduction to Robotics</t>
  </si>
  <si>
    <t>CSC-3850</t>
  </si>
  <si>
    <t>CSC-3850-01</t>
  </si>
  <si>
    <t>IS: Special Project in SAVA</t>
  </si>
  <si>
    <t>CSC-3980</t>
  </si>
  <si>
    <t>CSC-3980-01</t>
  </si>
  <si>
    <t>IS: CS Software Develop Proj</t>
  </si>
  <si>
    <t>CSC-3980-SU-01</t>
  </si>
  <si>
    <t>IS: Android Basd Assistve Pro</t>
  </si>
  <si>
    <t>Systems Analysis and Design</t>
  </si>
  <si>
    <t>CSC-4100</t>
  </si>
  <si>
    <t>CSC-4100-01</t>
  </si>
  <si>
    <t>Intro to Mobile App Dev</t>
  </si>
  <si>
    <t>CSC-4210</t>
  </si>
  <si>
    <t>CSC-4210-01</t>
  </si>
  <si>
    <t>Aloia, Louis</t>
  </si>
  <si>
    <t>Software Engineering</t>
  </si>
  <si>
    <t>CSC-4350</t>
  </si>
  <si>
    <t>CSC-4350-01</t>
  </si>
  <si>
    <t>CSC-4350-S2-01</t>
  </si>
  <si>
    <t>Database Design &amp; Implement</t>
  </si>
  <si>
    <t>CSC-4500</t>
  </si>
  <si>
    <t>CSC-4500-01</t>
  </si>
  <si>
    <t>19/S1</t>
  </si>
  <si>
    <t>CSC-4500-S1-01</t>
  </si>
  <si>
    <t>INT: Hamra Enterprises</t>
  </si>
  <si>
    <t>CSC-4940</t>
  </si>
  <si>
    <t>CSC-4940-01</t>
  </si>
  <si>
    <t>INT: Aurora University</t>
  </si>
  <si>
    <t>CSC-4940-02</t>
  </si>
  <si>
    <t>INT: Aurora University- ITS</t>
  </si>
  <si>
    <t>INT: Sentinel Tech Inc</t>
  </si>
  <si>
    <t>INT: Aurora University IT</t>
  </si>
  <si>
    <t>CBSA: Computer Science Capsto</t>
  </si>
  <si>
    <t>CSC-4990</t>
  </si>
  <si>
    <t>CSC-4990-01</t>
  </si>
  <si>
    <t>Computer Science Capstone</t>
  </si>
  <si>
    <t>CBSA: CSC Capstone</t>
  </si>
  <si>
    <t>CSC-4990-SU-01</t>
  </si>
  <si>
    <t>CBSA: Computer Sci Capstone</t>
  </si>
  <si>
    <t>19/R2</t>
  </si>
  <si>
    <t>CSC-4990-R2-01</t>
  </si>
  <si>
    <t>CSC-4990-02</t>
  </si>
  <si>
    <t>CSC-4990-03</t>
  </si>
  <si>
    <t>Term</t>
  </si>
  <si>
    <t>Reporting Term</t>
  </si>
  <si>
    <t>Course Title</t>
  </si>
  <si>
    <t>Course Name</t>
  </si>
  <si>
    <t>Section</t>
  </si>
  <si>
    <t>Course Credits</t>
  </si>
  <si>
    <t>Location Region</t>
  </si>
  <si>
    <t>Faculty</t>
  </si>
  <si>
    <t>Grade Distribution</t>
  </si>
  <si>
    <t>Number in Major</t>
  </si>
  <si>
    <t>Total Enrolled in Course</t>
  </si>
  <si>
    <t>A</t>
  </si>
  <si>
    <t>B</t>
  </si>
  <si>
    <t>C</t>
  </si>
  <si>
    <t>D</t>
  </si>
  <si>
    <t>F</t>
  </si>
  <si>
    <t>W</t>
  </si>
  <si>
    <t>I</t>
  </si>
  <si>
    <t>X</t>
  </si>
  <si>
    <t>AU</t>
  </si>
  <si>
    <t>CR</t>
  </si>
  <si>
    <t>NC</t>
  </si>
  <si>
    <t xml:space="preserve">Total </t>
  </si>
  <si>
    <t>P2 and P4</t>
  </si>
  <si>
    <t>P1 and P3</t>
  </si>
  <si>
    <t>Percent A</t>
  </si>
  <si>
    <t>Percent B</t>
  </si>
  <si>
    <t>Percent C</t>
  </si>
  <si>
    <t>Percent D</t>
  </si>
  <si>
    <t>Percent F</t>
  </si>
  <si>
    <t>percent W</t>
  </si>
  <si>
    <t>Prof B</t>
  </si>
  <si>
    <t>Prof D</t>
  </si>
  <si>
    <t>Prof A</t>
  </si>
  <si>
    <t>Prof C</t>
  </si>
  <si>
    <t>Perc A</t>
  </si>
  <si>
    <t>Perc B</t>
  </si>
  <si>
    <t>Perc C</t>
  </si>
  <si>
    <t>Perc D</t>
  </si>
  <si>
    <t>Perc F</t>
  </si>
  <si>
    <t>Average</t>
  </si>
  <si>
    <t>Perc W</t>
  </si>
  <si>
    <t>Sum</t>
  </si>
  <si>
    <t>Pof B</t>
  </si>
  <si>
    <t>CCSC1010</t>
  </si>
  <si>
    <t>CSC1700</t>
  </si>
  <si>
    <t xml:space="preserve">CSC2200 </t>
  </si>
  <si>
    <t xml:space="preserve">CSC2650 </t>
  </si>
  <si>
    <t xml:space="preserve">CSC2300 </t>
  </si>
  <si>
    <t xml:space="preserve">CSC4500 </t>
  </si>
  <si>
    <t xml:space="preserve">CSC3610 </t>
  </si>
  <si>
    <t xml:space="preserve">CSC4990 </t>
  </si>
  <si>
    <t>CSC4350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</si>
</sst>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2" borderId="0" xfId="0" applyFill="1"/>
    <xf numFmtId="2" fontId="0" fillId="2" borderId="0" xfId="0" applyNumberFormat="1" applyFill="1"/>
    <xf numFmtId="1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1" fontId="0" fillId="4" borderId="0" xfId="0" applyNumberFormat="1" applyFill="1"/>
    <xf numFmtId="0" fontId="0" fillId="5" borderId="0" xfId="0" applyFill="1"/>
    <xf numFmtId="2" fontId="0" fillId="5" borderId="0" xfId="0" applyNumberFormat="1" applyFill="1"/>
    <xf numFmtId="1" fontId="0" fillId="5" borderId="0" xfId="0" applyNumberFormat="1" applyFill="1"/>
    <xf numFmtId="0" fontId="0" fillId="6" borderId="0" xfId="0" applyFill="1"/>
    <xf numFmtId="2" fontId="0" fillId="6" borderId="0" xfId="0" applyNumberFormat="1" applyFill="1"/>
    <xf numFmtId="1" fontId="0" fillId="6" borderId="0" xfId="0" applyNumberFormat="1" applyFill="1"/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Grade Per Required Course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All!$A$2</c:f>
              <c:strCache>
                <c:ptCount val="1"/>
                <c:pt idx="0">
                  <c:v>CCSC1010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All!$B$1:$G$1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  <c:pt idx="5">
                  <c:v>W</c:v>
                </c:pt>
              </c:strCache>
            </c:strRef>
          </c:cat>
          <c:val>
            <c:numRef>
              <c:f>All!$B$2:$G$2</c:f>
            </c:numRef>
          </c:val>
          <c:smooth val="0"/>
          <c:extLst>
            <c:ext xmlns:c16="http://schemas.microsoft.com/office/drawing/2014/chart" uri="{C3380CC4-5D6E-409C-BE32-E72D297353CC}">
              <c16:uniqueId val="{00000000-7AC8-469C-8D51-0E60D2D813F8}"/>
            </c:ext>
          </c:extLst>
        </c:ser>
        <c:ser>
          <c:idx val="1"/>
          <c:order val="1"/>
          <c:tx>
            <c:strRef>
              <c:f>All!$A$3</c:f>
              <c:strCache>
                <c:ptCount val="1"/>
                <c:pt idx="0">
                  <c:v>CSC1700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All!$B$1:$G$1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  <c:pt idx="5">
                  <c:v>W</c:v>
                </c:pt>
              </c:strCache>
            </c:strRef>
          </c:cat>
          <c:val>
            <c:numRef>
              <c:f>All!$B$3:$G$3</c:f>
              <c:numCache>
                <c:formatCode>General</c:formatCode>
                <c:ptCount val="6"/>
                <c:pt idx="0">
                  <c:v>30</c:v>
                </c:pt>
                <c:pt idx="1">
                  <c:v>28</c:v>
                </c:pt>
                <c:pt idx="2">
                  <c:v>16</c:v>
                </c:pt>
                <c:pt idx="3">
                  <c:v>5</c:v>
                </c:pt>
                <c:pt idx="4">
                  <c:v>9</c:v>
                </c:pt>
                <c:pt idx="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C8-469C-8D51-0E60D2D813F8}"/>
            </c:ext>
          </c:extLst>
        </c:ser>
        <c:ser>
          <c:idx val="2"/>
          <c:order val="2"/>
          <c:tx>
            <c:strRef>
              <c:f>All!$A$4</c:f>
              <c:strCache>
                <c:ptCount val="1"/>
                <c:pt idx="0">
                  <c:v>CSC2200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All!$B$1:$G$1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  <c:pt idx="5">
                  <c:v>W</c:v>
                </c:pt>
              </c:strCache>
            </c:strRef>
          </c:cat>
          <c:val>
            <c:numRef>
              <c:f>All!$B$4:$G$4</c:f>
              <c:numCache>
                <c:formatCode>General</c:formatCode>
                <c:ptCount val="6"/>
                <c:pt idx="0">
                  <c:v>37</c:v>
                </c:pt>
                <c:pt idx="1">
                  <c:v>30</c:v>
                </c:pt>
                <c:pt idx="2">
                  <c:v>19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C8-469C-8D51-0E60D2D813F8}"/>
            </c:ext>
          </c:extLst>
        </c:ser>
        <c:ser>
          <c:idx val="3"/>
          <c:order val="3"/>
          <c:tx>
            <c:strRef>
              <c:f>All!$A$5</c:f>
              <c:strCache>
                <c:ptCount val="1"/>
                <c:pt idx="0">
                  <c:v>CSC2300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All!$B$1:$G$1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  <c:pt idx="5">
                  <c:v>W</c:v>
                </c:pt>
              </c:strCache>
            </c:strRef>
          </c:cat>
          <c:val>
            <c:numRef>
              <c:f>All!$B$5:$G$5</c:f>
              <c:numCache>
                <c:formatCode>General</c:formatCode>
                <c:ptCount val="6"/>
                <c:pt idx="0">
                  <c:v>36</c:v>
                </c:pt>
                <c:pt idx="1">
                  <c:v>37</c:v>
                </c:pt>
                <c:pt idx="2">
                  <c:v>16</c:v>
                </c:pt>
                <c:pt idx="3">
                  <c:v>3</c:v>
                </c:pt>
                <c:pt idx="4">
                  <c:v>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C8-469C-8D51-0E60D2D813F8}"/>
            </c:ext>
          </c:extLst>
        </c:ser>
        <c:ser>
          <c:idx val="4"/>
          <c:order val="4"/>
          <c:tx>
            <c:strRef>
              <c:f>All!$A$6</c:f>
              <c:strCache>
                <c:ptCount val="1"/>
                <c:pt idx="0">
                  <c:v>CSC2650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All!$B$1:$G$1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  <c:pt idx="5">
                  <c:v>W</c:v>
                </c:pt>
              </c:strCache>
            </c:strRef>
          </c:cat>
          <c:val>
            <c:numRef>
              <c:f>All!$B$6:$G$6</c:f>
              <c:numCache>
                <c:formatCode>General</c:formatCode>
                <c:ptCount val="6"/>
                <c:pt idx="0">
                  <c:v>23</c:v>
                </c:pt>
                <c:pt idx="1">
                  <c:v>31</c:v>
                </c:pt>
                <c:pt idx="2">
                  <c:v>22</c:v>
                </c:pt>
                <c:pt idx="3">
                  <c:v>6</c:v>
                </c:pt>
                <c:pt idx="4">
                  <c:v>4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C8-469C-8D51-0E60D2D813F8}"/>
            </c:ext>
          </c:extLst>
        </c:ser>
        <c:ser>
          <c:idx val="5"/>
          <c:order val="5"/>
          <c:tx>
            <c:strRef>
              <c:f>All!$A$7</c:f>
              <c:strCache>
                <c:ptCount val="1"/>
                <c:pt idx="0">
                  <c:v>CSC3610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All!$B$1:$G$1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  <c:pt idx="5">
                  <c:v>W</c:v>
                </c:pt>
              </c:strCache>
            </c:strRef>
          </c:cat>
          <c:val>
            <c:numRef>
              <c:f>All!$B$7:$G$7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C8-469C-8D51-0E60D2D813F8}"/>
            </c:ext>
          </c:extLst>
        </c:ser>
        <c:ser>
          <c:idx val="6"/>
          <c:order val="6"/>
          <c:tx>
            <c:strRef>
              <c:f>All!$A$9</c:f>
              <c:strCache>
                <c:ptCount val="1"/>
                <c:pt idx="0">
                  <c:v>CSC4500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All!$B$1:$G$1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  <c:pt idx="5">
                  <c:v>W</c:v>
                </c:pt>
              </c:strCache>
            </c:strRef>
          </c:cat>
          <c:val>
            <c:numRef>
              <c:f>All!$B$9:$G$9</c:f>
              <c:numCache>
                <c:formatCode>General</c:formatCode>
                <c:ptCount val="6"/>
                <c:pt idx="0">
                  <c:v>42</c:v>
                </c:pt>
                <c:pt idx="1">
                  <c:v>42</c:v>
                </c:pt>
                <c:pt idx="2">
                  <c:v>11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C8-469C-8D51-0E60D2D813F8}"/>
            </c:ext>
          </c:extLst>
        </c:ser>
        <c:ser>
          <c:idx val="7"/>
          <c:order val="7"/>
          <c:tx>
            <c:strRef>
              <c:f>All!$A$10</c:f>
              <c:strCache>
                <c:ptCount val="1"/>
                <c:pt idx="0">
                  <c:v>CSC4990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All!$B$1:$G$1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  <c:pt idx="5">
                  <c:v>W</c:v>
                </c:pt>
              </c:strCache>
            </c:strRef>
          </c:cat>
          <c:val>
            <c:numRef>
              <c:f>All!$B$10:$G$10</c:f>
              <c:numCache>
                <c:formatCode>General</c:formatCode>
                <c:ptCount val="6"/>
                <c:pt idx="0">
                  <c:v>43</c:v>
                </c:pt>
                <c:pt idx="1">
                  <c:v>22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C8-469C-8D51-0E60D2D81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937584"/>
        <c:axId val="937935504"/>
      </c:lineChart>
      <c:catAx>
        <c:axId val="93793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35504"/>
        <c:crosses val="autoZero"/>
        <c:auto val="1"/>
        <c:lblAlgn val="ctr"/>
        <c:lblOffset val="100"/>
        <c:noMultiLvlLbl val="0"/>
      </c:catAx>
      <c:valAx>
        <c:axId val="93793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3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Grade Per Required CSC Course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All!$A$2:$A$2</c:f>
              <c:strCache>
                <c:ptCount val="1"/>
                <c:pt idx="0">
                  <c:v>CCSC1010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All!$B$1:$G$1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  <c:pt idx="5">
                  <c:v>W</c:v>
                </c:pt>
              </c:strCache>
            </c:strRef>
          </c:cat>
          <c:val>
            <c:numRef>
              <c:f>All!$B$2:$G$2</c:f>
            </c:numRef>
          </c:val>
          <c:smooth val="0"/>
          <c:extLst>
            <c:ext xmlns:c16="http://schemas.microsoft.com/office/drawing/2014/chart" uri="{C3380CC4-5D6E-409C-BE32-E72D297353CC}">
              <c16:uniqueId val="{00000000-E8A8-4553-8614-EB3AE78092FE}"/>
            </c:ext>
          </c:extLst>
        </c:ser>
        <c:ser>
          <c:idx val="1"/>
          <c:order val="1"/>
          <c:tx>
            <c:strRef>
              <c:f>All!$A$3:$A$3</c:f>
              <c:strCache>
                <c:ptCount val="1"/>
                <c:pt idx="0">
                  <c:v>CSC1700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All!$B$1:$G$1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  <c:pt idx="5">
                  <c:v>W</c:v>
                </c:pt>
              </c:strCache>
            </c:strRef>
          </c:cat>
          <c:val>
            <c:numRef>
              <c:f>All!$B$3:$G$3</c:f>
              <c:numCache>
                <c:formatCode>General</c:formatCode>
                <c:ptCount val="6"/>
                <c:pt idx="0">
                  <c:v>30</c:v>
                </c:pt>
                <c:pt idx="1">
                  <c:v>28</c:v>
                </c:pt>
                <c:pt idx="2">
                  <c:v>16</c:v>
                </c:pt>
                <c:pt idx="3">
                  <c:v>5</c:v>
                </c:pt>
                <c:pt idx="4">
                  <c:v>9</c:v>
                </c:pt>
                <c:pt idx="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A8-4553-8614-EB3AE78092FE}"/>
            </c:ext>
          </c:extLst>
        </c:ser>
        <c:ser>
          <c:idx val="2"/>
          <c:order val="2"/>
          <c:tx>
            <c:strRef>
              <c:f>All!$A$4:$A$4</c:f>
              <c:strCache>
                <c:ptCount val="1"/>
                <c:pt idx="0">
                  <c:v>CSC2200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All!$B$1:$G$1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  <c:pt idx="5">
                  <c:v>W</c:v>
                </c:pt>
              </c:strCache>
            </c:strRef>
          </c:cat>
          <c:val>
            <c:numRef>
              <c:f>All!$B$4:$G$4</c:f>
              <c:numCache>
                <c:formatCode>General</c:formatCode>
                <c:ptCount val="6"/>
                <c:pt idx="0">
                  <c:v>37</c:v>
                </c:pt>
                <c:pt idx="1">
                  <c:v>30</c:v>
                </c:pt>
                <c:pt idx="2">
                  <c:v>19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A8-4553-8614-EB3AE78092FE}"/>
            </c:ext>
          </c:extLst>
        </c:ser>
        <c:ser>
          <c:idx val="3"/>
          <c:order val="3"/>
          <c:tx>
            <c:strRef>
              <c:f>All!$A$5:$A$5</c:f>
              <c:strCache>
                <c:ptCount val="1"/>
                <c:pt idx="0">
                  <c:v>CSC2300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All!$B$1:$G$1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  <c:pt idx="5">
                  <c:v>W</c:v>
                </c:pt>
              </c:strCache>
            </c:strRef>
          </c:cat>
          <c:val>
            <c:numRef>
              <c:f>All!$B$5:$G$5</c:f>
              <c:numCache>
                <c:formatCode>General</c:formatCode>
                <c:ptCount val="6"/>
                <c:pt idx="0">
                  <c:v>36</c:v>
                </c:pt>
                <c:pt idx="1">
                  <c:v>37</c:v>
                </c:pt>
                <c:pt idx="2">
                  <c:v>16</c:v>
                </c:pt>
                <c:pt idx="3">
                  <c:v>3</c:v>
                </c:pt>
                <c:pt idx="4">
                  <c:v>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A8-4553-8614-EB3AE78092FE}"/>
            </c:ext>
          </c:extLst>
        </c:ser>
        <c:ser>
          <c:idx val="4"/>
          <c:order val="4"/>
          <c:tx>
            <c:strRef>
              <c:f>All!$A$6:$A$6</c:f>
              <c:strCache>
                <c:ptCount val="1"/>
                <c:pt idx="0">
                  <c:v>CSC2650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All!$B$1:$G$1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  <c:pt idx="5">
                  <c:v>W</c:v>
                </c:pt>
              </c:strCache>
            </c:strRef>
          </c:cat>
          <c:val>
            <c:numRef>
              <c:f>All!$B$6:$G$6</c:f>
              <c:numCache>
                <c:formatCode>General</c:formatCode>
                <c:ptCount val="6"/>
                <c:pt idx="0">
                  <c:v>23</c:v>
                </c:pt>
                <c:pt idx="1">
                  <c:v>31</c:v>
                </c:pt>
                <c:pt idx="2">
                  <c:v>22</c:v>
                </c:pt>
                <c:pt idx="3">
                  <c:v>6</c:v>
                </c:pt>
                <c:pt idx="4">
                  <c:v>4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A8-4553-8614-EB3AE78092FE}"/>
            </c:ext>
          </c:extLst>
        </c:ser>
        <c:ser>
          <c:idx val="5"/>
          <c:order val="5"/>
          <c:tx>
            <c:strRef>
              <c:f>All!$A$7:$A$7</c:f>
              <c:strCache>
                <c:ptCount val="1"/>
                <c:pt idx="0">
                  <c:v>CSC3610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All!$B$1:$G$1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  <c:pt idx="5">
                  <c:v>W</c:v>
                </c:pt>
              </c:strCache>
            </c:strRef>
          </c:cat>
          <c:val>
            <c:numRef>
              <c:f>All!$B$7:$G$7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A8-4553-8614-EB3AE78092FE}"/>
            </c:ext>
          </c:extLst>
        </c:ser>
        <c:ser>
          <c:idx val="7"/>
          <c:order val="7"/>
          <c:tx>
            <c:strRef>
              <c:f>All!$A$9:$A$9</c:f>
              <c:strCache>
                <c:ptCount val="1"/>
                <c:pt idx="0">
                  <c:v>CSC4500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All!$B$1:$G$1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  <c:pt idx="5">
                  <c:v>W</c:v>
                </c:pt>
              </c:strCache>
            </c:strRef>
          </c:cat>
          <c:val>
            <c:numRef>
              <c:f>All!$B$9:$G$9</c:f>
              <c:numCache>
                <c:formatCode>General</c:formatCode>
                <c:ptCount val="6"/>
                <c:pt idx="0">
                  <c:v>42</c:v>
                </c:pt>
                <c:pt idx="1">
                  <c:v>42</c:v>
                </c:pt>
                <c:pt idx="2">
                  <c:v>11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A8-4553-8614-EB3AE78092FE}"/>
            </c:ext>
          </c:extLst>
        </c:ser>
        <c:ser>
          <c:idx val="8"/>
          <c:order val="8"/>
          <c:tx>
            <c:strRef>
              <c:f>All!$A$10:$A$10</c:f>
              <c:strCache>
                <c:ptCount val="1"/>
                <c:pt idx="0">
                  <c:v>CSC4990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All!$B$1:$G$1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  <c:pt idx="5">
                  <c:v>W</c:v>
                </c:pt>
              </c:strCache>
            </c:strRef>
          </c:cat>
          <c:val>
            <c:numRef>
              <c:f>All!$B$10:$G$10</c:f>
              <c:numCache>
                <c:formatCode>General</c:formatCode>
                <c:ptCount val="6"/>
                <c:pt idx="0">
                  <c:v>43</c:v>
                </c:pt>
                <c:pt idx="1">
                  <c:v>22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A8-4553-8614-EB3AE78092FE}"/>
            </c:ext>
          </c:extLst>
        </c:ser>
        <c:ser>
          <c:idx val="6"/>
          <c:order val="6"/>
          <c:tx>
            <c:strRef>
              <c:f>All!$A$8:$A$8</c:f>
              <c:strCache>
                <c:ptCount val="1"/>
                <c:pt idx="0">
                  <c:v>CSC4350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All!$B$1:$G$1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  <c:pt idx="5">
                  <c:v>W</c:v>
                </c:pt>
              </c:strCache>
            </c:strRef>
          </c:cat>
          <c:val>
            <c:numRef>
              <c:f>All!$B$8:$G$8</c:f>
              <c:numCache>
                <c:formatCode>General</c:formatCode>
                <c:ptCount val="6"/>
                <c:pt idx="0">
                  <c:v>29</c:v>
                </c:pt>
                <c:pt idx="1">
                  <c:v>49</c:v>
                </c:pt>
                <c:pt idx="2">
                  <c:v>19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A8-4553-8614-EB3AE780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988112"/>
        <c:axId val="347989360"/>
      </c:lineChart>
      <c:catAx>
        <c:axId val="34798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89360"/>
        <c:crosses val="autoZero"/>
        <c:auto val="1"/>
        <c:lblAlgn val="ctr"/>
        <c:lblOffset val="100"/>
        <c:noMultiLvlLbl val="0"/>
      </c:catAx>
      <c:valAx>
        <c:axId val="34798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8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All!$A$2</c:f>
              <c:strCache>
                <c:ptCount val="1"/>
                <c:pt idx="0">
                  <c:v>CCSC1010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All!$B$1:$D$1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All!$B$2:$D$2</c:f>
            </c:numRef>
          </c:val>
          <c:smooth val="0"/>
          <c:extLst>
            <c:ext xmlns:c16="http://schemas.microsoft.com/office/drawing/2014/chart" uri="{C3380CC4-5D6E-409C-BE32-E72D297353CC}">
              <c16:uniqueId val="{00000000-5251-478B-ADCE-55474EB2C028}"/>
            </c:ext>
          </c:extLst>
        </c:ser>
        <c:ser>
          <c:idx val="1"/>
          <c:order val="1"/>
          <c:tx>
            <c:strRef>
              <c:f>All!$A$3</c:f>
              <c:strCache>
                <c:ptCount val="1"/>
                <c:pt idx="0">
                  <c:v>CSC1700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All!$B$1:$D$1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All!$B$3:$D$3</c:f>
              <c:numCache>
                <c:formatCode>General</c:formatCode>
                <c:ptCount val="3"/>
                <c:pt idx="0">
                  <c:v>30</c:v>
                </c:pt>
                <c:pt idx="1">
                  <c:v>28</c:v>
                </c:pt>
                <c:pt idx="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51-478B-ADCE-55474EB2C028}"/>
            </c:ext>
          </c:extLst>
        </c:ser>
        <c:ser>
          <c:idx val="2"/>
          <c:order val="2"/>
          <c:tx>
            <c:strRef>
              <c:f>All!$A$4</c:f>
              <c:strCache>
                <c:ptCount val="1"/>
                <c:pt idx="0">
                  <c:v>CSC2200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All!$B$1:$D$1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All!$B$4:$D$4</c:f>
              <c:numCache>
                <c:formatCode>General</c:formatCode>
                <c:ptCount val="3"/>
                <c:pt idx="0">
                  <c:v>37</c:v>
                </c:pt>
                <c:pt idx="1">
                  <c:v>30</c:v>
                </c:pt>
                <c:pt idx="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51-478B-ADCE-55474EB2C028}"/>
            </c:ext>
          </c:extLst>
        </c:ser>
        <c:ser>
          <c:idx val="3"/>
          <c:order val="3"/>
          <c:tx>
            <c:strRef>
              <c:f>All!$A$5</c:f>
              <c:strCache>
                <c:ptCount val="1"/>
                <c:pt idx="0">
                  <c:v>CSC2300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All!$B$1:$D$1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All!$B$5:$D$5</c:f>
              <c:numCache>
                <c:formatCode>General</c:formatCode>
                <c:ptCount val="3"/>
                <c:pt idx="0">
                  <c:v>36</c:v>
                </c:pt>
                <c:pt idx="1">
                  <c:v>37</c:v>
                </c:pt>
                <c:pt idx="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51-478B-ADCE-55474EB2C028}"/>
            </c:ext>
          </c:extLst>
        </c:ser>
        <c:ser>
          <c:idx val="4"/>
          <c:order val="4"/>
          <c:tx>
            <c:strRef>
              <c:f>All!$A$6</c:f>
              <c:strCache>
                <c:ptCount val="1"/>
                <c:pt idx="0">
                  <c:v>CSC2650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All!$B$1:$D$1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All!$B$6:$D$6</c:f>
              <c:numCache>
                <c:formatCode>General</c:formatCode>
                <c:ptCount val="3"/>
                <c:pt idx="0">
                  <c:v>23</c:v>
                </c:pt>
                <c:pt idx="1">
                  <c:v>31</c:v>
                </c:pt>
                <c:pt idx="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51-478B-ADCE-55474EB2C028}"/>
            </c:ext>
          </c:extLst>
        </c:ser>
        <c:ser>
          <c:idx val="5"/>
          <c:order val="5"/>
          <c:tx>
            <c:strRef>
              <c:f>All!$A$7</c:f>
              <c:strCache>
                <c:ptCount val="1"/>
                <c:pt idx="0">
                  <c:v>CSC3610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All!$B$1:$D$1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All!$B$7:$D$7</c:f>
              <c:numCache>
                <c:formatCode>General</c:formatCode>
                <c:ptCount val="3"/>
                <c:pt idx="0">
                  <c:v>30</c:v>
                </c:pt>
                <c:pt idx="1">
                  <c:v>40</c:v>
                </c:pt>
                <c:pt idx="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51-478B-ADCE-55474EB2C028}"/>
            </c:ext>
          </c:extLst>
        </c:ser>
        <c:ser>
          <c:idx val="6"/>
          <c:order val="6"/>
          <c:tx>
            <c:strRef>
              <c:f>All!$A$8</c:f>
              <c:strCache>
                <c:ptCount val="1"/>
                <c:pt idx="0">
                  <c:v>CSC4350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All!$B$1:$D$1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All!$B$8:$D$8</c:f>
              <c:numCache>
                <c:formatCode>General</c:formatCode>
                <c:ptCount val="3"/>
                <c:pt idx="0">
                  <c:v>29</c:v>
                </c:pt>
                <c:pt idx="1">
                  <c:v>49</c:v>
                </c:pt>
                <c:pt idx="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51-478B-ADCE-55474EB2C028}"/>
            </c:ext>
          </c:extLst>
        </c:ser>
        <c:ser>
          <c:idx val="7"/>
          <c:order val="7"/>
          <c:tx>
            <c:strRef>
              <c:f>All!$A$9</c:f>
              <c:strCache>
                <c:ptCount val="1"/>
                <c:pt idx="0">
                  <c:v>CSC4500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All!$B$1:$D$1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All!$B$9:$D$9</c:f>
              <c:numCache>
                <c:formatCode>General</c:formatCode>
                <c:ptCount val="3"/>
                <c:pt idx="0">
                  <c:v>42</c:v>
                </c:pt>
                <c:pt idx="1">
                  <c:v>42</c:v>
                </c:pt>
                <c:pt idx="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51-478B-ADCE-55474EB2C028}"/>
            </c:ext>
          </c:extLst>
        </c:ser>
        <c:ser>
          <c:idx val="8"/>
          <c:order val="8"/>
          <c:tx>
            <c:strRef>
              <c:f>All!$A$10</c:f>
              <c:strCache>
                <c:ptCount val="1"/>
                <c:pt idx="0">
                  <c:v>CSC4990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All!$B$1:$D$1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All!$B$10:$D$10</c:f>
              <c:numCache>
                <c:formatCode>General</c:formatCode>
                <c:ptCount val="3"/>
                <c:pt idx="0">
                  <c:v>43</c:v>
                </c:pt>
                <c:pt idx="1">
                  <c:v>22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51-478B-ADCE-55474EB2C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133216"/>
        <c:axId val="311132384"/>
      </c:lineChart>
      <c:catAx>
        <c:axId val="31113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32384"/>
        <c:crosses val="autoZero"/>
        <c:auto val="1"/>
        <c:lblAlgn val="ctr"/>
        <c:lblOffset val="100"/>
        <c:noMultiLvlLbl val="0"/>
      </c:catAx>
      <c:valAx>
        <c:axId val="3111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3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CSC2650</a:t>
            </a:r>
            <a:r>
              <a:rPr lang="en-US" baseline="0"/>
              <a:t> Grades Per Professor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'CSC2650'!$H$18</c:f>
              <c:strCache>
                <c:ptCount val="1"/>
                <c:pt idx="0">
                  <c:v>Prof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'CSC2650'!$I$17:$N$17</c:f>
              <c:strCache>
                <c:ptCount val="6"/>
                <c:pt idx="0">
                  <c:v>Perc A</c:v>
                </c:pt>
                <c:pt idx="1">
                  <c:v>Perc B</c:v>
                </c:pt>
                <c:pt idx="2">
                  <c:v>Perc C</c:v>
                </c:pt>
                <c:pt idx="3">
                  <c:v>Perc D</c:v>
                </c:pt>
                <c:pt idx="4">
                  <c:v>Perc F</c:v>
                </c:pt>
                <c:pt idx="5">
                  <c:v>Perc W</c:v>
                </c:pt>
              </c:strCache>
            </c:strRef>
          </c:cat>
          <c:val>
            <c:numRef>
              <c:f>'CSC2650'!$I$18:$N$18</c:f>
              <c:numCache>
                <c:formatCode>General</c:formatCode>
                <c:ptCount val="6"/>
                <c:pt idx="0">
                  <c:v>12.5</c:v>
                </c:pt>
                <c:pt idx="1">
                  <c:v>30.8</c:v>
                </c:pt>
                <c:pt idx="2">
                  <c:v>30</c:v>
                </c:pt>
                <c:pt idx="3">
                  <c:v>8.3000000000000007</c:v>
                </c:pt>
                <c:pt idx="4">
                  <c:v>2.5</c:v>
                </c:pt>
                <c:pt idx="5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3-4A9E-9524-A64CC9880753}"/>
            </c:ext>
          </c:extLst>
        </c:ser>
        <c:ser>
          <c:idx val="1"/>
          <c:order val="1"/>
          <c:tx>
            <c:strRef>
              <c:f>'CSC2650'!$H$19</c:f>
              <c:strCache>
                <c:ptCount val="1"/>
                <c:pt idx="0">
                  <c:v>Prof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'CSC2650'!$I$17:$N$17</c:f>
              <c:strCache>
                <c:ptCount val="6"/>
                <c:pt idx="0">
                  <c:v>Perc A</c:v>
                </c:pt>
                <c:pt idx="1">
                  <c:v>Perc B</c:v>
                </c:pt>
                <c:pt idx="2">
                  <c:v>Perc C</c:v>
                </c:pt>
                <c:pt idx="3">
                  <c:v>Perc D</c:v>
                </c:pt>
                <c:pt idx="4">
                  <c:v>Perc F</c:v>
                </c:pt>
                <c:pt idx="5">
                  <c:v>Perc W</c:v>
                </c:pt>
              </c:strCache>
            </c:strRef>
          </c:cat>
          <c:val>
            <c:numRef>
              <c:f>'CSC2650'!$I$19:$N$19</c:f>
              <c:numCache>
                <c:formatCode>General</c:formatCode>
                <c:ptCount val="6"/>
                <c:pt idx="0">
                  <c:v>33.299999999999997</c:v>
                </c:pt>
                <c:pt idx="1">
                  <c:v>31.9</c:v>
                </c:pt>
                <c:pt idx="2">
                  <c:v>14.5</c:v>
                </c:pt>
                <c:pt idx="3">
                  <c:v>4.3</c:v>
                </c:pt>
                <c:pt idx="4">
                  <c:v>5.8</c:v>
                </c:pt>
                <c:pt idx="5">
                  <c:v>10.1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3-4A9E-9524-A64CC9880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850128"/>
        <c:axId val="308851376"/>
      </c:barChart>
      <c:catAx>
        <c:axId val="30885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851376"/>
        <c:crosses val="autoZero"/>
        <c:auto val="1"/>
        <c:lblAlgn val="ctr"/>
        <c:lblOffset val="100"/>
        <c:noMultiLvlLbl val="0"/>
      </c:catAx>
      <c:valAx>
        <c:axId val="30885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85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Grade Percentage Per Professor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'CSC1700'!$U$24</c:f>
              <c:strCache>
                <c:ptCount val="1"/>
                <c:pt idx="0">
                  <c:v>Prof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'CSC1700'!$V$23:$AA$23</c:f>
              <c:strCache>
                <c:ptCount val="6"/>
                <c:pt idx="0">
                  <c:v>Perc A</c:v>
                </c:pt>
                <c:pt idx="1">
                  <c:v>Perc B</c:v>
                </c:pt>
                <c:pt idx="2">
                  <c:v>Perc C</c:v>
                </c:pt>
                <c:pt idx="3">
                  <c:v>Perc D</c:v>
                </c:pt>
                <c:pt idx="4">
                  <c:v>Perc F</c:v>
                </c:pt>
                <c:pt idx="5">
                  <c:v>Perc W</c:v>
                </c:pt>
              </c:strCache>
            </c:strRef>
          </c:cat>
          <c:val>
            <c:numRef>
              <c:f>'CSC1700'!$V$24:$AA$24</c:f>
              <c:numCache>
                <c:formatCode>General</c:formatCode>
                <c:ptCount val="6"/>
                <c:pt idx="0">
                  <c:v>39.799999999999997</c:v>
                </c:pt>
                <c:pt idx="1">
                  <c:v>24.299999999999997</c:v>
                </c:pt>
                <c:pt idx="2">
                  <c:v>6.6</c:v>
                </c:pt>
                <c:pt idx="3">
                  <c:v>0</c:v>
                </c:pt>
                <c:pt idx="4">
                  <c:v>9.1</c:v>
                </c:pt>
                <c:pt idx="5">
                  <c:v>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6-4EBC-B389-83D66BC56F1F}"/>
            </c:ext>
          </c:extLst>
        </c:ser>
        <c:ser>
          <c:idx val="1"/>
          <c:order val="1"/>
          <c:tx>
            <c:strRef>
              <c:f>'CSC1700'!$U$25</c:f>
              <c:strCache>
                <c:ptCount val="1"/>
                <c:pt idx="0">
                  <c:v>Prof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'CSC1700'!$V$23:$AA$23</c:f>
              <c:strCache>
                <c:ptCount val="6"/>
                <c:pt idx="0">
                  <c:v>Perc A</c:v>
                </c:pt>
                <c:pt idx="1">
                  <c:v>Perc B</c:v>
                </c:pt>
                <c:pt idx="2">
                  <c:v>Perc C</c:v>
                </c:pt>
                <c:pt idx="3">
                  <c:v>Perc D</c:v>
                </c:pt>
                <c:pt idx="4">
                  <c:v>Perc F</c:v>
                </c:pt>
                <c:pt idx="5">
                  <c:v>Perc W</c:v>
                </c:pt>
              </c:strCache>
            </c:strRef>
          </c:cat>
          <c:val>
            <c:numRef>
              <c:f>'CSC1700'!$V$25:$AA$25</c:f>
              <c:numCache>
                <c:formatCode>General</c:formatCode>
                <c:ptCount val="6"/>
                <c:pt idx="0">
                  <c:v>27.912500000000001</c:v>
                </c:pt>
                <c:pt idx="1">
                  <c:v>34.075000000000003</c:v>
                </c:pt>
                <c:pt idx="2">
                  <c:v>15.4375</c:v>
                </c:pt>
                <c:pt idx="3">
                  <c:v>4.0374999999999996</c:v>
                </c:pt>
                <c:pt idx="4">
                  <c:v>7.9249999999999998</c:v>
                </c:pt>
                <c:pt idx="5">
                  <c:v>10.574999999999999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26-4EBC-B389-83D66BC56F1F}"/>
            </c:ext>
          </c:extLst>
        </c:ser>
        <c:ser>
          <c:idx val="2"/>
          <c:order val="2"/>
          <c:tx>
            <c:strRef>
              <c:f>'CSC1700'!$U$26</c:f>
              <c:strCache>
                <c:ptCount val="1"/>
                <c:pt idx="0">
                  <c:v>Prof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'CSC1700'!$V$23:$AA$23</c:f>
              <c:strCache>
                <c:ptCount val="6"/>
                <c:pt idx="0">
                  <c:v>Perc A</c:v>
                </c:pt>
                <c:pt idx="1">
                  <c:v>Perc B</c:v>
                </c:pt>
                <c:pt idx="2">
                  <c:v>Perc C</c:v>
                </c:pt>
                <c:pt idx="3">
                  <c:v>Perc D</c:v>
                </c:pt>
                <c:pt idx="4">
                  <c:v>Perc F</c:v>
                </c:pt>
                <c:pt idx="5">
                  <c:v>Perc W</c:v>
                </c:pt>
              </c:strCache>
            </c:strRef>
          </c:cat>
          <c:val>
            <c:numRef>
              <c:f>'CSC1700'!$V$26:$AA$26</c:f>
              <c:numCache>
                <c:formatCode>General</c:formatCode>
                <c:ptCount val="6"/>
                <c:pt idx="0">
                  <c:v>25.125185185185185</c:v>
                </c:pt>
                <c:pt idx="1">
                  <c:v>19.68</c:v>
                </c:pt>
                <c:pt idx="2">
                  <c:v>22.1</c:v>
                </c:pt>
                <c:pt idx="3">
                  <c:v>7.8400000000000007</c:v>
                </c:pt>
                <c:pt idx="4">
                  <c:v>6.1199999999999992</c:v>
                </c:pt>
                <c:pt idx="5">
                  <c:v>19.079999999999998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26-4EBC-B389-83D66BC56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852208"/>
        <c:axId val="308849712"/>
      </c:barChart>
      <c:catAx>
        <c:axId val="30885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849712"/>
        <c:crosses val="autoZero"/>
        <c:auto val="1"/>
        <c:lblAlgn val="ctr"/>
        <c:lblOffset val="100"/>
        <c:noMultiLvlLbl val="0"/>
      </c:catAx>
      <c:valAx>
        <c:axId val="30884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85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CSC 1010 Grade Disribution Per Professor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'CCS1010'!$S$19</c:f>
              <c:strCache>
                <c:ptCount val="1"/>
                <c:pt idx="0">
                  <c:v>Prof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'CCS1010'!$T$18:$Y$18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  <c:pt idx="5">
                  <c:v>W</c:v>
                </c:pt>
              </c:strCache>
            </c:strRef>
          </c:cat>
          <c:val>
            <c:numRef>
              <c:f>'CCS1010'!$T$19:$Y$19</c:f>
              <c:numCache>
                <c:formatCode>General</c:formatCode>
                <c:ptCount val="6"/>
                <c:pt idx="0">
                  <c:v>25</c:v>
                </c:pt>
                <c:pt idx="1">
                  <c:v>35</c:v>
                </c:pt>
                <c:pt idx="2">
                  <c:v>15</c:v>
                </c:pt>
                <c:pt idx="3">
                  <c:v>6.67</c:v>
                </c:pt>
                <c:pt idx="4">
                  <c:v>13.33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6-4295-AA71-A1C3C3C93EA3}"/>
            </c:ext>
          </c:extLst>
        </c:ser>
        <c:ser>
          <c:idx val="1"/>
          <c:order val="1"/>
          <c:tx>
            <c:strRef>
              <c:f>'CCS1010'!$S$20</c:f>
              <c:strCache>
                <c:ptCount val="1"/>
                <c:pt idx="0">
                  <c:v>Prof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'CCS1010'!$T$18:$Y$18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  <c:pt idx="5">
                  <c:v>W</c:v>
                </c:pt>
              </c:strCache>
            </c:strRef>
          </c:cat>
          <c:val>
            <c:numRef>
              <c:f>'CCS1010'!$T$20:$Y$20</c:f>
              <c:numCache>
                <c:formatCode>General</c:formatCode>
                <c:ptCount val="6"/>
                <c:pt idx="0">
                  <c:v>43.5</c:v>
                </c:pt>
                <c:pt idx="1">
                  <c:v>30</c:v>
                </c:pt>
                <c:pt idx="2">
                  <c:v>13</c:v>
                </c:pt>
                <c:pt idx="3">
                  <c:v>3.335</c:v>
                </c:pt>
                <c:pt idx="4">
                  <c:v>6.665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26-4295-AA71-A1C3C3C93EA3}"/>
            </c:ext>
          </c:extLst>
        </c:ser>
        <c:ser>
          <c:idx val="2"/>
          <c:order val="2"/>
          <c:tx>
            <c:strRef>
              <c:f>'CCS1010'!$S$21</c:f>
              <c:strCache>
                <c:ptCount val="1"/>
                <c:pt idx="0">
                  <c:v>Prof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'CCS1010'!$T$18:$Y$18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  <c:pt idx="5">
                  <c:v>W</c:v>
                </c:pt>
              </c:strCache>
            </c:strRef>
          </c:cat>
          <c:val>
            <c:numRef>
              <c:f>'CCS1010'!$T$21:$Y$21</c:f>
              <c:numCache>
                <c:formatCode>General</c:formatCode>
                <c:ptCount val="6"/>
                <c:pt idx="0">
                  <c:v>62</c:v>
                </c:pt>
                <c:pt idx="1">
                  <c:v>25.5</c:v>
                </c:pt>
                <c:pt idx="2">
                  <c:v>11.5</c:v>
                </c:pt>
                <c:pt idx="3">
                  <c:v>0</c:v>
                </c:pt>
                <c:pt idx="4">
                  <c:v>0</c:v>
                </c:pt>
                <c:pt idx="5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26-4295-AA71-A1C3C3C93EA3}"/>
            </c:ext>
          </c:extLst>
        </c:ser>
        <c:ser>
          <c:idx val="3"/>
          <c:order val="3"/>
          <c:tx>
            <c:strRef>
              <c:f>'CCS1010'!$S$22</c:f>
              <c:strCache>
                <c:ptCount val="1"/>
                <c:pt idx="0">
                  <c:v>Prof 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'CCS1010'!$T$18:$Y$18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  <c:pt idx="5">
                  <c:v>W</c:v>
                </c:pt>
              </c:strCache>
            </c:strRef>
          </c:cat>
          <c:val>
            <c:numRef>
              <c:f>'CCS1010'!$T$22:$Y$22</c:f>
              <c:numCache>
                <c:formatCode>General</c:formatCode>
                <c:ptCount val="6"/>
                <c:pt idx="0">
                  <c:v>57</c:v>
                </c:pt>
                <c:pt idx="1">
                  <c:v>18.5</c:v>
                </c:pt>
                <c:pt idx="2">
                  <c:v>11.5</c:v>
                </c:pt>
                <c:pt idx="3">
                  <c:v>6.665</c:v>
                </c:pt>
                <c:pt idx="4">
                  <c:v>3.335</c:v>
                </c:pt>
                <c:pt idx="5">
                  <c:v>3.5000000000000004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26-4295-AA71-A1C3C3C93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3623360"/>
        <c:axId val="923622528"/>
      </c:barChart>
      <c:catAx>
        <c:axId val="92362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622528"/>
        <c:crosses val="autoZero"/>
        <c:auto val="1"/>
        <c:lblAlgn val="ctr"/>
        <c:lblOffset val="100"/>
        <c:noMultiLvlLbl val="0"/>
      </c:catAx>
      <c:valAx>
        <c:axId val="92362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62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</xdr:rowOff>
    </xdr:from>
    <xdr:to>
      <xdr:col>16</xdr:col>
      <xdr:colOff>404812</xdr:colOff>
      <xdr:row>14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376237</xdr:colOff>
      <xdr:row>4</xdr:row>
      <xdr:rowOff>200025</xdr:rowOff>
    </xdr:from>
    <xdr:to>
      <xdr:col>13</xdr:col>
      <xdr:colOff>71437</xdr:colOff>
      <xdr:row>18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338137</xdr:colOff>
      <xdr:row>4</xdr:row>
      <xdr:rowOff>85725</xdr:rowOff>
    </xdr:from>
    <xdr:to>
      <xdr:col>10</xdr:col>
      <xdr:colOff>33337</xdr:colOff>
      <xdr:row>18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28575</xdr:rowOff>
    </xdr:from>
    <xdr:to>
      <xdr:col>7</xdr:col>
      <xdr:colOff>304800</xdr:colOff>
      <xdr:row>26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14</xdr:row>
      <xdr:rowOff>85725</xdr:rowOff>
    </xdr:from>
    <xdr:to>
      <xdr:col>19</xdr:col>
      <xdr:colOff>371475</xdr:colOff>
      <xdr:row>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8</xdr:row>
      <xdr:rowOff>19050</xdr:rowOff>
    </xdr:from>
    <xdr:to>
      <xdr:col>16</xdr:col>
      <xdr:colOff>552450</xdr:colOff>
      <xdr:row>24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4"/>
  <sheetViews>
    <sheetView topLeftCell="A93" workbookViewId="0">
      <selection activeCell="A99" sqref="A99:XFD103"/>
    </sheetView>
  </sheetViews>
  <sheetFormatPr defaultRowHeight="15" x14ac:dyDescent="0.25"/>
  <cols>
    <col min="2" max="2" width="14.85546875" bestFit="1" customWidth="1"/>
    <col min="3" max="3" width="29.7109375" bestFit="1" customWidth="1"/>
    <col min="4" max="4" width="12.85546875" bestFit="1" customWidth="1"/>
    <col min="5" max="5" width="14.85546875" bestFit="1" customWidth="1"/>
    <col min="6" max="6" width="14" bestFit="1" customWidth="1"/>
    <col min="7" max="7" width="15.140625" bestFit="1" customWidth="1"/>
    <col min="8" max="8" width="17.28515625" bestFit="1" customWidth="1"/>
  </cols>
  <sheetData>
    <row r="1" spans="1:21" x14ac:dyDescent="0.25">
      <c r="A1" s="5" t="s">
        <v>159</v>
      </c>
      <c r="B1" s="5" t="s">
        <v>160</v>
      </c>
      <c r="C1" s="5" t="s">
        <v>161</v>
      </c>
      <c r="D1" s="5" t="s">
        <v>162</v>
      </c>
      <c r="E1" s="5" t="s">
        <v>163</v>
      </c>
      <c r="F1" s="5" t="s">
        <v>164</v>
      </c>
      <c r="G1" s="5" t="s">
        <v>165</v>
      </c>
      <c r="H1" s="5" t="s">
        <v>166</v>
      </c>
      <c r="I1" s="6" t="s">
        <v>167</v>
      </c>
      <c r="J1" s="7"/>
      <c r="K1" s="7"/>
      <c r="L1" s="7"/>
      <c r="M1" s="7"/>
      <c r="N1" s="7"/>
      <c r="O1" s="7"/>
      <c r="P1" s="7"/>
      <c r="Q1" s="7"/>
      <c r="R1" s="7"/>
      <c r="S1" s="8"/>
      <c r="T1" s="9" t="s">
        <v>168</v>
      </c>
      <c r="U1" s="11" t="s">
        <v>169</v>
      </c>
    </row>
    <row r="2" spans="1:21" x14ac:dyDescent="0.25">
      <c r="A2" s="5"/>
      <c r="B2" s="5"/>
      <c r="C2" s="5"/>
      <c r="D2" s="5"/>
      <c r="E2" s="5"/>
      <c r="F2" s="5"/>
      <c r="G2" s="5"/>
      <c r="H2" s="5"/>
      <c r="I2" s="3" t="s">
        <v>170</v>
      </c>
      <c r="J2" s="3" t="s">
        <v>171</v>
      </c>
      <c r="K2" s="3" t="s">
        <v>172</v>
      </c>
      <c r="L2" s="3" t="s">
        <v>173</v>
      </c>
      <c r="M2" s="3" t="s">
        <v>174</v>
      </c>
      <c r="N2" s="3" t="s">
        <v>175</v>
      </c>
      <c r="O2" s="3" t="s">
        <v>176</v>
      </c>
      <c r="P2" s="3" t="s">
        <v>177</v>
      </c>
      <c r="Q2" s="3" t="s">
        <v>178</v>
      </c>
      <c r="R2" s="3" t="s">
        <v>179</v>
      </c>
      <c r="S2" s="3" t="s">
        <v>180</v>
      </c>
      <c r="T2" s="10"/>
      <c r="U2" s="11"/>
    </row>
    <row r="3" spans="1:21" x14ac:dyDescent="0.25">
      <c r="A3" t="s">
        <v>0</v>
      </c>
      <c r="B3" t="s">
        <v>0</v>
      </c>
      <c r="C3" t="s">
        <v>1</v>
      </c>
      <c r="D3" t="s">
        <v>2</v>
      </c>
      <c r="E3" t="s">
        <v>3</v>
      </c>
      <c r="F3" s="1">
        <v>4</v>
      </c>
      <c r="G3" t="s">
        <v>4</v>
      </c>
      <c r="H3" t="s">
        <v>5</v>
      </c>
      <c r="I3" s="2">
        <v>6</v>
      </c>
      <c r="J3" s="2">
        <v>11</v>
      </c>
      <c r="K3" s="2">
        <v>5</v>
      </c>
      <c r="L3" s="2">
        <v>2</v>
      </c>
      <c r="M3" s="2">
        <v>4</v>
      </c>
      <c r="N3" s="2">
        <v>2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15</v>
      </c>
      <c r="U3" s="2">
        <v>30</v>
      </c>
    </row>
    <row r="4" spans="1:21" x14ac:dyDescent="0.25">
      <c r="A4" t="s">
        <v>6</v>
      </c>
      <c r="B4" t="s">
        <v>6</v>
      </c>
      <c r="C4" t="s">
        <v>1</v>
      </c>
      <c r="D4" t="s">
        <v>2</v>
      </c>
      <c r="E4" t="s">
        <v>3</v>
      </c>
      <c r="F4" s="1">
        <v>4</v>
      </c>
      <c r="G4" t="s">
        <v>4</v>
      </c>
      <c r="H4" t="s">
        <v>5</v>
      </c>
      <c r="I4" s="2">
        <v>9</v>
      </c>
      <c r="J4" s="2">
        <v>10</v>
      </c>
      <c r="K4" s="2">
        <v>4</v>
      </c>
      <c r="L4" s="2">
        <v>2</v>
      </c>
      <c r="M4" s="2">
        <v>4</v>
      </c>
      <c r="N4" s="2">
        <v>1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9</v>
      </c>
      <c r="U4" s="2">
        <v>30</v>
      </c>
    </row>
    <row r="5" spans="1:21" x14ac:dyDescent="0.25">
      <c r="A5" t="s">
        <v>7</v>
      </c>
      <c r="B5" t="s">
        <v>7</v>
      </c>
      <c r="C5" t="s">
        <v>1</v>
      </c>
      <c r="D5" t="s">
        <v>2</v>
      </c>
      <c r="E5" t="s">
        <v>3</v>
      </c>
      <c r="F5" s="1">
        <v>4</v>
      </c>
      <c r="G5" t="s">
        <v>4</v>
      </c>
      <c r="H5" t="s">
        <v>8</v>
      </c>
      <c r="I5" s="2">
        <v>17</v>
      </c>
      <c r="J5" s="2">
        <v>8</v>
      </c>
      <c r="K5" s="2">
        <v>4</v>
      </c>
      <c r="L5" s="2">
        <v>0</v>
      </c>
      <c r="M5" s="2">
        <v>0</v>
      </c>
      <c r="N5" s="2">
        <v>1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4</v>
      </c>
      <c r="U5" s="2">
        <v>30</v>
      </c>
    </row>
    <row r="6" spans="1:21" x14ac:dyDescent="0.25">
      <c r="A6" t="s">
        <v>9</v>
      </c>
      <c r="B6" t="s">
        <v>9</v>
      </c>
      <c r="C6" t="s">
        <v>1</v>
      </c>
      <c r="D6" t="s">
        <v>2</v>
      </c>
      <c r="E6" t="s">
        <v>3</v>
      </c>
      <c r="F6" s="1">
        <v>4</v>
      </c>
      <c r="G6" t="s">
        <v>4</v>
      </c>
      <c r="H6" t="s">
        <v>8</v>
      </c>
      <c r="I6" s="2">
        <v>14</v>
      </c>
      <c r="J6" s="2">
        <v>5</v>
      </c>
      <c r="K6" s="2">
        <v>2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1</v>
      </c>
      <c r="U6" s="2">
        <v>21</v>
      </c>
    </row>
    <row r="7" spans="1:21" x14ac:dyDescent="0.25">
      <c r="A7" t="s">
        <v>9</v>
      </c>
      <c r="B7" t="s">
        <v>9</v>
      </c>
      <c r="C7" t="s">
        <v>1</v>
      </c>
      <c r="D7" t="s">
        <v>2</v>
      </c>
      <c r="E7" t="s">
        <v>10</v>
      </c>
      <c r="F7" s="1">
        <v>4</v>
      </c>
      <c r="G7" t="s">
        <v>4</v>
      </c>
      <c r="H7" t="s">
        <v>11</v>
      </c>
      <c r="I7" s="2">
        <v>7</v>
      </c>
      <c r="J7" s="2">
        <v>2</v>
      </c>
      <c r="K7" s="2">
        <v>2</v>
      </c>
      <c r="L7" s="2">
        <v>2</v>
      </c>
      <c r="M7" s="2">
        <v>1</v>
      </c>
      <c r="N7" s="2">
        <v>1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15</v>
      </c>
    </row>
    <row r="8" spans="1:21" x14ac:dyDescent="0.25">
      <c r="A8" t="s">
        <v>12</v>
      </c>
      <c r="B8" t="s">
        <v>12</v>
      </c>
      <c r="C8" t="s">
        <v>1</v>
      </c>
      <c r="D8" t="s">
        <v>2</v>
      </c>
      <c r="E8" t="s">
        <v>3</v>
      </c>
      <c r="F8" s="1">
        <v>4</v>
      </c>
      <c r="G8" t="s">
        <v>4</v>
      </c>
      <c r="H8" t="s">
        <v>11</v>
      </c>
      <c r="I8" s="2">
        <v>7</v>
      </c>
      <c r="J8" s="2">
        <v>10</v>
      </c>
      <c r="K8" s="2">
        <v>3</v>
      </c>
      <c r="L8" s="2">
        <v>0</v>
      </c>
      <c r="M8" s="2">
        <v>3</v>
      </c>
      <c r="N8" s="2">
        <v>1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1</v>
      </c>
      <c r="U8" s="2">
        <v>24</v>
      </c>
    </row>
    <row r="9" spans="1:21" x14ac:dyDescent="0.25">
      <c r="A9" t="s">
        <v>12</v>
      </c>
      <c r="B9" t="s">
        <v>12</v>
      </c>
      <c r="C9" t="s">
        <v>1</v>
      </c>
      <c r="D9" t="s">
        <v>2</v>
      </c>
      <c r="E9" t="s">
        <v>10</v>
      </c>
      <c r="F9" s="1">
        <v>4</v>
      </c>
      <c r="G9" t="s">
        <v>4</v>
      </c>
      <c r="H9" t="s">
        <v>13</v>
      </c>
      <c r="I9" s="2">
        <v>18</v>
      </c>
      <c r="J9" s="2">
        <v>1</v>
      </c>
      <c r="K9" s="2">
        <v>2</v>
      </c>
      <c r="L9" s="2">
        <v>0</v>
      </c>
      <c r="M9" s="2">
        <v>2</v>
      </c>
      <c r="N9" s="2">
        <v>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12</v>
      </c>
      <c r="U9" s="2">
        <v>25</v>
      </c>
    </row>
    <row r="10" spans="1:21" x14ac:dyDescent="0.25">
      <c r="A10" t="s">
        <v>14</v>
      </c>
      <c r="B10" t="s">
        <v>14</v>
      </c>
      <c r="C10" t="s">
        <v>1</v>
      </c>
      <c r="D10" t="s">
        <v>2</v>
      </c>
      <c r="E10" t="s">
        <v>3</v>
      </c>
      <c r="F10" s="1">
        <v>4</v>
      </c>
      <c r="G10" t="s">
        <v>4</v>
      </c>
      <c r="H10" t="s">
        <v>13</v>
      </c>
      <c r="I10" s="2">
        <v>13</v>
      </c>
      <c r="J10" s="2">
        <v>4</v>
      </c>
      <c r="K10" s="2">
        <v>2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19</v>
      </c>
    </row>
    <row r="11" spans="1:21" x14ac:dyDescent="0.25">
      <c r="A11" t="s">
        <v>15</v>
      </c>
      <c r="B11" t="s">
        <v>15</v>
      </c>
      <c r="C11" t="s">
        <v>1</v>
      </c>
      <c r="D11" t="s">
        <v>2</v>
      </c>
      <c r="E11" t="s">
        <v>3</v>
      </c>
      <c r="F11" s="1">
        <v>4</v>
      </c>
      <c r="G11" t="s">
        <v>4</v>
      </c>
      <c r="H11" t="s">
        <v>13</v>
      </c>
      <c r="I11" s="2">
        <v>15</v>
      </c>
      <c r="J11" s="2">
        <v>7</v>
      </c>
      <c r="K11" s="2">
        <v>0</v>
      </c>
      <c r="L11" s="2">
        <v>0</v>
      </c>
      <c r="M11" s="2">
        <v>0</v>
      </c>
      <c r="N11" s="2">
        <v>2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24</v>
      </c>
    </row>
    <row r="12" spans="1:21" x14ac:dyDescent="0.25">
      <c r="A12" t="s">
        <v>15</v>
      </c>
      <c r="B12" t="s">
        <v>15</v>
      </c>
      <c r="C12" t="s">
        <v>1</v>
      </c>
      <c r="D12" t="s">
        <v>2</v>
      </c>
      <c r="E12" t="s">
        <v>10</v>
      </c>
      <c r="F12" s="1">
        <v>4</v>
      </c>
      <c r="G12" t="s">
        <v>4</v>
      </c>
      <c r="H12" t="s">
        <v>13</v>
      </c>
      <c r="I12" s="2">
        <v>19</v>
      </c>
      <c r="J12" s="2">
        <v>2</v>
      </c>
      <c r="K12" s="2">
        <v>2</v>
      </c>
      <c r="L12" s="2">
        <v>0</v>
      </c>
      <c r="M12" s="2">
        <v>0</v>
      </c>
      <c r="N12" s="2">
        <v>1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1</v>
      </c>
      <c r="U12" s="2">
        <v>24</v>
      </c>
    </row>
    <row r="13" spans="1:21" x14ac:dyDescent="0.25">
      <c r="A13" t="s">
        <v>16</v>
      </c>
      <c r="B13" t="s">
        <v>16</v>
      </c>
      <c r="C13" t="s">
        <v>1</v>
      </c>
      <c r="D13" t="s">
        <v>2</v>
      </c>
      <c r="E13" t="s">
        <v>3</v>
      </c>
      <c r="F13" s="1">
        <v>4</v>
      </c>
      <c r="G13" t="s">
        <v>4</v>
      </c>
      <c r="H13" t="s">
        <v>13</v>
      </c>
      <c r="I13" s="2">
        <v>11</v>
      </c>
      <c r="J13" s="2">
        <v>3</v>
      </c>
      <c r="K13" s="2">
        <v>3</v>
      </c>
      <c r="L13" s="2">
        <v>0</v>
      </c>
      <c r="M13" s="2">
        <v>0</v>
      </c>
      <c r="N13" s="2">
        <v>4</v>
      </c>
      <c r="O13" s="2">
        <v>0</v>
      </c>
      <c r="P13" s="2">
        <v>0</v>
      </c>
      <c r="Q13" s="2">
        <v>0</v>
      </c>
      <c r="R13" s="2">
        <v>1</v>
      </c>
      <c r="S13" s="2">
        <v>0</v>
      </c>
      <c r="T13" s="2">
        <v>1</v>
      </c>
      <c r="U13" s="2">
        <v>26</v>
      </c>
    </row>
    <row r="14" spans="1:21" x14ac:dyDescent="0.25">
      <c r="A14" t="s">
        <v>0</v>
      </c>
      <c r="B14" t="s">
        <v>0</v>
      </c>
      <c r="C14" t="s">
        <v>17</v>
      </c>
      <c r="D14" t="s">
        <v>18</v>
      </c>
      <c r="E14" t="s">
        <v>19</v>
      </c>
      <c r="F14" s="1">
        <v>4</v>
      </c>
      <c r="G14" t="s">
        <v>4</v>
      </c>
      <c r="H14" t="s">
        <v>20</v>
      </c>
      <c r="I14" s="2">
        <v>7</v>
      </c>
      <c r="J14" s="2">
        <v>7</v>
      </c>
      <c r="K14" s="2">
        <v>5</v>
      </c>
      <c r="L14" s="2">
        <v>3</v>
      </c>
      <c r="M14" s="2">
        <v>1</v>
      </c>
      <c r="N14" s="2">
        <v>4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17</v>
      </c>
      <c r="U14" s="2">
        <v>27</v>
      </c>
    </row>
    <row r="15" spans="1:21" x14ac:dyDescent="0.25">
      <c r="A15" t="s">
        <v>6</v>
      </c>
      <c r="B15" t="s">
        <v>6</v>
      </c>
      <c r="C15" t="s">
        <v>17</v>
      </c>
      <c r="D15" t="s">
        <v>18</v>
      </c>
      <c r="E15" t="s">
        <v>19</v>
      </c>
      <c r="F15" s="1">
        <v>4</v>
      </c>
      <c r="G15" t="s">
        <v>4</v>
      </c>
      <c r="H15" t="s">
        <v>20</v>
      </c>
      <c r="I15" s="2">
        <v>8</v>
      </c>
      <c r="J15" s="2">
        <v>4</v>
      </c>
      <c r="K15" s="2">
        <v>5</v>
      </c>
      <c r="L15" s="2">
        <v>2</v>
      </c>
      <c r="M15" s="2">
        <v>2</v>
      </c>
      <c r="N15" s="2">
        <v>3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14</v>
      </c>
      <c r="U15" s="2">
        <v>24</v>
      </c>
    </row>
    <row r="16" spans="1:21" x14ac:dyDescent="0.25">
      <c r="A16" t="s">
        <v>21</v>
      </c>
      <c r="B16" t="s">
        <v>7</v>
      </c>
      <c r="C16" t="s">
        <v>17</v>
      </c>
      <c r="D16" t="s">
        <v>18</v>
      </c>
      <c r="E16" t="s">
        <v>22</v>
      </c>
      <c r="F16" s="1">
        <v>4</v>
      </c>
      <c r="G16" t="s">
        <v>23</v>
      </c>
      <c r="H16" t="s">
        <v>24</v>
      </c>
      <c r="I16" s="2">
        <v>4</v>
      </c>
      <c r="J16" s="2">
        <v>2</v>
      </c>
      <c r="K16" s="2">
        <v>2</v>
      </c>
      <c r="L16" s="2">
        <v>1</v>
      </c>
      <c r="M16" s="2">
        <v>0</v>
      </c>
      <c r="N16" s="2">
        <v>1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6</v>
      </c>
      <c r="U16" s="2">
        <v>10</v>
      </c>
    </row>
    <row r="17" spans="1:21" x14ac:dyDescent="0.25">
      <c r="A17" t="s">
        <v>7</v>
      </c>
      <c r="B17" t="s">
        <v>7</v>
      </c>
      <c r="C17" t="s">
        <v>17</v>
      </c>
      <c r="D17" t="s">
        <v>18</v>
      </c>
      <c r="E17" t="s">
        <v>19</v>
      </c>
      <c r="F17" s="1">
        <v>4</v>
      </c>
      <c r="G17" t="s">
        <v>4</v>
      </c>
      <c r="H17" t="s">
        <v>20</v>
      </c>
      <c r="I17" s="2">
        <v>9</v>
      </c>
      <c r="J17" s="2">
        <v>6</v>
      </c>
      <c r="K17" s="2">
        <v>3</v>
      </c>
      <c r="L17" s="2">
        <v>0</v>
      </c>
      <c r="M17" s="2">
        <v>1</v>
      </c>
      <c r="N17" s="2">
        <v>4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9</v>
      </c>
      <c r="U17" s="2">
        <v>23</v>
      </c>
    </row>
    <row r="18" spans="1:21" x14ac:dyDescent="0.25">
      <c r="A18" t="s">
        <v>7</v>
      </c>
      <c r="B18" t="s">
        <v>7</v>
      </c>
      <c r="C18" t="s">
        <v>17</v>
      </c>
      <c r="D18" t="s">
        <v>18</v>
      </c>
      <c r="E18" t="s">
        <v>25</v>
      </c>
      <c r="F18" s="1">
        <v>4</v>
      </c>
      <c r="G18" t="s">
        <v>4</v>
      </c>
      <c r="H18" t="s">
        <v>5</v>
      </c>
      <c r="I18" s="2">
        <v>8</v>
      </c>
      <c r="J18" s="2">
        <v>9</v>
      </c>
      <c r="K18" s="2">
        <v>1</v>
      </c>
      <c r="L18" s="2">
        <v>0</v>
      </c>
      <c r="M18" s="2">
        <v>3</v>
      </c>
      <c r="N18" s="2">
        <v>1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12</v>
      </c>
      <c r="U18" s="2">
        <v>22</v>
      </c>
    </row>
    <row r="19" spans="1:21" x14ac:dyDescent="0.25">
      <c r="A19" t="s">
        <v>26</v>
      </c>
      <c r="B19" t="s">
        <v>9</v>
      </c>
      <c r="C19" t="s">
        <v>17</v>
      </c>
      <c r="D19" t="s">
        <v>18</v>
      </c>
      <c r="E19" t="s">
        <v>27</v>
      </c>
      <c r="F19" s="1">
        <v>4</v>
      </c>
      <c r="G19" t="s">
        <v>23</v>
      </c>
      <c r="H19" t="s">
        <v>24</v>
      </c>
      <c r="I19" s="2">
        <v>1</v>
      </c>
      <c r="J19" s="2">
        <v>1</v>
      </c>
      <c r="K19" s="2">
        <v>0</v>
      </c>
      <c r="L19" s="2">
        <v>0</v>
      </c>
      <c r="M19" s="2">
        <v>1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1</v>
      </c>
      <c r="U19" s="2">
        <v>3</v>
      </c>
    </row>
    <row r="20" spans="1:21" x14ac:dyDescent="0.25">
      <c r="A20" t="s">
        <v>9</v>
      </c>
      <c r="B20" t="s">
        <v>9</v>
      </c>
      <c r="C20" t="s">
        <v>17</v>
      </c>
      <c r="D20" t="s">
        <v>18</v>
      </c>
      <c r="E20" t="s">
        <v>19</v>
      </c>
      <c r="F20" s="1">
        <v>4</v>
      </c>
      <c r="G20" t="s">
        <v>4</v>
      </c>
      <c r="H20" t="s">
        <v>20</v>
      </c>
      <c r="I20" s="2">
        <v>5</v>
      </c>
      <c r="J20" s="2">
        <v>3</v>
      </c>
      <c r="K20" s="2">
        <v>7</v>
      </c>
      <c r="L20" s="2">
        <v>2</v>
      </c>
      <c r="M20" s="2">
        <v>2</v>
      </c>
      <c r="N20" s="2">
        <v>4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7</v>
      </c>
      <c r="U20" s="2">
        <v>23</v>
      </c>
    </row>
    <row r="21" spans="1:21" x14ac:dyDescent="0.25">
      <c r="A21" t="s">
        <v>9</v>
      </c>
      <c r="B21" t="s">
        <v>9</v>
      </c>
      <c r="C21" t="s">
        <v>17</v>
      </c>
      <c r="D21" t="s">
        <v>18</v>
      </c>
      <c r="E21" t="s">
        <v>25</v>
      </c>
      <c r="F21" s="1">
        <v>4</v>
      </c>
      <c r="G21" t="s">
        <v>4</v>
      </c>
      <c r="H21" t="s">
        <v>5</v>
      </c>
      <c r="I21" s="2">
        <v>4</v>
      </c>
      <c r="J21" s="2">
        <v>7</v>
      </c>
      <c r="K21" s="2">
        <v>6</v>
      </c>
      <c r="L21" s="2">
        <v>1</v>
      </c>
      <c r="M21" s="2">
        <v>4</v>
      </c>
      <c r="N21" s="2">
        <v>1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12</v>
      </c>
      <c r="U21" s="2">
        <v>23</v>
      </c>
    </row>
    <row r="22" spans="1:21" x14ac:dyDescent="0.25">
      <c r="A22" t="s">
        <v>12</v>
      </c>
      <c r="B22" t="s">
        <v>12</v>
      </c>
      <c r="C22" t="s">
        <v>17</v>
      </c>
      <c r="D22" t="s">
        <v>18</v>
      </c>
      <c r="E22" t="s">
        <v>19</v>
      </c>
      <c r="F22" s="1">
        <v>4</v>
      </c>
      <c r="G22" t="s">
        <v>4</v>
      </c>
      <c r="H22" t="s">
        <v>5</v>
      </c>
      <c r="I22" s="2">
        <v>5</v>
      </c>
      <c r="J22" s="2">
        <v>11</v>
      </c>
      <c r="K22" s="2">
        <v>4</v>
      </c>
      <c r="L22" s="2">
        <v>0</v>
      </c>
      <c r="M22" s="2">
        <v>1</v>
      </c>
      <c r="N22" s="2">
        <v>2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8</v>
      </c>
      <c r="U22" s="2">
        <v>23</v>
      </c>
    </row>
    <row r="23" spans="1:21" x14ac:dyDescent="0.25">
      <c r="A23" t="s">
        <v>12</v>
      </c>
      <c r="B23" t="s">
        <v>12</v>
      </c>
      <c r="C23" t="s">
        <v>17</v>
      </c>
      <c r="D23" t="s">
        <v>18</v>
      </c>
      <c r="E23" t="s">
        <v>25</v>
      </c>
      <c r="F23" s="1">
        <v>4</v>
      </c>
      <c r="G23" t="s">
        <v>4</v>
      </c>
      <c r="H23" t="s">
        <v>5</v>
      </c>
      <c r="I23" s="2">
        <v>9</v>
      </c>
      <c r="J23" s="2">
        <v>6</v>
      </c>
      <c r="K23" s="2">
        <v>4</v>
      </c>
      <c r="L23" s="2">
        <v>3</v>
      </c>
      <c r="M23" s="2">
        <v>3</v>
      </c>
      <c r="N23" s="2">
        <v>3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12</v>
      </c>
      <c r="U23" s="2">
        <v>28</v>
      </c>
    </row>
    <row r="24" spans="1:21" x14ac:dyDescent="0.25">
      <c r="A24" t="s">
        <v>14</v>
      </c>
      <c r="B24" t="s">
        <v>14</v>
      </c>
      <c r="C24" t="s">
        <v>17</v>
      </c>
      <c r="D24" t="s">
        <v>18</v>
      </c>
      <c r="E24" t="s">
        <v>19</v>
      </c>
      <c r="F24" s="1">
        <v>4</v>
      </c>
      <c r="G24" t="s">
        <v>4</v>
      </c>
      <c r="H24" t="s">
        <v>20</v>
      </c>
      <c r="I24" s="2">
        <v>1</v>
      </c>
      <c r="J24" s="2">
        <v>3</v>
      </c>
      <c r="K24" s="2">
        <v>5</v>
      </c>
      <c r="L24" s="2">
        <v>2</v>
      </c>
      <c r="M24" s="2">
        <v>1</v>
      </c>
      <c r="N24" s="2">
        <v>6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2</v>
      </c>
      <c r="U24" s="2">
        <v>18</v>
      </c>
    </row>
    <row r="25" spans="1:21" x14ac:dyDescent="0.25">
      <c r="A25" t="s">
        <v>14</v>
      </c>
      <c r="B25" t="s">
        <v>14</v>
      </c>
      <c r="C25" t="s">
        <v>17</v>
      </c>
      <c r="D25" t="s">
        <v>18</v>
      </c>
      <c r="E25" t="s">
        <v>25</v>
      </c>
      <c r="F25" s="1">
        <v>4</v>
      </c>
      <c r="G25" t="s">
        <v>4</v>
      </c>
      <c r="H25" t="s">
        <v>5</v>
      </c>
      <c r="I25" s="2">
        <v>5</v>
      </c>
      <c r="J25" s="2">
        <v>6</v>
      </c>
      <c r="K25" s="2">
        <v>5</v>
      </c>
      <c r="L25" s="2">
        <v>1</v>
      </c>
      <c r="M25" s="2">
        <v>0</v>
      </c>
      <c r="N25" s="2">
        <v>4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7</v>
      </c>
      <c r="U25" s="2">
        <v>21</v>
      </c>
    </row>
    <row r="26" spans="1:21" x14ac:dyDescent="0.25">
      <c r="A26" t="s">
        <v>14</v>
      </c>
      <c r="B26" t="s">
        <v>14</v>
      </c>
      <c r="C26" t="s">
        <v>17</v>
      </c>
      <c r="D26" t="s">
        <v>18</v>
      </c>
      <c r="E26" t="s">
        <v>28</v>
      </c>
      <c r="F26" s="1">
        <v>4</v>
      </c>
      <c r="G26" t="s">
        <v>4</v>
      </c>
      <c r="H26" t="s">
        <v>13</v>
      </c>
      <c r="I26" s="2">
        <v>6</v>
      </c>
      <c r="J26" s="2">
        <v>7</v>
      </c>
      <c r="K26" s="2">
        <v>1</v>
      </c>
      <c r="L26" s="2">
        <v>0</v>
      </c>
      <c r="M26" s="2">
        <v>0</v>
      </c>
      <c r="N26" s="2">
        <v>1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5</v>
      </c>
      <c r="U26" s="2">
        <v>15</v>
      </c>
    </row>
    <row r="27" spans="1:21" x14ac:dyDescent="0.25">
      <c r="A27" t="s">
        <v>15</v>
      </c>
      <c r="B27" t="s">
        <v>15</v>
      </c>
      <c r="C27" t="s">
        <v>17</v>
      </c>
      <c r="D27" t="s">
        <v>18</v>
      </c>
      <c r="E27" t="s">
        <v>19</v>
      </c>
      <c r="F27" s="1">
        <v>4</v>
      </c>
      <c r="G27" t="s">
        <v>4</v>
      </c>
      <c r="H27" t="s">
        <v>5</v>
      </c>
      <c r="I27" s="2">
        <v>5</v>
      </c>
      <c r="J27" s="2">
        <v>7</v>
      </c>
      <c r="K27" s="2">
        <v>4</v>
      </c>
      <c r="L27" s="2">
        <v>0</v>
      </c>
      <c r="M27" s="2">
        <v>2</v>
      </c>
      <c r="N27" s="2">
        <v>4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5</v>
      </c>
      <c r="U27" s="2">
        <v>22</v>
      </c>
    </row>
    <row r="28" spans="1:21" x14ac:dyDescent="0.25">
      <c r="A28" t="s">
        <v>15</v>
      </c>
      <c r="B28" t="s">
        <v>15</v>
      </c>
      <c r="C28" t="s">
        <v>17</v>
      </c>
      <c r="D28" t="s">
        <v>18</v>
      </c>
      <c r="E28" t="s">
        <v>25</v>
      </c>
      <c r="F28" s="1">
        <v>4</v>
      </c>
      <c r="G28" t="s">
        <v>4</v>
      </c>
      <c r="H28" t="s">
        <v>5</v>
      </c>
      <c r="I28" s="2">
        <v>7</v>
      </c>
      <c r="J28" s="2">
        <v>6</v>
      </c>
      <c r="K28" s="2">
        <v>3</v>
      </c>
      <c r="L28" s="2">
        <v>3</v>
      </c>
      <c r="M28" s="2">
        <v>2</v>
      </c>
      <c r="N28" s="2">
        <v>3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11</v>
      </c>
      <c r="U28" s="2">
        <v>24</v>
      </c>
    </row>
    <row r="29" spans="1:21" x14ac:dyDescent="0.25">
      <c r="A29" t="s">
        <v>16</v>
      </c>
      <c r="B29" t="s">
        <v>16</v>
      </c>
      <c r="C29" t="s">
        <v>17</v>
      </c>
      <c r="D29" t="s">
        <v>18</v>
      </c>
      <c r="E29" t="s">
        <v>19</v>
      </c>
      <c r="F29" s="1">
        <v>4</v>
      </c>
      <c r="G29" t="s">
        <v>4</v>
      </c>
      <c r="H29" t="s">
        <v>8</v>
      </c>
      <c r="I29" s="2">
        <v>7</v>
      </c>
      <c r="J29" s="2">
        <v>4</v>
      </c>
      <c r="K29" s="2">
        <v>1</v>
      </c>
      <c r="L29" s="2">
        <v>0</v>
      </c>
      <c r="M29" s="2">
        <v>4</v>
      </c>
      <c r="N29" s="2">
        <v>2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4</v>
      </c>
      <c r="U29" s="2">
        <v>22</v>
      </c>
    </row>
    <row r="30" spans="1:21" x14ac:dyDescent="0.25">
      <c r="A30" t="s">
        <v>16</v>
      </c>
      <c r="B30" t="s">
        <v>16</v>
      </c>
      <c r="C30" t="s">
        <v>17</v>
      </c>
      <c r="D30" t="s">
        <v>18</v>
      </c>
      <c r="E30" t="s">
        <v>25</v>
      </c>
      <c r="F30" s="1">
        <v>4</v>
      </c>
      <c r="G30" t="s">
        <v>4</v>
      </c>
      <c r="H30" t="s">
        <v>8</v>
      </c>
      <c r="I30" s="2">
        <v>11</v>
      </c>
      <c r="J30" s="2">
        <v>7</v>
      </c>
      <c r="K30" s="2">
        <v>2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5</v>
      </c>
      <c r="U30" s="2">
        <v>23</v>
      </c>
    </row>
    <row r="31" spans="1:21" x14ac:dyDescent="0.25">
      <c r="A31" t="s">
        <v>29</v>
      </c>
      <c r="B31" t="s">
        <v>30</v>
      </c>
      <c r="C31" t="s">
        <v>31</v>
      </c>
      <c r="D31" t="s">
        <v>32</v>
      </c>
      <c r="E31" t="s">
        <v>33</v>
      </c>
      <c r="F31" s="1">
        <v>2</v>
      </c>
      <c r="G31" t="s">
        <v>4</v>
      </c>
      <c r="H31" t="s">
        <v>34</v>
      </c>
      <c r="I31" s="2">
        <v>13</v>
      </c>
      <c r="J31" s="2">
        <v>5</v>
      </c>
      <c r="K31" s="2">
        <v>0</v>
      </c>
      <c r="L31" s="2">
        <v>1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19</v>
      </c>
    </row>
    <row r="32" spans="1:21" x14ac:dyDescent="0.25">
      <c r="A32" t="s">
        <v>35</v>
      </c>
      <c r="B32" t="s">
        <v>36</v>
      </c>
      <c r="C32" t="s">
        <v>31</v>
      </c>
      <c r="D32" t="s">
        <v>32</v>
      </c>
      <c r="E32" t="s">
        <v>37</v>
      </c>
      <c r="F32" s="1">
        <v>2</v>
      </c>
      <c r="G32" t="s">
        <v>4</v>
      </c>
      <c r="H32" t="s">
        <v>34</v>
      </c>
      <c r="I32" s="2">
        <v>10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10</v>
      </c>
    </row>
    <row r="33" spans="1:21" x14ac:dyDescent="0.25">
      <c r="A33" t="s">
        <v>38</v>
      </c>
      <c r="B33" t="s">
        <v>36</v>
      </c>
      <c r="C33" t="s">
        <v>39</v>
      </c>
      <c r="D33" t="s">
        <v>32</v>
      </c>
      <c r="E33" t="s">
        <v>33</v>
      </c>
      <c r="F33" s="1">
        <v>2</v>
      </c>
      <c r="G33" t="s">
        <v>4</v>
      </c>
      <c r="H33" t="s">
        <v>40</v>
      </c>
      <c r="I33" s="2">
        <v>3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3</v>
      </c>
    </row>
    <row r="34" spans="1:21" x14ac:dyDescent="0.25">
      <c r="A34" t="s">
        <v>41</v>
      </c>
      <c r="B34" t="s">
        <v>42</v>
      </c>
      <c r="C34" t="s">
        <v>31</v>
      </c>
      <c r="D34" t="s">
        <v>32</v>
      </c>
      <c r="E34" t="s">
        <v>37</v>
      </c>
      <c r="F34" s="1">
        <v>2</v>
      </c>
      <c r="G34" t="s">
        <v>4</v>
      </c>
      <c r="H34" t="s">
        <v>43</v>
      </c>
      <c r="I34" s="2">
        <v>12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12</v>
      </c>
    </row>
    <row r="35" spans="1:21" x14ac:dyDescent="0.25">
      <c r="A35" t="s">
        <v>44</v>
      </c>
      <c r="B35" t="s">
        <v>42</v>
      </c>
      <c r="C35" t="s">
        <v>39</v>
      </c>
      <c r="D35" t="s">
        <v>32</v>
      </c>
      <c r="E35" t="s">
        <v>33</v>
      </c>
      <c r="F35" s="1">
        <v>2</v>
      </c>
      <c r="G35" t="s">
        <v>4</v>
      </c>
      <c r="H35" t="s">
        <v>43</v>
      </c>
      <c r="I35" s="2">
        <v>12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12</v>
      </c>
    </row>
    <row r="36" spans="1:21" s="15" customFormat="1" x14ac:dyDescent="0.25">
      <c r="A36" s="15" t="s">
        <v>0</v>
      </c>
      <c r="B36" s="15" t="s">
        <v>0</v>
      </c>
      <c r="C36" s="15" t="s">
        <v>45</v>
      </c>
      <c r="D36" s="15" t="s">
        <v>46</v>
      </c>
      <c r="E36" s="15" t="s">
        <v>47</v>
      </c>
      <c r="F36" s="16">
        <v>4</v>
      </c>
      <c r="G36" s="15" t="s">
        <v>4</v>
      </c>
      <c r="H36" s="15" t="s">
        <v>48</v>
      </c>
      <c r="I36" s="17">
        <v>16</v>
      </c>
      <c r="J36" s="17">
        <v>6</v>
      </c>
      <c r="K36" s="17">
        <v>4</v>
      </c>
      <c r="L36" s="17">
        <v>0</v>
      </c>
      <c r="M36" s="17">
        <v>2</v>
      </c>
      <c r="N36" s="17">
        <v>2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25</v>
      </c>
      <c r="U36" s="17">
        <v>30</v>
      </c>
    </row>
    <row r="37" spans="1:21" s="15" customFormat="1" x14ac:dyDescent="0.25">
      <c r="A37" s="15" t="s">
        <v>7</v>
      </c>
      <c r="B37" s="15" t="s">
        <v>7</v>
      </c>
      <c r="C37" s="15" t="s">
        <v>45</v>
      </c>
      <c r="D37" s="15" t="s">
        <v>46</v>
      </c>
      <c r="E37" s="15" t="s">
        <v>47</v>
      </c>
      <c r="F37" s="16">
        <v>4</v>
      </c>
      <c r="G37" s="15" t="s">
        <v>4</v>
      </c>
      <c r="H37" s="15" t="s">
        <v>5</v>
      </c>
      <c r="I37" s="17">
        <v>9</v>
      </c>
      <c r="J37" s="17">
        <v>8</v>
      </c>
      <c r="K37" s="17">
        <v>3</v>
      </c>
      <c r="L37" s="17">
        <v>0</v>
      </c>
      <c r="M37" s="17">
        <v>0</v>
      </c>
      <c r="N37" s="17">
        <v>1</v>
      </c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17">
        <v>21</v>
      </c>
      <c r="U37" s="17">
        <v>21</v>
      </c>
    </row>
    <row r="38" spans="1:21" s="15" customFormat="1" x14ac:dyDescent="0.25">
      <c r="A38" s="15" t="s">
        <v>49</v>
      </c>
      <c r="B38" s="15" t="s">
        <v>9</v>
      </c>
      <c r="C38" s="15" t="s">
        <v>45</v>
      </c>
      <c r="D38" s="15" t="s">
        <v>46</v>
      </c>
      <c r="E38" s="15" t="s">
        <v>50</v>
      </c>
      <c r="F38" s="16">
        <v>4</v>
      </c>
      <c r="G38" s="15" t="s">
        <v>23</v>
      </c>
      <c r="H38" s="15" t="s">
        <v>51</v>
      </c>
      <c r="I38" s="17">
        <v>2</v>
      </c>
      <c r="J38" s="17">
        <v>0</v>
      </c>
      <c r="K38" s="17">
        <v>0</v>
      </c>
      <c r="L38" s="17">
        <v>0</v>
      </c>
      <c r="M38" s="17">
        <v>3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>
        <v>0</v>
      </c>
      <c r="T38" s="17">
        <v>3</v>
      </c>
      <c r="U38" s="17">
        <v>5</v>
      </c>
    </row>
    <row r="39" spans="1:21" s="15" customFormat="1" x14ac:dyDescent="0.25">
      <c r="A39" s="15" t="s">
        <v>12</v>
      </c>
      <c r="B39" s="15" t="s">
        <v>12</v>
      </c>
      <c r="C39" s="15" t="s">
        <v>45</v>
      </c>
      <c r="D39" s="15" t="s">
        <v>46</v>
      </c>
      <c r="E39" s="15" t="s">
        <v>47</v>
      </c>
      <c r="F39" s="16">
        <v>4</v>
      </c>
      <c r="G39" s="15" t="s">
        <v>4</v>
      </c>
      <c r="H39" s="15" t="s">
        <v>5</v>
      </c>
      <c r="I39" s="17">
        <v>8</v>
      </c>
      <c r="J39" s="17">
        <v>11</v>
      </c>
      <c r="K39" s="17">
        <v>5</v>
      </c>
      <c r="L39" s="17">
        <v>2</v>
      </c>
      <c r="M39" s="17">
        <v>1</v>
      </c>
      <c r="N39" s="17">
        <v>3</v>
      </c>
      <c r="O39" s="17">
        <v>0</v>
      </c>
      <c r="P39" s="17">
        <v>0</v>
      </c>
      <c r="Q39" s="17">
        <v>0</v>
      </c>
      <c r="R39" s="17">
        <v>0</v>
      </c>
      <c r="S39" s="17">
        <v>0</v>
      </c>
      <c r="T39" s="17">
        <v>21</v>
      </c>
      <c r="U39" s="17">
        <v>30</v>
      </c>
    </row>
    <row r="40" spans="1:21" s="15" customFormat="1" x14ac:dyDescent="0.25">
      <c r="A40" s="15" t="s">
        <v>15</v>
      </c>
      <c r="B40" s="15" t="s">
        <v>15</v>
      </c>
      <c r="C40" s="15" t="s">
        <v>45</v>
      </c>
      <c r="D40" s="15" t="s">
        <v>46</v>
      </c>
      <c r="E40" s="15" t="s">
        <v>47</v>
      </c>
      <c r="F40" s="16">
        <v>4</v>
      </c>
      <c r="G40" s="15" t="s">
        <v>4</v>
      </c>
      <c r="H40" s="15" t="s">
        <v>5</v>
      </c>
      <c r="I40" s="17">
        <v>7</v>
      </c>
      <c r="J40" s="17">
        <v>7</v>
      </c>
      <c r="K40" s="17">
        <v>9</v>
      </c>
      <c r="L40" s="17">
        <v>1</v>
      </c>
      <c r="M40" s="17">
        <v>2</v>
      </c>
      <c r="N40" s="17">
        <v>1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>
        <v>22</v>
      </c>
      <c r="U40" s="17">
        <v>27</v>
      </c>
    </row>
    <row r="41" spans="1:21" s="12" customFormat="1" x14ac:dyDescent="0.25">
      <c r="A41" s="12" t="s">
        <v>0</v>
      </c>
      <c r="B41" s="12" t="s">
        <v>0</v>
      </c>
      <c r="C41" s="12" t="s">
        <v>52</v>
      </c>
      <c r="D41" s="12" t="s">
        <v>53</v>
      </c>
      <c r="E41" s="12" t="s">
        <v>54</v>
      </c>
      <c r="F41" s="13">
        <v>4</v>
      </c>
      <c r="G41" s="12" t="s">
        <v>4</v>
      </c>
      <c r="H41" s="12" t="s">
        <v>20</v>
      </c>
      <c r="I41" s="14">
        <v>10</v>
      </c>
      <c r="J41" s="14">
        <v>7</v>
      </c>
      <c r="K41" s="14">
        <v>5</v>
      </c>
      <c r="L41" s="14">
        <v>0</v>
      </c>
      <c r="M41" s="14">
        <v>1</v>
      </c>
      <c r="N41" s="14">
        <v>3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23</v>
      </c>
      <c r="U41" s="14">
        <v>26</v>
      </c>
    </row>
    <row r="42" spans="1:21" s="12" customFormat="1" x14ac:dyDescent="0.25">
      <c r="A42" s="12" t="s">
        <v>7</v>
      </c>
      <c r="B42" s="12" t="s">
        <v>7</v>
      </c>
      <c r="C42" s="12" t="s">
        <v>52</v>
      </c>
      <c r="D42" s="12" t="s">
        <v>53</v>
      </c>
      <c r="E42" s="12" t="s">
        <v>54</v>
      </c>
      <c r="F42" s="13">
        <v>4</v>
      </c>
      <c r="G42" s="12" t="s">
        <v>4</v>
      </c>
      <c r="H42" s="12" t="s">
        <v>20</v>
      </c>
      <c r="I42" s="14">
        <v>5</v>
      </c>
      <c r="J42" s="14">
        <v>13</v>
      </c>
      <c r="K42" s="14">
        <v>4</v>
      </c>
      <c r="L42" s="14">
        <v>1</v>
      </c>
      <c r="M42" s="14">
        <v>0</v>
      </c>
      <c r="N42" s="14">
        <v>2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20</v>
      </c>
      <c r="U42" s="14">
        <v>25</v>
      </c>
    </row>
    <row r="43" spans="1:21" s="12" customFormat="1" x14ac:dyDescent="0.25">
      <c r="A43" s="12" t="s">
        <v>7</v>
      </c>
      <c r="B43" s="12" t="s">
        <v>7</v>
      </c>
      <c r="C43" s="12" t="s">
        <v>52</v>
      </c>
      <c r="D43" s="12" t="s">
        <v>53</v>
      </c>
      <c r="E43" s="12" t="s">
        <v>55</v>
      </c>
      <c r="F43" s="13">
        <v>4</v>
      </c>
      <c r="G43" s="12" t="s">
        <v>4</v>
      </c>
      <c r="H43" s="12" t="s">
        <v>20</v>
      </c>
      <c r="I43" s="14">
        <v>4</v>
      </c>
      <c r="J43" s="14">
        <v>5</v>
      </c>
      <c r="K43" s="14">
        <v>3</v>
      </c>
      <c r="L43" s="14">
        <v>0</v>
      </c>
      <c r="M43" s="14">
        <v>0</v>
      </c>
      <c r="N43" s="14">
        <v>1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10</v>
      </c>
      <c r="U43" s="14">
        <v>13</v>
      </c>
    </row>
    <row r="44" spans="1:21" s="12" customFormat="1" x14ac:dyDescent="0.25">
      <c r="A44" s="12" t="s">
        <v>56</v>
      </c>
      <c r="B44" s="12" t="s">
        <v>7</v>
      </c>
      <c r="C44" s="12" t="s">
        <v>52</v>
      </c>
      <c r="D44" s="12" t="s">
        <v>53</v>
      </c>
      <c r="E44" s="12" t="s">
        <v>57</v>
      </c>
      <c r="F44" s="13">
        <v>4</v>
      </c>
      <c r="G44" s="12" t="s">
        <v>23</v>
      </c>
      <c r="H44" s="12" t="s">
        <v>24</v>
      </c>
      <c r="I44" s="14">
        <v>3</v>
      </c>
      <c r="J44" s="14">
        <v>0</v>
      </c>
      <c r="K44" s="14">
        <v>1</v>
      </c>
      <c r="L44" s="14">
        <v>0</v>
      </c>
      <c r="M44" s="14">
        <v>1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5</v>
      </c>
      <c r="U44" s="14">
        <v>5</v>
      </c>
    </row>
    <row r="45" spans="1:21" s="12" customFormat="1" x14ac:dyDescent="0.25">
      <c r="A45" s="12" t="s">
        <v>12</v>
      </c>
      <c r="B45" s="12" t="s">
        <v>12</v>
      </c>
      <c r="C45" s="12" t="s">
        <v>52</v>
      </c>
      <c r="D45" s="12" t="s">
        <v>53</v>
      </c>
      <c r="E45" s="12" t="s">
        <v>54</v>
      </c>
      <c r="F45" s="13">
        <v>4</v>
      </c>
      <c r="G45" s="12" t="s">
        <v>4</v>
      </c>
      <c r="H45" s="12" t="s">
        <v>20</v>
      </c>
      <c r="I45" s="14">
        <v>3</v>
      </c>
      <c r="J45" s="14">
        <v>12</v>
      </c>
      <c r="K45" s="14">
        <v>5</v>
      </c>
      <c r="L45" s="14">
        <v>2</v>
      </c>
      <c r="M45" s="14">
        <v>0</v>
      </c>
      <c r="N45" s="14">
        <v>2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18</v>
      </c>
      <c r="U45" s="14">
        <v>24</v>
      </c>
    </row>
    <row r="46" spans="1:21" s="12" customFormat="1" x14ac:dyDescent="0.25">
      <c r="A46" s="12" t="s">
        <v>12</v>
      </c>
      <c r="B46" s="12" t="s">
        <v>12</v>
      </c>
      <c r="C46" s="12" t="s">
        <v>52</v>
      </c>
      <c r="D46" s="12" t="s">
        <v>53</v>
      </c>
      <c r="E46" s="12" t="s">
        <v>55</v>
      </c>
      <c r="F46" s="13">
        <v>4</v>
      </c>
      <c r="G46" s="12" t="s">
        <v>4</v>
      </c>
      <c r="H46" s="12" t="s">
        <v>20</v>
      </c>
      <c r="I46" s="14">
        <v>5</v>
      </c>
      <c r="J46" s="14">
        <v>6</v>
      </c>
      <c r="K46" s="14">
        <v>5</v>
      </c>
      <c r="L46" s="14">
        <v>1</v>
      </c>
      <c r="M46" s="14">
        <v>1</v>
      </c>
      <c r="N46" s="14">
        <v>1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12</v>
      </c>
      <c r="U46" s="14">
        <v>19</v>
      </c>
    </row>
    <row r="47" spans="1:21" s="12" customFormat="1" x14ac:dyDescent="0.25">
      <c r="A47" s="12" t="s">
        <v>15</v>
      </c>
      <c r="B47" s="12" t="s">
        <v>15</v>
      </c>
      <c r="C47" s="12" t="s">
        <v>52</v>
      </c>
      <c r="D47" s="12" t="s">
        <v>53</v>
      </c>
      <c r="E47" s="12" t="s">
        <v>54</v>
      </c>
      <c r="F47" s="13">
        <v>4</v>
      </c>
      <c r="G47" s="12" t="s">
        <v>4</v>
      </c>
      <c r="H47" s="12" t="s">
        <v>8</v>
      </c>
      <c r="I47" s="14">
        <v>13</v>
      </c>
      <c r="J47" s="14">
        <v>9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17</v>
      </c>
      <c r="U47" s="14">
        <v>22</v>
      </c>
    </row>
    <row r="48" spans="1:21" s="12" customFormat="1" x14ac:dyDescent="0.25">
      <c r="A48" s="12" t="s">
        <v>15</v>
      </c>
      <c r="B48" s="12" t="s">
        <v>15</v>
      </c>
      <c r="C48" s="12" t="s">
        <v>52</v>
      </c>
      <c r="D48" s="12" t="s">
        <v>53</v>
      </c>
      <c r="E48" s="12" t="s">
        <v>55</v>
      </c>
      <c r="F48" s="13">
        <v>4</v>
      </c>
      <c r="G48" s="12" t="s">
        <v>4</v>
      </c>
      <c r="H48" s="12" t="s">
        <v>8</v>
      </c>
      <c r="I48" s="14">
        <v>12</v>
      </c>
      <c r="J48" s="14">
        <v>1</v>
      </c>
      <c r="K48" s="14">
        <v>1</v>
      </c>
      <c r="L48" s="14">
        <v>0</v>
      </c>
      <c r="M48" s="14">
        <v>0</v>
      </c>
      <c r="N48" s="14">
        <v>1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9</v>
      </c>
      <c r="U48" s="14">
        <v>15</v>
      </c>
    </row>
    <row r="49" spans="1:21" x14ac:dyDescent="0.25">
      <c r="A49" t="s">
        <v>6</v>
      </c>
      <c r="B49" t="s">
        <v>6</v>
      </c>
      <c r="C49" t="s">
        <v>58</v>
      </c>
      <c r="D49" t="s">
        <v>59</v>
      </c>
      <c r="E49" t="s">
        <v>60</v>
      </c>
      <c r="F49" s="1">
        <v>4</v>
      </c>
      <c r="G49" t="s">
        <v>4</v>
      </c>
      <c r="H49" t="s">
        <v>61</v>
      </c>
      <c r="I49" s="2">
        <v>0</v>
      </c>
      <c r="J49" s="2">
        <v>15</v>
      </c>
      <c r="K49" s="2">
        <v>3</v>
      </c>
      <c r="L49" s="2">
        <v>3</v>
      </c>
      <c r="M49" s="2">
        <v>2</v>
      </c>
      <c r="N49" s="2">
        <v>2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25</v>
      </c>
      <c r="U49" s="2">
        <v>25</v>
      </c>
    </row>
    <row r="50" spans="1:21" x14ac:dyDescent="0.25">
      <c r="A50" t="s">
        <v>9</v>
      </c>
      <c r="B50" t="s">
        <v>9</v>
      </c>
      <c r="C50" t="s">
        <v>58</v>
      </c>
      <c r="D50" t="s">
        <v>59</v>
      </c>
      <c r="E50" t="s">
        <v>60</v>
      </c>
      <c r="F50" s="1">
        <v>4</v>
      </c>
      <c r="G50" t="s">
        <v>4</v>
      </c>
      <c r="H50" t="s">
        <v>61</v>
      </c>
      <c r="I50" s="2">
        <v>2</v>
      </c>
      <c r="J50" s="2">
        <v>4</v>
      </c>
      <c r="K50" s="2">
        <v>9</v>
      </c>
      <c r="L50" s="2">
        <v>0</v>
      </c>
      <c r="M50" s="2">
        <v>0</v>
      </c>
      <c r="N50" s="2">
        <v>1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16</v>
      </c>
      <c r="U50" s="2">
        <v>16</v>
      </c>
    </row>
    <row r="51" spans="1:21" x14ac:dyDescent="0.25">
      <c r="A51" t="s">
        <v>16</v>
      </c>
      <c r="B51" t="s">
        <v>16</v>
      </c>
      <c r="C51" t="s">
        <v>58</v>
      </c>
      <c r="D51" t="s">
        <v>59</v>
      </c>
      <c r="E51" t="s">
        <v>60</v>
      </c>
      <c r="F51" s="1">
        <v>4</v>
      </c>
      <c r="G51" t="s">
        <v>4</v>
      </c>
      <c r="H51" t="s">
        <v>61</v>
      </c>
      <c r="I51" s="2">
        <v>6</v>
      </c>
      <c r="J51" s="2">
        <v>9</v>
      </c>
      <c r="K51" s="2">
        <v>3</v>
      </c>
      <c r="L51" s="2">
        <v>0</v>
      </c>
      <c r="M51" s="2">
        <v>0</v>
      </c>
      <c r="N51" s="2">
        <v>1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15</v>
      </c>
      <c r="U51" s="2">
        <v>20</v>
      </c>
    </row>
    <row r="52" spans="1:21" x14ac:dyDescent="0.25">
      <c r="A52" t="s">
        <v>7</v>
      </c>
      <c r="B52" t="s">
        <v>7</v>
      </c>
      <c r="C52" t="s">
        <v>62</v>
      </c>
      <c r="D52" t="s">
        <v>63</v>
      </c>
      <c r="E52" t="s">
        <v>64</v>
      </c>
      <c r="F52" s="1">
        <v>4</v>
      </c>
      <c r="G52" t="s">
        <v>4</v>
      </c>
      <c r="H52" t="s">
        <v>65</v>
      </c>
      <c r="I52" s="2">
        <v>11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10</v>
      </c>
      <c r="U52" s="2">
        <v>11</v>
      </c>
    </row>
    <row r="53" spans="1:21" x14ac:dyDescent="0.25">
      <c r="A53" t="s">
        <v>26</v>
      </c>
      <c r="B53" t="s">
        <v>9</v>
      </c>
      <c r="C53" t="s">
        <v>62</v>
      </c>
      <c r="D53" t="s">
        <v>63</v>
      </c>
      <c r="E53" t="s">
        <v>66</v>
      </c>
      <c r="F53" s="1">
        <v>4</v>
      </c>
      <c r="G53" t="s">
        <v>23</v>
      </c>
      <c r="H53" t="s">
        <v>67</v>
      </c>
      <c r="I53" s="2">
        <v>3</v>
      </c>
      <c r="J53" s="2">
        <v>0</v>
      </c>
      <c r="K53" s="2">
        <v>1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4</v>
      </c>
      <c r="U53" s="2">
        <v>4</v>
      </c>
    </row>
    <row r="54" spans="1:21" x14ac:dyDescent="0.25">
      <c r="A54" t="s">
        <v>15</v>
      </c>
      <c r="B54" t="s">
        <v>15</v>
      </c>
      <c r="C54" t="s">
        <v>62</v>
      </c>
      <c r="D54" t="s">
        <v>63</v>
      </c>
      <c r="E54" t="s">
        <v>64</v>
      </c>
      <c r="F54" s="1">
        <v>4</v>
      </c>
      <c r="G54" t="s">
        <v>4</v>
      </c>
      <c r="H54" t="s">
        <v>65</v>
      </c>
      <c r="I54" s="2">
        <v>12</v>
      </c>
      <c r="J54" s="2">
        <v>1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13</v>
      </c>
      <c r="U54" s="2">
        <v>13</v>
      </c>
    </row>
    <row r="55" spans="1:21" x14ac:dyDescent="0.25">
      <c r="A55" t="s">
        <v>6</v>
      </c>
      <c r="B55" t="s">
        <v>6</v>
      </c>
      <c r="C55" t="s">
        <v>68</v>
      </c>
      <c r="D55" t="s">
        <v>69</v>
      </c>
      <c r="E55" t="s">
        <v>70</v>
      </c>
      <c r="F55" s="1">
        <v>4</v>
      </c>
      <c r="G55" t="s">
        <v>4</v>
      </c>
      <c r="H55" t="s">
        <v>61</v>
      </c>
      <c r="I55" s="2">
        <v>5</v>
      </c>
      <c r="J55" s="2">
        <v>6</v>
      </c>
      <c r="K55" s="2">
        <v>10</v>
      </c>
      <c r="L55" s="2">
        <v>4</v>
      </c>
      <c r="M55" s="2">
        <v>2</v>
      </c>
      <c r="N55" s="2">
        <v>3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25</v>
      </c>
      <c r="U55" s="2">
        <v>30</v>
      </c>
    </row>
    <row r="56" spans="1:21" x14ac:dyDescent="0.25">
      <c r="A56" t="s">
        <v>9</v>
      </c>
      <c r="B56" t="s">
        <v>9</v>
      </c>
      <c r="C56" t="s">
        <v>68</v>
      </c>
      <c r="D56" t="s">
        <v>69</v>
      </c>
      <c r="E56" t="s">
        <v>70</v>
      </c>
      <c r="F56" s="1">
        <v>4</v>
      </c>
      <c r="G56" t="s">
        <v>4</v>
      </c>
      <c r="H56" t="s">
        <v>61</v>
      </c>
      <c r="I56" s="2">
        <v>3</v>
      </c>
      <c r="J56" s="2">
        <v>10</v>
      </c>
      <c r="K56" s="2">
        <v>9</v>
      </c>
      <c r="L56" s="2">
        <v>1</v>
      </c>
      <c r="M56" s="2">
        <v>1</v>
      </c>
      <c r="N56" s="2">
        <v>1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18</v>
      </c>
      <c r="U56" s="2">
        <v>25</v>
      </c>
    </row>
    <row r="57" spans="1:21" x14ac:dyDescent="0.25">
      <c r="A57" t="s">
        <v>9</v>
      </c>
      <c r="B57" t="s">
        <v>9</v>
      </c>
      <c r="C57" t="s">
        <v>68</v>
      </c>
      <c r="D57" t="s">
        <v>69</v>
      </c>
      <c r="E57" t="s">
        <v>71</v>
      </c>
      <c r="F57" s="1">
        <v>4</v>
      </c>
      <c r="G57" t="s">
        <v>4</v>
      </c>
      <c r="H57" t="s">
        <v>5</v>
      </c>
      <c r="I57" s="2">
        <v>9</v>
      </c>
      <c r="J57" s="2">
        <v>9</v>
      </c>
      <c r="K57" s="2">
        <v>1</v>
      </c>
      <c r="L57" s="2">
        <v>2</v>
      </c>
      <c r="M57" s="2">
        <v>0</v>
      </c>
      <c r="N57" s="2">
        <v>2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16</v>
      </c>
      <c r="U57" s="2">
        <v>23</v>
      </c>
    </row>
    <row r="58" spans="1:21" x14ac:dyDescent="0.25">
      <c r="A58" t="s">
        <v>72</v>
      </c>
      <c r="B58" t="s">
        <v>12</v>
      </c>
      <c r="C58" t="s">
        <v>68</v>
      </c>
      <c r="D58" t="s">
        <v>69</v>
      </c>
      <c r="E58" t="s">
        <v>73</v>
      </c>
      <c r="F58" s="1">
        <v>4</v>
      </c>
      <c r="G58" t="s">
        <v>23</v>
      </c>
      <c r="H58" t="s">
        <v>24</v>
      </c>
      <c r="I58" s="2">
        <v>3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3</v>
      </c>
      <c r="U58" s="2">
        <v>3</v>
      </c>
    </row>
    <row r="59" spans="1:21" x14ac:dyDescent="0.25">
      <c r="A59" t="s">
        <v>14</v>
      </c>
      <c r="B59" t="s">
        <v>14</v>
      </c>
      <c r="C59" t="s">
        <v>68</v>
      </c>
      <c r="D59" t="s">
        <v>69</v>
      </c>
      <c r="E59" t="s">
        <v>70</v>
      </c>
      <c r="F59" s="1">
        <v>4</v>
      </c>
      <c r="G59" t="s">
        <v>4</v>
      </c>
      <c r="H59" t="s">
        <v>5</v>
      </c>
      <c r="I59" s="2">
        <v>9</v>
      </c>
      <c r="J59" s="2">
        <v>8</v>
      </c>
      <c r="K59" s="2">
        <v>3</v>
      </c>
      <c r="L59" s="2">
        <v>0</v>
      </c>
      <c r="M59" s="2">
        <v>3</v>
      </c>
      <c r="N59" s="2">
        <v>3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14</v>
      </c>
      <c r="U59" s="2">
        <v>26</v>
      </c>
    </row>
    <row r="60" spans="1:21" x14ac:dyDescent="0.25">
      <c r="A60" t="s">
        <v>14</v>
      </c>
      <c r="B60" t="s">
        <v>14</v>
      </c>
      <c r="C60" t="s">
        <v>68</v>
      </c>
      <c r="D60" t="s">
        <v>69</v>
      </c>
      <c r="E60" t="s">
        <v>71</v>
      </c>
      <c r="F60" s="1">
        <v>4</v>
      </c>
      <c r="G60" t="s">
        <v>4</v>
      </c>
      <c r="H60" t="s">
        <v>5</v>
      </c>
      <c r="I60" s="2">
        <v>5</v>
      </c>
      <c r="J60" s="2">
        <v>5</v>
      </c>
      <c r="K60" s="2">
        <v>6</v>
      </c>
      <c r="L60" s="2">
        <v>1</v>
      </c>
      <c r="M60" s="2">
        <v>1</v>
      </c>
      <c r="N60" s="2">
        <v>2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8</v>
      </c>
      <c r="U60" s="2">
        <v>20</v>
      </c>
    </row>
    <row r="61" spans="1:21" x14ac:dyDescent="0.25">
      <c r="A61" t="s">
        <v>14</v>
      </c>
      <c r="B61" t="s">
        <v>14</v>
      </c>
      <c r="C61" t="s">
        <v>68</v>
      </c>
      <c r="D61" t="s">
        <v>69</v>
      </c>
      <c r="E61" t="s">
        <v>74</v>
      </c>
      <c r="F61" s="1">
        <v>4</v>
      </c>
      <c r="G61" t="s">
        <v>4</v>
      </c>
      <c r="H61" t="s">
        <v>61</v>
      </c>
      <c r="I61" s="2">
        <v>2</v>
      </c>
      <c r="J61" s="2">
        <v>5</v>
      </c>
      <c r="K61" s="2">
        <v>6</v>
      </c>
      <c r="L61" s="2">
        <v>0</v>
      </c>
      <c r="M61" s="2">
        <v>0</v>
      </c>
      <c r="N61" s="2">
        <v>1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10</v>
      </c>
      <c r="U61" s="2">
        <v>14</v>
      </c>
    </row>
    <row r="62" spans="1:21" x14ac:dyDescent="0.25">
      <c r="A62" t="s">
        <v>15</v>
      </c>
      <c r="B62" t="s">
        <v>15</v>
      </c>
      <c r="C62" t="s">
        <v>68</v>
      </c>
      <c r="D62" t="s">
        <v>69</v>
      </c>
      <c r="E62" t="s">
        <v>70</v>
      </c>
      <c r="F62" s="1">
        <v>4</v>
      </c>
      <c r="G62" t="s">
        <v>4</v>
      </c>
      <c r="H62" t="s">
        <v>61</v>
      </c>
      <c r="I62" s="2">
        <v>0</v>
      </c>
      <c r="J62" s="2">
        <v>2</v>
      </c>
      <c r="K62" s="2">
        <v>4</v>
      </c>
      <c r="L62" s="2">
        <v>4</v>
      </c>
      <c r="M62" s="2">
        <v>0</v>
      </c>
      <c r="N62" s="2">
        <v>2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5</v>
      </c>
      <c r="U62" s="2">
        <v>12</v>
      </c>
    </row>
    <row r="63" spans="1:21" x14ac:dyDescent="0.25">
      <c r="A63" t="s">
        <v>16</v>
      </c>
      <c r="B63" t="s">
        <v>16</v>
      </c>
      <c r="C63" t="s">
        <v>68</v>
      </c>
      <c r="D63" t="s">
        <v>69</v>
      </c>
      <c r="E63" t="s">
        <v>71</v>
      </c>
      <c r="F63" s="1">
        <v>4</v>
      </c>
      <c r="G63" t="s">
        <v>4</v>
      </c>
      <c r="H63" t="s">
        <v>61</v>
      </c>
      <c r="I63" s="2">
        <v>2</v>
      </c>
      <c r="J63" s="2">
        <v>6</v>
      </c>
      <c r="K63" s="2">
        <v>0</v>
      </c>
      <c r="L63" s="2">
        <v>0</v>
      </c>
      <c r="M63" s="2">
        <v>0</v>
      </c>
      <c r="N63" s="2">
        <v>1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11</v>
      </c>
      <c r="U63" s="2">
        <v>18</v>
      </c>
    </row>
    <row r="64" spans="1:21" x14ac:dyDescent="0.25">
      <c r="A64" t="s">
        <v>15</v>
      </c>
      <c r="B64" t="s">
        <v>15</v>
      </c>
      <c r="C64" t="s">
        <v>75</v>
      </c>
      <c r="D64" t="s">
        <v>76</v>
      </c>
      <c r="E64" t="s">
        <v>77</v>
      </c>
      <c r="F64" s="1">
        <v>4</v>
      </c>
      <c r="G64" t="s">
        <v>4</v>
      </c>
      <c r="H64" t="s">
        <v>61</v>
      </c>
      <c r="I64" s="2">
        <v>0</v>
      </c>
      <c r="J64" s="2">
        <v>1</v>
      </c>
      <c r="K64" s="2">
        <v>3</v>
      </c>
      <c r="L64" s="2">
        <v>1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4</v>
      </c>
      <c r="U64" s="2">
        <v>5</v>
      </c>
    </row>
    <row r="65" spans="1:21" x14ac:dyDescent="0.25">
      <c r="A65" t="s">
        <v>16</v>
      </c>
      <c r="B65" t="s">
        <v>16</v>
      </c>
      <c r="C65" t="s">
        <v>75</v>
      </c>
      <c r="D65" t="s">
        <v>76</v>
      </c>
      <c r="E65" t="s">
        <v>77</v>
      </c>
      <c r="F65" s="1">
        <v>4</v>
      </c>
      <c r="G65" t="s">
        <v>4</v>
      </c>
      <c r="H65" t="s">
        <v>61</v>
      </c>
      <c r="I65" s="2">
        <v>0</v>
      </c>
      <c r="J65" s="2">
        <v>3</v>
      </c>
      <c r="K65" s="2">
        <v>1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2</v>
      </c>
      <c r="U65" s="2">
        <v>4</v>
      </c>
    </row>
    <row r="66" spans="1:21" x14ac:dyDescent="0.25">
      <c r="A66" t="s">
        <v>16</v>
      </c>
      <c r="B66" t="s">
        <v>16</v>
      </c>
      <c r="C66" t="s">
        <v>75</v>
      </c>
      <c r="D66" t="s">
        <v>76</v>
      </c>
      <c r="E66" t="s">
        <v>78</v>
      </c>
      <c r="F66" s="1">
        <v>4</v>
      </c>
      <c r="G66" t="s">
        <v>4</v>
      </c>
      <c r="H66" t="s">
        <v>61</v>
      </c>
      <c r="I66" s="2">
        <v>3</v>
      </c>
      <c r="J66" s="2">
        <v>4</v>
      </c>
      <c r="K66" s="2">
        <v>3</v>
      </c>
      <c r="L66" s="2">
        <v>0</v>
      </c>
      <c r="M66" s="2">
        <v>0</v>
      </c>
      <c r="N66" s="2">
        <v>1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6</v>
      </c>
      <c r="U66" s="2">
        <v>12</v>
      </c>
    </row>
    <row r="67" spans="1:21" x14ac:dyDescent="0.25">
      <c r="A67" t="s">
        <v>6</v>
      </c>
      <c r="B67" t="s">
        <v>6</v>
      </c>
      <c r="C67" t="s">
        <v>79</v>
      </c>
      <c r="D67" t="s">
        <v>80</v>
      </c>
      <c r="E67" t="s">
        <v>81</v>
      </c>
      <c r="F67" s="1">
        <v>4</v>
      </c>
      <c r="G67" t="s">
        <v>4</v>
      </c>
      <c r="H67" t="s">
        <v>61</v>
      </c>
      <c r="I67" s="2">
        <v>4</v>
      </c>
      <c r="J67" s="2">
        <v>1</v>
      </c>
      <c r="K67" s="2">
        <v>2</v>
      </c>
      <c r="L67" s="2">
        <v>0</v>
      </c>
      <c r="M67" s="2">
        <v>1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8</v>
      </c>
      <c r="U67" s="2">
        <v>8</v>
      </c>
    </row>
    <row r="68" spans="1:21" x14ac:dyDescent="0.25">
      <c r="A68" t="s">
        <v>14</v>
      </c>
      <c r="B68" t="s">
        <v>14</v>
      </c>
      <c r="C68" t="s">
        <v>79</v>
      </c>
      <c r="D68" t="s">
        <v>80</v>
      </c>
      <c r="E68" t="s">
        <v>81</v>
      </c>
      <c r="F68" s="1">
        <v>4</v>
      </c>
      <c r="G68" t="s">
        <v>4</v>
      </c>
      <c r="H68" t="s">
        <v>61</v>
      </c>
      <c r="I68" s="2">
        <v>6</v>
      </c>
      <c r="J68" s="2">
        <v>4</v>
      </c>
      <c r="K68" s="2">
        <v>4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13</v>
      </c>
      <c r="U68" s="2">
        <v>14</v>
      </c>
    </row>
    <row r="69" spans="1:21" x14ac:dyDescent="0.25">
      <c r="A69" t="s">
        <v>16</v>
      </c>
      <c r="B69" t="s">
        <v>16</v>
      </c>
      <c r="C69" t="s">
        <v>79</v>
      </c>
      <c r="D69" t="s">
        <v>80</v>
      </c>
      <c r="E69" t="s">
        <v>81</v>
      </c>
      <c r="F69" s="1">
        <v>4</v>
      </c>
      <c r="G69" t="s">
        <v>4</v>
      </c>
      <c r="H69" t="s">
        <v>61</v>
      </c>
      <c r="I69" s="2">
        <v>7</v>
      </c>
      <c r="J69" s="2">
        <v>4</v>
      </c>
      <c r="K69" s="2">
        <v>3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9</v>
      </c>
      <c r="U69" s="2">
        <v>15</v>
      </c>
    </row>
    <row r="70" spans="1:21" x14ac:dyDescent="0.25">
      <c r="A70" t="s">
        <v>9</v>
      </c>
      <c r="B70" t="s">
        <v>9</v>
      </c>
      <c r="C70" t="s">
        <v>82</v>
      </c>
      <c r="D70" t="s">
        <v>83</v>
      </c>
      <c r="E70" t="s">
        <v>84</v>
      </c>
      <c r="F70" s="1">
        <v>4</v>
      </c>
      <c r="G70" t="s">
        <v>4</v>
      </c>
      <c r="H70" t="s">
        <v>20</v>
      </c>
      <c r="I70" s="2">
        <v>12</v>
      </c>
      <c r="J70" s="2">
        <v>8</v>
      </c>
      <c r="K70" s="2">
        <v>3</v>
      </c>
      <c r="L70" s="2">
        <v>0</v>
      </c>
      <c r="M70" s="2">
        <v>0</v>
      </c>
      <c r="N70" s="2">
        <v>1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22</v>
      </c>
      <c r="U70" s="2">
        <v>24</v>
      </c>
    </row>
    <row r="71" spans="1:21" x14ac:dyDescent="0.25">
      <c r="A71" t="s">
        <v>85</v>
      </c>
      <c r="B71" t="s">
        <v>14</v>
      </c>
      <c r="C71" t="s">
        <v>82</v>
      </c>
      <c r="D71" t="s">
        <v>83</v>
      </c>
      <c r="E71" t="s">
        <v>86</v>
      </c>
      <c r="F71" s="1">
        <v>4</v>
      </c>
      <c r="G71" t="s">
        <v>23</v>
      </c>
      <c r="H71" t="s">
        <v>24</v>
      </c>
      <c r="I71" s="2">
        <v>2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2</v>
      </c>
      <c r="U71" s="2">
        <v>2</v>
      </c>
    </row>
    <row r="72" spans="1:21" x14ac:dyDescent="0.25">
      <c r="A72" t="s">
        <v>16</v>
      </c>
      <c r="B72" t="s">
        <v>16</v>
      </c>
      <c r="C72" t="s">
        <v>82</v>
      </c>
      <c r="D72" t="s">
        <v>83</v>
      </c>
      <c r="E72" t="s">
        <v>84</v>
      </c>
      <c r="F72" s="1">
        <v>4</v>
      </c>
      <c r="G72" t="s">
        <v>4</v>
      </c>
      <c r="H72" t="s">
        <v>8</v>
      </c>
      <c r="I72" s="2">
        <v>11</v>
      </c>
      <c r="J72" s="2">
        <v>10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24</v>
      </c>
      <c r="U72" s="2">
        <v>25</v>
      </c>
    </row>
    <row r="73" spans="1:21" x14ac:dyDescent="0.25">
      <c r="A73" t="s">
        <v>9</v>
      </c>
      <c r="B73" t="s">
        <v>9</v>
      </c>
      <c r="C73" t="s">
        <v>87</v>
      </c>
      <c r="D73" t="s">
        <v>88</v>
      </c>
      <c r="E73" t="s">
        <v>89</v>
      </c>
      <c r="F73" s="1">
        <v>4</v>
      </c>
      <c r="G73" t="s">
        <v>4</v>
      </c>
      <c r="H73" t="s">
        <v>61</v>
      </c>
      <c r="I73" s="2">
        <v>3</v>
      </c>
      <c r="J73" s="2">
        <v>3</v>
      </c>
      <c r="K73" s="2">
        <v>13</v>
      </c>
      <c r="L73" s="2">
        <v>0</v>
      </c>
      <c r="M73" s="2">
        <v>0</v>
      </c>
      <c r="N73" s="2">
        <v>1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19</v>
      </c>
      <c r="U73" s="2">
        <v>20</v>
      </c>
    </row>
    <row r="74" spans="1:21" x14ac:dyDescent="0.25">
      <c r="A74" t="s">
        <v>0</v>
      </c>
      <c r="B74" t="s">
        <v>0</v>
      </c>
      <c r="C74" t="s">
        <v>90</v>
      </c>
      <c r="D74" t="s">
        <v>91</v>
      </c>
      <c r="E74" t="s">
        <v>92</v>
      </c>
      <c r="F74" s="1">
        <v>4</v>
      </c>
      <c r="G74" t="s">
        <v>4</v>
      </c>
      <c r="H74" t="s">
        <v>61</v>
      </c>
      <c r="I74" s="2">
        <v>2</v>
      </c>
      <c r="J74" s="2">
        <v>8</v>
      </c>
      <c r="K74" s="2">
        <v>6</v>
      </c>
      <c r="L74" s="2">
        <v>0</v>
      </c>
      <c r="M74" s="2">
        <v>1</v>
      </c>
      <c r="N74" s="2">
        <v>1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17</v>
      </c>
      <c r="U74" s="2">
        <v>18</v>
      </c>
    </row>
    <row r="75" spans="1:21" x14ac:dyDescent="0.25">
      <c r="A75" t="s">
        <v>7</v>
      </c>
      <c r="B75" t="s">
        <v>7</v>
      </c>
      <c r="C75" t="s">
        <v>90</v>
      </c>
      <c r="D75" t="s">
        <v>91</v>
      </c>
      <c r="E75" t="s">
        <v>92</v>
      </c>
      <c r="F75" s="1">
        <v>4</v>
      </c>
      <c r="G75" t="s">
        <v>4</v>
      </c>
      <c r="H75" t="s">
        <v>61</v>
      </c>
      <c r="I75" s="2">
        <v>5</v>
      </c>
      <c r="J75" s="2">
        <v>9</v>
      </c>
      <c r="K75" s="2">
        <v>3</v>
      </c>
      <c r="L75" s="2">
        <v>1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17</v>
      </c>
      <c r="U75" s="2">
        <v>18</v>
      </c>
    </row>
    <row r="76" spans="1:21" x14ac:dyDescent="0.25">
      <c r="A76" t="s">
        <v>12</v>
      </c>
      <c r="B76" t="s">
        <v>12</v>
      </c>
      <c r="C76" t="s">
        <v>90</v>
      </c>
      <c r="D76" t="s">
        <v>91</v>
      </c>
      <c r="E76" t="s">
        <v>92</v>
      </c>
      <c r="F76" s="1">
        <v>4</v>
      </c>
      <c r="G76" t="s">
        <v>4</v>
      </c>
      <c r="H76" t="s">
        <v>5</v>
      </c>
      <c r="I76" s="2">
        <v>8</v>
      </c>
      <c r="J76" s="2">
        <v>9</v>
      </c>
      <c r="K76" s="2">
        <v>9</v>
      </c>
      <c r="L76" s="2">
        <v>0</v>
      </c>
      <c r="M76" s="2">
        <v>0</v>
      </c>
      <c r="N76" s="2">
        <v>2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27</v>
      </c>
      <c r="U76" s="2">
        <v>28</v>
      </c>
    </row>
    <row r="77" spans="1:21" x14ac:dyDescent="0.25">
      <c r="A77" t="s">
        <v>93</v>
      </c>
      <c r="B77" t="s">
        <v>12</v>
      </c>
      <c r="C77" t="s">
        <v>90</v>
      </c>
      <c r="D77" t="s">
        <v>91</v>
      </c>
      <c r="E77" t="s">
        <v>94</v>
      </c>
      <c r="F77" s="1">
        <v>4</v>
      </c>
      <c r="G77" t="s">
        <v>23</v>
      </c>
      <c r="H77" t="s">
        <v>51</v>
      </c>
      <c r="I77" s="2">
        <v>2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2</v>
      </c>
      <c r="U77" s="2">
        <v>2</v>
      </c>
    </row>
    <row r="78" spans="1:21" x14ac:dyDescent="0.25">
      <c r="A78" t="s">
        <v>14</v>
      </c>
      <c r="B78" t="s">
        <v>14</v>
      </c>
      <c r="C78" t="s">
        <v>95</v>
      </c>
      <c r="D78" t="s">
        <v>91</v>
      </c>
      <c r="E78" t="s">
        <v>92</v>
      </c>
      <c r="F78" s="1">
        <v>4</v>
      </c>
      <c r="G78" t="s">
        <v>4</v>
      </c>
      <c r="H78" t="s">
        <v>5</v>
      </c>
      <c r="I78" s="2">
        <v>0</v>
      </c>
      <c r="J78" s="2">
        <v>0</v>
      </c>
      <c r="K78" s="2">
        <v>1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1</v>
      </c>
      <c r="U78" s="2">
        <v>1</v>
      </c>
    </row>
    <row r="79" spans="1:21" x14ac:dyDescent="0.25">
      <c r="A79" t="s">
        <v>15</v>
      </c>
      <c r="B79" t="s">
        <v>15</v>
      </c>
      <c r="C79" t="s">
        <v>90</v>
      </c>
      <c r="D79" t="s">
        <v>91</v>
      </c>
      <c r="E79" t="s">
        <v>92</v>
      </c>
      <c r="F79" s="1">
        <v>4</v>
      </c>
      <c r="G79" t="s">
        <v>4</v>
      </c>
      <c r="H79" t="s">
        <v>61</v>
      </c>
      <c r="I79" s="2">
        <v>9</v>
      </c>
      <c r="J79" s="2">
        <v>15</v>
      </c>
      <c r="K79" s="2">
        <v>6</v>
      </c>
      <c r="L79" s="2">
        <v>1</v>
      </c>
      <c r="M79" s="2">
        <v>1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25</v>
      </c>
      <c r="U79" s="2">
        <v>32</v>
      </c>
    </row>
    <row r="80" spans="1:21" x14ac:dyDescent="0.25">
      <c r="A80" t="s">
        <v>16</v>
      </c>
      <c r="B80" t="s">
        <v>16</v>
      </c>
      <c r="C80" t="s">
        <v>90</v>
      </c>
      <c r="D80" t="s">
        <v>91</v>
      </c>
      <c r="E80" t="s">
        <v>92</v>
      </c>
      <c r="F80" s="1">
        <v>4</v>
      </c>
      <c r="G80" t="s">
        <v>4</v>
      </c>
      <c r="H80" t="s">
        <v>5</v>
      </c>
      <c r="I80" s="2">
        <v>2</v>
      </c>
      <c r="J80" s="2">
        <v>3</v>
      </c>
      <c r="K80" s="2">
        <v>0</v>
      </c>
      <c r="L80" s="2">
        <v>0</v>
      </c>
      <c r="M80" s="2">
        <v>0</v>
      </c>
      <c r="N80" s="2">
        <v>1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8</v>
      </c>
      <c r="U80" s="2">
        <v>8</v>
      </c>
    </row>
    <row r="81" spans="1:21" x14ac:dyDescent="0.25">
      <c r="A81" t="s">
        <v>16</v>
      </c>
      <c r="B81" t="s">
        <v>16</v>
      </c>
      <c r="C81" t="s">
        <v>96</v>
      </c>
      <c r="D81" t="s">
        <v>97</v>
      </c>
      <c r="E81" t="s">
        <v>98</v>
      </c>
      <c r="F81" s="1">
        <v>4</v>
      </c>
      <c r="G81" t="s">
        <v>4</v>
      </c>
      <c r="H81" t="s">
        <v>5</v>
      </c>
      <c r="I81" s="2">
        <v>1</v>
      </c>
      <c r="J81" s="2">
        <v>1</v>
      </c>
      <c r="K81" s="2">
        <v>2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2</v>
      </c>
      <c r="U81" s="2">
        <v>4</v>
      </c>
    </row>
    <row r="82" spans="1:21" x14ac:dyDescent="0.25">
      <c r="A82" t="s">
        <v>6</v>
      </c>
      <c r="B82" t="s">
        <v>6</v>
      </c>
      <c r="C82" t="s">
        <v>99</v>
      </c>
      <c r="D82" t="s">
        <v>100</v>
      </c>
      <c r="E82" t="s">
        <v>101</v>
      </c>
      <c r="F82" s="1">
        <v>4</v>
      </c>
      <c r="G82" t="s">
        <v>4</v>
      </c>
      <c r="H82" t="s">
        <v>5</v>
      </c>
      <c r="I82" s="2">
        <v>8</v>
      </c>
      <c r="J82" s="2">
        <v>10</v>
      </c>
      <c r="K82" s="2">
        <v>3</v>
      </c>
      <c r="L82" s="2">
        <v>1</v>
      </c>
      <c r="M82" s="2">
        <v>2</v>
      </c>
      <c r="N82" s="2">
        <v>2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25</v>
      </c>
      <c r="U82" s="2">
        <v>26</v>
      </c>
    </row>
    <row r="83" spans="1:21" x14ac:dyDescent="0.25">
      <c r="A83" t="s">
        <v>9</v>
      </c>
      <c r="B83" t="s">
        <v>9</v>
      </c>
      <c r="C83" t="s">
        <v>99</v>
      </c>
      <c r="D83" t="s">
        <v>100</v>
      </c>
      <c r="E83" t="s">
        <v>101</v>
      </c>
      <c r="F83" s="1">
        <v>4</v>
      </c>
      <c r="G83" t="s">
        <v>4</v>
      </c>
      <c r="H83" t="s">
        <v>5</v>
      </c>
      <c r="I83" s="2">
        <v>5</v>
      </c>
      <c r="J83" s="2">
        <v>9</v>
      </c>
      <c r="K83" s="2">
        <v>1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15</v>
      </c>
      <c r="U83" s="2">
        <v>15</v>
      </c>
    </row>
    <row r="84" spans="1:21" x14ac:dyDescent="0.25">
      <c r="A84" t="s">
        <v>16</v>
      </c>
      <c r="B84" t="s">
        <v>16</v>
      </c>
      <c r="C84" t="s">
        <v>99</v>
      </c>
      <c r="D84" t="s">
        <v>100</v>
      </c>
      <c r="E84" t="s">
        <v>101</v>
      </c>
      <c r="F84" s="1">
        <v>4</v>
      </c>
      <c r="G84" t="s">
        <v>4</v>
      </c>
      <c r="H84" t="s">
        <v>5</v>
      </c>
      <c r="I84" s="2">
        <v>8</v>
      </c>
      <c r="J84" s="2">
        <v>5</v>
      </c>
      <c r="K84" s="2">
        <v>6</v>
      </c>
      <c r="L84" s="2">
        <v>0</v>
      </c>
      <c r="M84" s="2">
        <v>0</v>
      </c>
      <c r="N84" s="2">
        <v>1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22</v>
      </c>
      <c r="U84" s="2">
        <v>25</v>
      </c>
    </row>
    <row r="85" spans="1:21" x14ac:dyDescent="0.25">
      <c r="A85" t="s">
        <v>0</v>
      </c>
      <c r="B85" t="s">
        <v>0</v>
      </c>
      <c r="C85" t="s">
        <v>102</v>
      </c>
      <c r="D85" t="s">
        <v>103</v>
      </c>
      <c r="E85" t="s">
        <v>104</v>
      </c>
      <c r="F85" s="1">
        <v>4</v>
      </c>
      <c r="G85" t="s">
        <v>4</v>
      </c>
      <c r="H85" t="s">
        <v>61</v>
      </c>
      <c r="I85" s="2">
        <v>1</v>
      </c>
      <c r="J85" s="2">
        <v>4</v>
      </c>
      <c r="K85" s="2">
        <v>4</v>
      </c>
      <c r="L85" s="2">
        <v>0</v>
      </c>
      <c r="M85" s="2">
        <v>0</v>
      </c>
      <c r="N85" s="2">
        <v>1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10</v>
      </c>
      <c r="U85" s="2">
        <v>10</v>
      </c>
    </row>
    <row r="86" spans="1:21" x14ac:dyDescent="0.25">
      <c r="A86" t="s">
        <v>12</v>
      </c>
      <c r="B86" t="s">
        <v>12</v>
      </c>
      <c r="C86" t="s">
        <v>102</v>
      </c>
      <c r="D86" t="s">
        <v>103</v>
      </c>
      <c r="E86" t="s">
        <v>104</v>
      </c>
      <c r="F86" s="1">
        <v>4</v>
      </c>
      <c r="G86" t="s">
        <v>4</v>
      </c>
      <c r="H86" t="s">
        <v>61</v>
      </c>
      <c r="I86" s="2">
        <v>0</v>
      </c>
      <c r="J86" s="2">
        <v>8</v>
      </c>
      <c r="K86" s="2">
        <v>10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17</v>
      </c>
      <c r="U86" s="2">
        <v>18</v>
      </c>
    </row>
    <row r="87" spans="1:21" x14ac:dyDescent="0.25">
      <c r="A87" t="s">
        <v>105</v>
      </c>
      <c r="B87" t="s">
        <v>30</v>
      </c>
      <c r="C87" t="s">
        <v>106</v>
      </c>
      <c r="D87" t="s">
        <v>107</v>
      </c>
      <c r="E87" t="s">
        <v>108</v>
      </c>
      <c r="F87" s="1">
        <v>4</v>
      </c>
      <c r="G87" t="s">
        <v>4</v>
      </c>
      <c r="H87" t="s">
        <v>61</v>
      </c>
      <c r="I87" s="2">
        <v>4</v>
      </c>
      <c r="J87" s="2">
        <v>2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5</v>
      </c>
      <c r="U87" s="2">
        <v>6</v>
      </c>
    </row>
    <row r="88" spans="1:21" x14ac:dyDescent="0.25">
      <c r="A88" t="s">
        <v>7</v>
      </c>
      <c r="B88" t="s">
        <v>7</v>
      </c>
      <c r="C88" t="s">
        <v>109</v>
      </c>
      <c r="D88" t="s">
        <v>107</v>
      </c>
      <c r="E88" t="s">
        <v>110</v>
      </c>
      <c r="F88" s="1">
        <v>4</v>
      </c>
      <c r="G88" t="s">
        <v>4</v>
      </c>
      <c r="H88" t="s">
        <v>61</v>
      </c>
      <c r="I88" s="2">
        <v>11</v>
      </c>
      <c r="J88" s="2">
        <v>4</v>
      </c>
      <c r="K88" s="2">
        <v>2</v>
      </c>
      <c r="L88" s="2">
        <v>0</v>
      </c>
      <c r="M88" s="2">
        <v>0</v>
      </c>
      <c r="N88" s="2">
        <v>1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16</v>
      </c>
      <c r="U88" s="2">
        <v>18</v>
      </c>
    </row>
    <row r="89" spans="1:21" x14ac:dyDescent="0.25">
      <c r="A89" t="s">
        <v>111</v>
      </c>
      <c r="B89" t="s">
        <v>6</v>
      </c>
      <c r="C89" t="s">
        <v>112</v>
      </c>
      <c r="D89" t="s">
        <v>113</v>
      </c>
      <c r="E89" t="s">
        <v>114</v>
      </c>
      <c r="F89" s="1">
        <v>1</v>
      </c>
      <c r="G89" t="s">
        <v>4</v>
      </c>
      <c r="H89" t="s">
        <v>20</v>
      </c>
      <c r="I89" s="2">
        <v>1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1</v>
      </c>
      <c r="U89" s="2">
        <v>1</v>
      </c>
    </row>
    <row r="90" spans="1:21" x14ac:dyDescent="0.25">
      <c r="A90" t="s">
        <v>6</v>
      </c>
      <c r="B90" t="s">
        <v>6</v>
      </c>
      <c r="C90" t="s">
        <v>115</v>
      </c>
      <c r="D90" t="s">
        <v>116</v>
      </c>
      <c r="E90" t="s">
        <v>117</v>
      </c>
      <c r="F90" s="1">
        <v>4</v>
      </c>
      <c r="G90" t="s">
        <v>4</v>
      </c>
      <c r="H90" t="s">
        <v>20</v>
      </c>
      <c r="I90" s="2">
        <v>7</v>
      </c>
      <c r="J90" s="2">
        <v>4</v>
      </c>
      <c r="K90" s="2">
        <v>0</v>
      </c>
      <c r="L90" s="2">
        <v>0</v>
      </c>
      <c r="M90" s="2">
        <v>1</v>
      </c>
      <c r="N90" s="2">
        <v>1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13</v>
      </c>
      <c r="U90" s="2">
        <v>13</v>
      </c>
    </row>
    <row r="91" spans="1:21" x14ac:dyDescent="0.25">
      <c r="A91" t="s">
        <v>14</v>
      </c>
      <c r="B91" t="s">
        <v>14</v>
      </c>
      <c r="C91" t="s">
        <v>115</v>
      </c>
      <c r="D91" t="s">
        <v>116</v>
      </c>
      <c r="E91" t="s">
        <v>117</v>
      </c>
      <c r="F91" s="1">
        <v>4</v>
      </c>
      <c r="G91" t="s">
        <v>4</v>
      </c>
      <c r="H91" t="s">
        <v>20</v>
      </c>
      <c r="I91" s="2">
        <v>10</v>
      </c>
      <c r="J91" s="2">
        <v>13</v>
      </c>
      <c r="K91" s="2">
        <v>5</v>
      </c>
      <c r="L91" s="2">
        <v>0</v>
      </c>
      <c r="M91" s="2">
        <v>0</v>
      </c>
      <c r="N91" s="2">
        <v>1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25</v>
      </c>
      <c r="U91" s="2">
        <v>29</v>
      </c>
    </row>
    <row r="92" spans="1:21" x14ac:dyDescent="0.25">
      <c r="A92" t="s">
        <v>9</v>
      </c>
      <c r="B92" t="s">
        <v>9</v>
      </c>
      <c r="C92" t="s">
        <v>118</v>
      </c>
      <c r="D92" t="s">
        <v>119</v>
      </c>
      <c r="E92" t="s">
        <v>120</v>
      </c>
      <c r="F92" s="1">
        <v>2</v>
      </c>
      <c r="G92" t="s">
        <v>4</v>
      </c>
      <c r="H92" t="s">
        <v>5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1</v>
      </c>
      <c r="S92" s="2">
        <v>0</v>
      </c>
      <c r="T92" s="2">
        <v>1</v>
      </c>
      <c r="U92" s="2">
        <v>1</v>
      </c>
    </row>
    <row r="93" spans="1:21" x14ac:dyDescent="0.25">
      <c r="A93" t="s">
        <v>36</v>
      </c>
      <c r="B93" t="s">
        <v>36</v>
      </c>
      <c r="C93" t="s">
        <v>121</v>
      </c>
      <c r="D93" t="s">
        <v>119</v>
      </c>
      <c r="E93" t="s">
        <v>122</v>
      </c>
      <c r="F93" s="1">
        <v>2</v>
      </c>
      <c r="G93" t="s">
        <v>4</v>
      </c>
      <c r="H93" t="s">
        <v>5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1</v>
      </c>
      <c r="S93" s="2">
        <v>0</v>
      </c>
      <c r="T93" s="2">
        <v>1</v>
      </c>
      <c r="U93" s="2">
        <v>1</v>
      </c>
    </row>
    <row r="94" spans="1:21" x14ac:dyDescent="0.25">
      <c r="A94" t="s">
        <v>14</v>
      </c>
      <c r="B94" t="s">
        <v>14</v>
      </c>
      <c r="C94" t="s">
        <v>123</v>
      </c>
      <c r="D94" t="s">
        <v>119</v>
      </c>
      <c r="E94" t="s">
        <v>120</v>
      </c>
      <c r="F94" s="1">
        <v>4</v>
      </c>
      <c r="G94" t="s">
        <v>4</v>
      </c>
      <c r="H94" t="s">
        <v>20</v>
      </c>
      <c r="I94" s="2">
        <v>1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1</v>
      </c>
      <c r="U94" s="2">
        <v>1</v>
      </c>
    </row>
    <row r="95" spans="1:21" x14ac:dyDescent="0.25">
      <c r="A95" t="s">
        <v>14</v>
      </c>
      <c r="B95" t="s">
        <v>14</v>
      </c>
      <c r="C95" t="s">
        <v>124</v>
      </c>
      <c r="D95" t="s">
        <v>125</v>
      </c>
      <c r="E95" t="s">
        <v>126</v>
      </c>
      <c r="F95" s="1">
        <v>4</v>
      </c>
      <c r="G95" t="s">
        <v>4</v>
      </c>
      <c r="H95" t="s">
        <v>5</v>
      </c>
      <c r="I95" s="2">
        <v>5</v>
      </c>
      <c r="J95" s="2">
        <v>11</v>
      </c>
      <c r="K95" s="2">
        <v>7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23</v>
      </c>
      <c r="U95" s="2">
        <v>23</v>
      </c>
    </row>
    <row r="96" spans="1:21" x14ac:dyDescent="0.25">
      <c r="A96" t="s">
        <v>16</v>
      </c>
      <c r="B96" t="s">
        <v>16</v>
      </c>
      <c r="C96" t="s">
        <v>124</v>
      </c>
      <c r="D96" t="s">
        <v>125</v>
      </c>
      <c r="E96" t="s">
        <v>126</v>
      </c>
      <c r="F96" s="1">
        <v>4</v>
      </c>
      <c r="G96" t="s">
        <v>4</v>
      </c>
      <c r="H96" t="s">
        <v>5</v>
      </c>
      <c r="I96" s="2">
        <v>6</v>
      </c>
      <c r="J96" s="2">
        <v>8</v>
      </c>
      <c r="K96" s="2">
        <v>1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16</v>
      </c>
      <c r="U96" s="2">
        <v>21</v>
      </c>
    </row>
    <row r="97" spans="1:21" x14ac:dyDescent="0.25">
      <c r="A97" t="s">
        <v>9</v>
      </c>
      <c r="B97" t="s">
        <v>9</v>
      </c>
      <c r="C97" t="s">
        <v>127</v>
      </c>
      <c r="D97" t="s">
        <v>128</v>
      </c>
      <c r="E97" t="s">
        <v>129</v>
      </c>
      <c r="F97" s="1">
        <v>4</v>
      </c>
      <c r="G97" t="s">
        <v>4</v>
      </c>
      <c r="H97" t="s">
        <v>40</v>
      </c>
      <c r="I97" s="2">
        <v>20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20</v>
      </c>
      <c r="U97" s="2">
        <v>20</v>
      </c>
    </row>
    <row r="98" spans="1:21" x14ac:dyDescent="0.25">
      <c r="A98" t="s">
        <v>16</v>
      </c>
      <c r="B98" t="s">
        <v>16</v>
      </c>
      <c r="C98" t="s">
        <v>127</v>
      </c>
      <c r="D98" t="s">
        <v>128</v>
      </c>
      <c r="E98" t="s">
        <v>129</v>
      </c>
      <c r="F98" s="1">
        <v>4</v>
      </c>
      <c r="G98" t="s">
        <v>4</v>
      </c>
      <c r="H98" t="s">
        <v>130</v>
      </c>
      <c r="I98" s="2">
        <v>11</v>
      </c>
      <c r="J98" s="2">
        <v>8</v>
      </c>
      <c r="K98" s="2">
        <v>0</v>
      </c>
      <c r="L98" s="2">
        <v>0</v>
      </c>
      <c r="M98" s="2">
        <v>1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20</v>
      </c>
      <c r="U98" s="2">
        <v>22</v>
      </c>
    </row>
    <row r="99" spans="1:21" x14ac:dyDescent="0.25">
      <c r="A99" t="s">
        <v>0</v>
      </c>
      <c r="B99" t="s">
        <v>0</v>
      </c>
      <c r="C99" t="s">
        <v>131</v>
      </c>
      <c r="D99" t="s">
        <v>132</v>
      </c>
      <c r="E99" t="s">
        <v>133</v>
      </c>
      <c r="F99" s="1">
        <v>4</v>
      </c>
      <c r="G99" t="s">
        <v>4</v>
      </c>
      <c r="H99" t="s">
        <v>20</v>
      </c>
      <c r="I99" s="2">
        <v>9</v>
      </c>
      <c r="J99" s="2">
        <v>5</v>
      </c>
      <c r="K99" s="2">
        <v>1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15</v>
      </c>
      <c r="U99" s="2">
        <v>15</v>
      </c>
    </row>
    <row r="100" spans="1:21" x14ac:dyDescent="0.25">
      <c r="A100" t="s">
        <v>7</v>
      </c>
      <c r="B100" t="s">
        <v>7</v>
      </c>
      <c r="C100" t="s">
        <v>131</v>
      </c>
      <c r="D100" t="s">
        <v>132</v>
      </c>
      <c r="E100" t="s">
        <v>133</v>
      </c>
      <c r="F100" s="1">
        <v>4</v>
      </c>
      <c r="G100" t="s">
        <v>4</v>
      </c>
      <c r="H100" t="s">
        <v>5</v>
      </c>
      <c r="I100" s="2">
        <v>5</v>
      </c>
      <c r="J100" s="2">
        <v>9</v>
      </c>
      <c r="K100" s="2">
        <v>7</v>
      </c>
      <c r="L100" s="2">
        <v>0</v>
      </c>
      <c r="M100" s="2">
        <v>1</v>
      </c>
      <c r="N100" s="2">
        <v>1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22</v>
      </c>
      <c r="U100" s="2">
        <v>23</v>
      </c>
    </row>
    <row r="101" spans="1:21" x14ac:dyDescent="0.25">
      <c r="A101" t="s">
        <v>12</v>
      </c>
      <c r="B101" t="s">
        <v>12</v>
      </c>
      <c r="C101" t="s">
        <v>131</v>
      </c>
      <c r="D101" t="s">
        <v>132</v>
      </c>
      <c r="E101" t="s">
        <v>133</v>
      </c>
      <c r="F101" s="1">
        <v>4</v>
      </c>
      <c r="G101" t="s">
        <v>4</v>
      </c>
      <c r="H101" t="s">
        <v>20</v>
      </c>
      <c r="I101" s="2">
        <v>5</v>
      </c>
      <c r="J101" s="2">
        <v>14</v>
      </c>
      <c r="K101" s="2">
        <v>2</v>
      </c>
      <c r="L101" s="2">
        <v>0</v>
      </c>
      <c r="M101" s="2">
        <v>1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21</v>
      </c>
      <c r="U101" s="2">
        <v>22</v>
      </c>
    </row>
    <row r="102" spans="1:21" x14ac:dyDescent="0.25">
      <c r="A102" t="s">
        <v>85</v>
      </c>
      <c r="B102" t="s">
        <v>14</v>
      </c>
      <c r="C102" t="s">
        <v>131</v>
      </c>
      <c r="D102" t="s">
        <v>132</v>
      </c>
      <c r="E102" t="s">
        <v>134</v>
      </c>
      <c r="F102" s="1">
        <v>4</v>
      </c>
      <c r="G102" t="s">
        <v>23</v>
      </c>
      <c r="H102" t="s">
        <v>51</v>
      </c>
      <c r="I102" s="2">
        <v>2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2</v>
      </c>
      <c r="U102" s="2">
        <v>2</v>
      </c>
    </row>
    <row r="103" spans="1:21" x14ac:dyDescent="0.25">
      <c r="A103" t="s">
        <v>15</v>
      </c>
      <c r="B103" t="s">
        <v>15</v>
      </c>
      <c r="C103" t="s">
        <v>131</v>
      </c>
      <c r="D103" t="s">
        <v>132</v>
      </c>
      <c r="E103" t="s">
        <v>133</v>
      </c>
      <c r="F103" s="1">
        <v>4</v>
      </c>
      <c r="G103" t="s">
        <v>4</v>
      </c>
      <c r="H103" t="s">
        <v>5</v>
      </c>
      <c r="I103" s="2">
        <v>5</v>
      </c>
      <c r="J103" s="2">
        <v>13</v>
      </c>
      <c r="K103" s="2">
        <v>6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24</v>
      </c>
      <c r="U103" s="2">
        <v>24</v>
      </c>
    </row>
    <row r="104" spans="1:21" s="12" customFormat="1" x14ac:dyDescent="0.25">
      <c r="A104" s="12" t="s">
        <v>0</v>
      </c>
      <c r="B104" s="12" t="s">
        <v>0</v>
      </c>
      <c r="C104" s="12" t="s">
        <v>135</v>
      </c>
      <c r="D104" s="12" t="s">
        <v>136</v>
      </c>
      <c r="E104" s="12" t="s">
        <v>137</v>
      </c>
      <c r="F104" s="13">
        <v>4</v>
      </c>
      <c r="G104" s="12" t="s">
        <v>4</v>
      </c>
      <c r="H104" s="12" t="s">
        <v>61</v>
      </c>
      <c r="I104" s="14">
        <v>7</v>
      </c>
      <c r="J104" s="14">
        <v>6</v>
      </c>
      <c r="K104" s="14">
        <v>1</v>
      </c>
      <c r="L104" s="14">
        <v>0</v>
      </c>
      <c r="M104" s="14">
        <v>0</v>
      </c>
      <c r="N104" s="14">
        <v>1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14</v>
      </c>
      <c r="U104" s="14">
        <v>15</v>
      </c>
    </row>
    <row r="105" spans="1:21" s="12" customFormat="1" x14ac:dyDescent="0.25">
      <c r="A105" s="12" t="s">
        <v>7</v>
      </c>
      <c r="B105" s="12" t="s">
        <v>7</v>
      </c>
      <c r="C105" s="12" t="s">
        <v>135</v>
      </c>
      <c r="D105" s="12" t="s">
        <v>136</v>
      </c>
      <c r="E105" s="12" t="s">
        <v>137</v>
      </c>
      <c r="F105" s="13">
        <v>4</v>
      </c>
      <c r="G105" s="12" t="s">
        <v>4</v>
      </c>
      <c r="H105" s="12" t="s">
        <v>61</v>
      </c>
      <c r="I105" s="14">
        <v>8</v>
      </c>
      <c r="J105" s="14">
        <v>15</v>
      </c>
      <c r="K105" s="14">
        <v>2</v>
      </c>
      <c r="L105" s="14">
        <v>1</v>
      </c>
      <c r="M105" s="14">
        <v>1</v>
      </c>
      <c r="N105" s="14">
        <v>0</v>
      </c>
      <c r="O105" s="14">
        <v>0</v>
      </c>
      <c r="P105" s="14">
        <v>0</v>
      </c>
      <c r="Q105" s="14">
        <v>0</v>
      </c>
      <c r="R105" s="14">
        <v>0</v>
      </c>
      <c r="S105" s="14">
        <v>0</v>
      </c>
      <c r="T105" s="14">
        <v>27</v>
      </c>
      <c r="U105" s="14">
        <v>27</v>
      </c>
    </row>
    <row r="106" spans="1:21" s="12" customFormat="1" x14ac:dyDescent="0.25">
      <c r="A106" s="12" t="s">
        <v>12</v>
      </c>
      <c r="B106" s="12" t="s">
        <v>12</v>
      </c>
      <c r="C106" s="12" t="s">
        <v>135</v>
      </c>
      <c r="D106" s="12" t="s">
        <v>136</v>
      </c>
      <c r="E106" s="12" t="s">
        <v>137</v>
      </c>
      <c r="F106" s="13">
        <v>4</v>
      </c>
      <c r="G106" s="12" t="s">
        <v>4</v>
      </c>
      <c r="H106" s="12" t="s">
        <v>61</v>
      </c>
      <c r="I106" s="14">
        <v>7</v>
      </c>
      <c r="J106" s="14">
        <v>10</v>
      </c>
      <c r="K106" s="14">
        <v>5</v>
      </c>
      <c r="L106" s="14">
        <v>0</v>
      </c>
      <c r="M106" s="14">
        <v>1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22</v>
      </c>
      <c r="U106" s="14">
        <v>23</v>
      </c>
    </row>
    <row r="107" spans="1:21" s="12" customFormat="1" x14ac:dyDescent="0.25">
      <c r="A107" s="12" t="s">
        <v>138</v>
      </c>
      <c r="B107" s="12" t="s">
        <v>14</v>
      </c>
      <c r="C107" s="12" t="s">
        <v>135</v>
      </c>
      <c r="D107" s="12" t="s">
        <v>136</v>
      </c>
      <c r="E107" s="12" t="s">
        <v>139</v>
      </c>
      <c r="F107" s="13">
        <v>4</v>
      </c>
      <c r="G107" s="12" t="s">
        <v>23</v>
      </c>
      <c r="H107" s="12" t="s">
        <v>24</v>
      </c>
      <c r="I107" s="14">
        <v>2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2</v>
      </c>
      <c r="U107" s="14">
        <v>2</v>
      </c>
    </row>
    <row r="108" spans="1:21" s="12" customFormat="1" x14ac:dyDescent="0.25">
      <c r="A108" s="12" t="s">
        <v>15</v>
      </c>
      <c r="B108" s="12" t="s">
        <v>15</v>
      </c>
      <c r="C108" s="12" t="s">
        <v>135</v>
      </c>
      <c r="D108" s="12" t="s">
        <v>136</v>
      </c>
      <c r="E108" s="12" t="s">
        <v>137</v>
      </c>
      <c r="F108" s="13">
        <v>4</v>
      </c>
      <c r="G108" s="12" t="s">
        <v>4</v>
      </c>
      <c r="H108" s="12" t="s">
        <v>61</v>
      </c>
      <c r="I108" s="14">
        <v>18</v>
      </c>
      <c r="J108" s="14">
        <v>9</v>
      </c>
      <c r="K108" s="14">
        <v>2</v>
      </c>
      <c r="L108" s="14">
        <v>1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27</v>
      </c>
      <c r="U108" s="14">
        <v>30</v>
      </c>
    </row>
    <row r="109" spans="1:21" x14ac:dyDescent="0.25">
      <c r="A109" t="s">
        <v>6</v>
      </c>
      <c r="B109" t="s">
        <v>6</v>
      </c>
      <c r="C109" t="s">
        <v>140</v>
      </c>
      <c r="D109" t="s">
        <v>141</v>
      </c>
      <c r="E109" t="s">
        <v>142</v>
      </c>
      <c r="F109" s="1">
        <v>4</v>
      </c>
      <c r="G109" t="s">
        <v>4</v>
      </c>
      <c r="H109" t="s">
        <v>20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1</v>
      </c>
      <c r="S109" s="2">
        <v>0</v>
      </c>
      <c r="T109" s="2">
        <v>1</v>
      </c>
      <c r="U109" s="2">
        <v>1</v>
      </c>
    </row>
    <row r="110" spans="1:21" x14ac:dyDescent="0.25">
      <c r="A110" t="s">
        <v>6</v>
      </c>
      <c r="B110" t="s">
        <v>6</v>
      </c>
      <c r="C110" t="s">
        <v>143</v>
      </c>
      <c r="D110" t="s">
        <v>141</v>
      </c>
      <c r="E110" t="s">
        <v>144</v>
      </c>
      <c r="F110" s="1">
        <v>3</v>
      </c>
      <c r="G110" t="s">
        <v>4</v>
      </c>
      <c r="H110" t="s">
        <v>20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1</v>
      </c>
      <c r="S110" s="2">
        <v>0</v>
      </c>
      <c r="T110" s="2">
        <v>1</v>
      </c>
      <c r="U110" s="2">
        <v>1</v>
      </c>
    </row>
    <row r="111" spans="1:21" x14ac:dyDescent="0.25">
      <c r="A111" t="s">
        <v>12</v>
      </c>
      <c r="B111" t="s">
        <v>12</v>
      </c>
      <c r="C111" t="s">
        <v>145</v>
      </c>
      <c r="D111" t="s">
        <v>141</v>
      </c>
      <c r="E111" t="s">
        <v>142</v>
      </c>
      <c r="F111" s="1">
        <v>4</v>
      </c>
      <c r="G111" t="s">
        <v>4</v>
      </c>
      <c r="H111" t="s">
        <v>20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1</v>
      </c>
      <c r="S111" s="2">
        <v>0</v>
      </c>
      <c r="T111" s="2">
        <v>1</v>
      </c>
      <c r="U111" s="2">
        <v>1</v>
      </c>
    </row>
    <row r="112" spans="1:21" x14ac:dyDescent="0.25">
      <c r="A112" t="s">
        <v>14</v>
      </c>
      <c r="B112" t="s">
        <v>14</v>
      </c>
      <c r="C112" t="s">
        <v>146</v>
      </c>
      <c r="D112" t="s">
        <v>141</v>
      </c>
      <c r="E112" t="s">
        <v>142</v>
      </c>
      <c r="F112" s="1">
        <v>3</v>
      </c>
      <c r="G112" t="s">
        <v>4</v>
      </c>
      <c r="H112" t="s">
        <v>5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1</v>
      </c>
      <c r="S112" s="2">
        <v>0</v>
      </c>
      <c r="T112" s="2">
        <v>1</v>
      </c>
      <c r="U112" s="2">
        <v>1</v>
      </c>
    </row>
    <row r="113" spans="1:21" x14ac:dyDescent="0.25">
      <c r="A113" t="s">
        <v>15</v>
      </c>
      <c r="B113" t="s">
        <v>15</v>
      </c>
      <c r="C113" t="s">
        <v>147</v>
      </c>
      <c r="D113" t="s">
        <v>141</v>
      </c>
      <c r="E113" t="s">
        <v>144</v>
      </c>
      <c r="F113" s="1">
        <v>8</v>
      </c>
      <c r="G113" t="s">
        <v>4</v>
      </c>
      <c r="H113" t="s">
        <v>5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1</v>
      </c>
      <c r="S113" s="2">
        <v>0</v>
      </c>
      <c r="T113" s="2">
        <v>1</v>
      </c>
      <c r="U113" s="2">
        <v>1</v>
      </c>
    </row>
    <row r="114" spans="1:21" x14ac:dyDescent="0.25">
      <c r="A114" t="s">
        <v>0</v>
      </c>
      <c r="B114" t="s">
        <v>0</v>
      </c>
      <c r="C114" t="s">
        <v>148</v>
      </c>
      <c r="D114" t="s">
        <v>149</v>
      </c>
      <c r="E114" t="s">
        <v>150</v>
      </c>
      <c r="F114" s="1">
        <v>4</v>
      </c>
      <c r="G114" t="s">
        <v>4</v>
      </c>
      <c r="H114" t="s">
        <v>20</v>
      </c>
      <c r="I114" s="2">
        <v>2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2</v>
      </c>
      <c r="U114" s="2">
        <v>2</v>
      </c>
    </row>
    <row r="115" spans="1:21" x14ac:dyDescent="0.25">
      <c r="A115" t="s">
        <v>6</v>
      </c>
      <c r="B115" t="s">
        <v>6</v>
      </c>
      <c r="C115" t="s">
        <v>151</v>
      </c>
      <c r="D115" t="s">
        <v>149</v>
      </c>
      <c r="E115" t="s">
        <v>150</v>
      </c>
      <c r="F115" s="1">
        <v>4</v>
      </c>
      <c r="G115" t="s">
        <v>4</v>
      </c>
      <c r="H115" t="s">
        <v>20</v>
      </c>
      <c r="I115" s="2">
        <v>7</v>
      </c>
      <c r="J115" s="2">
        <v>4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11</v>
      </c>
      <c r="U115" s="2">
        <v>11</v>
      </c>
    </row>
    <row r="116" spans="1:21" x14ac:dyDescent="0.25">
      <c r="A116" t="s">
        <v>9</v>
      </c>
      <c r="B116" t="s">
        <v>9</v>
      </c>
      <c r="C116" t="s">
        <v>151</v>
      </c>
      <c r="D116" t="s">
        <v>149</v>
      </c>
      <c r="E116" t="s">
        <v>150</v>
      </c>
      <c r="F116" s="1">
        <v>4</v>
      </c>
      <c r="G116" t="s">
        <v>4</v>
      </c>
      <c r="H116" t="s">
        <v>20</v>
      </c>
      <c r="I116" s="2">
        <v>15</v>
      </c>
      <c r="J116" s="2">
        <v>3</v>
      </c>
      <c r="K116" s="2">
        <v>4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22</v>
      </c>
      <c r="U116" s="2">
        <v>22</v>
      </c>
    </row>
    <row r="117" spans="1:21" x14ac:dyDescent="0.25">
      <c r="A117" t="s">
        <v>36</v>
      </c>
      <c r="B117" t="s">
        <v>36</v>
      </c>
      <c r="C117" t="s">
        <v>152</v>
      </c>
      <c r="D117" t="s">
        <v>149</v>
      </c>
      <c r="E117" t="s">
        <v>153</v>
      </c>
      <c r="F117" s="1">
        <v>4</v>
      </c>
      <c r="G117" t="s">
        <v>4</v>
      </c>
      <c r="H117" t="s">
        <v>5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1</v>
      </c>
      <c r="S117" s="2">
        <v>0</v>
      </c>
      <c r="T117" s="2">
        <v>1</v>
      </c>
      <c r="U117" s="2">
        <v>1</v>
      </c>
    </row>
    <row r="118" spans="1:21" x14ac:dyDescent="0.25">
      <c r="A118" t="s">
        <v>12</v>
      </c>
      <c r="B118" t="s">
        <v>12</v>
      </c>
      <c r="C118" t="s">
        <v>154</v>
      </c>
      <c r="D118" t="s">
        <v>149</v>
      </c>
      <c r="E118" t="s">
        <v>150</v>
      </c>
      <c r="F118" s="1">
        <v>4</v>
      </c>
      <c r="G118" t="s">
        <v>4</v>
      </c>
      <c r="H118" t="s">
        <v>20</v>
      </c>
      <c r="I118" s="2">
        <v>2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2</v>
      </c>
      <c r="U118" s="2">
        <v>2</v>
      </c>
    </row>
    <row r="119" spans="1:21" x14ac:dyDescent="0.25">
      <c r="A119" t="s">
        <v>14</v>
      </c>
      <c r="B119" t="s">
        <v>14</v>
      </c>
      <c r="C119" t="s">
        <v>151</v>
      </c>
      <c r="D119" t="s">
        <v>149</v>
      </c>
      <c r="E119" t="s">
        <v>150</v>
      </c>
      <c r="F119" s="1">
        <v>4</v>
      </c>
      <c r="G119" t="s">
        <v>4</v>
      </c>
      <c r="H119" t="s">
        <v>20</v>
      </c>
      <c r="I119" s="2">
        <v>7</v>
      </c>
      <c r="J119" s="2">
        <v>9</v>
      </c>
      <c r="K119" s="2">
        <v>2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17</v>
      </c>
      <c r="U119" s="2">
        <v>18</v>
      </c>
    </row>
    <row r="120" spans="1:21" x14ac:dyDescent="0.25">
      <c r="A120" t="s">
        <v>155</v>
      </c>
      <c r="B120" t="s">
        <v>42</v>
      </c>
      <c r="C120" t="s">
        <v>151</v>
      </c>
      <c r="D120" t="s">
        <v>149</v>
      </c>
      <c r="E120" t="s">
        <v>156</v>
      </c>
      <c r="F120" s="1">
        <v>4</v>
      </c>
      <c r="G120" t="s">
        <v>23</v>
      </c>
      <c r="H120" t="s">
        <v>24</v>
      </c>
      <c r="I120" s="2">
        <v>2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2</v>
      </c>
      <c r="U120" s="2">
        <v>2</v>
      </c>
    </row>
    <row r="121" spans="1:21" x14ac:dyDescent="0.25">
      <c r="A121" t="s">
        <v>15</v>
      </c>
      <c r="B121" t="s">
        <v>15</v>
      </c>
      <c r="C121" t="s">
        <v>148</v>
      </c>
      <c r="D121" t="s">
        <v>149</v>
      </c>
      <c r="E121" t="s">
        <v>157</v>
      </c>
      <c r="F121" s="1">
        <v>4</v>
      </c>
      <c r="G121" t="s">
        <v>4</v>
      </c>
      <c r="H121" t="s">
        <v>5</v>
      </c>
      <c r="I121" s="2">
        <v>2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2</v>
      </c>
      <c r="U121" s="2">
        <v>2</v>
      </c>
    </row>
    <row r="122" spans="1:21" x14ac:dyDescent="0.25">
      <c r="A122" t="s">
        <v>15</v>
      </c>
      <c r="B122" t="s">
        <v>15</v>
      </c>
      <c r="C122" t="s">
        <v>151</v>
      </c>
      <c r="D122" t="s">
        <v>149</v>
      </c>
      <c r="E122" t="s">
        <v>158</v>
      </c>
      <c r="F122" s="1">
        <v>4</v>
      </c>
      <c r="G122" t="s">
        <v>4</v>
      </c>
      <c r="H122" t="s">
        <v>5</v>
      </c>
      <c r="I122" s="2">
        <v>0</v>
      </c>
      <c r="J122" s="2">
        <v>0</v>
      </c>
      <c r="K122" s="2">
        <v>1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1</v>
      </c>
      <c r="U122" s="2">
        <v>1</v>
      </c>
    </row>
    <row r="123" spans="1:21" x14ac:dyDescent="0.25">
      <c r="A123" t="s">
        <v>16</v>
      </c>
      <c r="B123" t="s">
        <v>16</v>
      </c>
      <c r="C123" t="s">
        <v>151</v>
      </c>
      <c r="D123" t="s">
        <v>149</v>
      </c>
      <c r="E123" t="s">
        <v>150</v>
      </c>
      <c r="F123" s="1">
        <v>4</v>
      </c>
      <c r="G123" t="s">
        <v>4</v>
      </c>
      <c r="H123" t="s">
        <v>5</v>
      </c>
      <c r="I123" s="2">
        <v>9</v>
      </c>
      <c r="J123" s="2">
        <v>10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20</v>
      </c>
      <c r="U123" s="2">
        <v>20</v>
      </c>
    </row>
    <row r="124" spans="1:21" x14ac:dyDescent="0.25">
      <c r="I124" s="2">
        <f>AVERAGE(I3:I123)</f>
        <v>6.1652892561983474</v>
      </c>
      <c r="J124" s="2">
        <f t="shared" ref="J124:U124" si="0">AVERAGE(J3:J123)</f>
        <v>5</v>
      </c>
      <c r="K124" s="2">
        <f t="shared" si="0"/>
        <v>2.6280991735537191</v>
      </c>
      <c r="L124" s="2">
        <f t="shared" si="0"/>
        <v>0.43801652892561982</v>
      </c>
      <c r="M124" s="2">
        <f t="shared" si="0"/>
        <v>0.5950413223140496</v>
      </c>
      <c r="N124" s="2">
        <f t="shared" si="0"/>
        <v>0.90909090909090906</v>
      </c>
      <c r="O124" s="2">
        <f t="shared" si="0"/>
        <v>0</v>
      </c>
      <c r="P124" s="2">
        <f t="shared" si="0"/>
        <v>0</v>
      </c>
      <c r="Q124" s="2">
        <f t="shared" si="0"/>
        <v>0</v>
      </c>
      <c r="R124" s="2">
        <f t="shared" si="0"/>
        <v>7.43801652892562E-2</v>
      </c>
      <c r="S124" s="2">
        <f t="shared" si="0"/>
        <v>0</v>
      </c>
      <c r="T124" s="2">
        <f t="shared" si="0"/>
        <v>10.578512396694215</v>
      </c>
      <c r="U124" s="2">
        <f t="shared" si="0"/>
        <v>16.165289256198346</v>
      </c>
    </row>
  </sheetData>
  <mergeCells count="11">
    <mergeCell ref="G1:G2"/>
    <mergeCell ref="H1:H2"/>
    <mergeCell ref="I1:S1"/>
    <mergeCell ref="T1:T2"/>
    <mergeCell ref="U1:U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"/>
  <sheetViews>
    <sheetView topLeftCell="E1" workbookViewId="0">
      <selection activeCell="I8" sqref="I8:N8"/>
    </sheetView>
  </sheetViews>
  <sheetFormatPr defaultRowHeight="15" x14ac:dyDescent="0.25"/>
  <sheetData>
    <row r="1" spans="1:29" x14ac:dyDescent="0.25">
      <c r="A1" s="5" t="s">
        <v>159</v>
      </c>
      <c r="B1" s="5" t="s">
        <v>160</v>
      </c>
      <c r="C1" s="5" t="s">
        <v>161</v>
      </c>
      <c r="D1" s="5" t="s">
        <v>162</v>
      </c>
      <c r="E1" s="5" t="s">
        <v>163</v>
      </c>
      <c r="F1" s="5" t="s">
        <v>164</v>
      </c>
      <c r="G1" s="5" t="s">
        <v>165</v>
      </c>
      <c r="H1" s="5" t="s">
        <v>166</v>
      </c>
      <c r="I1" s="6" t="s">
        <v>167</v>
      </c>
      <c r="J1" s="7"/>
      <c r="K1" s="7"/>
      <c r="L1" s="7"/>
      <c r="M1" s="7"/>
      <c r="N1" s="7"/>
      <c r="O1" s="7"/>
      <c r="P1" s="7"/>
      <c r="Q1" s="7"/>
      <c r="R1" s="7"/>
      <c r="S1" s="8"/>
      <c r="T1" s="9" t="s">
        <v>168</v>
      </c>
      <c r="U1" s="11" t="s">
        <v>169</v>
      </c>
    </row>
    <row r="2" spans="1:29" x14ac:dyDescent="0.25">
      <c r="A2" s="5"/>
      <c r="B2" s="5"/>
      <c r="C2" s="5"/>
      <c r="D2" s="5"/>
      <c r="E2" s="5"/>
      <c r="F2" s="5"/>
      <c r="G2" s="5"/>
      <c r="H2" s="5"/>
      <c r="I2" s="4" t="s">
        <v>170</v>
      </c>
      <c r="J2" s="4" t="s">
        <v>171</v>
      </c>
      <c r="K2" s="4" t="s">
        <v>172</v>
      </c>
      <c r="L2" s="4" t="s">
        <v>173</v>
      </c>
      <c r="M2" s="4" t="s">
        <v>174</v>
      </c>
      <c r="N2" s="4" t="s">
        <v>175</v>
      </c>
      <c r="O2" s="4" t="s">
        <v>176</v>
      </c>
      <c r="P2" s="4" t="s">
        <v>177</v>
      </c>
      <c r="Q2" s="4" t="s">
        <v>178</v>
      </c>
      <c r="R2" s="4" t="s">
        <v>179</v>
      </c>
      <c r="S2" s="4" t="s">
        <v>180</v>
      </c>
      <c r="T2" s="10"/>
      <c r="U2" s="11"/>
      <c r="W2" t="s">
        <v>194</v>
      </c>
      <c r="X2" t="s">
        <v>195</v>
      </c>
      <c r="Y2" t="s">
        <v>196</v>
      </c>
      <c r="Z2" t="s">
        <v>197</v>
      </c>
      <c r="AA2" t="s">
        <v>198</v>
      </c>
      <c r="AB2" t="s">
        <v>200</v>
      </c>
      <c r="AC2" t="s">
        <v>201</v>
      </c>
    </row>
    <row r="3" spans="1:29" x14ac:dyDescent="0.25">
      <c r="A3" t="s">
        <v>0</v>
      </c>
      <c r="B3" t="s">
        <v>0</v>
      </c>
      <c r="C3" t="s">
        <v>131</v>
      </c>
      <c r="D3" t="s">
        <v>132</v>
      </c>
      <c r="E3" t="s">
        <v>133</v>
      </c>
      <c r="F3" s="1">
        <v>4</v>
      </c>
      <c r="G3" t="s">
        <v>4</v>
      </c>
      <c r="H3" t="s">
        <v>20</v>
      </c>
      <c r="I3" s="2">
        <v>9</v>
      </c>
      <c r="J3" s="2">
        <v>5</v>
      </c>
      <c r="K3" s="2">
        <v>1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15</v>
      </c>
      <c r="U3" s="2">
        <v>15</v>
      </c>
    </row>
    <row r="4" spans="1:29" x14ac:dyDescent="0.25">
      <c r="A4" t="s">
        <v>7</v>
      </c>
      <c r="B4" t="s">
        <v>7</v>
      </c>
      <c r="C4" t="s">
        <v>131</v>
      </c>
      <c r="D4" t="s">
        <v>132</v>
      </c>
      <c r="E4" t="s">
        <v>133</v>
      </c>
      <c r="F4" s="1">
        <v>4</v>
      </c>
      <c r="G4" t="s">
        <v>4</v>
      </c>
      <c r="H4" t="s">
        <v>5</v>
      </c>
      <c r="I4" s="2">
        <v>5</v>
      </c>
      <c r="J4" s="2">
        <v>9</v>
      </c>
      <c r="K4" s="2">
        <v>7</v>
      </c>
      <c r="L4" s="2">
        <v>0</v>
      </c>
      <c r="M4" s="2">
        <v>1</v>
      </c>
      <c r="N4" s="2">
        <v>1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22</v>
      </c>
      <c r="U4" s="2">
        <v>23</v>
      </c>
    </row>
    <row r="5" spans="1:29" x14ac:dyDescent="0.25">
      <c r="A5" t="s">
        <v>12</v>
      </c>
      <c r="B5" t="s">
        <v>12</v>
      </c>
      <c r="C5" t="s">
        <v>131</v>
      </c>
      <c r="D5" t="s">
        <v>132</v>
      </c>
      <c r="E5" t="s">
        <v>133</v>
      </c>
      <c r="F5" s="1">
        <v>4</v>
      </c>
      <c r="G5" t="s">
        <v>4</v>
      </c>
      <c r="H5" t="s">
        <v>20</v>
      </c>
      <c r="I5" s="2">
        <v>5</v>
      </c>
      <c r="J5" s="2">
        <v>14</v>
      </c>
      <c r="K5" s="2">
        <v>2</v>
      </c>
      <c r="L5" s="2">
        <v>0</v>
      </c>
      <c r="M5" s="2">
        <v>1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21</v>
      </c>
      <c r="U5" s="2">
        <v>22</v>
      </c>
    </row>
    <row r="6" spans="1:29" x14ac:dyDescent="0.25">
      <c r="A6" t="s">
        <v>15</v>
      </c>
      <c r="B6" t="s">
        <v>15</v>
      </c>
      <c r="C6" t="s">
        <v>131</v>
      </c>
      <c r="D6" t="s">
        <v>132</v>
      </c>
      <c r="E6" t="s">
        <v>133</v>
      </c>
      <c r="F6" s="1">
        <v>4</v>
      </c>
      <c r="G6" t="s">
        <v>4</v>
      </c>
      <c r="H6" t="s">
        <v>5</v>
      </c>
      <c r="I6" s="2">
        <v>5</v>
      </c>
      <c r="J6" s="2">
        <v>13</v>
      </c>
      <c r="K6" s="2">
        <v>6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24</v>
      </c>
      <c r="U6" s="2">
        <v>24</v>
      </c>
    </row>
    <row r="7" spans="1:29" x14ac:dyDescent="0.25">
      <c r="I7" s="2">
        <f>SUM(I3:I6)</f>
        <v>24</v>
      </c>
      <c r="J7" s="2">
        <f t="shared" ref="J7:O7" si="0">SUM(J3:J6)</f>
        <v>41</v>
      </c>
      <c r="K7" s="2">
        <f t="shared" si="0"/>
        <v>16</v>
      </c>
      <c r="L7" s="2">
        <f t="shared" si="0"/>
        <v>0</v>
      </c>
      <c r="M7" s="2">
        <f t="shared" si="0"/>
        <v>2</v>
      </c>
      <c r="N7" s="2">
        <f t="shared" si="0"/>
        <v>1</v>
      </c>
      <c r="O7" s="2">
        <f t="shared" si="0"/>
        <v>0</v>
      </c>
      <c r="P7" s="2">
        <f t="shared" ref="P7" si="1">SUM(P3:P6)</f>
        <v>0</v>
      </c>
      <c r="Q7" s="2">
        <f t="shared" ref="Q7" si="2">SUM(Q3:Q6)</f>
        <v>0</v>
      </c>
      <c r="R7" s="2">
        <f t="shared" ref="R7" si="3">SUM(R3:R6)</f>
        <v>0</v>
      </c>
      <c r="S7" s="2">
        <f t="shared" ref="S7" si="4">SUM(S3:S6)</f>
        <v>0</v>
      </c>
      <c r="T7" s="2">
        <f t="shared" ref="T7" si="5">SUM(T3:T6)</f>
        <v>82</v>
      </c>
      <c r="U7" s="2">
        <f t="shared" ref="U7" si="6">SUM(U3:U6)</f>
        <v>84</v>
      </c>
    </row>
    <row r="8" spans="1:29" x14ac:dyDescent="0.25">
      <c r="I8">
        <f>ROUND(I7/84*100,0)</f>
        <v>29</v>
      </c>
      <c r="J8">
        <f t="shared" ref="J8:P8" si="7">ROUND(J7/84*100,0)</f>
        <v>49</v>
      </c>
      <c r="K8">
        <f t="shared" si="7"/>
        <v>19</v>
      </c>
      <c r="L8">
        <f t="shared" si="7"/>
        <v>0</v>
      </c>
      <c r="M8">
        <f t="shared" si="7"/>
        <v>2</v>
      </c>
      <c r="N8">
        <f t="shared" si="7"/>
        <v>1</v>
      </c>
      <c r="O8">
        <f t="shared" si="7"/>
        <v>0</v>
      </c>
      <c r="P8">
        <f t="shared" si="7"/>
        <v>0</v>
      </c>
    </row>
  </sheetData>
  <mergeCells count="11">
    <mergeCell ref="T1:T2"/>
    <mergeCell ref="U1:U2"/>
    <mergeCell ref="A1:A2"/>
    <mergeCell ref="B1:B2"/>
    <mergeCell ref="C1:C2"/>
    <mergeCell ref="D1:D2"/>
    <mergeCell ref="E1:E2"/>
    <mergeCell ref="F1:F2"/>
    <mergeCell ref="G1:G2"/>
    <mergeCell ref="H1:H2"/>
    <mergeCell ref="I1:S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topLeftCell="G1" workbookViewId="0">
      <selection activeCell="I11" sqref="I11:Q11"/>
    </sheetView>
  </sheetViews>
  <sheetFormatPr defaultRowHeight="15" x14ac:dyDescent="0.25"/>
  <sheetData>
    <row r="1" spans="1:27" x14ac:dyDescent="0.25">
      <c r="B1" s="5" t="s">
        <v>162</v>
      </c>
      <c r="C1" s="5" t="s">
        <v>163</v>
      </c>
      <c r="D1" s="5" t="s">
        <v>164</v>
      </c>
      <c r="E1" s="5" t="s">
        <v>165</v>
      </c>
      <c r="F1" s="5" t="s">
        <v>166</v>
      </c>
      <c r="G1" s="6" t="s">
        <v>167</v>
      </c>
      <c r="H1" s="7"/>
      <c r="I1" s="7"/>
      <c r="J1" s="7"/>
      <c r="K1" s="7"/>
      <c r="L1" s="7"/>
      <c r="M1" s="7"/>
      <c r="N1" s="7"/>
      <c r="O1" s="7"/>
      <c r="P1" s="7"/>
      <c r="Q1" s="8"/>
      <c r="T1" s="9" t="s">
        <v>168</v>
      </c>
      <c r="U1" s="11" t="s">
        <v>169</v>
      </c>
    </row>
    <row r="2" spans="1:27" ht="15" customHeight="1" x14ac:dyDescent="0.25">
      <c r="B2" s="5"/>
      <c r="C2" s="5"/>
      <c r="D2" s="5"/>
      <c r="E2" s="5"/>
      <c r="F2" s="5"/>
      <c r="I2" s="4" t="s">
        <v>170</v>
      </c>
      <c r="J2" s="4" t="s">
        <v>171</v>
      </c>
      <c r="K2" s="4" t="s">
        <v>172</v>
      </c>
      <c r="L2" s="4" t="s">
        <v>173</v>
      </c>
      <c r="M2" s="4" t="s">
        <v>174</v>
      </c>
      <c r="N2" s="4" t="s">
        <v>175</v>
      </c>
      <c r="O2" s="4" t="s">
        <v>176</v>
      </c>
      <c r="P2" s="4" t="s">
        <v>177</v>
      </c>
      <c r="Q2" s="4" t="s">
        <v>178</v>
      </c>
      <c r="R2" s="4" t="s">
        <v>179</v>
      </c>
      <c r="S2" s="4" t="s">
        <v>180</v>
      </c>
      <c r="T2" s="10"/>
      <c r="U2" s="11"/>
      <c r="V2" t="s">
        <v>194</v>
      </c>
      <c r="W2" t="s">
        <v>195</v>
      </c>
      <c r="X2" t="s">
        <v>196</v>
      </c>
      <c r="Y2" t="s">
        <v>197</v>
      </c>
      <c r="Z2" t="s">
        <v>198</v>
      </c>
      <c r="AA2" t="s">
        <v>175</v>
      </c>
    </row>
    <row r="3" spans="1:27" ht="13.5" customHeight="1" x14ac:dyDescent="0.25">
      <c r="A3" t="s">
        <v>6</v>
      </c>
      <c r="B3" t="s">
        <v>6</v>
      </c>
      <c r="C3" t="s">
        <v>151</v>
      </c>
      <c r="D3" t="s">
        <v>149</v>
      </c>
      <c r="E3" t="s">
        <v>150</v>
      </c>
      <c r="F3" s="1">
        <v>4</v>
      </c>
      <c r="G3" t="s">
        <v>4</v>
      </c>
      <c r="H3" t="s">
        <v>20</v>
      </c>
      <c r="I3" s="2">
        <v>7</v>
      </c>
      <c r="J3" s="2">
        <v>4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11</v>
      </c>
      <c r="U3" s="2">
        <v>11</v>
      </c>
    </row>
    <row r="4" spans="1:27" ht="13.5" customHeight="1" x14ac:dyDescent="0.25">
      <c r="A4" t="s">
        <v>9</v>
      </c>
      <c r="B4" t="s">
        <v>9</v>
      </c>
      <c r="C4" t="s">
        <v>151</v>
      </c>
      <c r="D4" t="s">
        <v>149</v>
      </c>
      <c r="E4" t="s">
        <v>150</v>
      </c>
      <c r="F4" s="1">
        <v>4</v>
      </c>
      <c r="G4" t="s">
        <v>4</v>
      </c>
      <c r="H4" t="s">
        <v>20</v>
      </c>
      <c r="I4" s="2">
        <v>15</v>
      </c>
      <c r="J4" s="2">
        <v>3</v>
      </c>
      <c r="K4" s="2">
        <v>4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22</v>
      </c>
      <c r="U4" s="2">
        <v>22</v>
      </c>
    </row>
    <row r="5" spans="1:27" ht="13.5" customHeight="1" x14ac:dyDescent="0.25">
      <c r="A5" t="s">
        <v>36</v>
      </c>
      <c r="B5" t="s">
        <v>36</v>
      </c>
      <c r="C5" t="s">
        <v>152</v>
      </c>
      <c r="D5" t="s">
        <v>149</v>
      </c>
      <c r="E5" t="s">
        <v>153</v>
      </c>
      <c r="F5" s="1">
        <v>4</v>
      </c>
      <c r="G5" t="s">
        <v>4</v>
      </c>
      <c r="H5" t="s">
        <v>5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1</v>
      </c>
      <c r="S5" s="2">
        <v>0</v>
      </c>
      <c r="T5" s="2">
        <v>1</v>
      </c>
      <c r="U5" s="2">
        <v>1</v>
      </c>
    </row>
    <row r="6" spans="1:27" ht="13.5" customHeight="1" x14ac:dyDescent="0.25">
      <c r="A6" t="s">
        <v>12</v>
      </c>
      <c r="B6" t="s">
        <v>12</v>
      </c>
      <c r="C6" t="s">
        <v>154</v>
      </c>
      <c r="D6" t="s">
        <v>149</v>
      </c>
      <c r="E6" t="s">
        <v>150</v>
      </c>
      <c r="F6" s="1">
        <v>4</v>
      </c>
      <c r="G6" t="s">
        <v>4</v>
      </c>
      <c r="H6" t="s">
        <v>20</v>
      </c>
      <c r="I6" s="2">
        <v>2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2</v>
      </c>
      <c r="U6" s="2">
        <v>2</v>
      </c>
    </row>
    <row r="7" spans="1:27" ht="13.5" customHeight="1" x14ac:dyDescent="0.25">
      <c r="A7" t="s">
        <v>14</v>
      </c>
      <c r="B7" t="s">
        <v>14</v>
      </c>
      <c r="C7" t="s">
        <v>151</v>
      </c>
      <c r="D7" t="s">
        <v>149</v>
      </c>
      <c r="E7" t="s">
        <v>150</v>
      </c>
      <c r="F7" s="1">
        <v>4</v>
      </c>
      <c r="G7" t="s">
        <v>4</v>
      </c>
      <c r="H7" t="s">
        <v>20</v>
      </c>
      <c r="I7" s="2">
        <v>7</v>
      </c>
      <c r="J7" s="2">
        <v>9</v>
      </c>
      <c r="K7" s="2">
        <v>2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17</v>
      </c>
      <c r="U7" s="2">
        <v>18</v>
      </c>
    </row>
    <row r="8" spans="1:27" ht="13.5" customHeight="1" x14ac:dyDescent="0.25">
      <c r="A8" t="s">
        <v>15</v>
      </c>
      <c r="B8" t="s">
        <v>15</v>
      </c>
      <c r="C8" t="s">
        <v>148</v>
      </c>
      <c r="D8" t="s">
        <v>149</v>
      </c>
      <c r="E8" t="s">
        <v>157</v>
      </c>
      <c r="F8" s="1">
        <v>4</v>
      </c>
      <c r="G8" t="s">
        <v>4</v>
      </c>
      <c r="H8" t="s">
        <v>5</v>
      </c>
      <c r="I8" s="2">
        <v>2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2</v>
      </c>
      <c r="U8" s="2">
        <v>2</v>
      </c>
    </row>
    <row r="9" spans="1:27" ht="13.5" customHeight="1" x14ac:dyDescent="0.25">
      <c r="A9" t="s">
        <v>16</v>
      </c>
      <c r="B9" t="s">
        <v>16</v>
      </c>
      <c r="C9" t="s">
        <v>151</v>
      </c>
      <c r="D9" t="s">
        <v>149</v>
      </c>
      <c r="E9" t="s">
        <v>150</v>
      </c>
      <c r="F9" s="1">
        <v>4</v>
      </c>
      <c r="G9" t="s">
        <v>4</v>
      </c>
      <c r="H9" t="s">
        <v>5</v>
      </c>
      <c r="I9" s="2">
        <v>9</v>
      </c>
      <c r="J9" s="2">
        <v>10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20</v>
      </c>
      <c r="U9" s="2">
        <v>20</v>
      </c>
    </row>
    <row r="10" spans="1:27" x14ac:dyDescent="0.25">
      <c r="I10" s="2">
        <f>SUM(I3:I8)</f>
        <v>33</v>
      </c>
      <c r="J10" s="2">
        <f t="shared" ref="J10:P10" si="0">SUM(J3:J8)</f>
        <v>16</v>
      </c>
      <c r="K10" s="2">
        <f t="shared" si="0"/>
        <v>6</v>
      </c>
      <c r="L10" s="2">
        <f t="shared" si="0"/>
        <v>0</v>
      </c>
      <c r="M10" s="2">
        <f t="shared" si="0"/>
        <v>0</v>
      </c>
      <c r="N10" s="2">
        <f t="shared" si="0"/>
        <v>0</v>
      </c>
      <c r="O10" s="2">
        <f t="shared" si="0"/>
        <v>0</v>
      </c>
      <c r="P10" s="2">
        <f t="shared" si="0"/>
        <v>0</v>
      </c>
      <c r="U10" s="2">
        <f>SUM(U3:U9)</f>
        <v>76</v>
      </c>
    </row>
    <row r="11" spans="1:27" x14ac:dyDescent="0.25">
      <c r="I11">
        <f>ROUND(I10/76*100,0)</f>
        <v>43</v>
      </c>
      <c r="J11">
        <f t="shared" ref="J11:Q11" si="1">ROUND(J10/76*100,0)</f>
        <v>21</v>
      </c>
      <c r="K11">
        <f t="shared" si="1"/>
        <v>8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</row>
  </sheetData>
  <mergeCells count="8">
    <mergeCell ref="T1:T2"/>
    <mergeCell ref="U1:U2"/>
    <mergeCell ref="B1:B2"/>
    <mergeCell ref="C1:C2"/>
    <mergeCell ref="D1:D2"/>
    <mergeCell ref="E1:E2"/>
    <mergeCell ref="F1:F2"/>
    <mergeCell ref="G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topLeftCell="E1" workbookViewId="0">
      <selection activeCell="I17" sqref="I17"/>
    </sheetView>
  </sheetViews>
  <sheetFormatPr defaultRowHeight="15" x14ac:dyDescent="0.25"/>
  <sheetData>
    <row r="1" spans="1:21" x14ac:dyDescent="0.25">
      <c r="A1" s="5" t="s">
        <v>159</v>
      </c>
      <c r="B1" s="5" t="s">
        <v>160</v>
      </c>
      <c r="C1" s="5" t="s">
        <v>161</v>
      </c>
      <c r="D1" s="5" t="s">
        <v>162</v>
      </c>
      <c r="E1" s="5" t="s">
        <v>163</v>
      </c>
      <c r="F1" s="5" t="s">
        <v>164</v>
      </c>
      <c r="G1" s="5" t="s">
        <v>165</v>
      </c>
      <c r="H1" s="5" t="s">
        <v>166</v>
      </c>
      <c r="I1" s="6" t="s">
        <v>167</v>
      </c>
      <c r="J1" s="7"/>
      <c r="K1" s="7"/>
      <c r="L1" s="7"/>
      <c r="M1" s="7"/>
      <c r="N1" s="7"/>
      <c r="O1" s="7"/>
      <c r="P1" s="7"/>
      <c r="Q1" s="7"/>
      <c r="R1" s="7"/>
      <c r="S1" s="8"/>
      <c r="T1" s="9" t="s">
        <v>168</v>
      </c>
      <c r="U1" s="11" t="s">
        <v>169</v>
      </c>
    </row>
    <row r="2" spans="1:21" x14ac:dyDescent="0.25">
      <c r="A2" s="5"/>
      <c r="B2" s="5"/>
      <c r="C2" s="5"/>
      <c r="D2" s="5"/>
      <c r="E2" s="5"/>
      <c r="F2" s="5"/>
      <c r="G2" s="5"/>
      <c r="H2" s="5"/>
      <c r="I2" s="4" t="s">
        <v>170</v>
      </c>
      <c r="J2" s="4" t="s">
        <v>171</v>
      </c>
      <c r="K2" s="4" t="s">
        <v>172</v>
      </c>
      <c r="L2" s="4" t="s">
        <v>173</v>
      </c>
      <c r="M2" s="4" t="s">
        <v>174</v>
      </c>
      <c r="N2" s="4" t="s">
        <v>175</v>
      </c>
      <c r="O2" s="4" t="s">
        <v>176</v>
      </c>
      <c r="P2" s="4" t="s">
        <v>177</v>
      </c>
      <c r="Q2" s="4" t="s">
        <v>178</v>
      </c>
      <c r="R2" s="4" t="s">
        <v>179</v>
      </c>
      <c r="S2" s="4" t="s">
        <v>180</v>
      </c>
      <c r="T2" s="10"/>
      <c r="U2" s="11"/>
    </row>
    <row r="3" spans="1:21" s="15" customFormat="1" x14ac:dyDescent="0.25">
      <c r="A3" s="15" t="s">
        <v>0</v>
      </c>
      <c r="B3" s="15" t="s">
        <v>0</v>
      </c>
      <c r="C3" s="15" t="s">
        <v>45</v>
      </c>
      <c r="D3" s="15" t="s">
        <v>46</v>
      </c>
      <c r="E3" s="15" t="s">
        <v>47</v>
      </c>
      <c r="F3" s="16">
        <v>4</v>
      </c>
      <c r="G3" s="15" t="s">
        <v>4</v>
      </c>
      <c r="H3" s="15" t="s">
        <v>48</v>
      </c>
      <c r="I3" s="17">
        <v>16</v>
      </c>
      <c r="J3" s="17">
        <v>6</v>
      </c>
      <c r="K3" s="17">
        <v>4</v>
      </c>
      <c r="L3" s="17">
        <v>0</v>
      </c>
      <c r="M3" s="17">
        <v>2</v>
      </c>
      <c r="N3" s="17">
        <v>2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25</v>
      </c>
      <c r="U3" s="17">
        <v>30</v>
      </c>
    </row>
    <row r="4" spans="1:21" s="15" customFormat="1" x14ac:dyDescent="0.25">
      <c r="A4" s="15" t="s">
        <v>7</v>
      </c>
      <c r="B4" s="15" t="s">
        <v>7</v>
      </c>
      <c r="C4" s="15" t="s">
        <v>45</v>
      </c>
      <c r="D4" s="15" t="s">
        <v>46</v>
      </c>
      <c r="E4" s="15" t="s">
        <v>47</v>
      </c>
      <c r="F4" s="16">
        <v>4</v>
      </c>
      <c r="G4" s="15" t="s">
        <v>4</v>
      </c>
      <c r="H4" s="15" t="s">
        <v>5</v>
      </c>
      <c r="I4" s="17">
        <v>9</v>
      </c>
      <c r="J4" s="17">
        <v>8</v>
      </c>
      <c r="K4" s="17">
        <v>3</v>
      </c>
      <c r="L4" s="17">
        <v>0</v>
      </c>
      <c r="M4" s="17">
        <v>0</v>
      </c>
      <c r="N4" s="17">
        <v>1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21</v>
      </c>
      <c r="U4" s="17">
        <v>21</v>
      </c>
    </row>
    <row r="5" spans="1:21" s="15" customFormat="1" x14ac:dyDescent="0.25">
      <c r="A5" s="15" t="s">
        <v>12</v>
      </c>
      <c r="B5" s="15" t="s">
        <v>12</v>
      </c>
      <c r="C5" s="15" t="s">
        <v>45</v>
      </c>
      <c r="D5" s="15" t="s">
        <v>46</v>
      </c>
      <c r="E5" s="15" t="s">
        <v>47</v>
      </c>
      <c r="F5" s="16">
        <v>4</v>
      </c>
      <c r="G5" s="15" t="s">
        <v>4</v>
      </c>
      <c r="H5" s="15" t="s">
        <v>5</v>
      </c>
      <c r="I5" s="17">
        <v>8</v>
      </c>
      <c r="J5" s="17">
        <v>11</v>
      </c>
      <c r="K5" s="17">
        <v>5</v>
      </c>
      <c r="L5" s="17">
        <v>2</v>
      </c>
      <c r="M5" s="17">
        <v>1</v>
      </c>
      <c r="N5" s="17">
        <v>3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21</v>
      </c>
      <c r="U5" s="17">
        <v>30</v>
      </c>
    </row>
    <row r="6" spans="1:21" s="15" customFormat="1" x14ac:dyDescent="0.25">
      <c r="A6" s="15" t="s">
        <v>15</v>
      </c>
      <c r="B6" s="15" t="s">
        <v>15</v>
      </c>
      <c r="C6" s="15" t="s">
        <v>45</v>
      </c>
      <c r="D6" s="15" t="s">
        <v>46</v>
      </c>
      <c r="E6" s="15" t="s">
        <v>47</v>
      </c>
      <c r="F6" s="16">
        <v>4</v>
      </c>
      <c r="G6" s="15" t="s">
        <v>4</v>
      </c>
      <c r="H6" s="15" t="s">
        <v>5</v>
      </c>
      <c r="I6" s="17">
        <v>7</v>
      </c>
      <c r="J6" s="17">
        <v>7</v>
      </c>
      <c r="K6" s="17">
        <v>9</v>
      </c>
      <c r="L6" s="17">
        <v>1</v>
      </c>
      <c r="M6" s="17">
        <v>2</v>
      </c>
      <c r="N6" s="17">
        <v>1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22</v>
      </c>
      <c r="U6" s="17">
        <v>27</v>
      </c>
    </row>
    <row r="7" spans="1:21" x14ac:dyDescent="0.25">
      <c r="I7" s="2">
        <f>SUM(I3:I6)</f>
        <v>40</v>
      </c>
      <c r="J7" s="2">
        <f t="shared" ref="J7:M7" si="0">SUM(J3:J6)</f>
        <v>32</v>
      </c>
      <c r="K7" s="2">
        <f t="shared" si="0"/>
        <v>21</v>
      </c>
      <c r="L7" s="2">
        <f t="shared" si="0"/>
        <v>3</v>
      </c>
      <c r="M7" s="2">
        <f t="shared" si="0"/>
        <v>5</v>
      </c>
      <c r="N7" s="2">
        <f t="shared" ref="N7" si="1">SUM(N3:N6)</f>
        <v>7</v>
      </c>
      <c r="O7" s="2">
        <f t="shared" ref="O7" si="2">SUM(O3:O6)</f>
        <v>0</v>
      </c>
      <c r="P7" s="2">
        <f t="shared" ref="P7" si="3">SUM(P3:P6)</f>
        <v>0</v>
      </c>
      <c r="Q7" s="2">
        <f t="shared" ref="Q7" si="4">SUM(Q3:Q6)</f>
        <v>0</v>
      </c>
      <c r="R7" s="2">
        <f t="shared" ref="R7" si="5">SUM(R3:R6)</f>
        <v>0</v>
      </c>
      <c r="S7" s="2">
        <f t="shared" ref="S7" si="6">SUM(S3:S6)</f>
        <v>0</v>
      </c>
      <c r="T7" s="2">
        <f t="shared" ref="T7" si="7">SUM(T3:T6)</f>
        <v>89</v>
      </c>
      <c r="U7" s="2">
        <f t="shared" ref="U7" si="8">SUM(U3:U6)</f>
        <v>108</v>
      </c>
    </row>
    <row r="8" spans="1:21" x14ac:dyDescent="0.25">
      <c r="I8">
        <f>ROUND(I7/108*100,0)</f>
        <v>37</v>
      </c>
      <c r="J8">
        <f t="shared" ref="J8:S8" si="9">ROUND(J7/108*100,0)</f>
        <v>30</v>
      </c>
      <c r="K8">
        <f t="shared" si="9"/>
        <v>19</v>
      </c>
      <c r="L8">
        <f t="shared" si="9"/>
        <v>3</v>
      </c>
      <c r="M8">
        <f t="shared" si="9"/>
        <v>5</v>
      </c>
      <c r="N8">
        <f t="shared" si="9"/>
        <v>6</v>
      </c>
      <c r="O8">
        <f t="shared" si="9"/>
        <v>0</v>
      </c>
      <c r="P8">
        <f t="shared" si="9"/>
        <v>0</v>
      </c>
      <c r="Q8">
        <f t="shared" si="9"/>
        <v>0</v>
      </c>
      <c r="R8">
        <f t="shared" si="9"/>
        <v>0</v>
      </c>
      <c r="S8">
        <f t="shared" si="9"/>
        <v>0</v>
      </c>
    </row>
  </sheetData>
  <mergeCells count="11">
    <mergeCell ref="G1:G2"/>
    <mergeCell ref="H1:H2"/>
    <mergeCell ref="I1:S1"/>
    <mergeCell ref="T1:T2"/>
    <mergeCell ref="U1:U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sqref="A1:D10"/>
    </sheetView>
  </sheetViews>
  <sheetFormatPr defaultRowHeight="15" x14ac:dyDescent="0.25"/>
  <cols>
    <col min="1" max="1" width="13.140625" customWidth="1"/>
  </cols>
  <sheetData>
    <row r="1" spans="1:7" ht="16.5" thickBot="1" x14ac:dyDescent="0.3">
      <c r="A1" s="27"/>
      <c r="B1" s="28" t="s">
        <v>170</v>
      </c>
      <c r="C1" s="28" t="s">
        <v>171</v>
      </c>
      <c r="D1" s="28" t="s">
        <v>172</v>
      </c>
      <c r="E1" s="28" t="s">
        <v>173</v>
      </c>
      <c r="F1" s="28" t="s">
        <v>174</v>
      </c>
      <c r="G1" s="28" t="s">
        <v>175</v>
      </c>
    </row>
    <row r="2" spans="1:7" ht="16.5" hidden="1" thickBot="1" x14ac:dyDescent="0.3">
      <c r="A2" s="29" t="s">
        <v>203</v>
      </c>
      <c r="B2" s="31">
        <v>52</v>
      </c>
      <c r="C2" s="31">
        <v>23</v>
      </c>
      <c r="D2" s="31">
        <v>11</v>
      </c>
      <c r="E2" s="31">
        <v>2</v>
      </c>
      <c r="F2" s="31">
        <v>5</v>
      </c>
      <c r="G2" s="31">
        <v>5</v>
      </c>
    </row>
    <row r="3" spans="1:7" ht="16.5" thickBot="1" x14ac:dyDescent="0.3">
      <c r="A3" s="29" t="s">
        <v>204</v>
      </c>
      <c r="B3" s="32">
        <v>30</v>
      </c>
      <c r="C3" s="32">
        <v>28</v>
      </c>
      <c r="D3" s="32">
        <v>16</v>
      </c>
      <c r="E3" s="32">
        <v>5</v>
      </c>
      <c r="F3" s="32">
        <v>9</v>
      </c>
      <c r="G3" s="32">
        <v>12</v>
      </c>
    </row>
    <row r="4" spans="1:7" ht="16.5" thickBot="1" x14ac:dyDescent="0.3">
      <c r="A4" s="29" t="s">
        <v>205</v>
      </c>
      <c r="B4" s="31">
        <v>37</v>
      </c>
      <c r="C4" s="31">
        <v>30</v>
      </c>
      <c r="D4" s="30">
        <v>19</v>
      </c>
      <c r="E4" s="31">
        <v>3</v>
      </c>
      <c r="F4" s="31">
        <v>5</v>
      </c>
      <c r="G4" s="31">
        <v>6</v>
      </c>
    </row>
    <row r="5" spans="1:7" ht="16.5" thickBot="1" x14ac:dyDescent="0.3">
      <c r="A5" s="29" t="s">
        <v>207</v>
      </c>
      <c r="B5" s="31">
        <v>36</v>
      </c>
      <c r="C5" s="31">
        <v>37</v>
      </c>
      <c r="D5" s="30">
        <v>16</v>
      </c>
      <c r="E5" s="31">
        <v>3</v>
      </c>
      <c r="F5" s="31">
        <v>7</v>
      </c>
      <c r="G5" s="31">
        <v>0</v>
      </c>
    </row>
    <row r="6" spans="1:7" ht="16.5" thickBot="1" x14ac:dyDescent="0.3">
      <c r="A6" s="29" t="s">
        <v>206</v>
      </c>
      <c r="B6" s="31">
        <v>23</v>
      </c>
      <c r="C6" s="31">
        <v>31</v>
      </c>
      <c r="D6" s="30">
        <v>22</v>
      </c>
      <c r="E6" s="31">
        <v>6</v>
      </c>
      <c r="F6" s="31">
        <v>4</v>
      </c>
      <c r="G6" s="31">
        <v>9</v>
      </c>
    </row>
    <row r="7" spans="1:7" ht="16.5" thickBot="1" x14ac:dyDescent="0.3">
      <c r="A7" s="29" t="s">
        <v>209</v>
      </c>
      <c r="B7" s="32">
        <v>30</v>
      </c>
      <c r="C7" s="32">
        <v>40</v>
      </c>
      <c r="D7" s="32">
        <v>20</v>
      </c>
      <c r="E7" s="32">
        <v>0</v>
      </c>
      <c r="F7" s="32">
        <v>0</v>
      </c>
      <c r="G7" s="32">
        <v>0</v>
      </c>
    </row>
    <row r="8" spans="1:7" ht="16.5" thickBot="1" x14ac:dyDescent="0.3">
      <c r="A8" s="29" t="s">
        <v>211</v>
      </c>
      <c r="B8" s="32">
        <v>29</v>
      </c>
      <c r="C8" s="32">
        <v>49</v>
      </c>
      <c r="D8" s="32">
        <v>19</v>
      </c>
      <c r="E8" s="32">
        <v>0</v>
      </c>
      <c r="F8" s="32">
        <v>2</v>
      </c>
      <c r="G8" s="32">
        <v>1</v>
      </c>
    </row>
    <row r="9" spans="1:7" ht="16.5" thickBot="1" x14ac:dyDescent="0.3">
      <c r="A9" s="29" t="s">
        <v>208</v>
      </c>
      <c r="B9" s="31">
        <v>42</v>
      </c>
      <c r="C9" s="31">
        <v>42</v>
      </c>
      <c r="D9" s="31">
        <v>11</v>
      </c>
      <c r="E9" s="31">
        <v>2</v>
      </c>
      <c r="F9" s="31">
        <v>2</v>
      </c>
      <c r="G9" s="31">
        <v>1</v>
      </c>
    </row>
    <row r="10" spans="1:7" ht="16.5" thickBot="1" x14ac:dyDescent="0.3">
      <c r="A10" s="27" t="s">
        <v>210</v>
      </c>
      <c r="B10" s="28">
        <v>43</v>
      </c>
      <c r="C10" s="28">
        <v>22</v>
      </c>
      <c r="D10" s="28">
        <v>8</v>
      </c>
      <c r="E10" s="28">
        <v>0</v>
      </c>
      <c r="F10" s="28">
        <v>0</v>
      </c>
      <c r="G10" s="28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selection activeCell="C13" sqref="C13"/>
    </sheetView>
  </sheetViews>
  <sheetFormatPr defaultRowHeight="15" x14ac:dyDescent="0.25"/>
  <sheetData>
    <row r="1" spans="1:21" x14ac:dyDescent="0.25">
      <c r="A1" s="5" t="s">
        <v>159</v>
      </c>
      <c r="B1" s="5" t="s">
        <v>160</v>
      </c>
      <c r="C1" s="5" t="s">
        <v>161</v>
      </c>
      <c r="D1" s="5" t="s">
        <v>162</v>
      </c>
      <c r="E1" s="5" t="s">
        <v>163</v>
      </c>
      <c r="F1" s="5" t="s">
        <v>164</v>
      </c>
      <c r="G1" s="5" t="s">
        <v>165</v>
      </c>
      <c r="H1" s="5" t="s">
        <v>166</v>
      </c>
      <c r="I1" s="6" t="s">
        <v>167</v>
      </c>
      <c r="J1" s="7"/>
      <c r="K1" s="7"/>
      <c r="L1" s="7"/>
      <c r="M1" s="7"/>
      <c r="N1" s="7"/>
      <c r="O1" s="7"/>
      <c r="P1" s="7"/>
      <c r="Q1" s="7"/>
      <c r="R1" s="7"/>
      <c r="S1" s="8"/>
      <c r="T1" s="9" t="s">
        <v>168</v>
      </c>
      <c r="U1" s="11" t="s">
        <v>169</v>
      </c>
    </row>
    <row r="2" spans="1:21" x14ac:dyDescent="0.25">
      <c r="A2" s="5"/>
      <c r="B2" s="5"/>
      <c r="C2" s="5"/>
      <c r="D2" s="5"/>
      <c r="E2" s="5"/>
      <c r="F2" s="5"/>
      <c r="G2" s="5"/>
      <c r="H2" s="5"/>
      <c r="I2" s="4" t="s">
        <v>170</v>
      </c>
      <c r="J2" s="4" t="s">
        <v>171</v>
      </c>
      <c r="K2" s="4" t="s">
        <v>172</v>
      </c>
      <c r="L2" s="4" t="s">
        <v>173</v>
      </c>
      <c r="M2" s="4" t="s">
        <v>174</v>
      </c>
      <c r="N2" s="4" t="s">
        <v>175</v>
      </c>
      <c r="O2" s="4" t="s">
        <v>176</v>
      </c>
      <c r="P2" s="4" t="s">
        <v>177</v>
      </c>
      <c r="Q2" s="4" t="s">
        <v>178</v>
      </c>
      <c r="R2" s="4" t="s">
        <v>179</v>
      </c>
      <c r="S2" s="4" t="s">
        <v>180</v>
      </c>
      <c r="T2" s="10"/>
      <c r="U2" s="11"/>
    </row>
    <row r="3" spans="1:21" x14ac:dyDescent="0.25">
      <c r="A3" t="s">
        <v>0</v>
      </c>
      <c r="B3" t="s">
        <v>0</v>
      </c>
      <c r="C3" t="s">
        <v>135</v>
      </c>
      <c r="D3" t="s">
        <v>136</v>
      </c>
      <c r="E3" t="s">
        <v>137</v>
      </c>
      <c r="F3" s="1">
        <v>4</v>
      </c>
      <c r="G3" t="s">
        <v>4</v>
      </c>
      <c r="H3" t="s">
        <v>61</v>
      </c>
      <c r="I3" s="2">
        <v>7</v>
      </c>
      <c r="J3" s="2">
        <v>6</v>
      </c>
      <c r="K3" s="2">
        <v>1</v>
      </c>
      <c r="L3" s="2">
        <v>0</v>
      </c>
      <c r="M3" s="2">
        <v>0</v>
      </c>
      <c r="N3" s="2">
        <v>1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14</v>
      </c>
      <c r="U3" s="2">
        <v>15</v>
      </c>
    </row>
    <row r="4" spans="1:21" x14ac:dyDescent="0.25">
      <c r="A4" t="s">
        <v>7</v>
      </c>
      <c r="B4" t="s">
        <v>7</v>
      </c>
      <c r="C4" t="s">
        <v>135</v>
      </c>
      <c r="D4" t="s">
        <v>136</v>
      </c>
      <c r="E4" t="s">
        <v>137</v>
      </c>
      <c r="F4" s="1">
        <v>4</v>
      </c>
      <c r="G4" t="s">
        <v>4</v>
      </c>
      <c r="H4" t="s">
        <v>61</v>
      </c>
      <c r="I4" s="2">
        <v>8</v>
      </c>
      <c r="J4" s="2">
        <v>15</v>
      </c>
      <c r="K4" s="2">
        <v>2</v>
      </c>
      <c r="L4" s="2">
        <v>1</v>
      </c>
      <c r="M4" s="2">
        <v>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27</v>
      </c>
      <c r="U4" s="2">
        <v>27</v>
      </c>
    </row>
    <row r="5" spans="1:21" x14ac:dyDescent="0.25">
      <c r="A5" t="s">
        <v>12</v>
      </c>
      <c r="B5" t="s">
        <v>12</v>
      </c>
      <c r="C5" t="s">
        <v>135</v>
      </c>
      <c r="D5" t="s">
        <v>136</v>
      </c>
      <c r="E5" t="s">
        <v>137</v>
      </c>
      <c r="F5" s="1">
        <v>4</v>
      </c>
      <c r="G5" t="s">
        <v>4</v>
      </c>
      <c r="H5" t="s">
        <v>61</v>
      </c>
      <c r="I5" s="2">
        <v>7</v>
      </c>
      <c r="J5" s="2">
        <v>10</v>
      </c>
      <c r="K5" s="2">
        <v>5</v>
      </c>
      <c r="L5" s="2">
        <v>0</v>
      </c>
      <c r="M5" s="2">
        <v>1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22</v>
      </c>
      <c r="U5" s="2">
        <v>23</v>
      </c>
    </row>
    <row r="6" spans="1:21" x14ac:dyDescent="0.25">
      <c r="A6" t="s">
        <v>15</v>
      </c>
      <c r="B6" t="s">
        <v>15</v>
      </c>
      <c r="C6" t="s">
        <v>135</v>
      </c>
      <c r="D6" t="s">
        <v>136</v>
      </c>
      <c r="E6" t="s">
        <v>137</v>
      </c>
      <c r="F6" s="1">
        <v>4</v>
      </c>
      <c r="G6" t="s">
        <v>4</v>
      </c>
      <c r="H6" t="s">
        <v>61</v>
      </c>
      <c r="I6" s="2">
        <v>18</v>
      </c>
      <c r="J6" s="2">
        <v>9</v>
      </c>
      <c r="K6" s="2">
        <v>2</v>
      </c>
      <c r="L6" s="2">
        <v>1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27</v>
      </c>
      <c r="U6" s="2">
        <v>30</v>
      </c>
    </row>
    <row r="8" spans="1:21" x14ac:dyDescent="0.25">
      <c r="H8" s="2">
        <f>SUM(I8:N8)</f>
        <v>95</v>
      </c>
      <c r="I8" s="2">
        <f>SUM(I3:I6)</f>
        <v>40</v>
      </c>
      <c r="J8" s="2">
        <f>SUM(J3:J6)</f>
        <v>40</v>
      </c>
      <c r="K8" s="2">
        <f>SUM(K3:K6)</f>
        <v>10</v>
      </c>
      <c r="L8" s="2">
        <f>SUM(L3:L6)</f>
        <v>2</v>
      </c>
      <c r="M8" s="2">
        <f>SUM(M3:M6)</f>
        <v>2</v>
      </c>
      <c r="N8" s="2">
        <f>SUM(N3:N6)</f>
        <v>1</v>
      </c>
      <c r="O8" s="2">
        <f t="shared" ref="O8:P8" si="0">SUM(O3:O6)</f>
        <v>0</v>
      </c>
      <c r="P8" s="2">
        <f t="shared" si="0"/>
        <v>0</v>
      </c>
    </row>
    <row r="9" spans="1:21" x14ac:dyDescent="0.25">
      <c r="I9">
        <f>ROUND(I8/95*100,1)</f>
        <v>42.1</v>
      </c>
      <c r="J9">
        <f t="shared" ref="J9:N9" si="1">ROUND(J8/95*100,1)</f>
        <v>42.1</v>
      </c>
      <c r="K9">
        <f t="shared" si="1"/>
        <v>10.5</v>
      </c>
      <c r="L9">
        <f t="shared" si="1"/>
        <v>2.1</v>
      </c>
      <c r="M9">
        <f t="shared" si="1"/>
        <v>2.1</v>
      </c>
      <c r="N9">
        <f t="shared" si="1"/>
        <v>1.1000000000000001</v>
      </c>
      <c r="T9" s="2">
        <f>SUM(T3:T6)</f>
        <v>90</v>
      </c>
      <c r="U9" s="2">
        <f>SUM(U3:U7)</f>
        <v>95</v>
      </c>
    </row>
  </sheetData>
  <mergeCells count="11">
    <mergeCell ref="G1:G2"/>
    <mergeCell ref="H1:H2"/>
    <mergeCell ref="I1:S1"/>
    <mergeCell ref="T1:T2"/>
    <mergeCell ref="U1:U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selection activeCell="D14" sqref="D14"/>
    </sheetView>
  </sheetViews>
  <sheetFormatPr defaultRowHeight="15" x14ac:dyDescent="0.25"/>
  <sheetData>
    <row r="1" spans="1:21" x14ac:dyDescent="0.25">
      <c r="I1" t="s">
        <v>170</v>
      </c>
      <c r="J1" t="s">
        <v>171</v>
      </c>
      <c r="K1" t="s">
        <v>172</v>
      </c>
      <c r="L1" t="s">
        <v>173</v>
      </c>
      <c r="M1" t="s">
        <v>174</v>
      </c>
      <c r="N1" t="s">
        <v>175</v>
      </c>
    </row>
    <row r="2" spans="1:21" x14ac:dyDescent="0.25">
      <c r="A2" t="s">
        <v>7</v>
      </c>
      <c r="B2" t="s">
        <v>7</v>
      </c>
      <c r="C2" t="s">
        <v>90</v>
      </c>
      <c r="D2" t="s">
        <v>91</v>
      </c>
      <c r="E2" t="s">
        <v>92</v>
      </c>
      <c r="F2" s="1">
        <v>4</v>
      </c>
      <c r="G2" t="s">
        <v>4</v>
      </c>
      <c r="H2" t="s">
        <v>61</v>
      </c>
      <c r="I2" s="2">
        <v>5</v>
      </c>
      <c r="J2" s="2">
        <v>9</v>
      </c>
      <c r="K2" s="2">
        <v>3</v>
      </c>
      <c r="L2" s="2">
        <v>1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17</v>
      </c>
      <c r="U2" s="2">
        <v>18</v>
      </c>
    </row>
    <row r="3" spans="1:21" x14ac:dyDescent="0.25">
      <c r="A3" t="s">
        <v>12</v>
      </c>
      <c r="B3" t="s">
        <v>12</v>
      </c>
      <c r="C3" t="s">
        <v>90</v>
      </c>
      <c r="D3" t="s">
        <v>91</v>
      </c>
      <c r="E3" t="s">
        <v>92</v>
      </c>
      <c r="F3" s="1">
        <v>4</v>
      </c>
      <c r="G3" t="s">
        <v>4</v>
      </c>
      <c r="H3" t="s">
        <v>5</v>
      </c>
      <c r="I3" s="2">
        <v>8</v>
      </c>
      <c r="J3" s="2">
        <v>9</v>
      </c>
      <c r="K3" s="2">
        <v>9</v>
      </c>
      <c r="L3" s="2">
        <v>0</v>
      </c>
      <c r="M3" s="2">
        <v>0</v>
      </c>
      <c r="N3" s="2">
        <v>2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27</v>
      </c>
      <c r="U3" s="2">
        <v>28</v>
      </c>
    </row>
    <row r="4" spans="1:21" x14ac:dyDescent="0.25">
      <c r="A4" t="s">
        <v>15</v>
      </c>
      <c r="B4" t="s">
        <v>15</v>
      </c>
      <c r="C4" t="s">
        <v>90</v>
      </c>
      <c r="D4" t="s">
        <v>91</v>
      </c>
      <c r="E4" t="s">
        <v>92</v>
      </c>
      <c r="F4" s="1">
        <v>4</v>
      </c>
      <c r="G4" t="s">
        <v>4</v>
      </c>
      <c r="H4" t="s">
        <v>61</v>
      </c>
      <c r="I4" s="2">
        <v>9</v>
      </c>
      <c r="J4" s="2">
        <v>15</v>
      </c>
      <c r="K4" s="2">
        <v>6</v>
      </c>
      <c r="L4" s="2">
        <v>1</v>
      </c>
      <c r="M4" s="2">
        <v>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25</v>
      </c>
      <c r="U4" s="2">
        <v>32</v>
      </c>
    </row>
    <row r="5" spans="1:21" x14ac:dyDescent="0.25">
      <c r="A5" t="s">
        <v>16</v>
      </c>
      <c r="B5" t="s">
        <v>16</v>
      </c>
      <c r="C5" t="s">
        <v>96</v>
      </c>
      <c r="D5" t="s">
        <v>97</v>
      </c>
      <c r="E5" t="s">
        <v>98</v>
      </c>
      <c r="F5" s="1">
        <v>4</v>
      </c>
      <c r="G5" t="s">
        <v>4</v>
      </c>
      <c r="H5" t="s">
        <v>5</v>
      </c>
      <c r="I5" s="2">
        <v>1</v>
      </c>
      <c r="J5" s="2">
        <v>1</v>
      </c>
      <c r="K5" s="2">
        <v>2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2</v>
      </c>
      <c r="U5" s="2">
        <v>4</v>
      </c>
    </row>
    <row r="6" spans="1:21" ht="15.75" customHeight="1" x14ac:dyDescent="0.25">
      <c r="A6" t="s">
        <v>16</v>
      </c>
      <c r="B6" t="s">
        <v>16</v>
      </c>
      <c r="C6" t="s">
        <v>90</v>
      </c>
      <c r="D6" t="s">
        <v>91</v>
      </c>
      <c r="E6" t="s">
        <v>92</v>
      </c>
      <c r="F6" s="1">
        <v>4</v>
      </c>
      <c r="G6" t="s">
        <v>4</v>
      </c>
      <c r="H6" t="s">
        <v>5</v>
      </c>
      <c r="I6" s="2">
        <v>2</v>
      </c>
      <c r="J6" s="2">
        <v>3</v>
      </c>
      <c r="K6" s="2">
        <v>0</v>
      </c>
      <c r="L6" s="2">
        <v>0</v>
      </c>
      <c r="M6" s="2">
        <v>0</v>
      </c>
      <c r="N6" s="2">
        <v>1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8</v>
      </c>
      <c r="U6" s="2">
        <v>8</v>
      </c>
    </row>
    <row r="7" spans="1:21" x14ac:dyDescent="0.25">
      <c r="I7" t="s">
        <v>170</v>
      </c>
      <c r="J7" t="s">
        <v>171</v>
      </c>
      <c r="K7" t="s">
        <v>172</v>
      </c>
      <c r="L7" t="s">
        <v>173</v>
      </c>
      <c r="M7" t="s">
        <v>174</v>
      </c>
      <c r="N7" t="s">
        <v>175</v>
      </c>
    </row>
    <row r="8" spans="1:21" x14ac:dyDescent="0.25">
      <c r="I8" s="2">
        <f>SUM(I2:I6)</f>
        <v>25</v>
      </c>
      <c r="J8" s="2">
        <f>SUM(J2:J6)</f>
        <v>37</v>
      </c>
      <c r="K8" s="2">
        <f>SUM(K2:K6)</f>
        <v>20</v>
      </c>
      <c r="L8" s="2">
        <f>SUM(L2:L6)</f>
        <v>2</v>
      </c>
      <c r="M8" s="2">
        <f t="shared" ref="J8:U8" si="0">SUM(M2:M6)</f>
        <v>1</v>
      </c>
      <c r="N8" s="2">
        <f t="shared" si="0"/>
        <v>3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79</v>
      </c>
      <c r="U8" s="2">
        <f t="shared" si="0"/>
        <v>90</v>
      </c>
    </row>
    <row r="9" spans="1:21" x14ac:dyDescent="0.25">
      <c r="I9">
        <f>ROUND(I8/90,1)*100</f>
        <v>30</v>
      </c>
      <c r="J9">
        <f t="shared" ref="J9:N9" si="1">ROUND(J8/90,1)*100</f>
        <v>40</v>
      </c>
      <c r="K9">
        <f t="shared" si="1"/>
        <v>20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ref="J9:U9" si="2">ROUND(O8/86,1)*100</f>
        <v>0</v>
      </c>
      <c r="P9">
        <f t="shared" si="2"/>
        <v>0</v>
      </c>
      <c r="Q9">
        <f t="shared" si="2"/>
        <v>0</v>
      </c>
      <c r="R9">
        <f t="shared" si="2"/>
        <v>0</v>
      </c>
      <c r="S9">
        <f t="shared" si="2"/>
        <v>0</v>
      </c>
      <c r="T9">
        <f t="shared" si="2"/>
        <v>90</v>
      </c>
      <c r="U9">
        <f t="shared" si="2"/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opLeftCell="E1" workbookViewId="0">
      <selection activeCell="G21" sqref="G21"/>
    </sheetView>
  </sheetViews>
  <sheetFormatPr defaultRowHeight="15" x14ac:dyDescent="0.25"/>
  <sheetData>
    <row r="1" spans="1:21" x14ac:dyDescent="0.25">
      <c r="A1" s="5" t="s">
        <v>159</v>
      </c>
      <c r="B1" s="5" t="s">
        <v>160</v>
      </c>
      <c r="C1" s="5" t="s">
        <v>161</v>
      </c>
      <c r="D1" s="5" t="s">
        <v>162</v>
      </c>
      <c r="E1" s="5" t="s">
        <v>163</v>
      </c>
      <c r="F1" s="5" t="s">
        <v>164</v>
      </c>
      <c r="G1" s="5" t="s">
        <v>165</v>
      </c>
      <c r="H1" s="5" t="s">
        <v>166</v>
      </c>
      <c r="I1" s="6" t="s">
        <v>167</v>
      </c>
      <c r="J1" s="7"/>
      <c r="K1" s="7"/>
      <c r="L1" s="7"/>
      <c r="M1" s="7"/>
      <c r="N1" s="7"/>
      <c r="O1" s="7"/>
      <c r="P1" s="7"/>
      <c r="Q1" s="7"/>
      <c r="R1" s="7"/>
      <c r="S1" s="8"/>
      <c r="T1" s="9" t="s">
        <v>168</v>
      </c>
      <c r="U1" s="11" t="s">
        <v>169</v>
      </c>
    </row>
    <row r="2" spans="1:21" x14ac:dyDescent="0.25">
      <c r="A2" s="5"/>
      <c r="B2" s="5"/>
      <c r="C2" s="5"/>
      <c r="D2" s="5"/>
      <c r="E2" s="5"/>
      <c r="F2" s="5"/>
      <c r="G2" s="5"/>
      <c r="H2" s="5"/>
      <c r="I2" s="4" t="s">
        <v>170</v>
      </c>
      <c r="J2" s="4" t="s">
        <v>171</v>
      </c>
      <c r="K2" s="4" t="s">
        <v>172</v>
      </c>
      <c r="L2" s="4" t="s">
        <v>173</v>
      </c>
      <c r="M2" s="4" t="s">
        <v>174</v>
      </c>
      <c r="N2" s="4" t="s">
        <v>175</v>
      </c>
      <c r="O2" s="4" t="s">
        <v>176</v>
      </c>
      <c r="P2" s="4" t="s">
        <v>177</v>
      </c>
      <c r="Q2" s="4" t="s">
        <v>178</v>
      </c>
      <c r="R2" s="4" t="s">
        <v>179</v>
      </c>
      <c r="S2" s="4" t="s">
        <v>180</v>
      </c>
      <c r="T2" s="10"/>
      <c r="U2" s="11"/>
    </row>
    <row r="3" spans="1:21" s="12" customFormat="1" x14ac:dyDescent="0.25">
      <c r="A3" s="12" t="s">
        <v>0</v>
      </c>
      <c r="B3" s="12" t="s">
        <v>0</v>
      </c>
      <c r="C3" s="12" t="s">
        <v>52</v>
      </c>
      <c r="D3" s="12" t="s">
        <v>53</v>
      </c>
      <c r="E3" s="12" t="s">
        <v>54</v>
      </c>
      <c r="F3" s="13">
        <v>4</v>
      </c>
      <c r="G3" s="12" t="s">
        <v>4</v>
      </c>
      <c r="H3" s="12" t="s">
        <v>20</v>
      </c>
      <c r="I3" s="14">
        <v>10</v>
      </c>
      <c r="J3" s="14">
        <v>7</v>
      </c>
      <c r="K3" s="14">
        <v>5</v>
      </c>
      <c r="L3" s="14">
        <v>0</v>
      </c>
      <c r="M3" s="14">
        <v>1</v>
      </c>
      <c r="N3" s="14">
        <v>3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23</v>
      </c>
      <c r="U3" s="14">
        <v>26</v>
      </c>
    </row>
    <row r="4" spans="1:21" s="12" customFormat="1" x14ac:dyDescent="0.25">
      <c r="A4" s="12" t="s">
        <v>7</v>
      </c>
      <c r="B4" s="12" t="s">
        <v>7</v>
      </c>
      <c r="C4" s="12" t="s">
        <v>52</v>
      </c>
      <c r="D4" s="12" t="s">
        <v>53</v>
      </c>
      <c r="E4" s="12" t="s">
        <v>54</v>
      </c>
      <c r="F4" s="13">
        <v>4</v>
      </c>
      <c r="G4" s="12" t="s">
        <v>4</v>
      </c>
      <c r="H4" s="12" t="s">
        <v>20</v>
      </c>
      <c r="I4" s="14">
        <v>5</v>
      </c>
      <c r="J4" s="14">
        <v>13</v>
      </c>
      <c r="K4" s="14">
        <v>4</v>
      </c>
      <c r="L4" s="14">
        <v>1</v>
      </c>
      <c r="M4" s="14">
        <v>0</v>
      </c>
      <c r="N4" s="14">
        <v>2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20</v>
      </c>
      <c r="U4" s="14">
        <v>25</v>
      </c>
    </row>
    <row r="5" spans="1:21" s="12" customFormat="1" x14ac:dyDescent="0.25">
      <c r="A5" s="12" t="s">
        <v>7</v>
      </c>
      <c r="B5" s="12" t="s">
        <v>7</v>
      </c>
      <c r="C5" s="12" t="s">
        <v>52</v>
      </c>
      <c r="D5" s="12" t="s">
        <v>53</v>
      </c>
      <c r="E5" s="12" t="s">
        <v>55</v>
      </c>
      <c r="F5" s="13">
        <v>4</v>
      </c>
      <c r="G5" s="12" t="s">
        <v>4</v>
      </c>
      <c r="H5" s="12" t="s">
        <v>20</v>
      </c>
      <c r="I5" s="14">
        <v>4</v>
      </c>
      <c r="J5" s="14">
        <v>5</v>
      </c>
      <c r="K5" s="14">
        <v>3</v>
      </c>
      <c r="L5" s="14">
        <v>0</v>
      </c>
      <c r="M5" s="14">
        <v>0</v>
      </c>
      <c r="N5" s="14">
        <v>1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10</v>
      </c>
      <c r="U5" s="14">
        <v>13</v>
      </c>
    </row>
    <row r="6" spans="1:21" s="12" customFormat="1" x14ac:dyDescent="0.25">
      <c r="A6" s="12" t="s">
        <v>12</v>
      </c>
      <c r="B6" s="12" t="s">
        <v>12</v>
      </c>
      <c r="C6" s="12" t="s">
        <v>52</v>
      </c>
      <c r="D6" s="12" t="s">
        <v>53</v>
      </c>
      <c r="E6" s="12" t="s">
        <v>54</v>
      </c>
      <c r="F6" s="13">
        <v>4</v>
      </c>
      <c r="G6" s="12" t="s">
        <v>4</v>
      </c>
      <c r="H6" s="12" t="s">
        <v>20</v>
      </c>
      <c r="I6" s="14">
        <v>3</v>
      </c>
      <c r="J6" s="14">
        <v>12</v>
      </c>
      <c r="K6" s="14">
        <v>5</v>
      </c>
      <c r="L6" s="14">
        <v>2</v>
      </c>
      <c r="M6" s="14">
        <v>0</v>
      </c>
      <c r="N6" s="14">
        <v>2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18</v>
      </c>
      <c r="U6" s="14">
        <v>24</v>
      </c>
    </row>
    <row r="7" spans="1:21" s="12" customFormat="1" x14ac:dyDescent="0.25">
      <c r="A7" s="12" t="s">
        <v>12</v>
      </c>
      <c r="B7" s="12" t="s">
        <v>12</v>
      </c>
      <c r="C7" s="12" t="s">
        <v>52</v>
      </c>
      <c r="D7" s="12" t="s">
        <v>53</v>
      </c>
      <c r="E7" s="12" t="s">
        <v>55</v>
      </c>
      <c r="F7" s="13">
        <v>4</v>
      </c>
      <c r="G7" s="12" t="s">
        <v>4</v>
      </c>
      <c r="H7" s="12" t="s">
        <v>20</v>
      </c>
      <c r="I7" s="14">
        <v>5</v>
      </c>
      <c r="J7" s="14">
        <v>6</v>
      </c>
      <c r="K7" s="14">
        <v>5</v>
      </c>
      <c r="L7" s="14">
        <v>1</v>
      </c>
      <c r="M7" s="14">
        <v>1</v>
      </c>
      <c r="N7" s="14">
        <v>1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12</v>
      </c>
      <c r="U7" s="14">
        <v>19</v>
      </c>
    </row>
    <row r="8" spans="1:21" s="12" customFormat="1" x14ac:dyDescent="0.25">
      <c r="A8" s="12" t="s">
        <v>15</v>
      </c>
      <c r="B8" s="12" t="s">
        <v>15</v>
      </c>
      <c r="C8" s="12" t="s">
        <v>52</v>
      </c>
      <c r="D8" s="12" t="s">
        <v>53</v>
      </c>
      <c r="E8" s="12" t="s">
        <v>54</v>
      </c>
      <c r="F8" s="13">
        <v>4</v>
      </c>
      <c r="G8" s="12" t="s">
        <v>4</v>
      </c>
      <c r="H8" s="12" t="s">
        <v>8</v>
      </c>
      <c r="I8" s="14">
        <v>13</v>
      </c>
      <c r="J8" s="14">
        <v>9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17</v>
      </c>
      <c r="U8" s="14">
        <v>22</v>
      </c>
    </row>
    <row r="9" spans="1:21" s="12" customFormat="1" x14ac:dyDescent="0.25">
      <c r="A9" s="12" t="s">
        <v>15</v>
      </c>
      <c r="B9" s="12" t="s">
        <v>15</v>
      </c>
      <c r="C9" s="12" t="s">
        <v>52</v>
      </c>
      <c r="D9" s="12" t="s">
        <v>53</v>
      </c>
      <c r="E9" s="12" t="s">
        <v>55</v>
      </c>
      <c r="F9" s="13">
        <v>4</v>
      </c>
      <c r="G9" s="12" t="s">
        <v>4</v>
      </c>
      <c r="H9" s="12" t="s">
        <v>8</v>
      </c>
      <c r="I9" s="14">
        <v>12</v>
      </c>
      <c r="J9" s="14">
        <v>1</v>
      </c>
      <c r="K9" s="14">
        <v>1</v>
      </c>
      <c r="L9" s="14">
        <v>0</v>
      </c>
      <c r="M9" s="14">
        <v>0</v>
      </c>
      <c r="N9" s="14">
        <v>1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9</v>
      </c>
      <c r="U9" s="14">
        <v>15</v>
      </c>
    </row>
    <row r="10" spans="1:21" x14ac:dyDescent="0.25">
      <c r="I10" s="2">
        <f>SUM(I3:I9)</f>
        <v>52</v>
      </c>
      <c r="J10" s="2">
        <f t="shared" ref="J10:U10" si="0">SUM(J3:J9)</f>
        <v>53</v>
      </c>
      <c r="K10" s="2">
        <f t="shared" si="0"/>
        <v>23</v>
      </c>
      <c r="L10" s="2">
        <f t="shared" si="0"/>
        <v>4</v>
      </c>
      <c r="M10" s="2">
        <f t="shared" si="0"/>
        <v>2</v>
      </c>
      <c r="N10" s="2">
        <f t="shared" si="0"/>
        <v>10</v>
      </c>
      <c r="O10" s="2">
        <f t="shared" si="0"/>
        <v>0</v>
      </c>
      <c r="P10" s="2">
        <f t="shared" si="0"/>
        <v>0</v>
      </c>
      <c r="Q10" s="2">
        <f t="shared" si="0"/>
        <v>0</v>
      </c>
      <c r="R10" s="2">
        <f t="shared" si="0"/>
        <v>0</v>
      </c>
      <c r="S10" s="2">
        <f t="shared" si="0"/>
        <v>0</v>
      </c>
      <c r="T10" s="2">
        <f t="shared" si="0"/>
        <v>109</v>
      </c>
      <c r="U10" s="2">
        <f t="shared" si="0"/>
        <v>144</v>
      </c>
    </row>
    <row r="11" spans="1:21" x14ac:dyDescent="0.25">
      <c r="I11">
        <f>ROUND(I10/144*100,0)</f>
        <v>36</v>
      </c>
      <c r="J11">
        <f t="shared" ref="J11:O11" si="1">ROUND(J10/144*100,0)</f>
        <v>37</v>
      </c>
      <c r="K11">
        <f t="shared" si="1"/>
        <v>16</v>
      </c>
      <c r="L11">
        <f t="shared" si="1"/>
        <v>3</v>
      </c>
      <c r="M11">
        <f t="shared" si="1"/>
        <v>1</v>
      </c>
      <c r="N11">
        <f t="shared" si="1"/>
        <v>7</v>
      </c>
      <c r="O11">
        <f t="shared" si="1"/>
        <v>0</v>
      </c>
      <c r="P11">
        <f t="shared" ref="J11:P11" si="2">ROUND(P10/144*100,1)</f>
        <v>0</v>
      </c>
    </row>
    <row r="12" spans="1:21" x14ac:dyDescent="0.25">
      <c r="G12" s="12" t="s">
        <v>192</v>
      </c>
      <c r="I12" s="2">
        <f>SUM(I3:I7)</f>
        <v>27</v>
      </c>
      <c r="J12" s="2">
        <f t="shared" ref="J12:U12" si="3">SUM(J3:J7)</f>
        <v>43</v>
      </c>
      <c r="K12" s="2">
        <f t="shared" si="3"/>
        <v>22</v>
      </c>
      <c r="L12" s="2">
        <f t="shared" si="3"/>
        <v>4</v>
      </c>
      <c r="M12" s="2">
        <f t="shared" si="3"/>
        <v>2</v>
      </c>
      <c r="N12" s="2">
        <f t="shared" si="3"/>
        <v>9</v>
      </c>
      <c r="O12" s="2">
        <f t="shared" si="3"/>
        <v>0</v>
      </c>
      <c r="P12" s="2">
        <f t="shared" si="3"/>
        <v>0</v>
      </c>
      <c r="Q12" s="2">
        <f t="shared" si="3"/>
        <v>0</v>
      </c>
      <c r="R12" s="2">
        <f t="shared" si="3"/>
        <v>0</v>
      </c>
      <c r="S12" s="2">
        <f t="shared" si="3"/>
        <v>0</v>
      </c>
      <c r="T12" s="2">
        <f t="shared" si="3"/>
        <v>83</v>
      </c>
      <c r="U12" s="2">
        <f t="shared" si="3"/>
        <v>107</v>
      </c>
    </row>
    <row r="13" spans="1:21" x14ac:dyDescent="0.25">
      <c r="G13" s="12" t="s">
        <v>202</v>
      </c>
      <c r="I13" s="2">
        <f>SUM(I8:I9)</f>
        <v>25</v>
      </c>
      <c r="J13" s="2">
        <f t="shared" ref="J13:U13" si="4">SUM(J8:J9)</f>
        <v>10</v>
      </c>
      <c r="K13" s="2">
        <f t="shared" si="4"/>
        <v>1</v>
      </c>
      <c r="L13" s="2">
        <f t="shared" si="4"/>
        <v>0</v>
      </c>
      <c r="M13" s="2">
        <f t="shared" si="4"/>
        <v>0</v>
      </c>
      <c r="N13" s="2">
        <f t="shared" si="4"/>
        <v>1</v>
      </c>
      <c r="O13" s="2">
        <f t="shared" si="4"/>
        <v>0</v>
      </c>
      <c r="P13" s="2">
        <f t="shared" si="4"/>
        <v>0</v>
      </c>
      <c r="Q13" s="2">
        <f t="shared" si="4"/>
        <v>0</v>
      </c>
      <c r="R13" s="2">
        <f t="shared" si="4"/>
        <v>0</v>
      </c>
      <c r="S13" s="2">
        <f t="shared" si="4"/>
        <v>0</v>
      </c>
      <c r="T13" s="2">
        <f t="shared" si="4"/>
        <v>26</v>
      </c>
      <c r="U13" s="2">
        <f t="shared" si="4"/>
        <v>37</v>
      </c>
    </row>
    <row r="14" spans="1:21" x14ac:dyDescent="0.25">
      <c r="G14" s="12" t="s">
        <v>192</v>
      </c>
      <c r="I14" s="2">
        <f>ROUND(I12/107*100,1)</f>
        <v>25.2</v>
      </c>
      <c r="J14" s="2">
        <f t="shared" ref="J14:S14" si="5">ROUND(J12/107*100,1)</f>
        <v>40.200000000000003</v>
      </c>
      <c r="K14" s="2">
        <f t="shared" si="5"/>
        <v>20.6</v>
      </c>
      <c r="L14" s="2">
        <f t="shared" si="5"/>
        <v>3.7</v>
      </c>
      <c r="M14" s="2">
        <f t="shared" si="5"/>
        <v>1.9</v>
      </c>
      <c r="N14" s="2">
        <f t="shared" si="5"/>
        <v>8.4</v>
      </c>
      <c r="O14" s="2">
        <f t="shared" si="5"/>
        <v>0</v>
      </c>
      <c r="P14" s="2">
        <f t="shared" si="5"/>
        <v>0</v>
      </c>
      <c r="Q14" s="2">
        <f t="shared" si="5"/>
        <v>0</v>
      </c>
      <c r="R14" s="2">
        <f t="shared" si="5"/>
        <v>0</v>
      </c>
      <c r="S14" s="2">
        <f t="shared" si="5"/>
        <v>0</v>
      </c>
      <c r="T14" s="2">
        <f t="shared" ref="J14:U14" si="6">SUM(T5:T9)</f>
        <v>66</v>
      </c>
      <c r="U14" s="2">
        <f t="shared" si="6"/>
        <v>93</v>
      </c>
    </row>
    <row r="15" spans="1:21" x14ac:dyDescent="0.25">
      <c r="G15" s="12" t="s">
        <v>202</v>
      </c>
      <c r="I15" s="2">
        <f>ROUND(I13/37*100,1)</f>
        <v>67.599999999999994</v>
      </c>
      <c r="J15" s="2">
        <f t="shared" ref="J15:S15" si="7">ROUND(J13/37*100,1)</f>
        <v>27</v>
      </c>
      <c r="K15" s="2">
        <f t="shared" si="7"/>
        <v>2.7</v>
      </c>
      <c r="L15" s="2">
        <f t="shared" si="7"/>
        <v>0</v>
      </c>
      <c r="M15" s="2">
        <f t="shared" si="7"/>
        <v>0</v>
      </c>
      <c r="N15" s="2">
        <f t="shared" si="7"/>
        <v>2.7</v>
      </c>
      <c r="O15" s="2">
        <f t="shared" si="7"/>
        <v>0</v>
      </c>
      <c r="P15" s="2">
        <f t="shared" si="7"/>
        <v>0</v>
      </c>
      <c r="Q15" s="2">
        <f t="shared" si="7"/>
        <v>0</v>
      </c>
      <c r="R15" s="2">
        <f t="shared" si="7"/>
        <v>0</v>
      </c>
      <c r="S15" s="2">
        <f t="shared" si="7"/>
        <v>0</v>
      </c>
      <c r="T15" s="2">
        <f t="shared" ref="J15:U15" si="8">SUM(T10:T11)</f>
        <v>109</v>
      </c>
      <c r="U15" s="2">
        <f t="shared" si="8"/>
        <v>144</v>
      </c>
    </row>
  </sheetData>
  <mergeCells count="11">
    <mergeCell ref="G1:G2"/>
    <mergeCell ref="H1:H2"/>
    <mergeCell ref="I1:S1"/>
    <mergeCell ref="T1:T2"/>
    <mergeCell ref="U1:U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"/>
  <sheetViews>
    <sheetView topLeftCell="B1" workbookViewId="0">
      <selection activeCell="I2" sqref="A1:XFD2"/>
    </sheetView>
  </sheetViews>
  <sheetFormatPr defaultRowHeight="15" x14ac:dyDescent="0.25"/>
  <sheetData>
    <row r="1" spans="1:29" x14ac:dyDescent="0.25">
      <c r="A1" s="5" t="s">
        <v>159</v>
      </c>
      <c r="B1" s="5" t="s">
        <v>160</v>
      </c>
      <c r="C1" s="5" t="s">
        <v>161</v>
      </c>
      <c r="D1" s="5" t="s">
        <v>162</v>
      </c>
      <c r="E1" s="5" t="s">
        <v>163</v>
      </c>
      <c r="F1" s="5" t="s">
        <v>164</v>
      </c>
      <c r="G1" s="5" t="s">
        <v>165</v>
      </c>
      <c r="H1" s="5" t="s">
        <v>166</v>
      </c>
      <c r="I1" s="6" t="s">
        <v>167</v>
      </c>
      <c r="J1" s="7"/>
      <c r="K1" s="7"/>
      <c r="L1" s="7"/>
      <c r="M1" s="7"/>
      <c r="N1" s="7"/>
      <c r="O1" s="7"/>
      <c r="P1" s="7"/>
      <c r="Q1" s="7"/>
      <c r="R1" s="7"/>
      <c r="S1" s="8"/>
      <c r="T1" s="9" t="s">
        <v>168</v>
      </c>
      <c r="U1" s="11" t="s">
        <v>169</v>
      </c>
    </row>
    <row r="2" spans="1:29" x14ac:dyDescent="0.25">
      <c r="A2" s="5"/>
      <c r="B2" s="5"/>
      <c r="C2" s="5"/>
      <c r="D2" s="5"/>
      <c r="E2" s="5"/>
      <c r="F2" s="5"/>
      <c r="G2" s="5"/>
      <c r="H2" s="5"/>
      <c r="I2" s="4" t="s">
        <v>170</v>
      </c>
      <c r="J2" s="4" t="s">
        <v>171</v>
      </c>
      <c r="K2" s="4" t="s">
        <v>172</v>
      </c>
      <c r="L2" s="4" t="s">
        <v>173</v>
      </c>
      <c r="M2" s="4" t="s">
        <v>174</v>
      </c>
      <c r="N2" s="4" t="s">
        <v>175</v>
      </c>
      <c r="O2" s="4" t="s">
        <v>176</v>
      </c>
      <c r="P2" s="4" t="s">
        <v>177</v>
      </c>
      <c r="Q2" s="4" t="s">
        <v>178</v>
      </c>
      <c r="R2" s="4" t="s">
        <v>179</v>
      </c>
      <c r="S2" s="4" t="s">
        <v>180</v>
      </c>
      <c r="T2" s="10"/>
      <c r="U2" s="11"/>
      <c r="W2" t="s">
        <v>194</v>
      </c>
      <c r="X2" t="s">
        <v>195</v>
      </c>
      <c r="Y2" t="s">
        <v>196</v>
      </c>
      <c r="Z2" t="s">
        <v>197</v>
      </c>
      <c r="AA2" t="s">
        <v>198</v>
      </c>
      <c r="AB2" t="s">
        <v>200</v>
      </c>
      <c r="AC2" t="s">
        <v>201</v>
      </c>
    </row>
    <row r="3" spans="1:29" x14ac:dyDescent="0.25">
      <c r="A3" t="s">
        <v>6</v>
      </c>
      <c r="B3" t="s">
        <v>6</v>
      </c>
      <c r="C3" t="s">
        <v>68</v>
      </c>
      <c r="D3" t="s">
        <v>69</v>
      </c>
      <c r="E3" t="s">
        <v>70</v>
      </c>
      <c r="F3" s="1">
        <v>4</v>
      </c>
      <c r="G3" t="s">
        <v>4</v>
      </c>
      <c r="H3" t="s">
        <v>61</v>
      </c>
      <c r="I3" s="2">
        <v>5</v>
      </c>
      <c r="J3" s="2">
        <v>6</v>
      </c>
      <c r="K3" s="2">
        <v>10</v>
      </c>
      <c r="L3" s="2">
        <v>4</v>
      </c>
      <c r="M3" s="2">
        <v>2</v>
      </c>
      <c r="N3" s="2">
        <v>3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25</v>
      </c>
      <c r="U3" s="2">
        <v>30</v>
      </c>
      <c r="W3">
        <f>ROUND(I3/U3*100, 1)</f>
        <v>16.7</v>
      </c>
      <c r="X3">
        <f>ROUND(J3/U3*100, 1)</f>
        <v>20</v>
      </c>
      <c r="Y3">
        <f>ROUND(K3/U3*100, 1)</f>
        <v>33.299999999999997</v>
      </c>
      <c r="Z3">
        <f>ROUND(L3/U3*100, 1)</f>
        <v>13.3</v>
      </c>
      <c r="AA3">
        <f>ROUND(M3/U3*100, 1)</f>
        <v>6.7</v>
      </c>
      <c r="AB3">
        <f>ROUND(N3/U3*100, 1)</f>
        <v>10</v>
      </c>
      <c r="AC3">
        <f>SUM(W3:AB3)</f>
        <v>100</v>
      </c>
    </row>
    <row r="4" spans="1:29" x14ac:dyDescent="0.25">
      <c r="A4" t="s">
        <v>9</v>
      </c>
      <c r="B4" t="s">
        <v>9</v>
      </c>
      <c r="C4" t="s">
        <v>68</v>
      </c>
      <c r="D4" t="s">
        <v>69</v>
      </c>
      <c r="E4" t="s">
        <v>70</v>
      </c>
      <c r="F4" s="1">
        <v>4</v>
      </c>
      <c r="G4" t="s">
        <v>4</v>
      </c>
      <c r="H4" t="s">
        <v>61</v>
      </c>
      <c r="I4" s="2">
        <v>3</v>
      </c>
      <c r="J4" s="2">
        <v>10</v>
      </c>
      <c r="K4" s="2">
        <v>9</v>
      </c>
      <c r="L4" s="2">
        <v>1</v>
      </c>
      <c r="M4" s="2">
        <v>1</v>
      </c>
      <c r="N4" s="2">
        <v>1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18</v>
      </c>
      <c r="U4" s="2">
        <v>25</v>
      </c>
      <c r="W4">
        <f t="shared" ref="W4:W10" si="0">ROUND(I4/U4*100, 1)</f>
        <v>12</v>
      </c>
      <c r="X4">
        <f t="shared" ref="X4:X10" si="1">ROUND(J4/U4*100, 1)</f>
        <v>40</v>
      </c>
      <c r="Y4">
        <f t="shared" ref="Y4:Y10" si="2">ROUND(K4/U4*100, 1)</f>
        <v>36</v>
      </c>
      <c r="Z4">
        <f t="shared" ref="Z4:Z10" si="3">ROUND(L4/U4*100, 1)</f>
        <v>4</v>
      </c>
      <c r="AA4">
        <f t="shared" ref="AA4:AA10" si="4">ROUND(M4/U4*100, 1)</f>
        <v>4</v>
      </c>
      <c r="AB4">
        <f t="shared" ref="AB4:AB10" si="5">ROUND(N4/U4*100, 1)</f>
        <v>4</v>
      </c>
      <c r="AC4">
        <f t="shared" ref="AC4:AC13" si="6">SUM(W4:AB4)</f>
        <v>100</v>
      </c>
    </row>
    <row r="5" spans="1:29" x14ac:dyDescent="0.25">
      <c r="A5" t="s">
        <v>14</v>
      </c>
      <c r="B5" t="s">
        <v>14</v>
      </c>
      <c r="C5" t="s">
        <v>68</v>
      </c>
      <c r="D5" t="s">
        <v>69</v>
      </c>
      <c r="E5" t="s">
        <v>74</v>
      </c>
      <c r="F5" s="1">
        <v>4</v>
      </c>
      <c r="G5" t="s">
        <v>4</v>
      </c>
      <c r="H5" t="s">
        <v>61</v>
      </c>
      <c r="I5" s="2">
        <v>2</v>
      </c>
      <c r="J5" s="2">
        <v>5</v>
      </c>
      <c r="K5" s="2">
        <v>6</v>
      </c>
      <c r="L5" s="2">
        <v>0</v>
      </c>
      <c r="M5" s="2">
        <v>0</v>
      </c>
      <c r="N5" s="2">
        <v>1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10</v>
      </c>
      <c r="U5" s="2">
        <v>14</v>
      </c>
      <c r="W5">
        <f t="shared" si="0"/>
        <v>14.3</v>
      </c>
      <c r="X5">
        <f t="shared" si="1"/>
        <v>35.700000000000003</v>
      </c>
      <c r="Y5">
        <f t="shared" si="2"/>
        <v>42.9</v>
      </c>
      <c r="Z5">
        <f t="shared" si="3"/>
        <v>0</v>
      </c>
      <c r="AA5">
        <f t="shared" si="4"/>
        <v>0</v>
      </c>
      <c r="AB5">
        <f t="shared" si="5"/>
        <v>7.1</v>
      </c>
      <c r="AC5">
        <f t="shared" si="6"/>
        <v>100</v>
      </c>
    </row>
    <row r="6" spans="1:29" x14ac:dyDescent="0.25">
      <c r="A6" t="s">
        <v>15</v>
      </c>
      <c r="B6" t="s">
        <v>15</v>
      </c>
      <c r="C6" t="s">
        <v>68</v>
      </c>
      <c r="D6" t="s">
        <v>69</v>
      </c>
      <c r="E6" t="s">
        <v>70</v>
      </c>
      <c r="F6" s="1">
        <v>4</v>
      </c>
      <c r="G6" t="s">
        <v>4</v>
      </c>
      <c r="H6" t="s">
        <v>61</v>
      </c>
      <c r="I6" s="2">
        <v>0</v>
      </c>
      <c r="J6" s="2">
        <v>2</v>
      </c>
      <c r="K6" s="2">
        <v>4</v>
      </c>
      <c r="L6" s="2">
        <v>4</v>
      </c>
      <c r="M6" s="2">
        <v>0</v>
      </c>
      <c r="N6" s="2">
        <v>2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5</v>
      </c>
      <c r="U6" s="2">
        <v>12</v>
      </c>
      <c r="W6">
        <f t="shared" si="0"/>
        <v>0</v>
      </c>
      <c r="X6">
        <f t="shared" si="1"/>
        <v>16.7</v>
      </c>
      <c r="Y6">
        <f t="shared" si="2"/>
        <v>33.299999999999997</v>
      </c>
      <c r="Z6">
        <f t="shared" si="3"/>
        <v>33.299999999999997</v>
      </c>
      <c r="AA6">
        <f t="shared" si="4"/>
        <v>0</v>
      </c>
      <c r="AB6">
        <f t="shared" si="5"/>
        <v>16.7</v>
      </c>
      <c r="AC6">
        <f t="shared" si="6"/>
        <v>100</v>
      </c>
    </row>
    <row r="7" spans="1:29" x14ac:dyDescent="0.25">
      <c r="A7" t="s">
        <v>16</v>
      </c>
      <c r="B7" t="s">
        <v>16</v>
      </c>
      <c r="C7" t="s">
        <v>68</v>
      </c>
      <c r="D7" t="s">
        <v>69</v>
      </c>
      <c r="E7" t="s">
        <v>71</v>
      </c>
      <c r="F7" s="1">
        <v>4</v>
      </c>
      <c r="G7" t="s">
        <v>4</v>
      </c>
      <c r="H7" t="s">
        <v>61</v>
      </c>
      <c r="I7" s="2">
        <v>2</v>
      </c>
      <c r="J7" s="2">
        <v>6</v>
      </c>
      <c r="K7" s="2">
        <v>0</v>
      </c>
      <c r="L7" s="2">
        <v>0</v>
      </c>
      <c r="M7" s="2">
        <v>0</v>
      </c>
      <c r="N7" s="2">
        <v>1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11</v>
      </c>
      <c r="U7" s="2">
        <v>18</v>
      </c>
      <c r="W7">
        <f t="shared" si="0"/>
        <v>11.1</v>
      </c>
      <c r="X7">
        <f t="shared" si="1"/>
        <v>33.299999999999997</v>
      </c>
      <c r="Y7">
        <f t="shared" si="2"/>
        <v>0</v>
      </c>
      <c r="Z7">
        <f t="shared" si="3"/>
        <v>0</v>
      </c>
      <c r="AA7">
        <f t="shared" si="4"/>
        <v>0</v>
      </c>
      <c r="AB7">
        <f t="shared" si="5"/>
        <v>5.6</v>
      </c>
      <c r="AC7">
        <f t="shared" si="6"/>
        <v>50</v>
      </c>
    </row>
    <row r="8" spans="1:29" x14ac:dyDescent="0.25">
      <c r="A8" t="s">
        <v>15</v>
      </c>
      <c r="B8" t="s">
        <v>15</v>
      </c>
      <c r="C8" t="s">
        <v>75</v>
      </c>
      <c r="D8" t="s">
        <v>76</v>
      </c>
      <c r="E8" t="s">
        <v>77</v>
      </c>
      <c r="F8" s="1">
        <v>4</v>
      </c>
      <c r="G8" t="s">
        <v>4</v>
      </c>
      <c r="H8" t="s">
        <v>61</v>
      </c>
      <c r="I8" s="2">
        <v>0</v>
      </c>
      <c r="J8" s="2">
        <v>1</v>
      </c>
      <c r="K8" s="2">
        <v>3</v>
      </c>
      <c r="L8" s="2">
        <v>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4</v>
      </c>
      <c r="U8" s="2">
        <v>5</v>
      </c>
      <c r="W8">
        <f t="shared" si="0"/>
        <v>0</v>
      </c>
      <c r="X8">
        <f t="shared" si="1"/>
        <v>20</v>
      </c>
      <c r="Y8">
        <f t="shared" si="2"/>
        <v>60</v>
      </c>
      <c r="Z8">
        <f t="shared" si="3"/>
        <v>20</v>
      </c>
      <c r="AA8">
        <f t="shared" si="4"/>
        <v>0</v>
      </c>
      <c r="AB8">
        <f t="shared" si="5"/>
        <v>0</v>
      </c>
      <c r="AC8">
        <f t="shared" si="6"/>
        <v>100</v>
      </c>
    </row>
    <row r="9" spans="1:29" x14ac:dyDescent="0.25">
      <c r="A9" t="s">
        <v>16</v>
      </c>
      <c r="B9" t="s">
        <v>16</v>
      </c>
      <c r="C9" t="s">
        <v>75</v>
      </c>
      <c r="D9" t="s">
        <v>76</v>
      </c>
      <c r="E9" t="s">
        <v>77</v>
      </c>
      <c r="F9" s="1">
        <v>4</v>
      </c>
      <c r="G9" t="s">
        <v>4</v>
      </c>
      <c r="H9" t="s">
        <v>61</v>
      </c>
      <c r="I9" s="2">
        <v>0</v>
      </c>
      <c r="J9" s="2">
        <v>3</v>
      </c>
      <c r="K9" s="2">
        <v>1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2</v>
      </c>
      <c r="U9" s="2">
        <v>4</v>
      </c>
      <c r="W9">
        <f t="shared" si="0"/>
        <v>0</v>
      </c>
      <c r="X9">
        <f t="shared" si="1"/>
        <v>75</v>
      </c>
      <c r="Y9">
        <f t="shared" si="2"/>
        <v>25</v>
      </c>
      <c r="Z9">
        <f t="shared" si="3"/>
        <v>0</v>
      </c>
      <c r="AA9">
        <f t="shared" si="4"/>
        <v>0</v>
      </c>
      <c r="AB9">
        <f t="shared" si="5"/>
        <v>0</v>
      </c>
      <c r="AC9">
        <f t="shared" si="6"/>
        <v>100</v>
      </c>
    </row>
    <row r="10" spans="1:29" x14ac:dyDescent="0.25">
      <c r="A10" t="s">
        <v>16</v>
      </c>
      <c r="B10" t="s">
        <v>16</v>
      </c>
      <c r="C10" t="s">
        <v>75</v>
      </c>
      <c r="D10" t="s">
        <v>76</v>
      </c>
      <c r="E10" t="s">
        <v>78</v>
      </c>
      <c r="F10" s="1">
        <v>4</v>
      </c>
      <c r="G10" t="s">
        <v>4</v>
      </c>
      <c r="H10" t="s">
        <v>61</v>
      </c>
      <c r="I10" s="2">
        <v>3</v>
      </c>
      <c r="J10" s="2">
        <v>4</v>
      </c>
      <c r="K10" s="2">
        <v>3</v>
      </c>
      <c r="L10" s="2">
        <v>0</v>
      </c>
      <c r="M10" s="2">
        <v>0</v>
      </c>
      <c r="N10" s="2">
        <v>1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6</v>
      </c>
      <c r="U10" s="2">
        <v>12</v>
      </c>
      <c r="W10">
        <f t="shared" si="0"/>
        <v>25</v>
      </c>
      <c r="X10">
        <f t="shared" si="1"/>
        <v>33.299999999999997</v>
      </c>
      <c r="Y10">
        <f t="shared" si="2"/>
        <v>25</v>
      </c>
      <c r="Z10">
        <f t="shared" si="3"/>
        <v>0</v>
      </c>
      <c r="AA10">
        <f t="shared" si="4"/>
        <v>0</v>
      </c>
      <c r="AB10">
        <f t="shared" si="5"/>
        <v>8.3000000000000007</v>
      </c>
      <c r="AC10">
        <f t="shared" si="6"/>
        <v>91.6</v>
      </c>
    </row>
    <row r="11" spans="1:29" s="21" customFormat="1" x14ac:dyDescent="0.25">
      <c r="A11" s="21" t="s">
        <v>9</v>
      </c>
      <c r="B11" s="21" t="s">
        <v>9</v>
      </c>
      <c r="C11" s="21" t="s">
        <v>68</v>
      </c>
      <c r="D11" s="21" t="s">
        <v>69</v>
      </c>
      <c r="E11" s="21" t="s">
        <v>71</v>
      </c>
      <c r="F11" s="22">
        <v>4</v>
      </c>
      <c r="G11" s="21" t="s">
        <v>4</v>
      </c>
      <c r="H11" s="21" t="s">
        <v>5</v>
      </c>
      <c r="I11" s="23">
        <v>9</v>
      </c>
      <c r="J11" s="23">
        <v>9</v>
      </c>
      <c r="K11" s="23">
        <v>1</v>
      </c>
      <c r="L11" s="23">
        <v>2</v>
      </c>
      <c r="M11" s="23">
        <v>0</v>
      </c>
      <c r="N11" s="23">
        <v>2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16</v>
      </c>
      <c r="U11" s="23">
        <v>23</v>
      </c>
      <c r="W11" s="21">
        <f t="shared" ref="W11:W12" si="7">ROUND(I11/U11*100, 1)</f>
        <v>39.1</v>
      </c>
      <c r="X11" s="21">
        <f t="shared" ref="X11:X13" si="8">ROUND(J11/U11*100, 1)</f>
        <v>39.1</v>
      </c>
      <c r="Y11" s="21">
        <f t="shared" ref="Y11:Y13" si="9">ROUND(K11/U11*100, 1)</f>
        <v>4.3</v>
      </c>
      <c r="Z11" s="21">
        <f t="shared" ref="Z11:Z12" si="10">ROUND(L11/U11*100, 1)</f>
        <v>8.6999999999999993</v>
      </c>
      <c r="AA11" s="21">
        <f t="shared" ref="AA11:AA13" si="11">ROUND(M11/U11*100, 1)</f>
        <v>0</v>
      </c>
      <c r="AB11" s="21">
        <f t="shared" ref="AB11:AB13" si="12">ROUND(N11/U11*100, 1)</f>
        <v>8.6999999999999993</v>
      </c>
      <c r="AC11" s="21">
        <f t="shared" si="6"/>
        <v>99.9</v>
      </c>
    </row>
    <row r="12" spans="1:29" s="21" customFormat="1" x14ac:dyDescent="0.25">
      <c r="A12" s="21" t="s">
        <v>14</v>
      </c>
      <c r="B12" s="21" t="s">
        <v>14</v>
      </c>
      <c r="C12" s="21" t="s">
        <v>68</v>
      </c>
      <c r="D12" s="21" t="s">
        <v>69</v>
      </c>
      <c r="E12" s="21" t="s">
        <v>70</v>
      </c>
      <c r="F12" s="22">
        <v>4</v>
      </c>
      <c r="G12" s="21" t="s">
        <v>4</v>
      </c>
      <c r="H12" s="21" t="s">
        <v>5</v>
      </c>
      <c r="I12" s="23">
        <v>9</v>
      </c>
      <c r="J12" s="23">
        <v>8</v>
      </c>
      <c r="K12" s="23">
        <v>3</v>
      </c>
      <c r="L12" s="23">
        <v>0</v>
      </c>
      <c r="M12" s="23">
        <v>3</v>
      </c>
      <c r="N12" s="23">
        <v>3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14</v>
      </c>
      <c r="U12" s="23">
        <v>26</v>
      </c>
      <c r="W12" s="21">
        <f t="shared" si="7"/>
        <v>34.6</v>
      </c>
      <c r="X12" s="21">
        <f t="shared" si="8"/>
        <v>30.8</v>
      </c>
      <c r="Y12" s="21">
        <f t="shared" si="9"/>
        <v>11.5</v>
      </c>
      <c r="Z12" s="21">
        <f t="shared" si="10"/>
        <v>0</v>
      </c>
      <c r="AA12" s="21">
        <f t="shared" si="11"/>
        <v>11.5</v>
      </c>
      <c r="AB12" s="21">
        <f t="shared" si="12"/>
        <v>11.5</v>
      </c>
      <c r="AC12" s="21">
        <f t="shared" si="6"/>
        <v>99.9</v>
      </c>
    </row>
    <row r="13" spans="1:29" s="21" customFormat="1" x14ac:dyDescent="0.25">
      <c r="A13" s="21" t="s">
        <v>14</v>
      </c>
      <c r="B13" s="21" t="s">
        <v>14</v>
      </c>
      <c r="C13" s="21" t="s">
        <v>68</v>
      </c>
      <c r="D13" s="21" t="s">
        <v>69</v>
      </c>
      <c r="E13" s="21" t="s">
        <v>71</v>
      </c>
      <c r="F13" s="22">
        <v>4</v>
      </c>
      <c r="G13" s="21" t="s">
        <v>4</v>
      </c>
      <c r="H13" s="21" t="s">
        <v>5</v>
      </c>
      <c r="I13" s="23">
        <v>5</v>
      </c>
      <c r="J13" s="23">
        <v>5</v>
      </c>
      <c r="K13" s="23">
        <v>6</v>
      </c>
      <c r="L13" s="23">
        <v>1</v>
      </c>
      <c r="M13" s="23">
        <v>1</v>
      </c>
      <c r="N13" s="23">
        <v>2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8</v>
      </c>
      <c r="U13" s="23">
        <v>20</v>
      </c>
      <c r="W13" s="21">
        <f>ROUND(I13/U13*100, 1)</f>
        <v>25</v>
      </c>
      <c r="X13" s="21">
        <f t="shared" si="8"/>
        <v>25</v>
      </c>
      <c r="Y13" s="21">
        <f t="shared" si="9"/>
        <v>30</v>
      </c>
      <c r="Z13" s="21">
        <f>ROUND(L13/U13*100, 1)</f>
        <v>5</v>
      </c>
      <c r="AA13" s="21">
        <f t="shared" si="11"/>
        <v>5</v>
      </c>
      <c r="AB13" s="21">
        <f t="shared" si="12"/>
        <v>10</v>
      </c>
      <c r="AC13" s="21">
        <f t="shared" si="6"/>
        <v>100</v>
      </c>
    </row>
    <row r="17" spans="8:15" x14ac:dyDescent="0.25">
      <c r="I17" t="s">
        <v>194</v>
      </c>
      <c r="J17" t="s">
        <v>195</v>
      </c>
      <c r="K17" t="s">
        <v>196</v>
      </c>
      <c r="L17" t="s">
        <v>197</v>
      </c>
      <c r="M17" t="s">
        <v>198</v>
      </c>
      <c r="N17" t="s">
        <v>200</v>
      </c>
    </row>
    <row r="18" spans="8:15" x14ac:dyDescent="0.25">
      <c r="H18" t="s">
        <v>192</v>
      </c>
      <c r="I18">
        <f>ROUND(SUM(I3:I10)/SUM(U3:U10)*100,1)</f>
        <v>12.5</v>
      </c>
      <c r="J18">
        <f>ROUND(SUM(J3:J10)/SUM(U3:U10)*100,1)</f>
        <v>30.8</v>
      </c>
      <c r="K18">
        <f>ROUND(SUM(K3:K10)/SUM(U3:U10)*100,1)</f>
        <v>30</v>
      </c>
      <c r="L18">
        <f>ROUND(SUM(L3:L10)/SUM(U3:U10)*100,1)</f>
        <v>8.3000000000000007</v>
      </c>
      <c r="M18">
        <f>ROUND(SUM(M3:M10)/SUM(U3:U10)*100,1)</f>
        <v>2.5</v>
      </c>
      <c r="N18">
        <f>ROUND(SUM(N3:N10)/SUM(U3:U10)*100,1)</f>
        <v>7.5</v>
      </c>
      <c r="O18">
        <f>SUM(I18:N18)</f>
        <v>91.6</v>
      </c>
    </row>
    <row r="19" spans="8:15" x14ac:dyDescent="0.25">
      <c r="H19" t="s">
        <v>190</v>
      </c>
      <c r="I19">
        <f>ROUND(SUM(I11:I13)/SUM(U11:U13)*100,1)</f>
        <v>33.299999999999997</v>
      </c>
      <c r="J19">
        <f>ROUND(SUM(J11:J13)/SUM(U11:U13)*100,1)</f>
        <v>31.9</v>
      </c>
      <c r="K19">
        <f>ROUND(SUM(K11:K13)/SUM(U11:U13)*100,1)</f>
        <v>14.5</v>
      </c>
      <c r="L19">
        <f>ROUND(SUM(L11:L13)/SUM(U11:U13)*100,1)</f>
        <v>4.3</v>
      </c>
      <c r="M19">
        <f>ROUND(SUM(M11:M13)/SUM(U11:U13)*100,1)</f>
        <v>5.8</v>
      </c>
      <c r="N19">
        <f>ROUND(SUM(N11:N13)/SUM(U11:U13)*100,1)</f>
        <v>10.1</v>
      </c>
      <c r="O19">
        <f>SUM(I19:N19)</f>
        <v>99.899999999999977</v>
      </c>
    </row>
    <row r="20" spans="8:15" x14ac:dyDescent="0.25">
      <c r="I20">
        <f>AVERAGE(I18:I19)</f>
        <v>22.9</v>
      </c>
      <c r="J20">
        <f t="shared" ref="J20:N20" si="13">AVERAGE(J18:J19)</f>
        <v>31.35</v>
      </c>
      <c r="K20">
        <f t="shared" si="13"/>
        <v>22.25</v>
      </c>
      <c r="L20">
        <f t="shared" si="13"/>
        <v>6.3000000000000007</v>
      </c>
      <c r="M20">
        <f t="shared" si="13"/>
        <v>4.1500000000000004</v>
      </c>
      <c r="N20">
        <f t="shared" si="13"/>
        <v>8.8000000000000007</v>
      </c>
      <c r="O20">
        <f>SUM(I20:N20)</f>
        <v>95.75</v>
      </c>
    </row>
  </sheetData>
  <mergeCells count="11">
    <mergeCell ref="G1:G2"/>
    <mergeCell ref="H1:H2"/>
    <mergeCell ref="I1:S1"/>
    <mergeCell ref="T1:T2"/>
    <mergeCell ref="U1:U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opLeftCell="G1" workbookViewId="0">
      <selection activeCell="G1" sqref="A1:XFD1"/>
    </sheetView>
  </sheetViews>
  <sheetFormatPr defaultRowHeight="15" x14ac:dyDescent="0.25"/>
  <sheetData>
    <row r="1" spans="1:27" x14ac:dyDescent="0.25">
      <c r="B1" s="5" t="s">
        <v>162</v>
      </c>
      <c r="C1" s="5" t="s">
        <v>163</v>
      </c>
      <c r="D1" s="5" t="s">
        <v>164</v>
      </c>
      <c r="E1" s="5" t="s">
        <v>165</v>
      </c>
      <c r="F1" s="5" t="s">
        <v>166</v>
      </c>
      <c r="G1" s="6" t="s">
        <v>167</v>
      </c>
      <c r="H1" s="7"/>
      <c r="I1" s="7"/>
      <c r="J1" s="7"/>
      <c r="K1" s="7"/>
      <c r="L1" s="7"/>
      <c r="M1" s="7"/>
      <c r="N1" s="7"/>
      <c r="O1" s="7"/>
      <c r="P1" s="7"/>
      <c r="Q1" s="8"/>
      <c r="T1" s="9" t="s">
        <v>168</v>
      </c>
      <c r="U1" s="11" t="s">
        <v>169</v>
      </c>
    </row>
    <row r="2" spans="1:27" ht="15" customHeight="1" x14ac:dyDescent="0.25">
      <c r="B2" s="5"/>
      <c r="C2" s="5"/>
      <c r="D2" s="5"/>
      <c r="E2" s="5"/>
      <c r="F2" s="5"/>
      <c r="I2" s="4" t="s">
        <v>170</v>
      </c>
      <c r="J2" s="4" t="s">
        <v>171</v>
      </c>
      <c r="K2" s="4" t="s">
        <v>172</v>
      </c>
      <c r="L2" s="4" t="s">
        <v>173</v>
      </c>
      <c r="M2" s="4" t="s">
        <v>174</v>
      </c>
      <c r="N2" s="4" t="s">
        <v>175</v>
      </c>
      <c r="O2" s="4" t="s">
        <v>176</v>
      </c>
      <c r="P2" s="4" t="s">
        <v>177</v>
      </c>
      <c r="Q2" s="4" t="s">
        <v>178</v>
      </c>
      <c r="R2" s="4" t="s">
        <v>179</v>
      </c>
      <c r="S2" s="4" t="s">
        <v>180</v>
      </c>
      <c r="T2" s="10"/>
      <c r="U2" s="11"/>
      <c r="V2" t="s">
        <v>194</v>
      </c>
      <c r="W2" t="s">
        <v>195</v>
      </c>
      <c r="X2" t="s">
        <v>196</v>
      </c>
      <c r="Y2" t="s">
        <v>197</v>
      </c>
      <c r="Z2" t="s">
        <v>198</v>
      </c>
      <c r="AA2" t="s">
        <v>175</v>
      </c>
    </row>
    <row r="3" spans="1:27" s="24" customFormat="1" x14ac:dyDescent="0.25">
      <c r="A3" s="24" t="s">
        <v>0</v>
      </c>
      <c r="B3" s="24" t="s">
        <v>0</v>
      </c>
      <c r="C3" s="24" t="s">
        <v>17</v>
      </c>
      <c r="D3" s="24" t="s">
        <v>18</v>
      </c>
      <c r="E3" s="24" t="s">
        <v>19</v>
      </c>
      <c r="F3" s="25">
        <v>4</v>
      </c>
      <c r="G3" s="24" t="s">
        <v>4</v>
      </c>
      <c r="H3" s="24" t="s">
        <v>20</v>
      </c>
      <c r="I3" s="26">
        <v>7</v>
      </c>
      <c r="J3" s="26">
        <v>7</v>
      </c>
      <c r="K3" s="26">
        <v>5</v>
      </c>
      <c r="L3" s="26">
        <v>3</v>
      </c>
      <c r="M3" s="26">
        <v>1</v>
      </c>
      <c r="N3" s="26">
        <v>4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17</v>
      </c>
      <c r="U3" s="26">
        <v>27</v>
      </c>
      <c r="V3" s="24">
        <f>I3/U3*100</f>
        <v>25.925925925925924</v>
      </c>
      <c r="W3" s="24">
        <f>ROUND(J3/U3*100,1)</f>
        <v>25.9</v>
      </c>
      <c r="X3" s="24">
        <f>ROUND(K3/U3*100,1)</f>
        <v>18.5</v>
      </c>
      <c r="Y3" s="24">
        <f>ROUND(L3/U3*100,1)</f>
        <v>11.1</v>
      </c>
      <c r="Z3" s="24">
        <f>ROUND(M3/U3*100,1)</f>
        <v>3.7</v>
      </c>
      <c r="AA3" s="24">
        <f>ROUND(N3/U3*100,1)</f>
        <v>14.8</v>
      </c>
    </row>
    <row r="4" spans="1:27" s="24" customFormat="1" ht="15.75" customHeight="1" x14ac:dyDescent="0.25">
      <c r="A4" s="24" t="s">
        <v>6</v>
      </c>
      <c r="B4" s="24" t="s">
        <v>6</v>
      </c>
      <c r="C4" s="24" t="s">
        <v>17</v>
      </c>
      <c r="D4" s="24" t="s">
        <v>18</v>
      </c>
      <c r="E4" s="24" t="s">
        <v>19</v>
      </c>
      <c r="F4" s="25">
        <v>4</v>
      </c>
      <c r="G4" s="24" t="s">
        <v>4</v>
      </c>
      <c r="H4" s="24" t="s">
        <v>20</v>
      </c>
      <c r="I4" s="26">
        <v>8</v>
      </c>
      <c r="J4" s="26">
        <v>4</v>
      </c>
      <c r="K4" s="26">
        <v>5</v>
      </c>
      <c r="L4" s="26">
        <v>2</v>
      </c>
      <c r="M4" s="26">
        <v>2</v>
      </c>
      <c r="N4" s="26">
        <v>3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14</v>
      </c>
      <c r="U4" s="26">
        <v>24</v>
      </c>
      <c r="V4" s="24">
        <f t="shared" ref="V4:V19" si="0">ROUND(I4/U4*100,1)</f>
        <v>33.299999999999997</v>
      </c>
      <c r="W4" s="24">
        <f t="shared" ref="W4:W19" si="1">ROUND(J4/U4*100,1)</f>
        <v>16.7</v>
      </c>
      <c r="X4" s="24">
        <f t="shared" ref="X4:X19" si="2">ROUND(K4/U4*100,1)</f>
        <v>20.8</v>
      </c>
      <c r="Y4" s="24">
        <f t="shared" ref="Y4:Y19" si="3">ROUND(L4/U4*100,1)</f>
        <v>8.3000000000000007</v>
      </c>
      <c r="Z4" s="24">
        <f t="shared" ref="Z4:Z19" si="4">ROUND(M4/U4*100,1)</f>
        <v>8.3000000000000007</v>
      </c>
      <c r="AA4" s="24">
        <f t="shared" ref="AA4:AA19" si="5">ROUND(N4/U4*100,1)</f>
        <v>12.5</v>
      </c>
    </row>
    <row r="5" spans="1:27" s="21" customFormat="1" ht="15.75" customHeight="1" x14ac:dyDescent="0.25">
      <c r="A5" s="21" t="s">
        <v>21</v>
      </c>
      <c r="B5" s="21" t="s">
        <v>7</v>
      </c>
      <c r="C5" s="21" t="s">
        <v>17</v>
      </c>
      <c r="D5" s="21" t="s">
        <v>18</v>
      </c>
      <c r="E5" s="21" t="s">
        <v>22</v>
      </c>
      <c r="F5" s="22">
        <v>4</v>
      </c>
      <c r="G5" s="21" t="s">
        <v>23</v>
      </c>
      <c r="H5" s="21" t="s">
        <v>24</v>
      </c>
      <c r="I5" s="23">
        <v>4</v>
      </c>
      <c r="J5" s="23">
        <v>2</v>
      </c>
      <c r="K5" s="23">
        <v>2</v>
      </c>
      <c r="L5" s="23">
        <v>1</v>
      </c>
      <c r="M5" s="23">
        <v>0</v>
      </c>
      <c r="N5" s="23">
        <v>1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6</v>
      </c>
      <c r="U5" s="23">
        <v>10</v>
      </c>
      <c r="V5" s="21">
        <f t="shared" si="0"/>
        <v>40</v>
      </c>
      <c r="W5" s="21">
        <f t="shared" si="1"/>
        <v>20</v>
      </c>
      <c r="X5" s="21">
        <f t="shared" si="2"/>
        <v>20</v>
      </c>
      <c r="Y5" s="21">
        <f t="shared" si="3"/>
        <v>10</v>
      </c>
      <c r="Z5" s="21">
        <f t="shared" si="4"/>
        <v>0</v>
      </c>
      <c r="AA5" s="21">
        <f t="shared" si="5"/>
        <v>10</v>
      </c>
    </row>
    <row r="6" spans="1:27" s="24" customFormat="1" ht="14.25" customHeight="1" x14ac:dyDescent="0.25">
      <c r="A6" s="24" t="s">
        <v>7</v>
      </c>
      <c r="B6" s="24" t="s">
        <v>7</v>
      </c>
      <c r="C6" s="24" t="s">
        <v>17</v>
      </c>
      <c r="D6" s="24" t="s">
        <v>18</v>
      </c>
      <c r="E6" s="24" t="s">
        <v>19</v>
      </c>
      <c r="F6" s="25">
        <v>4</v>
      </c>
      <c r="G6" s="24" t="s">
        <v>4</v>
      </c>
      <c r="H6" s="24" t="s">
        <v>20</v>
      </c>
      <c r="I6" s="26">
        <v>9</v>
      </c>
      <c r="J6" s="26">
        <v>6</v>
      </c>
      <c r="K6" s="26">
        <v>3</v>
      </c>
      <c r="L6" s="26">
        <v>0</v>
      </c>
      <c r="M6" s="26">
        <v>1</v>
      </c>
      <c r="N6" s="26">
        <v>4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9</v>
      </c>
      <c r="U6" s="26">
        <v>23</v>
      </c>
      <c r="V6" s="24">
        <f t="shared" si="0"/>
        <v>39.1</v>
      </c>
      <c r="W6" s="24">
        <f t="shared" si="1"/>
        <v>26.1</v>
      </c>
      <c r="X6" s="24">
        <f t="shared" si="2"/>
        <v>13</v>
      </c>
      <c r="Y6" s="24">
        <f t="shared" si="3"/>
        <v>0</v>
      </c>
      <c r="Z6" s="24">
        <f t="shared" si="4"/>
        <v>4.3</v>
      </c>
      <c r="AA6" s="24">
        <f t="shared" si="5"/>
        <v>17.399999999999999</v>
      </c>
    </row>
    <row r="7" spans="1:27" s="18" customFormat="1" x14ac:dyDescent="0.25">
      <c r="A7" s="18" t="s">
        <v>7</v>
      </c>
      <c r="B7" s="18" t="s">
        <v>7</v>
      </c>
      <c r="C7" s="18" t="s">
        <v>17</v>
      </c>
      <c r="D7" s="18" t="s">
        <v>18</v>
      </c>
      <c r="E7" s="18" t="s">
        <v>25</v>
      </c>
      <c r="F7" s="19">
        <v>4</v>
      </c>
      <c r="G7" s="18" t="s">
        <v>4</v>
      </c>
      <c r="H7" s="18" t="s">
        <v>5</v>
      </c>
      <c r="I7" s="20">
        <v>8</v>
      </c>
      <c r="J7" s="20">
        <v>9</v>
      </c>
      <c r="K7" s="20">
        <v>1</v>
      </c>
      <c r="L7" s="20">
        <v>0</v>
      </c>
      <c r="M7" s="20">
        <v>3</v>
      </c>
      <c r="N7" s="20">
        <v>1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12</v>
      </c>
      <c r="U7" s="20">
        <v>22</v>
      </c>
      <c r="V7" s="18">
        <f t="shared" si="0"/>
        <v>36.4</v>
      </c>
      <c r="W7" s="18">
        <f t="shared" si="1"/>
        <v>40.9</v>
      </c>
      <c r="X7" s="18">
        <f t="shared" si="2"/>
        <v>4.5</v>
      </c>
      <c r="Y7" s="18">
        <f t="shared" si="3"/>
        <v>0</v>
      </c>
      <c r="Z7" s="18">
        <f t="shared" si="4"/>
        <v>13.6</v>
      </c>
      <c r="AA7" s="18">
        <f t="shared" si="5"/>
        <v>4.5</v>
      </c>
    </row>
    <row r="8" spans="1:27" s="21" customFormat="1" x14ac:dyDescent="0.25">
      <c r="A8" s="21" t="s">
        <v>26</v>
      </c>
      <c r="B8" s="21" t="s">
        <v>9</v>
      </c>
      <c r="C8" s="21" t="s">
        <v>17</v>
      </c>
      <c r="D8" s="21" t="s">
        <v>18</v>
      </c>
      <c r="E8" s="21" t="s">
        <v>27</v>
      </c>
      <c r="F8" s="22">
        <v>4</v>
      </c>
      <c r="G8" s="21" t="s">
        <v>23</v>
      </c>
      <c r="H8" s="21" t="s">
        <v>24</v>
      </c>
      <c r="I8" s="23">
        <v>1</v>
      </c>
      <c r="J8" s="23">
        <v>1</v>
      </c>
      <c r="K8" s="23">
        <v>0</v>
      </c>
      <c r="L8" s="23">
        <v>0</v>
      </c>
      <c r="M8" s="23">
        <v>1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1</v>
      </c>
      <c r="U8" s="23">
        <v>3</v>
      </c>
      <c r="V8" s="21">
        <f t="shared" si="0"/>
        <v>33.299999999999997</v>
      </c>
      <c r="W8" s="21">
        <f t="shared" si="1"/>
        <v>33.299999999999997</v>
      </c>
      <c r="X8" s="21">
        <f t="shared" si="2"/>
        <v>0</v>
      </c>
      <c r="Y8" s="21">
        <f t="shared" si="3"/>
        <v>0</v>
      </c>
      <c r="Z8" s="21">
        <f t="shared" si="4"/>
        <v>33.299999999999997</v>
      </c>
      <c r="AA8" s="21">
        <f t="shared" si="5"/>
        <v>0</v>
      </c>
    </row>
    <row r="9" spans="1:27" s="24" customFormat="1" x14ac:dyDescent="0.25">
      <c r="A9" s="24" t="s">
        <v>9</v>
      </c>
      <c r="B9" s="24" t="s">
        <v>9</v>
      </c>
      <c r="C9" s="24" t="s">
        <v>17</v>
      </c>
      <c r="D9" s="24" t="s">
        <v>18</v>
      </c>
      <c r="E9" s="24" t="s">
        <v>19</v>
      </c>
      <c r="F9" s="25">
        <v>4</v>
      </c>
      <c r="G9" s="24" t="s">
        <v>4</v>
      </c>
      <c r="H9" s="24" t="s">
        <v>20</v>
      </c>
      <c r="I9" s="26">
        <v>5</v>
      </c>
      <c r="J9" s="26">
        <v>3</v>
      </c>
      <c r="K9" s="26">
        <v>7</v>
      </c>
      <c r="L9" s="26">
        <v>2</v>
      </c>
      <c r="M9" s="26">
        <v>2</v>
      </c>
      <c r="N9" s="26">
        <v>4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7</v>
      </c>
      <c r="U9" s="26">
        <v>23</v>
      </c>
      <c r="V9" s="24">
        <f t="shared" si="0"/>
        <v>21.7</v>
      </c>
      <c r="W9" s="24">
        <f t="shared" si="1"/>
        <v>13</v>
      </c>
      <c r="X9" s="24">
        <f t="shared" si="2"/>
        <v>30.4</v>
      </c>
      <c r="Y9" s="24">
        <f t="shared" si="3"/>
        <v>8.6999999999999993</v>
      </c>
      <c r="Z9" s="24">
        <f t="shared" si="4"/>
        <v>8.6999999999999993</v>
      </c>
      <c r="AA9" s="24">
        <f t="shared" si="5"/>
        <v>17.399999999999999</v>
      </c>
    </row>
    <row r="10" spans="1:27" s="18" customFormat="1" x14ac:dyDescent="0.25">
      <c r="A10" s="18" t="s">
        <v>9</v>
      </c>
      <c r="B10" s="18" t="s">
        <v>9</v>
      </c>
      <c r="C10" s="18" t="s">
        <v>17</v>
      </c>
      <c r="D10" s="18" t="s">
        <v>18</v>
      </c>
      <c r="E10" s="18" t="s">
        <v>25</v>
      </c>
      <c r="F10" s="19">
        <v>4</v>
      </c>
      <c r="G10" s="18" t="s">
        <v>4</v>
      </c>
      <c r="H10" s="18" t="s">
        <v>5</v>
      </c>
      <c r="I10" s="20">
        <v>4</v>
      </c>
      <c r="J10" s="20">
        <v>7</v>
      </c>
      <c r="K10" s="20">
        <v>6</v>
      </c>
      <c r="L10" s="20">
        <v>1</v>
      </c>
      <c r="M10" s="20">
        <v>4</v>
      </c>
      <c r="N10" s="20">
        <v>1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12</v>
      </c>
      <c r="U10" s="20">
        <v>23</v>
      </c>
      <c r="V10" s="18">
        <f t="shared" si="0"/>
        <v>17.399999999999999</v>
      </c>
      <c r="W10" s="18">
        <f t="shared" si="1"/>
        <v>30.4</v>
      </c>
      <c r="X10" s="18">
        <f t="shared" si="2"/>
        <v>26.1</v>
      </c>
      <c r="Y10" s="18">
        <f t="shared" si="3"/>
        <v>4.3</v>
      </c>
      <c r="Z10" s="18">
        <f t="shared" si="4"/>
        <v>17.399999999999999</v>
      </c>
      <c r="AA10" s="18">
        <f t="shared" si="5"/>
        <v>4.3</v>
      </c>
    </row>
    <row r="11" spans="1:27" s="18" customFormat="1" x14ac:dyDescent="0.25">
      <c r="A11" s="18" t="s">
        <v>12</v>
      </c>
      <c r="B11" s="18" t="s">
        <v>12</v>
      </c>
      <c r="C11" s="18" t="s">
        <v>17</v>
      </c>
      <c r="D11" s="18" t="s">
        <v>18</v>
      </c>
      <c r="E11" s="18" t="s">
        <v>19</v>
      </c>
      <c r="F11" s="19">
        <v>4</v>
      </c>
      <c r="G11" s="18" t="s">
        <v>4</v>
      </c>
      <c r="H11" s="18" t="s">
        <v>5</v>
      </c>
      <c r="I11" s="20">
        <v>5</v>
      </c>
      <c r="J11" s="20">
        <v>11</v>
      </c>
      <c r="K11" s="20">
        <v>4</v>
      </c>
      <c r="L11" s="20">
        <v>0</v>
      </c>
      <c r="M11" s="20">
        <v>1</v>
      </c>
      <c r="N11" s="20">
        <v>2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8</v>
      </c>
      <c r="U11" s="20">
        <v>23</v>
      </c>
      <c r="V11" s="18">
        <f t="shared" si="0"/>
        <v>21.7</v>
      </c>
      <c r="W11" s="18">
        <f t="shared" si="1"/>
        <v>47.8</v>
      </c>
      <c r="X11" s="18">
        <f t="shared" si="2"/>
        <v>17.399999999999999</v>
      </c>
      <c r="Y11" s="18">
        <f t="shared" si="3"/>
        <v>0</v>
      </c>
      <c r="Z11" s="18">
        <f t="shared" si="4"/>
        <v>4.3</v>
      </c>
      <c r="AA11" s="18">
        <f t="shared" si="5"/>
        <v>8.6999999999999993</v>
      </c>
    </row>
    <row r="12" spans="1:27" s="18" customFormat="1" x14ac:dyDescent="0.25">
      <c r="A12" s="18" t="s">
        <v>12</v>
      </c>
      <c r="B12" s="18" t="s">
        <v>12</v>
      </c>
      <c r="C12" s="18" t="s">
        <v>17</v>
      </c>
      <c r="D12" s="18" t="s">
        <v>18</v>
      </c>
      <c r="E12" s="18" t="s">
        <v>25</v>
      </c>
      <c r="F12" s="19">
        <v>4</v>
      </c>
      <c r="G12" s="18" t="s">
        <v>4</v>
      </c>
      <c r="H12" s="18" t="s">
        <v>5</v>
      </c>
      <c r="I12" s="20">
        <v>9</v>
      </c>
      <c r="J12" s="20">
        <v>6</v>
      </c>
      <c r="K12" s="20">
        <v>4</v>
      </c>
      <c r="L12" s="20">
        <v>3</v>
      </c>
      <c r="M12" s="20">
        <v>3</v>
      </c>
      <c r="N12" s="20">
        <v>3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12</v>
      </c>
      <c r="U12" s="20">
        <v>28</v>
      </c>
      <c r="V12" s="18">
        <f t="shared" si="0"/>
        <v>32.1</v>
      </c>
      <c r="W12" s="18">
        <f t="shared" si="1"/>
        <v>21.4</v>
      </c>
      <c r="X12" s="18">
        <f t="shared" si="2"/>
        <v>14.3</v>
      </c>
      <c r="Y12" s="18">
        <f t="shared" si="3"/>
        <v>10.7</v>
      </c>
      <c r="Z12" s="18">
        <f t="shared" si="4"/>
        <v>10.7</v>
      </c>
      <c r="AA12" s="18">
        <f t="shared" si="5"/>
        <v>10.7</v>
      </c>
    </row>
    <row r="13" spans="1:27" s="24" customFormat="1" x14ac:dyDescent="0.25">
      <c r="A13" s="24" t="s">
        <v>14</v>
      </c>
      <c r="B13" s="24" t="s">
        <v>14</v>
      </c>
      <c r="C13" s="24" t="s">
        <v>17</v>
      </c>
      <c r="D13" s="24" t="s">
        <v>18</v>
      </c>
      <c r="E13" s="24" t="s">
        <v>19</v>
      </c>
      <c r="F13" s="25">
        <v>4</v>
      </c>
      <c r="G13" s="24" t="s">
        <v>4</v>
      </c>
      <c r="H13" s="24" t="s">
        <v>20</v>
      </c>
      <c r="I13" s="26">
        <v>1</v>
      </c>
      <c r="J13" s="26">
        <v>3</v>
      </c>
      <c r="K13" s="26">
        <v>5</v>
      </c>
      <c r="L13" s="26">
        <v>2</v>
      </c>
      <c r="M13" s="26">
        <v>1</v>
      </c>
      <c r="N13" s="26">
        <v>6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2</v>
      </c>
      <c r="U13" s="26">
        <v>18</v>
      </c>
      <c r="V13" s="24">
        <f t="shared" si="0"/>
        <v>5.6</v>
      </c>
      <c r="W13" s="24">
        <f t="shared" si="1"/>
        <v>16.7</v>
      </c>
      <c r="X13" s="24">
        <f t="shared" si="2"/>
        <v>27.8</v>
      </c>
      <c r="Y13" s="24">
        <f t="shared" si="3"/>
        <v>11.1</v>
      </c>
      <c r="Z13" s="24">
        <f t="shared" si="4"/>
        <v>5.6</v>
      </c>
      <c r="AA13" s="24">
        <f t="shared" si="5"/>
        <v>33.299999999999997</v>
      </c>
    </row>
    <row r="14" spans="1:27" s="18" customFormat="1" x14ac:dyDescent="0.25">
      <c r="A14" s="18" t="s">
        <v>14</v>
      </c>
      <c r="B14" s="18" t="s">
        <v>14</v>
      </c>
      <c r="C14" s="18" t="s">
        <v>17</v>
      </c>
      <c r="D14" s="18" t="s">
        <v>18</v>
      </c>
      <c r="E14" s="18" t="s">
        <v>25</v>
      </c>
      <c r="F14" s="19">
        <v>4</v>
      </c>
      <c r="G14" s="18" t="s">
        <v>4</v>
      </c>
      <c r="H14" s="18" t="s">
        <v>5</v>
      </c>
      <c r="I14" s="20">
        <v>5</v>
      </c>
      <c r="J14" s="20">
        <v>6</v>
      </c>
      <c r="K14" s="20">
        <v>5</v>
      </c>
      <c r="L14" s="20">
        <v>1</v>
      </c>
      <c r="M14" s="20">
        <v>0</v>
      </c>
      <c r="N14" s="20">
        <v>4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7</v>
      </c>
      <c r="U14" s="20">
        <v>21</v>
      </c>
      <c r="V14" s="18">
        <f t="shared" si="0"/>
        <v>23.8</v>
      </c>
      <c r="W14" s="18">
        <f t="shared" si="1"/>
        <v>28.6</v>
      </c>
      <c r="X14" s="18">
        <f t="shared" si="2"/>
        <v>23.8</v>
      </c>
      <c r="Y14" s="18">
        <f t="shared" si="3"/>
        <v>4.8</v>
      </c>
      <c r="Z14" s="18">
        <f t="shared" si="4"/>
        <v>0</v>
      </c>
      <c r="AA14" s="18">
        <f t="shared" si="5"/>
        <v>19</v>
      </c>
    </row>
    <row r="15" spans="1:27" s="18" customFormat="1" ht="15.75" customHeight="1" x14ac:dyDescent="0.25">
      <c r="A15" s="18" t="s">
        <v>14</v>
      </c>
      <c r="B15" s="18" t="s">
        <v>14</v>
      </c>
      <c r="C15" s="18" t="s">
        <v>17</v>
      </c>
      <c r="D15" s="18" t="s">
        <v>18</v>
      </c>
      <c r="E15" s="18" t="s">
        <v>28</v>
      </c>
      <c r="F15" s="19">
        <v>4</v>
      </c>
      <c r="G15" s="18" t="s">
        <v>4</v>
      </c>
      <c r="H15" s="18" t="s">
        <v>13</v>
      </c>
      <c r="I15" s="20">
        <v>6</v>
      </c>
      <c r="J15" s="20">
        <v>7</v>
      </c>
      <c r="K15" s="20">
        <v>1</v>
      </c>
      <c r="L15" s="20">
        <v>0</v>
      </c>
      <c r="M15" s="20">
        <v>0</v>
      </c>
      <c r="N15" s="20">
        <v>1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5</v>
      </c>
      <c r="U15" s="20">
        <v>15</v>
      </c>
      <c r="V15" s="18">
        <f t="shared" si="0"/>
        <v>40</v>
      </c>
      <c r="W15" s="18">
        <f t="shared" si="1"/>
        <v>46.7</v>
      </c>
      <c r="X15" s="18">
        <f t="shared" si="2"/>
        <v>6.7</v>
      </c>
      <c r="Y15" s="18">
        <f t="shared" si="3"/>
        <v>0</v>
      </c>
      <c r="Z15" s="18">
        <f t="shared" si="4"/>
        <v>0</v>
      </c>
      <c r="AA15" s="18">
        <f t="shared" si="5"/>
        <v>6.7</v>
      </c>
    </row>
    <row r="16" spans="1:27" s="18" customFormat="1" ht="13.5" customHeight="1" x14ac:dyDescent="0.25">
      <c r="A16" s="18" t="s">
        <v>15</v>
      </c>
      <c r="B16" s="18" t="s">
        <v>15</v>
      </c>
      <c r="C16" s="18" t="s">
        <v>17</v>
      </c>
      <c r="D16" s="18" t="s">
        <v>18</v>
      </c>
      <c r="E16" s="18" t="s">
        <v>19</v>
      </c>
      <c r="F16" s="19">
        <v>4</v>
      </c>
      <c r="G16" s="18" t="s">
        <v>4</v>
      </c>
      <c r="H16" s="18" t="s">
        <v>5</v>
      </c>
      <c r="I16" s="20">
        <v>5</v>
      </c>
      <c r="J16" s="20">
        <v>7</v>
      </c>
      <c r="K16" s="20">
        <v>4</v>
      </c>
      <c r="L16" s="20">
        <v>0</v>
      </c>
      <c r="M16" s="20">
        <v>2</v>
      </c>
      <c r="N16" s="20">
        <v>4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5</v>
      </c>
      <c r="U16" s="20">
        <v>22</v>
      </c>
      <c r="V16" s="18">
        <f t="shared" si="0"/>
        <v>22.7</v>
      </c>
      <c r="W16" s="18">
        <f t="shared" si="1"/>
        <v>31.8</v>
      </c>
      <c r="X16" s="18">
        <f t="shared" si="2"/>
        <v>18.2</v>
      </c>
      <c r="Y16" s="18">
        <f t="shared" si="3"/>
        <v>0</v>
      </c>
      <c r="Z16" s="18">
        <f t="shared" si="4"/>
        <v>9.1</v>
      </c>
      <c r="AA16" s="18">
        <f t="shared" si="5"/>
        <v>18.2</v>
      </c>
    </row>
    <row r="17" spans="1:28" s="18" customFormat="1" x14ac:dyDescent="0.25">
      <c r="A17" s="18" t="s">
        <v>15</v>
      </c>
      <c r="B17" s="18" t="s">
        <v>15</v>
      </c>
      <c r="C17" s="18" t="s">
        <v>17</v>
      </c>
      <c r="D17" s="18" t="s">
        <v>18</v>
      </c>
      <c r="E17" s="18" t="s">
        <v>25</v>
      </c>
      <c r="F17" s="19">
        <v>4</v>
      </c>
      <c r="G17" s="18" t="s">
        <v>4</v>
      </c>
      <c r="H17" s="18" t="s">
        <v>5</v>
      </c>
      <c r="I17" s="20">
        <v>7</v>
      </c>
      <c r="J17" s="20">
        <v>6</v>
      </c>
      <c r="K17" s="20">
        <v>3</v>
      </c>
      <c r="L17" s="20">
        <v>3</v>
      </c>
      <c r="M17" s="20">
        <v>2</v>
      </c>
      <c r="N17" s="20">
        <v>3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11</v>
      </c>
      <c r="U17" s="20">
        <v>24</v>
      </c>
      <c r="V17" s="18">
        <f t="shared" si="0"/>
        <v>29.2</v>
      </c>
      <c r="W17" s="18">
        <f t="shared" si="1"/>
        <v>25</v>
      </c>
      <c r="X17" s="18">
        <f t="shared" si="2"/>
        <v>12.5</v>
      </c>
      <c r="Y17" s="18">
        <f t="shared" si="3"/>
        <v>12.5</v>
      </c>
      <c r="Z17" s="18">
        <f t="shared" si="4"/>
        <v>8.3000000000000007</v>
      </c>
      <c r="AA17" s="18">
        <f t="shared" si="5"/>
        <v>12.5</v>
      </c>
    </row>
    <row r="18" spans="1:28" s="12" customFormat="1" x14ac:dyDescent="0.25">
      <c r="A18" s="12" t="s">
        <v>16</v>
      </c>
      <c r="B18" s="12" t="s">
        <v>16</v>
      </c>
      <c r="C18" s="12" t="s">
        <v>17</v>
      </c>
      <c r="D18" s="12" t="s">
        <v>18</v>
      </c>
      <c r="E18" s="12" t="s">
        <v>19</v>
      </c>
      <c r="F18" s="13">
        <v>4</v>
      </c>
      <c r="G18" s="12" t="s">
        <v>4</v>
      </c>
      <c r="H18" s="12" t="s">
        <v>8</v>
      </c>
      <c r="I18" s="14">
        <v>7</v>
      </c>
      <c r="J18" s="14">
        <v>4</v>
      </c>
      <c r="K18" s="14">
        <v>1</v>
      </c>
      <c r="L18" s="14">
        <v>0</v>
      </c>
      <c r="M18" s="14">
        <v>4</v>
      </c>
      <c r="N18" s="14">
        <v>2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4</v>
      </c>
      <c r="U18" s="14">
        <v>22</v>
      </c>
      <c r="V18" s="12">
        <f t="shared" si="0"/>
        <v>31.8</v>
      </c>
      <c r="W18" s="12">
        <f t="shared" si="1"/>
        <v>18.2</v>
      </c>
      <c r="X18" s="12">
        <f t="shared" si="2"/>
        <v>4.5</v>
      </c>
      <c r="Y18" s="12">
        <f t="shared" si="3"/>
        <v>0</v>
      </c>
      <c r="Z18" s="12">
        <f t="shared" si="4"/>
        <v>18.2</v>
      </c>
      <c r="AA18" s="12">
        <f t="shared" si="5"/>
        <v>9.1</v>
      </c>
      <c r="AB18" s="14">
        <f>SUM(U18:AA18)</f>
        <v>103.8</v>
      </c>
    </row>
    <row r="19" spans="1:28" s="12" customFormat="1" x14ac:dyDescent="0.25">
      <c r="A19" s="12" t="s">
        <v>16</v>
      </c>
      <c r="B19" s="12" t="s">
        <v>16</v>
      </c>
      <c r="C19" s="12" t="s">
        <v>17</v>
      </c>
      <c r="D19" s="12" t="s">
        <v>18</v>
      </c>
      <c r="E19" s="12" t="s">
        <v>25</v>
      </c>
      <c r="F19" s="13">
        <v>4</v>
      </c>
      <c r="G19" s="12" t="s">
        <v>4</v>
      </c>
      <c r="H19" s="12" t="s">
        <v>8</v>
      </c>
      <c r="I19" s="14">
        <v>11</v>
      </c>
      <c r="J19" s="14">
        <v>7</v>
      </c>
      <c r="K19" s="14">
        <v>2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5</v>
      </c>
      <c r="U19" s="14">
        <v>23</v>
      </c>
      <c r="V19" s="12">
        <f t="shared" si="0"/>
        <v>47.8</v>
      </c>
      <c r="W19" s="12">
        <f t="shared" si="1"/>
        <v>30.4</v>
      </c>
      <c r="X19" s="12">
        <f t="shared" si="2"/>
        <v>8.6999999999999993</v>
      </c>
      <c r="Y19" s="12">
        <f t="shared" si="3"/>
        <v>0</v>
      </c>
      <c r="Z19" s="12">
        <f t="shared" si="4"/>
        <v>0</v>
      </c>
      <c r="AA19" s="12">
        <f t="shared" si="5"/>
        <v>0</v>
      </c>
    </row>
    <row r="21" spans="1:28" x14ac:dyDescent="0.25">
      <c r="T21" t="s">
        <v>199</v>
      </c>
      <c r="V21">
        <f>ROUND(AVERAGE(V3:V19),1)</f>
        <v>29.5</v>
      </c>
      <c r="W21">
        <f t="shared" ref="W21:AA21" si="6">ROUND(AVERAGE(W3:W19),1)</f>
        <v>27.8</v>
      </c>
      <c r="X21">
        <f t="shared" si="6"/>
        <v>15.7</v>
      </c>
      <c r="Y21">
        <f t="shared" si="6"/>
        <v>4.8</v>
      </c>
      <c r="Z21">
        <f t="shared" si="6"/>
        <v>8.6</v>
      </c>
      <c r="AA21">
        <f t="shared" si="6"/>
        <v>11.7</v>
      </c>
    </row>
    <row r="22" spans="1:28" x14ac:dyDescent="0.25">
      <c r="V22">
        <f>_xlfn.STDEV.P(V3:V19)</f>
        <v>9.9023994620382592</v>
      </c>
      <c r="W22">
        <f>_xlfn.STDEV.P(W3:W19)</f>
        <v>9.8905323293433316</v>
      </c>
      <c r="X22">
        <f t="shared" ref="X22:AA22" si="7">_xlfn.STDEV.P(X3:X19)</f>
        <v>8.5564035390163422</v>
      </c>
      <c r="Y22">
        <f t="shared" si="7"/>
        <v>4.9262168503576262</v>
      </c>
      <c r="Z22">
        <f t="shared" si="7"/>
        <v>8.314909275691214</v>
      </c>
      <c r="AA22">
        <f t="shared" si="7"/>
        <v>7.9075453433035339</v>
      </c>
    </row>
    <row r="23" spans="1:28" x14ac:dyDescent="0.25">
      <c r="V23" t="s">
        <v>194</v>
      </c>
      <c r="W23" t="s">
        <v>195</v>
      </c>
      <c r="X23" t="s">
        <v>196</v>
      </c>
      <c r="Y23" t="s">
        <v>197</v>
      </c>
      <c r="Z23" t="s">
        <v>198</v>
      </c>
      <c r="AA23" t="s">
        <v>200</v>
      </c>
    </row>
    <row r="24" spans="1:28" x14ac:dyDescent="0.25">
      <c r="U24" t="s">
        <v>192</v>
      </c>
      <c r="V24">
        <f>AVERAGE(V18:V19)</f>
        <v>39.799999999999997</v>
      </c>
      <c r="W24">
        <f>AVERAGE(W18:W19)</f>
        <v>24.299999999999997</v>
      </c>
      <c r="X24">
        <f>AVERAGE(X18:X19)</f>
        <v>6.6</v>
      </c>
      <c r="Y24">
        <f>AVERAGE(Y18:Y19)</f>
        <v>0</v>
      </c>
      <c r="Z24">
        <f>AVERAGE(Z18:Z19)</f>
        <v>9.1</v>
      </c>
      <c r="AA24">
        <f>AVERAGE(AA18:AA19)</f>
        <v>4.55</v>
      </c>
      <c r="AB24">
        <f>SUM(V24:AA24)</f>
        <v>84.34999999999998</v>
      </c>
    </row>
    <row r="25" spans="1:28" x14ac:dyDescent="0.25">
      <c r="U25" t="s">
        <v>190</v>
      </c>
      <c r="V25">
        <f>AVERAGE(V14:V17,V12,V11,V10,V7)</f>
        <v>27.912500000000001</v>
      </c>
      <c r="W25">
        <f>AVERAGE(W14:W17,W12,W11,W10,W7)</f>
        <v>34.075000000000003</v>
      </c>
      <c r="X25">
        <f>AVERAGE(X14:X17,X12,X11,X10,X7)</f>
        <v>15.4375</v>
      </c>
      <c r="Y25">
        <f>AVERAGE(Y14:Y17,Y12,Y11,Y10,Y7)</f>
        <v>4.0374999999999996</v>
      </c>
      <c r="Z25">
        <f>AVERAGE(Z14:Z17,Z12,Z11,Z10,Z7)</f>
        <v>7.9249999999999998</v>
      </c>
      <c r="AA25">
        <f>AVERAGE(AA14:AA17,AA12,AA11,AA10,AA7)</f>
        <v>10.574999999999999</v>
      </c>
      <c r="AB25">
        <f>SUM(V25:AA25)</f>
        <v>99.962500000000006</v>
      </c>
    </row>
    <row r="26" spans="1:28" x14ac:dyDescent="0.25">
      <c r="U26" t="s">
        <v>193</v>
      </c>
      <c r="V26">
        <f>AVERAGE(V13,V9,V6,V3,V4)</f>
        <v>25.125185185185185</v>
      </c>
      <c r="W26">
        <f t="shared" ref="W26:AA26" si="8">AVERAGE(W13,W9,W6,W3,W4)</f>
        <v>19.68</v>
      </c>
      <c r="X26">
        <f t="shared" si="8"/>
        <v>22.1</v>
      </c>
      <c r="Y26">
        <f t="shared" si="8"/>
        <v>7.8400000000000007</v>
      </c>
      <c r="Z26">
        <f t="shared" si="8"/>
        <v>6.1199999999999992</v>
      </c>
      <c r="AA26">
        <f t="shared" si="8"/>
        <v>19.079999999999998</v>
      </c>
      <c r="AB26">
        <f>SUM(V26:AA26)</f>
        <v>99.945185185185196</v>
      </c>
    </row>
  </sheetData>
  <mergeCells count="8">
    <mergeCell ref="T1:T2"/>
    <mergeCell ref="U1:U2"/>
    <mergeCell ref="B1:B2"/>
    <mergeCell ref="C1:C2"/>
    <mergeCell ref="D1:D2"/>
    <mergeCell ref="E1:E2"/>
    <mergeCell ref="F1:F2"/>
    <mergeCell ref="G1:Q1"/>
  </mergeCells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topLeftCell="K7" workbookViewId="0">
      <selection activeCell="E12" sqref="E12"/>
    </sheetView>
  </sheetViews>
  <sheetFormatPr defaultRowHeight="15" x14ac:dyDescent="0.25"/>
  <sheetData>
    <row r="1" spans="1:27" x14ac:dyDescent="0.25">
      <c r="H1" t="s">
        <v>170</v>
      </c>
      <c r="I1" t="s">
        <v>171</v>
      </c>
      <c r="J1" t="s">
        <v>172</v>
      </c>
      <c r="K1" t="s">
        <v>173</v>
      </c>
      <c r="L1" t="s">
        <v>174</v>
      </c>
      <c r="M1" t="s">
        <v>175</v>
      </c>
      <c r="U1" t="s">
        <v>184</v>
      </c>
      <c r="V1" t="s">
        <v>185</v>
      </c>
      <c r="W1" t="s">
        <v>186</v>
      </c>
      <c r="X1" t="s">
        <v>187</v>
      </c>
      <c r="Y1" t="s">
        <v>188</v>
      </c>
      <c r="Z1" t="s">
        <v>189</v>
      </c>
    </row>
    <row r="2" spans="1:27" x14ac:dyDescent="0.25">
      <c r="A2" t="s">
        <v>0</v>
      </c>
      <c r="B2" t="s">
        <v>1</v>
      </c>
      <c r="C2" t="s">
        <v>2</v>
      </c>
      <c r="D2" t="s">
        <v>3</v>
      </c>
      <c r="E2" s="1">
        <v>4</v>
      </c>
      <c r="F2" t="s">
        <v>4</v>
      </c>
      <c r="G2" t="s">
        <v>5</v>
      </c>
      <c r="H2" s="2">
        <v>6</v>
      </c>
      <c r="I2" s="2">
        <v>11</v>
      </c>
      <c r="J2" s="2">
        <v>5</v>
      </c>
      <c r="K2" s="2">
        <v>2</v>
      </c>
      <c r="L2" s="2">
        <v>4</v>
      </c>
      <c r="M2" s="2">
        <v>2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15</v>
      </c>
      <c r="T2" s="2">
        <v>30</v>
      </c>
      <c r="U2">
        <f>ROUND(H2/T2,2)*100</f>
        <v>20</v>
      </c>
      <c r="V2">
        <f>ROUND(I2/T2,2)*100</f>
        <v>37</v>
      </c>
      <c r="W2">
        <f>ROUND(J2/T2,2)*100</f>
        <v>17</v>
      </c>
      <c r="X2">
        <f>ROUND(K2/T2*100,2)</f>
        <v>6.67</v>
      </c>
      <c r="Y2">
        <f>ROUND(L2/T2*100, 2)</f>
        <v>13.33</v>
      </c>
      <c r="Z2">
        <f>ROUND(M2/T2,2)*100</f>
        <v>7.0000000000000009</v>
      </c>
      <c r="AA2">
        <f>SUM(U2:Z2)</f>
        <v>101</v>
      </c>
    </row>
    <row r="3" spans="1:27" x14ac:dyDescent="0.25">
      <c r="A3" t="s">
        <v>6</v>
      </c>
      <c r="B3" t="s">
        <v>1</v>
      </c>
      <c r="C3" t="s">
        <v>2</v>
      </c>
      <c r="D3" t="s">
        <v>3</v>
      </c>
      <c r="E3" s="1">
        <v>4</v>
      </c>
      <c r="F3" t="s">
        <v>4</v>
      </c>
      <c r="G3" t="s">
        <v>5</v>
      </c>
      <c r="H3" s="2">
        <v>9</v>
      </c>
      <c r="I3" s="2">
        <v>10</v>
      </c>
      <c r="J3" s="2">
        <v>4</v>
      </c>
      <c r="K3" s="2">
        <v>2</v>
      </c>
      <c r="L3" s="2">
        <v>4</v>
      </c>
      <c r="M3" s="2">
        <v>1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9</v>
      </c>
      <c r="T3" s="2">
        <v>30</v>
      </c>
      <c r="U3">
        <f t="shared" ref="U3:U12" si="0">ROUND(H3/T3,2)*100</f>
        <v>30</v>
      </c>
      <c r="V3">
        <f t="shared" ref="V3:V12" si="1">ROUND(I3/T3,2)*100</f>
        <v>33</v>
      </c>
      <c r="W3">
        <f t="shared" ref="W3:W12" si="2">ROUND(J3/T3,2)*100</f>
        <v>13</v>
      </c>
      <c r="X3">
        <f t="shared" ref="X3:X12" si="3">ROUND(K3/T3*100,2)</f>
        <v>6.67</v>
      </c>
      <c r="Y3">
        <f t="shared" ref="Y3:Y12" si="4">ROUND(L3/T3*100, 2)</f>
        <v>13.33</v>
      </c>
      <c r="Z3">
        <f t="shared" ref="Z3:Z12" si="5">ROUND(M3/T3,2)*100</f>
        <v>3</v>
      </c>
      <c r="AA3">
        <f t="shared" ref="AA3:AA12" si="6">SUM(U3:Z3)</f>
        <v>99</v>
      </c>
    </row>
    <row r="4" spans="1:27" x14ac:dyDescent="0.25">
      <c r="A4" t="s">
        <v>7</v>
      </c>
      <c r="B4" t="s">
        <v>1</v>
      </c>
      <c r="C4" t="s">
        <v>2</v>
      </c>
      <c r="D4" t="s">
        <v>3</v>
      </c>
      <c r="E4" s="1">
        <v>4</v>
      </c>
      <c r="F4" t="s">
        <v>4</v>
      </c>
      <c r="G4" t="s">
        <v>8</v>
      </c>
      <c r="H4" s="2">
        <v>17</v>
      </c>
      <c r="I4" s="2">
        <v>8</v>
      </c>
      <c r="J4" s="2">
        <v>4</v>
      </c>
      <c r="K4" s="2">
        <v>0</v>
      </c>
      <c r="L4" s="2">
        <v>0</v>
      </c>
      <c r="M4" s="2">
        <v>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4</v>
      </c>
      <c r="T4" s="2">
        <v>30</v>
      </c>
      <c r="U4">
        <f t="shared" si="0"/>
        <v>56.999999999999993</v>
      </c>
      <c r="V4">
        <f t="shared" si="1"/>
        <v>27</v>
      </c>
      <c r="W4">
        <f t="shared" si="2"/>
        <v>13</v>
      </c>
      <c r="X4">
        <f t="shared" si="3"/>
        <v>0</v>
      </c>
      <c r="Y4">
        <f t="shared" si="4"/>
        <v>0</v>
      </c>
      <c r="Z4">
        <f t="shared" si="5"/>
        <v>3</v>
      </c>
      <c r="AA4">
        <f t="shared" si="6"/>
        <v>100</v>
      </c>
    </row>
    <row r="5" spans="1:27" x14ac:dyDescent="0.25">
      <c r="A5" t="s">
        <v>9</v>
      </c>
      <c r="B5" t="s">
        <v>1</v>
      </c>
      <c r="C5" t="s">
        <v>2</v>
      </c>
      <c r="D5" t="s">
        <v>3</v>
      </c>
      <c r="E5" s="1">
        <v>4</v>
      </c>
      <c r="F5" t="s">
        <v>4</v>
      </c>
      <c r="G5" t="s">
        <v>8</v>
      </c>
      <c r="H5" s="2">
        <v>14</v>
      </c>
      <c r="I5" s="2">
        <v>5</v>
      </c>
      <c r="J5" s="2">
        <v>2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1</v>
      </c>
      <c r="T5" s="2">
        <v>21</v>
      </c>
      <c r="U5">
        <f t="shared" si="0"/>
        <v>67</v>
      </c>
      <c r="V5">
        <f t="shared" si="1"/>
        <v>24</v>
      </c>
      <c r="W5">
        <f t="shared" si="2"/>
        <v>10</v>
      </c>
      <c r="X5">
        <f t="shared" si="3"/>
        <v>0</v>
      </c>
      <c r="Y5">
        <f t="shared" si="4"/>
        <v>0</v>
      </c>
      <c r="Z5">
        <f t="shared" si="5"/>
        <v>0</v>
      </c>
      <c r="AA5">
        <f t="shared" si="6"/>
        <v>101</v>
      </c>
    </row>
    <row r="6" spans="1:27" s="12" customFormat="1" x14ac:dyDescent="0.25">
      <c r="A6" s="12" t="s">
        <v>9</v>
      </c>
      <c r="B6" s="12" t="s">
        <v>1</v>
      </c>
      <c r="C6" s="12" t="s">
        <v>2</v>
      </c>
      <c r="D6" s="12" t="s">
        <v>10</v>
      </c>
      <c r="E6" s="13">
        <v>4</v>
      </c>
      <c r="F6" s="12" t="s">
        <v>4</v>
      </c>
      <c r="G6" s="12" t="s">
        <v>11</v>
      </c>
      <c r="H6" s="14">
        <v>7</v>
      </c>
      <c r="I6" s="14">
        <v>2</v>
      </c>
      <c r="J6" s="14">
        <v>2</v>
      </c>
      <c r="K6" s="14">
        <v>2</v>
      </c>
      <c r="L6" s="14">
        <v>1</v>
      </c>
      <c r="M6" s="14">
        <v>1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15</v>
      </c>
      <c r="U6" s="12">
        <f t="shared" si="0"/>
        <v>47</v>
      </c>
      <c r="V6" s="12">
        <f t="shared" si="1"/>
        <v>13</v>
      </c>
      <c r="W6" s="12">
        <f t="shared" si="2"/>
        <v>13</v>
      </c>
      <c r="X6" s="12">
        <f t="shared" si="3"/>
        <v>13.33</v>
      </c>
      <c r="Y6" s="12">
        <f t="shared" si="4"/>
        <v>6.67</v>
      </c>
      <c r="Z6" s="12">
        <f t="shared" si="5"/>
        <v>7.0000000000000009</v>
      </c>
      <c r="AA6" s="12">
        <f t="shared" si="6"/>
        <v>100</v>
      </c>
    </row>
    <row r="7" spans="1:27" s="12" customFormat="1" x14ac:dyDescent="0.25">
      <c r="A7" s="12" t="s">
        <v>12</v>
      </c>
      <c r="B7" s="12" t="s">
        <v>1</v>
      </c>
      <c r="C7" s="12" t="s">
        <v>2</v>
      </c>
      <c r="D7" s="12" t="s">
        <v>3</v>
      </c>
      <c r="E7" s="13">
        <v>4</v>
      </c>
      <c r="F7" s="12" t="s">
        <v>4</v>
      </c>
      <c r="G7" s="12" t="s">
        <v>11</v>
      </c>
      <c r="H7" s="14">
        <v>7</v>
      </c>
      <c r="I7" s="14">
        <v>10</v>
      </c>
      <c r="J7" s="14">
        <v>3</v>
      </c>
      <c r="K7" s="14">
        <v>0</v>
      </c>
      <c r="L7" s="14">
        <v>3</v>
      </c>
      <c r="M7" s="14">
        <v>1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1</v>
      </c>
      <c r="T7" s="14">
        <v>24</v>
      </c>
      <c r="U7" s="12">
        <f t="shared" si="0"/>
        <v>28.999999999999996</v>
      </c>
      <c r="V7" s="12">
        <f t="shared" si="1"/>
        <v>42</v>
      </c>
      <c r="W7" s="12">
        <f t="shared" si="2"/>
        <v>13</v>
      </c>
      <c r="X7" s="12">
        <f t="shared" si="3"/>
        <v>0</v>
      </c>
      <c r="Y7" s="12">
        <f t="shared" si="4"/>
        <v>12.5</v>
      </c>
      <c r="Z7" s="12">
        <f t="shared" si="5"/>
        <v>4</v>
      </c>
      <c r="AA7" s="12">
        <f t="shared" si="6"/>
        <v>100.5</v>
      </c>
    </row>
    <row r="8" spans="1:27" x14ac:dyDescent="0.25">
      <c r="A8" t="s">
        <v>12</v>
      </c>
      <c r="B8" t="s">
        <v>1</v>
      </c>
      <c r="C8" t="s">
        <v>2</v>
      </c>
      <c r="D8" t="s">
        <v>10</v>
      </c>
      <c r="E8" s="1">
        <v>4</v>
      </c>
      <c r="F8" t="s">
        <v>4</v>
      </c>
      <c r="G8" t="s">
        <v>13</v>
      </c>
      <c r="H8" s="2">
        <v>18</v>
      </c>
      <c r="I8" s="2">
        <v>1</v>
      </c>
      <c r="J8" s="2">
        <v>2</v>
      </c>
      <c r="K8" s="2">
        <v>0</v>
      </c>
      <c r="L8" s="2">
        <v>2</v>
      </c>
      <c r="M8" s="2">
        <v>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12</v>
      </c>
      <c r="T8" s="2">
        <v>25</v>
      </c>
      <c r="U8">
        <f t="shared" si="0"/>
        <v>72</v>
      </c>
      <c r="V8">
        <f t="shared" si="1"/>
        <v>4</v>
      </c>
      <c r="W8">
        <f t="shared" si="2"/>
        <v>8</v>
      </c>
      <c r="X8">
        <f t="shared" si="3"/>
        <v>0</v>
      </c>
      <c r="Y8">
        <f t="shared" si="4"/>
        <v>8</v>
      </c>
      <c r="Z8">
        <f t="shared" si="5"/>
        <v>8</v>
      </c>
      <c r="AA8">
        <f t="shared" si="6"/>
        <v>100</v>
      </c>
    </row>
    <row r="9" spans="1:27" x14ac:dyDescent="0.25">
      <c r="A9" t="s">
        <v>14</v>
      </c>
      <c r="B9" t="s">
        <v>1</v>
      </c>
      <c r="C9" t="s">
        <v>2</v>
      </c>
      <c r="D9" t="s">
        <v>3</v>
      </c>
      <c r="E9" s="1">
        <v>4</v>
      </c>
      <c r="F9" t="s">
        <v>4</v>
      </c>
      <c r="G9" t="s">
        <v>13</v>
      </c>
      <c r="H9" s="2">
        <v>13</v>
      </c>
      <c r="I9" s="2">
        <v>4</v>
      </c>
      <c r="J9" s="2">
        <v>2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19</v>
      </c>
      <c r="U9">
        <f t="shared" si="0"/>
        <v>68</v>
      </c>
      <c r="V9">
        <f t="shared" si="1"/>
        <v>21</v>
      </c>
      <c r="W9">
        <f t="shared" si="2"/>
        <v>11</v>
      </c>
      <c r="X9">
        <f t="shared" si="3"/>
        <v>0</v>
      </c>
      <c r="Y9">
        <f t="shared" si="4"/>
        <v>0</v>
      </c>
      <c r="Z9">
        <f t="shared" si="5"/>
        <v>0</v>
      </c>
      <c r="AA9">
        <f t="shared" si="6"/>
        <v>100</v>
      </c>
    </row>
    <row r="10" spans="1:27" x14ac:dyDescent="0.25">
      <c r="A10" t="s">
        <v>15</v>
      </c>
      <c r="B10" t="s">
        <v>1</v>
      </c>
      <c r="C10" t="s">
        <v>2</v>
      </c>
      <c r="D10" t="s">
        <v>3</v>
      </c>
      <c r="E10" s="1">
        <v>4</v>
      </c>
      <c r="F10" t="s">
        <v>4</v>
      </c>
      <c r="G10" t="s">
        <v>13</v>
      </c>
      <c r="H10" s="2">
        <v>15</v>
      </c>
      <c r="I10" s="2">
        <v>7</v>
      </c>
      <c r="J10" s="2">
        <v>0</v>
      </c>
      <c r="K10" s="2">
        <v>0</v>
      </c>
      <c r="L10" s="2">
        <v>0</v>
      </c>
      <c r="M10" s="2">
        <v>2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24</v>
      </c>
      <c r="U10">
        <f t="shared" si="0"/>
        <v>63</v>
      </c>
      <c r="V10">
        <f t="shared" si="1"/>
        <v>28.999999999999996</v>
      </c>
      <c r="W10">
        <f t="shared" si="2"/>
        <v>0</v>
      </c>
      <c r="X10">
        <f t="shared" si="3"/>
        <v>0</v>
      </c>
      <c r="Y10">
        <f t="shared" si="4"/>
        <v>0</v>
      </c>
      <c r="Z10">
        <f t="shared" si="5"/>
        <v>8</v>
      </c>
      <c r="AA10">
        <f t="shared" si="6"/>
        <v>100</v>
      </c>
    </row>
    <row r="11" spans="1:27" x14ac:dyDescent="0.25">
      <c r="A11" t="s">
        <v>15</v>
      </c>
      <c r="B11" t="s">
        <v>1</v>
      </c>
      <c r="C11" t="s">
        <v>2</v>
      </c>
      <c r="D11" t="s">
        <v>10</v>
      </c>
      <c r="E11" s="1">
        <v>4</v>
      </c>
      <c r="F11" t="s">
        <v>4</v>
      </c>
      <c r="G11" t="s">
        <v>13</v>
      </c>
      <c r="H11" s="2">
        <v>19</v>
      </c>
      <c r="I11" s="2">
        <v>2</v>
      </c>
      <c r="J11" s="2">
        <v>2</v>
      </c>
      <c r="K11" s="2">
        <v>0</v>
      </c>
      <c r="L11" s="2">
        <v>0</v>
      </c>
      <c r="M11" s="2">
        <v>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1</v>
      </c>
      <c r="T11" s="2">
        <v>24</v>
      </c>
      <c r="U11">
        <f t="shared" si="0"/>
        <v>79</v>
      </c>
      <c r="V11">
        <f t="shared" si="1"/>
        <v>8</v>
      </c>
      <c r="W11">
        <f t="shared" si="2"/>
        <v>8</v>
      </c>
      <c r="X11">
        <f t="shared" si="3"/>
        <v>0</v>
      </c>
      <c r="Y11">
        <f t="shared" si="4"/>
        <v>0</v>
      </c>
      <c r="Z11">
        <f t="shared" si="5"/>
        <v>4</v>
      </c>
      <c r="AA11">
        <f t="shared" si="6"/>
        <v>99</v>
      </c>
    </row>
    <row r="12" spans="1:27" x14ac:dyDescent="0.25">
      <c r="A12" t="s">
        <v>16</v>
      </c>
      <c r="B12" t="s">
        <v>1</v>
      </c>
      <c r="C12" t="s">
        <v>2</v>
      </c>
      <c r="D12" t="s">
        <v>3</v>
      </c>
      <c r="E12" s="1">
        <v>4</v>
      </c>
      <c r="F12" t="s">
        <v>4</v>
      </c>
      <c r="G12" t="s">
        <v>13</v>
      </c>
      <c r="H12" s="2">
        <v>11</v>
      </c>
      <c r="I12" s="2">
        <v>3</v>
      </c>
      <c r="J12" s="2">
        <v>3</v>
      </c>
      <c r="K12" s="2">
        <v>0</v>
      </c>
      <c r="L12" s="2">
        <v>0</v>
      </c>
      <c r="M12" s="2">
        <v>4</v>
      </c>
      <c r="N12" s="2">
        <v>0</v>
      </c>
      <c r="O12" s="2">
        <v>0</v>
      </c>
      <c r="P12" s="2">
        <v>0</v>
      </c>
      <c r="Q12" s="2">
        <v>1</v>
      </c>
      <c r="R12" s="2">
        <v>0</v>
      </c>
      <c r="S12" s="2">
        <v>1</v>
      </c>
      <c r="T12" s="2">
        <v>26</v>
      </c>
      <c r="U12">
        <f t="shared" si="0"/>
        <v>42</v>
      </c>
      <c r="V12">
        <f t="shared" si="1"/>
        <v>12</v>
      </c>
      <c r="W12">
        <f t="shared" si="2"/>
        <v>12</v>
      </c>
      <c r="X12">
        <f t="shared" si="3"/>
        <v>0</v>
      </c>
      <c r="Y12">
        <f t="shared" si="4"/>
        <v>0</v>
      </c>
      <c r="Z12">
        <f t="shared" si="5"/>
        <v>15</v>
      </c>
      <c r="AA12">
        <f t="shared" si="6"/>
        <v>81</v>
      </c>
    </row>
    <row r="13" spans="1:27" ht="14.25" customHeight="1" x14ac:dyDescent="0.25">
      <c r="G13" s="2">
        <f>SUM(H13:M13)</f>
        <v>263</v>
      </c>
      <c r="H13" s="2">
        <f>SUM(H2:H12)</f>
        <v>136</v>
      </c>
      <c r="I13" s="2">
        <f t="shared" ref="I13:M13" si="7">SUM(I2:I12)</f>
        <v>63</v>
      </c>
      <c r="J13" s="2">
        <f t="shared" si="7"/>
        <v>29</v>
      </c>
      <c r="K13" s="2">
        <f t="shared" si="7"/>
        <v>6</v>
      </c>
      <c r="L13" s="2">
        <f t="shared" si="7"/>
        <v>14</v>
      </c>
      <c r="M13" s="2">
        <f t="shared" si="7"/>
        <v>15</v>
      </c>
      <c r="U13" t="s">
        <v>192</v>
      </c>
      <c r="V13" t="s">
        <v>190</v>
      </c>
      <c r="W13" t="s">
        <v>193</v>
      </c>
      <c r="X13" t="s">
        <v>191</v>
      </c>
    </row>
    <row r="14" spans="1:27" ht="21.75" customHeight="1" x14ac:dyDescent="0.25">
      <c r="G14" s="2" t="s">
        <v>183</v>
      </c>
      <c r="H14" s="2">
        <f>AVERAGE(H2:H3,H6:H7)</f>
        <v>7.25</v>
      </c>
      <c r="I14" s="2">
        <f t="shared" ref="I14:L14" si="8">AVERAGE(I2:I3,I6:I7)</f>
        <v>8.25</v>
      </c>
      <c r="J14" s="2">
        <f t="shared" si="8"/>
        <v>3.5</v>
      </c>
      <c r="K14" s="2">
        <f t="shared" si="8"/>
        <v>1.5</v>
      </c>
      <c r="L14" s="2">
        <f t="shared" si="8"/>
        <v>3</v>
      </c>
      <c r="M14" s="2">
        <f t="shared" ref="M14" si="9">M13-M15</f>
        <v>15</v>
      </c>
      <c r="U14">
        <f>ROUND(AVERAGE(U2:U12),1)</f>
        <v>52.2</v>
      </c>
      <c r="V14">
        <f>ROUND(AVERAGE(V2:V12),1)</f>
        <v>22.7</v>
      </c>
      <c r="W14">
        <f t="shared" ref="V14:Z14" si="10">ROUND(AVERAGE(W2:W12),1)</f>
        <v>10.7</v>
      </c>
      <c r="X14">
        <f t="shared" si="10"/>
        <v>2.4</v>
      </c>
      <c r="Y14">
        <f t="shared" si="10"/>
        <v>4.9000000000000004</v>
      </c>
      <c r="Z14">
        <f>ROUND(AVERAGE(Z2:Z12),1)</f>
        <v>5.4</v>
      </c>
    </row>
    <row r="15" spans="1:27" x14ac:dyDescent="0.25">
      <c r="G15" t="s">
        <v>182</v>
      </c>
      <c r="H15" s="2">
        <f>AVERAGE(H8:H12,H4:H5)</f>
        <v>15.285714285714286</v>
      </c>
      <c r="I15" s="2">
        <f t="shared" ref="I15:L15" si="11">AVERAGE(I8:I12,I4:I5)</f>
        <v>4.2857142857142856</v>
      </c>
      <c r="J15" s="2">
        <f t="shared" si="11"/>
        <v>2.1428571428571428</v>
      </c>
      <c r="K15" s="2">
        <f t="shared" si="11"/>
        <v>0</v>
      </c>
      <c r="L15" s="2">
        <f t="shared" si="11"/>
        <v>0.2857142857142857</v>
      </c>
      <c r="U15">
        <f>ROUND(_xlfn.STDEV.P(U2:U12),1)</f>
        <v>18.899999999999999</v>
      </c>
      <c r="V15">
        <f t="shared" ref="V15:Z15" si="12">ROUND(_xlfn.STDEV.P(V2:V12),1)</f>
        <v>11.8</v>
      </c>
      <c r="W15">
        <f t="shared" si="12"/>
        <v>4.2</v>
      </c>
      <c r="X15">
        <f t="shared" si="12"/>
        <v>4.3</v>
      </c>
      <c r="Y15">
        <f t="shared" si="12"/>
        <v>5.7</v>
      </c>
      <c r="Z15">
        <f t="shared" si="12"/>
        <v>4.0999999999999996</v>
      </c>
    </row>
    <row r="16" spans="1:27" x14ac:dyDescent="0.25">
      <c r="G16" t="s">
        <v>181</v>
      </c>
      <c r="H16" s="2">
        <f>ROUND(AVERAGE(H2:H12), 2)</f>
        <v>12.36</v>
      </c>
      <c r="I16" s="2">
        <f t="shared" ref="I16:L16" si="13">ROUND(AVERAGE(I2:I12), 2)</f>
        <v>5.73</v>
      </c>
      <c r="J16" s="2">
        <f t="shared" si="13"/>
        <v>2.64</v>
      </c>
      <c r="K16" s="2">
        <f t="shared" si="13"/>
        <v>0.55000000000000004</v>
      </c>
      <c r="L16" s="2">
        <f t="shared" si="13"/>
        <v>1.27</v>
      </c>
      <c r="M16">
        <f>ROUND(M13/H13*100, 2)</f>
        <v>11.03</v>
      </c>
      <c r="W16">
        <f>4/30</f>
        <v>0.13333333333333333</v>
      </c>
    </row>
    <row r="17" spans="8:26" x14ac:dyDescent="0.25">
      <c r="U17">
        <f>_xlfn.STDEV.P(U2:U12)</f>
        <v>18.871903993253529</v>
      </c>
    </row>
    <row r="18" spans="8:26" x14ac:dyDescent="0.25">
      <c r="H18" s="2">
        <f>AVERAGE(H2:H12)</f>
        <v>12.363636363636363</v>
      </c>
      <c r="I18" s="2">
        <f t="shared" ref="I18:L18" si="14">AVERAGE(I2:I12)</f>
        <v>5.7272727272727275</v>
      </c>
      <c r="J18" s="2">
        <f t="shared" si="14"/>
        <v>2.6363636363636362</v>
      </c>
      <c r="K18" s="2">
        <f t="shared" si="14"/>
        <v>0.54545454545454541</v>
      </c>
      <c r="L18" s="2">
        <f t="shared" si="14"/>
        <v>1.2727272727272727</v>
      </c>
      <c r="T18" t="s">
        <v>170</v>
      </c>
      <c r="U18" t="s">
        <v>171</v>
      </c>
      <c r="V18" t="s">
        <v>172</v>
      </c>
      <c r="W18" t="s">
        <v>173</v>
      </c>
      <c r="X18" t="s">
        <v>174</v>
      </c>
      <c r="Y18" t="s">
        <v>175</v>
      </c>
    </row>
    <row r="19" spans="8:26" x14ac:dyDescent="0.25">
      <c r="H19">
        <f>STDEV(H2:H12)</f>
        <v>4.6748845391672988</v>
      </c>
      <c r="I19">
        <f t="shared" ref="I19:L19" si="15">STDEV(I2:I12)</f>
        <v>3.6356817542493758</v>
      </c>
      <c r="J19">
        <f t="shared" si="15"/>
        <v>1.3618169680781096</v>
      </c>
      <c r="K19">
        <f t="shared" si="15"/>
        <v>0.9341987329938275</v>
      </c>
      <c r="L19">
        <f t="shared" si="15"/>
        <v>1.6787441193290353</v>
      </c>
      <c r="S19" t="s">
        <v>192</v>
      </c>
      <c r="T19">
        <f>AVERAGE(U2:U3)</f>
        <v>25</v>
      </c>
      <c r="U19">
        <f>AVERAGE(V2:V3)</f>
        <v>35</v>
      </c>
      <c r="V19">
        <f t="shared" ref="U19:Y19" si="16">AVERAGE(W2:W3)</f>
        <v>15</v>
      </c>
      <c r="W19">
        <f t="shared" si="16"/>
        <v>6.67</v>
      </c>
      <c r="X19">
        <f t="shared" si="16"/>
        <v>13.33</v>
      </c>
      <c r="Y19">
        <f t="shared" si="16"/>
        <v>5</v>
      </c>
      <c r="Z19">
        <f>SUM(T19:Y19)</f>
        <v>100</v>
      </c>
    </row>
    <row r="20" spans="8:26" x14ac:dyDescent="0.25">
      <c r="H20">
        <f>H19*2</f>
        <v>9.3497690783345977</v>
      </c>
      <c r="I20">
        <f t="shared" ref="I20:L20" si="17">I19*2</f>
        <v>7.2713635084987516</v>
      </c>
      <c r="J20">
        <f t="shared" si="17"/>
        <v>2.7236339361562192</v>
      </c>
      <c r="K20">
        <f t="shared" si="17"/>
        <v>1.868397465987655</v>
      </c>
      <c r="L20">
        <f t="shared" si="17"/>
        <v>3.3574882386580707</v>
      </c>
      <c r="S20" t="s">
        <v>190</v>
      </c>
      <c r="T20">
        <f>AVERAGE(U3:U4)</f>
        <v>43.5</v>
      </c>
      <c r="U20">
        <f t="shared" ref="U20:Y20" si="18">AVERAGE(V3:V4)</f>
        <v>30</v>
      </c>
      <c r="V20">
        <f t="shared" si="18"/>
        <v>13</v>
      </c>
      <c r="W20">
        <f t="shared" si="18"/>
        <v>3.335</v>
      </c>
      <c r="X20">
        <f t="shared" si="18"/>
        <v>6.665</v>
      </c>
      <c r="Y20">
        <f t="shared" si="18"/>
        <v>3</v>
      </c>
      <c r="Z20">
        <f t="shared" ref="Z20:Z22" si="19">SUM(T20:Y20)</f>
        <v>99.5</v>
      </c>
    </row>
    <row r="21" spans="8:26" x14ac:dyDescent="0.25">
      <c r="S21" t="s">
        <v>193</v>
      </c>
      <c r="T21">
        <f t="shared" ref="T20:Y22" si="20">AVERAGE(U4:U5)</f>
        <v>62</v>
      </c>
      <c r="U21">
        <f t="shared" si="20"/>
        <v>25.5</v>
      </c>
      <c r="V21">
        <f t="shared" si="20"/>
        <v>11.5</v>
      </c>
      <c r="W21">
        <f t="shared" si="20"/>
        <v>0</v>
      </c>
      <c r="X21">
        <f t="shared" si="20"/>
        <v>0</v>
      </c>
      <c r="Y21">
        <f t="shared" si="20"/>
        <v>1.5</v>
      </c>
      <c r="Z21">
        <f t="shared" si="19"/>
        <v>100.5</v>
      </c>
    </row>
    <row r="22" spans="8:26" x14ac:dyDescent="0.25">
      <c r="O22">
        <f>14/20</f>
        <v>0.7</v>
      </c>
      <c r="S22" t="s">
        <v>191</v>
      </c>
      <c r="T22">
        <f t="shared" si="20"/>
        <v>57</v>
      </c>
      <c r="U22">
        <f t="shared" si="20"/>
        <v>18.5</v>
      </c>
      <c r="V22">
        <f t="shared" si="20"/>
        <v>11.5</v>
      </c>
      <c r="W22">
        <f t="shared" si="20"/>
        <v>6.665</v>
      </c>
      <c r="X22">
        <f t="shared" si="20"/>
        <v>3.335</v>
      </c>
      <c r="Y22">
        <f t="shared" si="20"/>
        <v>3.5000000000000004</v>
      </c>
      <c r="Z22">
        <f t="shared" si="19"/>
        <v>100.5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CSCCoursesEnrollment&amp;GradeDistr</vt:lpstr>
      <vt:lpstr>CSC2200</vt:lpstr>
      <vt:lpstr>All</vt:lpstr>
      <vt:lpstr>CSC4500</vt:lpstr>
      <vt:lpstr>CSC610</vt:lpstr>
      <vt:lpstr>CSC2300</vt:lpstr>
      <vt:lpstr>CSC2650</vt:lpstr>
      <vt:lpstr>CSC1700</vt:lpstr>
      <vt:lpstr>CCS1010</vt:lpstr>
      <vt:lpstr>CSC4350</vt:lpstr>
      <vt:lpstr>4990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Administrator</cp:lastModifiedBy>
  <dcterms:created xsi:type="dcterms:W3CDTF">2011-08-01T14:22:18Z</dcterms:created>
  <dcterms:modified xsi:type="dcterms:W3CDTF">2021-02-09T20:24:29Z</dcterms:modified>
</cp:coreProperties>
</file>