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lash\Documents\Aurora\"/>
    </mc:Choice>
  </mc:AlternateContent>
  <xr:revisionPtr revIDLastSave="0" documentId="13_ncr:1_{A3AEB0C3-22F2-496F-B9C2-E18E97BF7EB4}" xr6:coauthVersionLast="45" xr6:coauthVersionMax="45" xr10:uidLastSave="{00000000-0000-0000-0000-000000000000}"/>
  <bookViews>
    <workbookView xWindow="-108" yWindow="-108" windowWidth="23256" windowHeight="12576" firstSheet="3" activeTab="5" xr2:uid="{2BB74DCF-CC71-46B6-BFB1-267A9ED2DEF7}"/>
  </bookViews>
  <sheets>
    <sheet name="Jobs1_11" sheetId="1" r:id="rId1"/>
    <sheet name="Jobs1_11b" sheetId="9" r:id="rId2"/>
    <sheet name="Sheet2" sheetId="3" r:id="rId3"/>
    <sheet name="Tech Stack" sheetId="2" r:id="rId4"/>
    <sheet name="CSC4990 Ready ..." sheetId="4" r:id="rId5"/>
    <sheet name="Sheet1" sheetId="7" r:id="rId6"/>
    <sheet name="Interview Question Collection" sheetId="5" r:id="rId7"/>
    <sheet name="Recommendations" sheetId="6" r:id="rId8"/>
    <sheet name="POutc" sheetId="8" r:id="rId9"/>
    <sheet name="Sheet3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0" l="1"/>
  <c r="C8" i="10"/>
  <c r="Z13" i="2" l="1"/>
  <c r="Q32" i="2"/>
  <c r="Q31" i="2"/>
  <c r="Q30" i="2"/>
  <c r="Q29" i="2"/>
  <c r="P31" i="2"/>
  <c r="P32" i="2"/>
  <c r="P29" i="2"/>
  <c r="J8" i="9" l="1"/>
  <c r="G8" i="9"/>
  <c r="E8" i="9"/>
  <c r="D8" i="9"/>
  <c r="C8" i="9"/>
  <c r="G7" i="9"/>
  <c r="J7" i="9" s="1"/>
  <c r="G6" i="9"/>
  <c r="J6" i="9" s="1"/>
  <c r="I6" i="9" l="1"/>
  <c r="I7" i="9"/>
  <c r="S8" i="2"/>
  <c r="Z8" i="2" s="1"/>
  <c r="J6" i="1" l="1"/>
  <c r="I6" i="1"/>
  <c r="J7" i="1"/>
  <c r="I7" i="1"/>
  <c r="F17" i="7" l="1"/>
  <c r="G17" i="7"/>
  <c r="G16" i="7"/>
  <c r="F16" i="7"/>
  <c r="E16" i="7"/>
  <c r="E17" i="7" s="1"/>
  <c r="C6" i="7"/>
  <c r="C7" i="7" s="1"/>
  <c r="C8" i="7" s="1"/>
  <c r="C9" i="7" s="1"/>
  <c r="C10" i="7" s="1"/>
  <c r="C11" i="7" s="1"/>
  <c r="C12" i="7" s="1"/>
  <c r="C13" i="7" s="1"/>
  <c r="C5" i="7"/>
  <c r="P33" i="2" l="1"/>
  <c r="P21" i="2"/>
  <c r="O21" i="2"/>
  <c r="G7" i="1"/>
  <c r="K40" i="2"/>
  <c r="U8" i="2" l="1"/>
  <c r="W8" i="2" s="1"/>
  <c r="S9" i="2" s="1"/>
  <c r="U9" i="2" s="1"/>
  <c r="AB8" i="2"/>
  <c r="AD8" i="2" s="1"/>
  <c r="Z9" i="2" s="1"/>
  <c r="AB9" i="2" s="1"/>
  <c r="J27" i="4"/>
  <c r="G34" i="2"/>
  <c r="M34" i="2" l="1"/>
  <c r="Q34" i="2" s="1"/>
  <c r="K34" i="2"/>
  <c r="I34" i="2"/>
  <c r="G36" i="2" l="1"/>
  <c r="G6" i="1"/>
  <c r="G8" i="1"/>
  <c r="E8" i="1"/>
  <c r="D8" i="1"/>
  <c r="C8" i="1"/>
  <c r="I36" i="2" l="1"/>
  <c r="M36" i="2"/>
  <c r="K36" i="2"/>
  <c r="J8" i="1"/>
</calcChain>
</file>

<file path=xl/sharedStrings.xml><?xml version="1.0" encoding="utf-8"?>
<sst xmlns="http://schemas.openxmlformats.org/spreadsheetml/2006/main" count="550" uniqueCount="361">
  <si>
    <t>A</t>
  </si>
  <si>
    <t>B</t>
  </si>
  <si>
    <t>C</t>
  </si>
  <si>
    <t>No Work</t>
  </si>
  <si>
    <t>DS</t>
  </si>
  <si>
    <t xml:space="preserve">Total </t>
  </si>
  <si>
    <t>%Jobs</t>
  </si>
  <si>
    <t>%No Jobs</t>
  </si>
  <si>
    <t>JB (A)</t>
  </si>
  <si>
    <t>DC (??)</t>
  </si>
  <si>
    <t>BailS(B)</t>
  </si>
  <si>
    <t xml:space="preserve">MCowans(A ) </t>
  </si>
  <si>
    <t>s</t>
  </si>
  <si>
    <t>KK (N)</t>
  </si>
  <si>
    <t>AO (B)</t>
  </si>
  <si>
    <t xml:space="preserve">EliahB ( B ) </t>
  </si>
  <si>
    <t>Fletcher G(??)</t>
  </si>
  <si>
    <t xml:space="preserve">Filep N ( B ) </t>
  </si>
  <si>
    <t xml:space="preserve">Tom S (B ) </t>
  </si>
  <si>
    <t xml:space="preserve">MM ( c ) </t>
  </si>
  <si>
    <t xml:space="preserve">Arili M (B ) </t>
  </si>
  <si>
    <t>RC( B )</t>
  </si>
  <si>
    <t xml:space="preserve">DK ( B ) </t>
  </si>
  <si>
    <t>Sam M ( N  _</t>
  </si>
  <si>
    <t xml:space="preserve">John H ( N ) </t>
  </si>
  <si>
    <t>Jorge B (N)</t>
  </si>
  <si>
    <t xml:space="preserve">Sam M ( No ) </t>
  </si>
  <si>
    <t xml:space="preserve">David B ( C - IT ) </t>
  </si>
  <si>
    <t>Eiah B( ?? )</t>
  </si>
  <si>
    <t xml:space="preserve">David C ( N ) </t>
  </si>
  <si>
    <t>moo</t>
  </si>
  <si>
    <t>Job</t>
  </si>
  <si>
    <t xml:space="preserve"> </t>
  </si>
  <si>
    <t xml:space="preserve">GG(  No  ) </t>
  </si>
  <si>
    <t xml:space="preserve">NathanE ( B) </t>
  </si>
  <si>
    <t>Bsaberon (N )</t>
  </si>
  <si>
    <t>GyonC(B)</t>
  </si>
  <si>
    <t>ChrisS ( S)</t>
  </si>
  <si>
    <t>Thomas S</t>
  </si>
  <si>
    <t>C# .net sql Server</t>
  </si>
  <si>
    <t>Web</t>
  </si>
  <si>
    <t>Non Web Dev</t>
  </si>
  <si>
    <t>IT</t>
  </si>
  <si>
    <t>Brad M</t>
  </si>
  <si>
    <t>Angular JS .net</t>
  </si>
  <si>
    <t>Jon B</t>
  </si>
  <si>
    <t>Python, java, C/C++</t>
  </si>
  <si>
    <t>R modlog</t>
  </si>
  <si>
    <t>JS, VB, Power BI PHP</t>
  </si>
  <si>
    <t>Ximena</t>
  </si>
  <si>
    <t>Selenium</t>
  </si>
  <si>
    <t>Testing</t>
  </si>
  <si>
    <t>J Murray</t>
  </si>
  <si>
    <t>&lt;2017</t>
  </si>
  <si>
    <t>Fireall, IT symantec</t>
  </si>
  <si>
    <t>M Inkatha</t>
  </si>
  <si>
    <t>Jenkins, Python .NET</t>
  </si>
  <si>
    <t>Brtnney</t>
  </si>
  <si>
    <t>PHP, CSS, HTMl</t>
  </si>
  <si>
    <t xml:space="preserve">Nat E. </t>
  </si>
  <si>
    <t xml:space="preserve">Ruby </t>
  </si>
  <si>
    <t>Oslvalo</t>
  </si>
  <si>
    <t>Web, Linux</t>
  </si>
  <si>
    <t>Sheldon S</t>
  </si>
  <si>
    <t>Jav</t>
  </si>
  <si>
    <t>Daniel T</t>
  </si>
  <si>
    <t>Cloud, Microsoft admin</t>
  </si>
  <si>
    <t>Rodricgo</t>
  </si>
  <si>
    <t>.net React</t>
  </si>
  <si>
    <t xml:space="preserve">Felipe </t>
  </si>
  <si>
    <t>K Grondin</t>
  </si>
  <si>
    <t>PHP, MongoDb, Mysql</t>
  </si>
  <si>
    <t>Derek L</t>
  </si>
  <si>
    <t>.net SQL VN.net</t>
  </si>
  <si>
    <t>G. Cham</t>
  </si>
  <si>
    <t>.net C#</t>
  </si>
  <si>
    <t>C. Stock</t>
  </si>
  <si>
    <t>IT, PC</t>
  </si>
  <si>
    <t>A. Bar</t>
  </si>
  <si>
    <t>IT, Network</t>
  </si>
  <si>
    <t>J. Tarter</t>
  </si>
  <si>
    <t xml:space="preserve">PHP </t>
  </si>
  <si>
    <t>Zach</t>
  </si>
  <si>
    <t>Reack, node, linux</t>
  </si>
  <si>
    <t>Rob Nice</t>
  </si>
  <si>
    <t>PHP Laravel</t>
  </si>
  <si>
    <t>A. Munez</t>
  </si>
  <si>
    <t>Mulesoft API</t>
  </si>
  <si>
    <t>APIs</t>
  </si>
  <si>
    <t>Matth T</t>
  </si>
  <si>
    <t>Bailey</t>
  </si>
  <si>
    <t>Microsoft SQL, .net, Angular, and JavaScript to create CAD and</t>
  </si>
  <si>
    <t xml:space="preserve">Admin </t>
  </si>
  <si>
    <t>Sean L</t>
  </si>
  <si>
    <t>Backend/frontend</t>
  </si>
  <si>
    <t>Term</t>
  </si>
  <si>
    <t>Status</t>
  </si>
  <si>
    <t>Section Name and Title</t>
  </si>
  <si>
    <t>Location</t>
  </si>
  <si>
    <t>Meeting Information</t>
  </si>
  <si>
    <t>Faculty</t>
  </si>
  <si>
    <t>Open Seats/ Capacity/ Waitlist</t>
  </si>
  <si>
    <t>Credits</t>
  </si>
  <si>
    <t>Academic Level</t>
  </si>
  <si>
    <t>Comments</t>
  </si>
  <si>
    <t>Spring Semester 2021</t>
  </si>
  <si>
    <t>Waitlisted</t>
  </si>
  <si>
    <t>CSC-1010-01 (71852) Intro to Computer Science</t>
  </si>
  <si>
    <t>Aurora - Main Campus</t>
  </si>
  <si>
    <t>01/04/21-04/24/21 DUNH 019 LEC MWF 09:20AM - 10:25AM 04/28/21 DUNH 019 FINAL EXAM W 08:00AM</t>
  </si>
  <si>
    <t>Undergraduate</t>
  </si>
  <si>
    <t>Course Types: 2016 Scienti/Quant Reason/2017 Scientific Reason/2018 Scientific Reason/2019 Scientific Reasoning/2020 Scientific Reasoning</t>
  </si>
  <si>
    <t>Closed</t>
  </si>
  <si>
    <t>CSC-1700-01 (71854) Introduction to Computer Prog</t>
  </si>
  <si>
    <t>01/04/21-04/24/21 STPH 103 LEC MWF 10:40AM - 11:45AM 04/26/21 STPH 103 FINAL EXAM M 11:15AM</t>
  </si>
  <si>
    <t>0 / 20 / 0</t>
  </si>
  <si>
    <t>PRE-REQS: Concurrent enrollment in or previous completion of MTH-1100 or higher. Course Types: 2016 Scienti/Quant Reason/2017 Scientific Reason/2018 Scientific Reason/2019 Scientific Reasoning/2020 Scientific Reasoning</t>
  </si>
  <si>
    <t>Open</t>
  </si>
  <si>
    <t>CSC-1700-02 (71855) Introduction to Computer Prog</t>
  </si>
  <si>
    <t>01/04/21-04/24/21 STPH 104 LEC MWF 09:20AM - 10:25AM 04/28/21 STPH 104 FINAL EXAM W 08:00AM</t>
  </si>
  <si>
    <t>19 / 22 / 0</t>
  </si>
  <si>
    <t>CSC-2200-01 (75361) Web Application Development</t>
  </si>
  <si>
    <t>01/04/21-04/24/21 STPH 103 LEC MWF 02:35PM - 03:40PM 04/29/21 STPH 103 FINAL EXAM TH 02:30PM</t>
  </si>
  <si>
    <t>PRE-REQS: CSC-1700. Course Types: 2016 Scienti/Quant Reason</t>
  </si>
  <si>
    <t>CSC-2650-02 (71857) Data Structures &amp; Algorithms</t>
  </si>
  <si>
    <t>01/04/21-04/24/21 STPH 104 LEC MWF 10:40AM - 11:45AM 04/26/21 STPH 104 FINAL EXAM M 11:15AM</t>
  </si>
  <si>
    <t>0 / 2 / 0</t>
  </si>
  <si>
    <t>PRE-REQS: CSC-1700. Cross-listed with CSC-2660-01. Course Types: 2016 Scienti/Quant Reason</t>
  </si>
  <si>
    <t>CSC-2650-03 (71858) Data Structures &amp; Algorithms</t>
  </si>
  <si>
    <t>01/04/21-04/24/21 STPH 104 LEC TTH 08:00AM - 09:45AM 04/27/21 STPH 104 FINAL EXAM T 08:00AM</t>
  </si>
  <si>
    <t>CSC-2660-01 (71859) Object Oriented Programming</t>
  </si>
  <si>
    <t>0 / 22 / 2</t>
  </si>
  <si>
    <t>PRE-REQS: CSC-1700. Cross-listed with CSC-2650-02.</t>
  </si>
  <si>
    <t>CSC-2660-03 (71860) Object Oriented Programming</t>
  </si>
  <si>
    <t>17 / 22 / 0</t>
  </si>
  <si>
    <t>PRE-REQS: CSC-1700.</t>
  </si>
  <si>
    <t>CSC-3200-01 (71862) UNIX/LINUX Admin</t>
  </si>
  <si>
    <t>01/04/21-04/24/21 DUNH 202 LEC MWF 12:00PM - 01:05PM 04/28/21 DUNH 202 FINAL EXAM W 11:15AM</t>
  </si>
  <si>
    <t>0 / 41 / 2</t>
  </si>
  <si>
    <t>CSC-3400-01 (71863) Computer Security</t>
  </si>
  <si>
    <t>01/04/21-04/24/21 INST 212 LEC TTH 03:15PM - 05:00PM 04/27/21 INST 212 FINAL EXAM T 02:30PM</t>
  </si>
  <si>
    <t>PRE-REQS: CSC-2650 or CSC-2660. Course Types: 2016 Scienti/Quant Reason</t>
  </si>
  <si>
    <t>CSC-3510-01 (72937) Sft Test Verify, Vali &amp; QA</t>
  </si>
  <si>
    <t>01/04/21-04/24/21 STPH 103 LEC TTH 10:00AM - 11:45AM 04/27/21 STPH 103 FINAL EXAM T 11:15AM</t>
  </si>
  <si>
    <t>0 / 25 / 1</t>
  </si>
  <si>
    <t>PRE-REQS: CSC-2650 or CSC-2660.</t>
  </si>
  <si>
    <t>CSC-3850-01 (71867) Introduction to Robotics</t>
  </si>
  <si>
    <t>01/04/21-04/24/21 STPH 103 LEC TTH 01:15PM - 03:00PM 04/29/21 STPH 103 FINAL EXAM TH 11:15AM</t>
  </si>
  <si>
    <t>PRE-REQS: CSC-2300. Course Types: 2016 Scienti/Quant Reason</t>
  </si>
  <si>
    <t>CSC-4940-01 (74723) Computer Science Internship</t>
  </si>
  <si>
    <t>01/04/21-05/01/21 INT -</t>
  </si>
  <si>
    <t>Matthew Dabros, Brianna Di Pasquantonio</t>
  </si>
  <si>
    <t>49 / 50 / 0</t>
  </si>
  <si>
    <t>Course Types: 2016 Scienti/Quant Reason</t>
  </si>
  <si>
    <t>CSC-4990-01 (71870) Computer Science Capstone</t>
  </si>
  <si>
    <t>01/04/21-04/24/21 STPH 112 LEC MWF 09:20AM - 10:25AM 04/28/21 STPH 112 FINAL EXAM W 08:00AM</t>
  </si>
  <si>
    <t>PRE-REQS: CSC-4350; CSC-4500; Senior Standing. Course Types: 2016 Scienti/Quant Reason</t>
  </si>
  <si>
    <t>Faculity2</t>
  </si>
  <si>
    <t>Adjunct</t>
  </si>
  <si>
    <t>Lash</t>
  </si>
  <si>
    <t>Lash?</t>
  </si>
  <si>
    <t>Kajjumba1</t>
  </si>
  <si>
    <t>Kajjumba2</t>
  </si>
  <si>
    <t>Kajjumba3</t>
  </si>
  <si>
    <t>?Petkus?</t>
  </si>
  <si>
    <t>?Petkus2?</t>
  </si>
  <si>
    <t>?Kajjumba Overload?</t>
  </si>
  <si>
    <t xml:space="preserve">?????? </t>
  </si>
  <si>
    <t>Notes</t>
  </si>
  <si>
    <t>Only 3 people signed up</t>
  </si>
  <si>
    <t>has 41 students signed up … I don't think this classroom has capacity - Dunh 202</t>
  </si>
  <si>
    <t xml:space="preserve">We don't have a way to teach this class remote with 24 students signed up. May need to assign a fee about $150-200 to do remote </t>
  </si>
  <si>
    <t>Bailey S</t>
  </si>
  <si>
    <t>Reack. Sqkserver, angular</t>
  </si>
  <si>
    <t>PHP JS</t>
  </si>
  <si>
    <t xml:space="preserve">Jatrence B (  No  ) </t>
  </si>
  <si>
    <t>4 pillars</t>
  </si>
  <si>
    <t>DB Join Question</t>
  </si>
  <si>
    <t>Practice technical Interview</t>
  </si>
  <si>
    <t>Why not get job:</t>
  </si>
  <si>
    <t>Looking for specific skills</t>
  </si>
  <si>
    <t>Messed up on technical questions</t>
  </si>
  <si>
    <t>Eduardo</t>
  </si>
  <si>
    <t>PHP .net</t>
  </si>
  <si>
    <t>15% reported ready</t>
  </si>
  <si>
    <t>Linked in Profile ready</t>
  </si>
  <si>
    <t>5.56 (18)</t>
  </si>
  <si>
    <t>7.50 (1)</t>
  </si>
  <si>
    <t>1.11 (18)</t>
  </si>
  <si>
    <t>6.67 (18)</t>
  </si>
  <si>
    <t>1.67 (18)</t>
  </si>
  <si>
    <t>4.44 (18)</t>
  </si>
  <si>
    <t xml:space="preserve">5 Data Structure Review Questions </t>
  </si>
  <si>
    <t xml:space="preserve">About 15% . . . Only those who took 4100 </t>
  </si>
  <si>
    <t>Architectural knowledge Question</t>
  </si>
  <si>
    <t>Design Patterns  Knowledge</t>
  </si>
  <si>
    <t>.net</t>
  </si>
  <si>
    <t>react</t>
  </si>
  <si>
    <t>python</t>
  </si>
  <si>
    <t>Java</t>
  </si>
  <si>
    <t>JS</t>
  </si>
  <si>
    <t>Ruby</t>
  </si>
  <si>
    <t>admin</t>
  </si>
  <si>
    <t>Angular</t>
  </si>
  <si>
    <t>3500 only</t>
  </si>
  <si>
    <t>Linux only</t>
  </si>
  <si>
    <t>~1wk 4500</t>
  </si>
  <si>
    <t>~3 wk 4500</t>
  </si>
  <si>
    <t>2 courses</t>
  </si>
  <si>
    <t>CSC2200</t>
  </si>
  <si>
    <t>Needs include tests and review of past material</t>
  </si>
  <si>
    <t>CSC3610</t>
  </si>
  <si>
    <t>Too low of level. Should increase prereq to ensure able to develop a web project</t>
  </si>
  <si>
    <t>A good deal of interview questions come from here … need better outcomes</t>
  </si>
  <si>
    <t>Design patterns left out of the curriculum</t>
  </si>
  <si>
    <t>Most students do not understand OOP fundamental principles</t>
  </si>
  <si>
    <t>Need more opportunity for projects</t>
  </si>
  <si>
    <t>Portfolios should be required earlier and checked during Jr Mentoring</t>
  </si>
  <si>
    <t>Too many students cannot code. Should be tested and evaluated</t>
  </si>
  <si>
    <t>CyberSecurity</t>
  </si>
  <si>
    <t>Linux</t>
  </si>
  <si>
    <t>Web App</t>
  </si>
  <si>
    <t>Robotics</t>
  </si>
  <si>
    <t>AI</t>
  </si>
  <si>
    <t>Networks</t>
  </si>
  <si>
    <t>O/S</t>
  </si>
  <si>
    <t>Design</t>
  </si>
  <si>
    <t>Mobile Dev</t>
  </si>
  <si>
    <t>Project Node.js</t>
  </si>
  <si>
    <t>0 - little python</t>
  </si>
  <si>
    <t>Project</t>
  </si>
  <si>
    <t>N</t>
  </si>
  <si>
    <t>Y</t>
  </si>
  <si>
    <t>PHP, DB</t>
  </si>
  <si>
    <t>DB</t>
  </si>
  <si>
    <t>Admin, scrip</t>
  </si>
  <si>
    <t>A little java</t>
  </si>
  <si>
    <t>C#</t>
  </si>
  <si>
    <t>Not sure</t>
  </si>
  <si>
    <t>Admin/Java</t>
  </si>
  <si>
    <t>InterV Quest</t>
  </si>
  <si>
    <t>C++</t>
  </si>
  <si>
    <t>Programming Lang</t>
  </si>
  <si>
    <t xml:space="preserve">CSC2650 </t>
  </si>
  <si>
    <t xml:space="preserve">Not getting outcomes needed. Need to be </t>
  </si>
  <si>
    <t>CSC1700</t>
  </si>
  <si>
    <t>Sharing with GenEd Student hurts overall CSC outcomes</t>
  </si>
  <si>
    <t>CSC2300</t>
  </si>
  <si>
    <t>Could help by requiring some sort of dev</t>
  </si>
  <si>
    <t>CSC4990</t>
  </si>
  <si>
    <t>Not getting outcomes needed. Need to be more enphasis on development skills</t>
  </si>
  <si>
    <t>CSC4500</t>
  </si>
  <si>
    <t>Emphasis on a Web Framework and build and defend DB Model</t>
  </si>
  <si>
    <t xml:space="preserve">CSC4350 </t>
  </si>
  <si>
    <t>A very busy course. Needs Tools, web app framework, project work</t>
  </si>
  <si>
    <t>Year</t>
  </si>
  <si>
    <t>Total</t>
  </si>
  <si>
    <t>Resume Read</t>
  </si>
  <si>
    <t>Git Tool Knowledge</t>
  </si>
  <si>
    <t>Portfolio</t>
  </si>
  <si>
    <t>Design patterns</t>
  </si>
  <si>
    <t>Data Structure quiz</t>
  </si>
  <si>
    <t>CSC4990 Graduation Readiness</t>
  </si>
  <si>
    <t>Web Dev</t>
  </si>
  <si>
    <t>Other Dev</t>
  </si>
  <si>
    <t>Main Courses</t>
  </si>
  <si>
    <t>Elective</t>
  </si>
  <si>
    <t>None</t>
  </si>
  <si>
    <t>;.</t>
  </si>
  <si>
    <t>Required Major Outcom</t>
  </si>
  <si>
    <t>Required Minor Outcom</t>
  </si>
  <si>
    <t>Core Course</t>
  </si>
  <si>
    <t>Cyber</t>
  </si>
  <si>
    <t>Test</t>
  </si>
  <si>
    <t>Network</t>
  </si>
  <si>
    <t>Grad</t>
  </si>
  <si>
    <t>Skill</t>
  </si>
  <si>
    <t>Mobile</t>
  </si>
  <si>
    <t>PL</t>
  </si>
  <si>
    <t>Computer Science and Cybersecurity ABET Outcomes</t>
  </si>
  <si>
    <t>Program Outcome</t>
  </si>
  <si>
    <t>Effective Comm.</t>
  </si>
  <si>
    <t>Critical Thinking</t>
  </si>
  <si>
    <t>(a)</t>
  </si>
  <si>
    <t>An ability to apply knowledge of computing and mathematics appropriate to the discipline</t>
  </si>
  <si>
    <t>PO#1</t>
  </si>
  <si>
    <t>X</t>
  </si>
  <si>
    <t>(b)</t>
  </si>
  <si>
    <t>An ability to analyze a problem, and identify and define the computing requirements appropriate to its solution</t>
  </si>
  <si>
    <t>PO#3</t>
  </si>
  <si>
    <t>(c)</t>
  </si>
  <si>
    <t>An ability to design, implement, and evaluate a computer-based system, process, component, or program to meet desired needs</t>
  </si>
  <si>
    <t>(d)</t>
  </si>
  <si>
    <t>An ability to function effectively on teams to accomplish a common goal</t>
  </si>
  <si>
    <t>PO#2</t>
  </si>
  <si>
    <t>(e)</t>
  </si>
  <si>
    <t>An understanding of professional, ethical, legal, security and social issues and responsibilities</t>
  </si>
  <si>
    <t>PO#4</t>
  </si>
  <si>
    <t>(f)</t>
  </si>
  <si>
    <t>An ability to communicate effectively with a range of audiences</t>
  </si>
  <si>
    <t>(g)</t>
  </si>
  <si>
    <t>An ability to analyze the local and global impact of computing on individuals, organizations, and society</t>
  </si>
  <si>
    <t>(h)</t>
  </si>
  <si>
    <t>Recognition of the need for and an ability to engage in continuing professional development</t>
  </si>
  <si>
    <t>(i)</t>
  </si>
  <si>
    <t>An ability to use current techniques, skills, and tools necessary for computing practice</t>
  </si>
  <si>
    <t>(j)</t>
  </si>
  <si>
    <t>An ability to apply mathematical foundations, algorithmic principles, and computer science theory in the modeling and design of computer-based systems in a way that demonstrates comprehension of the tradeoffs involved in design choices</t>
  </si>
  <si>
    <t>(k)</t>
  </si>
  <si>
    <t>An ability to apply design and development principles in the construction of software systems of varying complexity</t>
  </si>
  <si>
    <t>PO1</t>
  </si>
  <si>
    <t>Solve 2-dimensional Array</t>
  </si>
  <si>
    <t>PO2</t>
  </si>
  <si>
    <t>PO3</t>
  </si>
  <si>
    <t xml:space="preserve">Understand Design </t>
  </si>
  <si>
    <t>PO4</t>
  </si>
  <si>
    <t>Communicates and Team Player</t>
  </si>
  <si>
    <t>Developing (2000-3000)</t>
  </si>
  <si>
    <t>Obtained (3000-4000)</t>
  </si>
  <si>
    <t>x</t>
  </si>
  <si>
    <t>Web Development, and Git Knowledge</t>
  </si>
  <si>
    <t>PO5</t>
  </si>
  <si>
    <t>Career Ready</t>
  </si>
  <si>
    <t>Begginning (1000)</t>
  </si>
  <si>
    <t>Use of methods to break up code into IPO, proper commenting, proper indentation.</t>
  </si>
  <si>
    <t>Understands types of jobs and expectations of employers</t>
  </si>
  <si>
    <t>Portfolio ready … 1 writing project and project added. Understands Internship process and importance</t>
  </si>
  <si>
    <t xml:space="preserve">Demonstrates key program design issues in clean coding. (such as IPO, Object Uses, DRY). Understands 3 design patterns. </t>
  </si>
  <si>
    <t>2nd portfolio project. Git project. Second Essay complete. Ready with Interview White Boarding</t>
  </si>
  <si>
    <t>Non Web</t>
  </si>
  <si>
    <t>Jovany P (Y)</t>
  </si>
  <si>
    <t>Eduardo S (Y)</t>
  </si>
  <si>
    <t>Web Plus DB</t>
  </si>
  <si>
    <t xml:space="preserve">Da S (Y) </t>
  </si>
  <si>
    <t xml:space="preserve">Develop competency in programming based problem solving </t>
  </si>
  <si>
    <t>Create, Search, Design and Manipulate AL of Objects</t>
  </si>
  <si>
    <t>Ability to build and work with HashMap of Objects with complex keys. Programs with DB and File I/O using objects</t>
  </si>
  <si>
    <t xml:space="preserve">Competency with key technologies </t>
  </si>
  <si>
    <t>In-depth IDE knowledge</t>
  </si>
  <si>
    <t>Demonstrate design tradeoffs of 3-4 key data structures. DB Design Trade Offs. Articulate 2-key architectural trade-offs</t>
  </si>
  <si>
    <t>Proper use of comments. Proper testing demonstrates</t>
  </si>
  <si>
    <t>Writing. Demonstration of UML Class Diagrams of Interfaces, Inheritance</t>
  </si>
  <si>
    <t>Design Diagrams. Lead customer discussion. Present effective status meetings. Agile workings</t>
  </si>
  <si>
    <t xml:space="preserve">David C ( Y ) </t>
  </si>
  <si>
    <t xml:space="preserve">CSC3700 </t>
  </si>
  <si>
    <t>Rqd Main Outcome Req - 33.3%</t>
  </si>
  <si>
    <t>Rqd Minor outcome - 30%</t>
  </si>
  <si>
    <t>Elective Outcome - 10%</t>
  </si>
  <si>
    <t>No Coverage - 25%</t>
  </si>
  <si>
    <t>AU</t>
  </si>
  <si>
    <t>Almost every other program</t>
  </si>
  <si>
    <t>To develop students with skills and ability to succeed in the Job Market</t>
  </si>
  <si>
    <t>Web App Framework work, TDD</t>
  </si>
  <si>
    <t>Recommendataion</t>
  </si>
  <si>
    <t>Only for IT Track</t>
  </si>
  <si>
    <t>Eliminate</t>
  </si>
  <si>
    <t>Possible Eliminate</t>
  </si>
  <si>
    <t>SE Track</t>
  </si>
  <si>
    <t>Only if Project</t>
  </si>
  <si>
    <t>Grad Track</t>
  </si>
  <si>
    <t>Grad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</si>
</sst>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b/>
      <sz val="8"/>
      <color rgb="FF000000"/>
      <name val="Arial"/>
      <family val="2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9"/>
      <color rgb="FF343A40"/>
      <name val="Segoe U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DEE2E6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7" fillId="0" borderId="0" xfId="0" applyFont="1"/>
    <xf numFmtId="0" fontId="6" fillId="1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right" vertical="center" wrapText="1"/>
    </xf>
    <xf numFmtId="0" fontId="3" fillId="12" borderId="1" xfId="0" applyFont="1" applyFill="1" applyBorder="1" applyAlignment="1">
      <alignment horizontal="left" vertical="center" wrapText="1"/>
    </xf>
    <xf numFmtId="9" fontId="0" fillId="0" borderId="0" xfId="0" applyNumberFormat="1"/>
    <xf numFmtId="0" fontId="8" fillId="2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6" borderId="0" xfId="0" applyFill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Jobs1_11!$I$5</c:f>
              <c:strCache>
                <c:ptCount val="1"/>
                <c:pt idx="0">
                  <c:v>%Jobs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Jobs1_11!$I$6:$I$8</c:f>
              <c:numCache>
                <c:formatCode>General</c:formatCode>
                <c:ptCount val="3"/>
                <c:pt idx="0">
                  <c:v>46.153846153846153</c:v>
                </c:pt>
                <c:pt idx="1">
                  <c:v>83.333333333333343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4-4256-B002-8AB4D4B4DC1C}"/>
            </c:ext>
          </c:extLst>
        </c:ser>
        <c:ser>
          <c:idx val="1"/>
          <c:order val="1"/>
          <c:tx>
            <c:strRef>
              <c:f>Jobs1_11!$J$5</c:f>
              <c:strCache>
                <c:ptCount val="1"/>
                <c:pt idx="0">
                  <c:v>%No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Jobs1_11!$J$6:$J$8</c:f>
              <c:numCache>
                <c:formatCode>General</c:formatCode>
                <c:ptCount val="3"/>
                <c:pt idx="0">
                  <c:v>53.846153846153847</c:v>
                </c:pt>
                <c:pt idx="1">
                  <c:v>16.666666666666664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4-4256-B002-8AB4D4B4DC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4230232"/>
        <c:axId val="834235808"/>
      </c:barChart>
      <c:catAx>
        <c:axId val="8342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5808"/>
        <c:crosses val="autoZero"/>
        <c:auto val="0"/>
        <c:lblAlgn val="ctr"/>
        <c:lblOffset val="100"/>
        <c:noMultiLvlLbl val="0"/>
      </c:catAx>
      <c:valAx>
        <c:axId val="8342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02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Reported Jobs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45707835471615E-2"/>
          <c:y val="0.17324031496062992"/>
          <c:w val="0.94905429216452841"/>
          <c:h val="0.77823097112860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Jobs1_11!$I$5</c:f>
              <c:strCache>
                <c:ptCount val="1"/>
                <c:pt idx="0">
                  <c:v>%Jobs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Jobs1_11!$H$6:$H$8</c:f>
              <c:strCache>
                <c:ptCount val="3"/>
                <c:pt idx="0">
                  <c:v>2019</c:v>
                </c:pt>
                <c:pt idx="1">
                  <c:v>2018</c:v>
                </c:pt>
                <c:pt idx="2">
                  <c:v>Total</c:v>
                </c:pt>
              </c:strCache>
            </c:strRef>
          </c:cat>
          <c:val>
            <c:numRef>
              <c:f>Jobs1_11!$I$6:$I$8</c:f>
              <c:numCache>
                <c:formatCode>General</c:formatCode>
                <c:ptCount val="3"/>
                <c:pt idx="0">
                  <c:v>46.153846153846153</c:v>
                </c:pt>
                <c:pt idx="1">
                  <c:v>83.333333333333343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0-4D3A-A872-C291355F02D7}"/>
            </c:ext>
          </c:extLst>
        </c:ser>
        <c:ser>
          <c:idx val="1"/>
          <c:order val="1"/>
          <c:tx>
            <c:strRef>
              <c:f>Jobs1_11!$J$5</c:f>
              <c:strCache>
                <c:ptCount val="1"/>
                <c:pt idx="0">
                  <c:v>%No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Jobs1_11!$H$6:$H$8</c:f>
              <c:strCache>
                <c:ptCount val="3"/>
                <c:pt idx="0">
                  <c:v>2019</c:v>
                </c:pt>
                <c:pt idx="1">
                  <c:v>2018</c:v>
                </c:pt>
                <c:pt idx="2">
                  <c:v>Total</c:v>
                </c:pt>
              </c:strCache>
            </c:strRef>
          </c:cat>
          <c:val>
            <c:numRef>
              <c:f>Jobs1_11!$J$6:$J$8</c:f>
              <c:numCache>
                <c:formatCode>General</c:formatCode>
                <c:ptCount val="3"/>
                <c:pt idx="0">
                  <c:v>53.846153846153847</c:v>
                </c:pt>
                <c:pt idx="1">
                  <c:v>16.666666666666664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0-4D3A-A872-C291355F0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598400"/>
        <c:axId val="1119590200"/>
      </c:barChart>
      <c:catAx>
        <c:axId val="11195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0200"/>
        <c:crosses val="autoZero"/>
        <c:auto val="1"/>
        <c:lblAlgn val="ctr"/>
        <c:lblOffset val="100"/>
        <c:noMultiLvlLbl val="0"/>
      </c:catAx>
      <c:valAx>
        <c:axId val="11195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Jobs1_11!$I$5</c:f>
              <c:strCache>
                <c:ptCount val="1"/>
                <c:pt idx="0">
                  <c:v>%Jobs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Jobs1_11!$I$6:$I$8</c:f>
              <c:numCache>
                <c:formatCode>General</c:formatCode>
                <c:ptCount val="3"/>
                <c:pt idx="0">
                  <c:v>46.153846153846153</c:v>
                </c:pt>
                <c:pt idx="1">
                  <c:v>83.333333333333343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9-4D1E-9396-D5AF0A694296}"/>
            </c:ext>
          </c:extLst>
        </c:ser>
        <c:ser>
          <c:idx val="1"/>
          <c:order val="1"/>
          <c:tx>
            <c:strRef>
              <c:f>Jobs1_11!$J$5</c:f>
              <c:strCache>
                <c:ptCount val="1"/>
                <c:pt idx="0">
                  <c:v>%No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Jobs1_11!$J$6:$J$8</c:f>
              <c:numCache>
                <c:formatCode>General</c:formatCode>
                <c:ptCount val="3"/>
                <c:pt idx="0">
                  <c:v>53.846153846153847</c:v>
                </c:pt>
                <c:pt idx="1">
                  <c:v>16.666666666666664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9-4D1E-9396-D5AF0A6942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4230232"/>
        <c:axId val="834235808"/>
      </c:barChart>
      <c:catAx>
        <c:axId val="8342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5808"/>
        <c:crosses val="autoZero"/>
        <c:auto val="0"/>
        <c:lblAlgn val="ctr"/>
        <c:lblOffset val="100"/>
        <c:noMultiLvlLbl val="0"/>
      </c:catAx>
      <c:valAx>
        <c:axId val="8342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02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Reported Jobs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45707835471615E-2"/>
          <c:y val="0.17324031496062992"/>
          <c:w val="0.94905429216452841"/>
          <c:h val="0.77823097112860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Jobs1_11!$I$5</c:f>
              <c:strCache>
                <c:ptCount val="1"/>
                <c:pt idx="0">
                  <c:v>%Jobs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Jobs1_11!$H$6:$H$8</c:f>
              <c:strCache>
                <c:ptCount val="3"/>
                <c:pt idx="0">
                  <c:v>2019</c:v>
                </c:pt>
                <c:pt idx="1">
                  <c:v>2018</c:v>
                </c:pt>
                <c:pt idx="2">
                  <c:v>Total</c:v>
                </c:pt>
              </c:strCache>
            </c:strRef>
          </c:cat>
          <c:val>
            <c:numRef>
              <c:f>Jobs1_11!$I$6:$I$8</c:f>
              <c:numCache>
                <c:formatCode>General</c:formatCode>
                <c:ptCount val="3"/>
                <c:pt idx="0">
                  <c:v>46.153846153846153</c:v>
                </c:pt>
                <c:pt idx="1">
                  <c:v>83.333333333333343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5-4365-9531-316270CDA764}"/>
            </c:ext>
          </c:extLst>
        </c:ser>
        <c:ser>
          <c:idx val="1"/>
          <c:order val="1"/>
          <c:tx>
            <c:strRef>
              <c:f>Jobs1_11!$J$5</c:f>
              <c:strCache>
                <c:ptCount val="1"/>
                <c:pt idx="0">
                  <c:v>%No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Jobs1_11!$H$6:$H$8</c:f>
              <c:strCache>
                <c:ptCount val="3"/>
                <c:pt idx="0">
                  <c:v>2019</c:v>
                </c:pt>
                <c:pt idx="1">
                  <c:v>2018</c:v>
                </c:pt>
                <c:pt idx="2">
                  <c:v>Total</c:v>
                </c:pt>
              </c:strCache>
            </c:strRef>
          </c:cat>
          <c:val>
            <c:numRef>
              <c:f>Jobs1_11!$J$6:$J$8</c:f>
              <c:numCache>
                <c:formatCode>General</c:formatCode>
                <c:ptCount val="3"/>
                <c:pt idx="0">
                  <c:v>53.846153846153847</c:v>
                </c:pt>
                <c:pt idx="1">
                  <c:v>16.666666666666664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5-4365-9531-316270CD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598400"/>
        <c:axId val="1119590200"/>
      </c:barChart>
      <c:catAx>
        <c:axId val="11195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0200"/>
        <c:crosses val="autoZero"/>
        <c:auto val="1"/>
        <c:lblAlgn val="ctr"/>
        <c:lblOffset val="100"/>
        <c:noMultiLvlLbl val="0"/>
      </c:catAx>
      <c:valAx>
        <c:axId val="11195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Jobs</a:t>
            </a:r>
            <a:r>
              <a:rPr lang="en-US" baseline="0"/>
              <a:t> by Reported Area of 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66-447A-8F33-9FCCAE9888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66-447A-8F33-9FCCAE9888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66-447A-8F33-9FCCAE9888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66-447A-8F33-9FCCAE9888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'Tech Stack'!$G$39:$J$39</c:f>
              <c:strCache>
                <c:ptCount val="4"/>
                <c:pt idx="0">
                  <c:v>Web Dev</c:v>
                </c:pt>
                <c:pt idx="1">
                  <c:v>IT</c:v>
                </c:pt>
                <c:pt idx="2">
                  <c:v>Other Dev</c:v>
                </c:pt>
                <c:pt idx="3">
                  <c:v>Testing</c:v>
                </c:pt>
              </c:strCache>
            </c:strRef>
          </c:cat>
          <c:val>
            <c:numRef>
              <c:f>'Tech Stack'!$G$40:$J$40</c:f>
              <c:numCache>
                <c:formatCode>General</c:formatCode>
                <c:ptCount val="4"/>
                <c:pt idx="0">
                  <c:v>67</c:v>
                </c:pt>
                <c:pt idx="1">
                  <c:v>20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4-4405-A546-530021CDC8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 Technologies in Use</a:t>
            </a:r>
            <a:r>
              <a:rPr lang="en-US" baseline="0"/>
              <a:t> Web/NonWeb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8D-41C4-9FBE-505EEA48E6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8D-41C4-9FBE-505EEA48E6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8D-41C4-9FBE-505EEA48E650}"/>
              </c:ext>
            </c:extLst>
          </c:dPt>
          <c:cat>
            <c:strRef>
              <c:f>'Tech Stack'!$S$7:$U$7</c:f>
              <c:strCache>
                <c:ptCount val="3"/>
                <c:pt idx="0">
                  <c:v>Web</c:v>
                </c:pt>
                <c:pt idx="2">
                  <c:v>Non Web</c:v>
                </c:pt>
              </c:strCache>
            </c:strRef>
          </c:cat>
          <c:val>
            <c:numRef>
              <c:f>'Tech Stack'!$S$9:$U$9</c:f>
              <c:numCache>
                <c:formatCode>General</c:formatCode>
                <c:ptCount val="3"/>
                <c:pt idx="0">
                  <c:v>65.306122448979593</c:v>
                </c:pt>
                <c:pt idx="2">
                  <c:v>34.693877551020407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7-4486-B14D-EA3B71191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 Plus DB 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D8-40A3-82A5-9F43C991F7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D8-40A3-82A5-9F43C991F7CA}"/>
              </c:ext>
            </c:extLst>
          </c:dPt>
          <c:cat>
            <c:strRef>
              <c:f>('Tech Stack'!$Z$7,'Tech Stack'!$AB$7)</c:f>
              <c:strCache>
                <c:ptCount val="2"/>
                <c:pt idx="0">
                  <c:v>Web Plus DB</c:v>
                </c:pt>
                <c:pt idx="1">
                  <c:v>Non Web</c:v>
                </c:pt>
              </c:strCache>
            </c:strRef>
          </c:cat>
          <c:val>
            <c:numRef>
              <c:f>('Tech Stack'!$Z$9,'Tech Stack'!$AB$9)</c:f>
              <c:numCache>
                <c:formatCode>General</c:formatCode>
                <c:ptCount val="2"/>
                <c:pt idx="0">
                  <c:v>83.673469387755105</c:v>
                </c:pt>
                <c:pt idx="1">
                  <c:v>16.326530612244895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B-41FC-BEC5-EAD39DAC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type teaching skill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51-42B0-B2D2-6047AACAF6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51-42B0-B2D2-6047AACAF6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51-42B0-B2D2-6047AACAF6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51-42B0-B2D2-6047AACAF6BE}"/>
              </c:ext>
            </c:extLst>
          </c:dPt>
          <c:cat>
            <c:strRef>
              <c:f>'Tech Stack'!$O$29:$O$32</c:f>
              <c:strCache>
                <c:ptCount val="4"/>
                <c:pt idx="0">
                  <c:v>Rqd Main Outcome Req - 33.3%</c:v>
                </c:pt>
                <c:pt idx="1">
                  <c:v>Rqd Minor outcome - 30%</c:v>
                </c:pt>
                <c:pt idx="2">
                  <c:v>Elective Outcome - 10%</c:v>
                </c:pt>
                <c:pt idx="3">
                  <c:v>No Coverage - 25%</c:v>
                </c:pt>
              </c:strCache>
            </c:strRef>
          </c:cat>
          <c:val>
            <c:numRef>
              <c:f>'Tech Stack'!$Q$29:$Q$32</c:f>
              <c:numCache>
                <c:formatCode>General</c:formatCode>
                <c:ptCount val="4"/>
                <c:pt idx="0">
                  <c:v>33.333333333333329</c:v>
                </c:pt>
                <c:pt idx="1">
                  <c:v>30.303030303030305</c:v>
                </c:pt>
                <c:pt idx="2">
                  <c:v>10.606060606060606</c:v>
                </c:pt>
                <c:pt idx="3">
                  <c:v>25.757575757575758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8-4102-9AF5-62CB4E4A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CS Courses</a:t>
            </a:r>
            <a:r>
              <a:rPr lang="en-US" baseline="0"/>
              <a:t> Complete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Sheet3!$C$4:$D$4</c:f>
              <c:strCache>
                <c:ptCount val="2"/>
                <c:pt idx="0">
                  <c:v>AU</c:v>
                </c:pt>
                <c:pt idx="1">
                  <c:v>Almost every other program</c:v>
                </c:pt>
              </c:strCache>
            </c:strRef>
          </c:cat>
          <c:val>
            <c:numRef>
              <c:f>Sheet3!$C$5:$D$5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E-4928-A240-67212E0E9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823640"/>
        <c:axId val="599821672"/>
      </c:barChart>
      <c:catAx>
        <c:axId val="59982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21672"/>
        <c:crosses val="autoZero"/>
        <c:auto val="1"/>
        <c:lblAlgn val="ctr"/>
        <c:lblOffset val="100"/>
        <c:noMultiLvlLbl val="0"/>
      </c:catAx>
      <c:valAx>
        <c:axId val="5998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2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15</xdr:row>
      <xdr:rowOff>0</xdr:rowOff>
    </xdr:from>
    <xdr:to>
      <xdr:col>17</xdr:col>
      <xdr:colOff>99060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92961-A734-4CFA-AFEF-B283F1B0E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426720</xdr:colOff>
      <xdr:row>19</xdr:row>
      <xdr:rowOff>129540</xdr:rowOff>
    </xdr:from>
    <xdr:to>
      <xdr:col>17</xdr:col>
      <xdr:colOff>30480</xdr:colOff>
      <xdr:row>45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8A9755-B572-4E07-A6AC-7CB9C64A9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182880</xdr:colOff>
      <xdr:row>14</xdr:row>
      <xdr:rowOff>15240</xdr:rowOff>
    </xdr:from>
    <xdr:to>
      <xdr:col>22</xdr:col>
      <xdr:colOff>487680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3BD0E-4272-49F5-8E79-537F9A74E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350520</xdr:colOff>
      <xdr:row>15</xdr:row>
      <xdr:rowOff>152400</xdr:rowOff>
    </xdr:from>
    <xdr:to>
      <xdr:col>14</xdr:col>
      <xdr:colOff>563880</xdr:colOff>
      <xdr:row>41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ED5DB-7E6C-436C-9CAE-D13249243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24</xdr:row>
      <xdr:rowOff>30480</xdr:rowOff>
    </xdr:from>
    <xdr:to>
      <xdr:col>9</xdr:col>
      <xdr:colOff>205740</xdr:colOff>
      <xdr:row>39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0B820-69FA-4DF7-AC10-272D2A187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304800</xdr:colOff>
      <xdr:row>3</xdr:row>
      <xdr:rowOff>7620</xdr:rowOff>
    </xdr:from>
    <xdr:to>
      <xdr:col>49</xdr:col>
      <xdr:colOff>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288B0-85EF-4AB4-9FEB-0A11250BC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243840</xdr:colOff>
      <xdr:row>18</xdr:row>
      <xdr:rowOff>99060</xdr:rowOff>
    </xdr:from>
    <xdr:to>
      <xdr:col>27</xdr:col>
      <xdr:colOff>548640</xdr:colOff>
      <xdr:row>33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881EF-1627-474A-87E7-9B0CCB6EE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1005840</xdr:colOff>
      <xdr:row>16</xdr:row>
      <xdr:rowOff>15240</xdr:rowOff>
    </xdr:from>
    <xdr:to>
      <xdr:col>20</xdr:col>
      <xdr:colOff>190500</xdr:colOff>
      <xdr:row>31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DA68FC-93DB-4B5A-9BA2-A392AA1EA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339090</xdr:colOff>
      <xdr:row>2</xdr:row>
      <xdr:rowOff>91440</xdr:rowOff>
    </xdr:from>
    <xdr:ext cx="7436908" cy="184563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17981A-6C06-4B66-B89C-D3FD68D8FD72}"/>
            </a:ext>
          </a:extLst>
        </xdr:cNvPr>
        <xdr:cNvSpPr txBox="1"/>
      </xdr:nvSpPr>
      <xdr:spPr>
        <a:xfrm>
          <a:off x="948690" y="453390"/>
          <a:ext cx="7436908" cy="184563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Can you tell me what a Factory pattern is?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2. You have an array of strings with both upper and lower case characters,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you want to make all of the characters in every string upper case, how do you do it?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Give me an example of a bug you had in a project, how you found it, and what you did to solve it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Explain the difference between a "has a" and "is a" relationship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What is a left join and why would you use it?</a:t>
          </a:r>
        </a:p>
        <a:p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Why would you use a hashmap in Java?</a:t>
          </a:r>
        </a:p>
        <a:p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</a:t>
          </a:r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312420</xdr:colOff>
      <xdr:row>14</xdr:row>
      <xdr:rowOff>45720</xdr:rowOff>
    </xdr:from>
    <xdr:ext cx="8957773" cy="284795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5010D5-1F21-423D-A188-E47A38091FE4}"/>
            </a:ext>
          </a:extLst>
        </xdr:cNvPr>
        <xdr:cNvSpPr txBox="1"/>
      </xdr:nvSpPr>
      <xdr:spPr>
        <a:xfrm>
          <a:off x="3360420" y="2606040"/>
          <a:ext cx="8957773" cy="284795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Hey professor lash! Here is a list of some technical interview questions / exercises I dead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Give me a quick pitch on who you are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Talk to me about your internship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Asked me about my understanding of Ruby on Rails and what I had used it for in projects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(more specifically the capstone project that I used it in)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On the second stage for the current job I have, I had to do paired programming where I got supplied with a starter rails app.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task for the session was for me to upload a csv via a form, create a background worker that will parse the csv and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records in the database for each row. Then I had to create a script that found any duplicate rows and delete them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My last stage for my current job was I had to do a white board session of creating an erd.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They would give me scenarios and I would talk over what I would do, and sometimes they would give me two options and ask me which one was better. </a:t>
          </a:r>
          <a:br>
            <a:rPr lang="en-US"/>
          </a:b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525780</xdr:colOff>
      <xdr:row>3</xdr:row>
      <xdr:rowOff>106680</xdr:rowOff>
    </xdr:from>
    <xdr:ext cx="4648196" cy="337977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61B2F0-9BF7-469A-91AC-00C4FA8AC5B0}"/>
            </a:ext>
          </a:extLst>
        </xdr:cNvPr>
        <xdr:cNvSpPr txBox="1"/>
      </xdr:nvSpPr>
      <xdr:spPr>
        <a:xfrm>
          <a:off x="9502140" y="655320"/>
          <a:ext cx="4648196" cy="337977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Selected Computer Science Courses: </a:t>
          </a:r>
        </a:p>
        <a:p>
          <a:r>
            <a:rPr lang="en-US" sz="1400"/>
            <a:t>Choose 8 semester hours</a:t>
          </a:r>
        </a:p>
        <a:p>
          <a:r>
            <a:rPr lang="en-US" sz="1400"/>
            <a:t> CSC2550 Network Communications (4)</a:t>
          </a:r>
        </a:p>
        <a:p>
          <a:r>
            <a:rPr lang="en-US" sz="1400"/>
            <a:t> CSC3100 Operating Systems (4) </a:t>
          </a:r>
        </a:p>
        <a:p>
          <a:r>
            <a:rPr lang="en-US" sz="1400"/>
            <a:t>CSC3200 UNIX/LINUX Administration (4) </a:t>
          </a:r>
        </a:p>
        <a:p>
          <a:r>
            <a:rPr lang="en-US" sz="1400"/>
            <a:t>CSC3400 Computer Security (4) </a:t>
          </a:r>
        </a:p>
        <a:p>
          <a:r>
            <a:rPr lang="en-US" sz="1400"/>
            <a:t>CSC3640 Programming Languages (4) </a:t>
          </a:r>
        </a:p>
        <a:p>
          <a:r>
            <a:rPr lang="en-US" sz="1400"/>
            <a:t>CSC3700 Advanced Web Application Development (4) </a:t>
          </a:r>
        </a:p>
        <a:p>
          <a:r>
            <a:rPr lang="en-US" sz="1400"/>
            <a:t>CSC3800 Artificial Intelligence (4) </a:t>
          </a:r>
        </a:p>
        <a:p>
          <a:r>
            <a:rPr lang="en-US" sz="1400"/>
            <a:t>CSC3850 Introduction to Robotics (4) </a:t>
          </a:r>
        </a:p>
        <a:p>
          <a:r>
            <a:rPr lang="en-US" sz="1400"/>
            <a:t>CSC3810, 4810 Selected Topic in Computer Science (1-4) </a:t>
          </a:r>
        </a:p>
        <a:p>
          <a:r>
            <a:rPr lang="en-US" sz="1400"/>
            <a:t>CSC3830, 4830 Directed Study (1–4) </a:t>
          </a:r>
        </a:p>
        <a:p>
          <a:r>
            <a:rPr lang="en-US" sz="1400"/>
            <a:t>CSC4100 Systems Analysis and Design (4)</a:t>
          </a:r>
        </a:p>
        <a:p>
          <a:r>
            <a:rPr lang="en-US" sz="1400"/>
            <a:t> CSC4210 Introduction to Mobile Application Development (4</a:t>
          </a:r>
        </a:p>
        <a:p>
          <a:r>
            <a:rPr lang="en-US" sz="1400"/>
            <a:t>) CSC4940 Computer Science Internship (1–4)</a:t>
          </a:r>
        </a:p>
      </xdr:txBody>
    </xdr:sp>
    <xdr:clientData/>
  </xdr:oneCellAnchor>
  <xdr:oneCellAnchor>
    <xdr:from>
      <xdr:col>0</xdr:col>
      <xdr:colOff>205740</xdr:colOff>
      <xdr:row>14</xdr:row>
      <xdr:rowOff>60960</xdr:rowOff>
    </xdr:from>
    <xdr:ext cx="3743397" cy="464806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3C7582-41AC-4745-8A4B-6B03600A641E}"/>
            </a:ext>
          </a:extLst>
        </xdr:cNvPr>
        <xdr:cNvSpPr txBox="1"/>
      </xdr:nvSpPr>
      <xdr:spPr>
        <a:xfrm>
          <a:off x="205740" y="3078480"/>
          <a:ext cx="3743397" cy="4648067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Selected Computer Science Courses: </a:t>
          </a:r>
        </a:p>
        <a:p>
          <a:r>
            <a:rPr lang="en-US" sz="1400"/>
            <a:t>Choose 8 semester hours</a:t>
          </a:r>
        </a:p>
        <a:p>
          <a:r>
            <a:rPr lang="en-US" sz="1400" b="1"/>
            <a:t>IT</a:t>
          </a:r>
          <a:r>
            <a:rPr lang="en-US" sz="1400" b="1" baseline="0"/>
            <a:t> Concentration</a:t>
          </a:r>
          <a:endParaRPr lang="en-US" sz="1400" b="1"/>
        </a:p>
        <a:p>
          <a:r>
            <a:rPr lang="en-US" sz="1200"/>
            <a:t> CSC2550 Network Administration (4)</a:t>
          </a:r>
        </a:p>
        <a:p>
          <a:r>
            <a:rPr lang="en-US" sz="1200"/>
            <a:t> CSC3200 UNIX/LINUX Administration (4) </a:t>
          </a:r>
        </a:p>
        <a:p>
          <a:r>
            <a:rPr lang="en-US" sz="1200"/>
            <a:t>CSC3400 Computer Security (4) </a:t>
          </a:r>
        </a:p>
        <a:p>
          <a:r>
            <a:rPr lang="en-US" sz="1400" b="1"/>
            <a:t>Software Engineering Concentration</a:t>
          </a:r>
        </a:p>
        <a:p>
          <a:r>
            <a:rPr lang="en-US" sz="1200" b="0"/>
            <a:t>csc3510</a:t>
          </a:r>
          <a:r>
            <a:rPr lang="en-US" sz="1200" b="0" baseline="0"/>
            <a:t> - Software Testing</a:t>
          </a:r>
          <a:endParaRPr lang="en-US" sz="1200" b="0"/>
        </a:p>
        <a:p>
          <a:r>
            <a:rPr lang="en-US" sz="1200"/>
            <a:t>CSC3640 Programming Languages (4) </a:t>
          </a:r>
        </a:p>
        <a:p>
          <a:r>
            <a:rPr lang="en-US" sz="1200"/>
            <a:t>CSC3700 Advanced Web Application Development (4)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CSC4100 Systems Analysis and Design (4)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r>
            <a:rPr lang="en-US" sz="1400" b="1"/>
            <a:t>Misc</a:t>
          </a:r>
        </a:p>
        <a:p>
          <a:r>
            <a:rPr lang="en-US" sz="1200"/>
            <a:t>CSC3810, 4810 Selected Topic in Computer Science (1-4) </a:t>
          </a:r>
        </a:p>
        <a:p>
          <a:r>
            <a:rPr lang="en-US" sz="1200"/>
            <a:t>CSC3830, 4830 Directed Study (1–4) </a:t>
          </a:r>
        </a:p>
        <a:p>
          <a:r>
            <a:rPr lang="en-US" sz="1200"/>
            <a:t>CSC4940 Computer Science Internship (1–4)</a:t>
          </a:r>
        </a:p>
        <a:p>
          <a:r>
            <a:rPr lang="en-US" sz="1400" b="1"/>
            <a:t>No</a:t>
          </a:r>
          <a:r>
            <a:rPr lang="en-US" sz="1400" b="1" baseline="0"/>
            <a:t> Longer Offerred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CSC3800 Artificial Intelligence (4)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CSC4210 Introduction to Mobile Application Development (4)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CSC3100 Operating Systems (4) </a:t>
          </a:r>
          <a:endParaRPr lang="en-US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effectLst/>
          </a:endParaRPr>
        </a:p>
        <a:p>
          <a:endParaRPr lang="en-US" sz="1400" baseline="0"/>
        </a:p>
        <a:p>
          <a:endParaRPr lang="en-US" sz="1400"/>
        </a:p>
      </xdr:txBody>
    </xdr:sp>
    <xdr:clientData/>
  </xdr:oneCellAnchor>
  <xdr:oneCellAnchor>
    <xdr:from>
      <xdr:col>9</xdr:col>
      <xdr:colOff>457200</xdr:colOff>
      <xdr:row>17</xdr:row>
      <xdr:rowOff>38100</xdr:rowOff>
    </xdr:from>
    <xdr:ext cx="3743397" cy="464806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EDE873-ABCC-43FE-A30E-1FEC73F50B81}"/>
            </a:ext>
          </a:extLst>
        </xdr:cNvPr>
        <xdr:cNvSpPr txBox="1"/>
      </xdr:nvSpPr>
      <xdr:spPr>
        <a:xfrm>
          <a:off x="6385560" y="3741420"/>
          <a:ext cx="3743397" cy="4648067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Selected Computer Science Courses: </a:t>
          </a:r>
        </a:p>
        <a:p>
          <a:r>
            <a:rPr lang="en-US" sz="1400"/>
            <a:t>Choose 8 semester hours</a:t>
          </a:r>
        </a:p>
        <a:p>
          <a:r>
            <a:rPr lang="en-US" sz="1400" b="1"/>
            <a:t>IT</a:t>
          </a:r>
          <a:r>
            <a:rPr lang="en-US" sz="1400" b="1" baseline="0"/>
            <a:t> Concentration</a:t>
          </a:r>
          <a:endParaRPr lang="en-US" sz="1400" b="1"/>
        </a:p>
        <a:p>
          <a:r>
            <a:rPr lang="en-US" sz="1200"/>
            <a:t> CSC2550 Network Administration (4)</a:t>
          </a:r>
        </a:p>
        <a:p>
          <a:r>
            <a:rPr lang="en-US" sz="1200"/>
            <a:t> CSC3200 UNIX/LINUX Administration (4) </a:t>
          </a:r>
        </a:p>
        <a:p>
          <a:r>
            <a:rPr lang="en-US" sz="1200"/>
            <a:t>CSC3400 Computer Security (4) </a:t>
          </a:r>
        </a:p>
        <a:p>
          <a:r>
            <a:rPr lang="en-US" sz="1400" b="1"/>
            <a:t>Software Engineering Concentration</a:t>
          </a:r>
        </a:p>
        <a:p>
          <a:r>
            <a:rPr lang="en-US" sz="1200" b="0"/>
            <a:t>csc3510</a:t>
          </a:r>
          <a:r>
            <a:rPr lang="en-US" sz="1200" b="0" baseline="0"/>
            <a:t> - Software Testing</a:t>
          </a:r>
          <a:endParaRPr lang="en-US" sz="1200" b="0"/>
        </a:p>
        <a:p>
          <a:r>
            <a:rPr lang="en-US" sz="1200"/>
            <a:t>CSC3640 Programming Languages (4) </a:t>
          </a:r>
        </a:p>
        <a:p>
          <a:r>
            <a:rPr lang="en-US" sz="1200"/>
            <a:t>CSC3700 Advanced Web Application Development (4)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CSC4100 Systems Analysis and Design (4)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r>
            <a:rPr lang="en-US" sz="1400" b="1"/>
            <a:t>Misc</a:t>
          </a:r>
        </a:p>
        <a:p>
          <a:r>
            <a:rPr lang="en-US" sz="1200"/>
            <a:t>CSC3810, 4810 Selected Topic in Computer Science (1-4) </a:t>
          </a:r>
        </a:p>
        <a:p>
          <a:r>
            <a:rPr lang="en-US" sz="1200"/>
            <a:t>CSC3830, 4830 Directed Study (1–4) </a:t>
          </a:r>
        </a:p>
        <a:p>
          <a:r>
            <a:rPr lang="en-US" sz="1200"/>
            <a:t>CSC4940 Computer Science Internship (1–4)</a:t>
          </a:r>
        </a:p>
        <a:p>
          <a:r>
            <a:rPr lang="en-US" sz="1400" b="1"/>
            <a:t>No</a:t>
          </a:r>
          <a:r>
            <a:rPr lang="en-US" sz="1400" b="1" baseline="0"/>
            <a:t> Longer Offerred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CSC3800 Artificial Intelligence (4)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CSC4210 Introduction to Mobile Application Development (4)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CSC3100 Operating Systems (4) </a:t>
          </a:r>
          <a:endParaRPr lang="en-US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effectLst/>
          </a:endParaRPr>
        </a:p>
        <a:p>
          <a:endParaRPr lang="en-US" sz="1400" baseline="0"/>
        </a:p>
        <a:p>
          <a:endParaRPr lang="en-US" sz="1400"/>
        </a:p>
      </xdr:txBody>
    </xdr:sp>
    <xdr:clientData/>
  </xdr:oneCellAnchor>
  <xdr:oneCellAnchor>
    <xdr:from>
      <xdr:col>1</xdr:col>
      <xdr:colOff>137160</xdr:colOff>
      <xdr:row>1</xdr:row>
      <xdr:rowOff>15240</xdr:rowOff>
    </xdr:from>
    <xdr:ext cx="1870705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3A0D742-8BA8-4F1D-8760-29B29A157889}"/>
            </a:ext>
          </a:extLst>
        </xdr:cNvPr>
        <xdr:cNvSpPr txBox="1"/>
      </xdr:nvSpPr>
      <xdr:spPr>
        <a:xfrm>
          <a:off x="746760" y="198120"/>
          <a:ext cx="18707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Bellview University - Ohmaha</a:t>
          </a:r>
        </a:p>
        <a:p>
          <a:r>
            <a:rPr lang="en-US" sz="1100"/>
            <a:t>Wayne-state nebraska 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86BF0-E179-4EF1-8FA9-F123DA0F8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97A1-789D-4299-ACBE-4881CD6087B1}">
  <dimension ref="B5:X30"/>
  <sheetViews>
    <sheetView topLeftCell="A19" workbookViewId="0">
      <selection activeCell="C38" sqref="C38"/>
    </sheetView>
  </sheetViews>
  <sheetFormatPr defaultRowHeight="14.4" x14ac:dyDescent="0.3"/>
  <cols>
    <col min="4" max="4" width="12.44140625" customWidth="1"/>
    <col min="5" max="5" width="13.77734375" customWidth="1"/>
  </cols>
  <sheetData>
    <row r="5" spans="2:24" x14ac:dyDescent="0.3">
      <c r="C5" t="s">
        <v>3</v>
      </c>
      <c r="D5" t="s">
        <v>2</v>
      </c>
      <c r="E5" t="s">
        <v>1</v>
      </c>
      <c r="F5" t="s">
        <v>0</v>
      </c>
      <c r="G5" t="s">
        <v>5</v>
      </c>
      <c r="H5" t="s">
        <v>255</v>
      </c>
      <c r="I5" t="s">
        <v>6</v>
      </c>
      <c r="J5" t="s">
        <v>7</v>
      </c>
      <c r="K5" t="s">
        <v>255</v>
      </c>
    </row>
    <row r="6" spans="2:24" x14ac:dyDescent="0.3">
      <c r="B6">
        <v>2019</v>
      </c>
      <c r="C6">
        <v>7</v>
      </c>
      <c r="D6">
        <v>0</v>
      </c>
      <c r="E6">
        <v>6</v>
      </c>
      <c r="F6">
        <v>0</v>
      </c>
      <c r="G6">
        <f>SUM(C6:F6)</f>
        <v>13</v>
      </c>
      <c r="H6">
        <v>2019</v>
      </c>
      <c r="I6">
        <f>SUM(D6:F6)/G6*100</f>
        <v>46.153846153846153</v>
      </c>
      <c r="J6">
        <f>C6/G6*100</f>
        <v>53.846153846153847</v>
      </c>
      <c r="K6">
        <v>2019</v>
      </c>
    </row>
    <row r="7" spans="2:24" x14ac:dyDescent="0.3">
      <c r="B7">
        <v>2018</v>
      </c>
      <c r="C7">
        <v>3</v>
      </c>
      <c r="D7">
        <v>1</v>
      </c>
      <c r="E7">
        <v>9</v>
      </c>
      <c r="F7">
        <v>2</v>
      </c>
      <c r="G7">
        <f>SUM(C7:F7)</f>
        <v>15</v>
      </c>
      <c r="H7">
        <v>2018</v>
      </c>
      <c r="I7">
        <f>G7/(G7+C7)*100</f>
        <v>83.333333333333343</v>
      </c>
      <c r="J7">
        <f>C7/(C7+G7)*100</f>
        <v>16.666666666666664</v>
      </c>
      <c r="K7">
        <v>2018</v>
      </c>
    </row>
    <row r="8" spans="2:24" x14ac:dyDescent="0.3">
      <c r="C8">
        <f>SUM(C6:C7)</f>
        <v>10</v>
      </c>
      <c r="D8">
        <f>SUM(D6:D7)</f>
        <v>1</v>
      </c>
      <c r="E8">
        <f>SUM(E6:E7)</f>
        <v>15</v>
      </c>
      <c r="F8">
        <v>1</v>
      </c>
      <c r="G8">
        <f>SUM(C6:F7)</f>
        <v>28</v>
      </c>
      <c r="H8" t="s">
        <v>256</v>
      </c>
      <c r="I8">
        <v>52</v>
      </c>
      <c r="J8">
        <f>100-I8</f>
        <v>48</v>
      </c>
      <c r="K8" t="s">
        <v>256</v>
      </c>
    </row>
    <row r="10" spans="2:24" x14ac:dyDescent="0.3">
      <c r="B10">
        <v>2019</v>
      </c>
      <c r="C10" t="s">
        <v>4</v>
      </c>
      <c r="D10" t="s">
        <v>21</v>
      </c>
      <c r="E10" t="s">
        <v>16</v>
      </c>
      <c r="F10" t="s">
        <v>36</v>
      </c>
      <c r="G10" t="s">
        <v>34</v>
      </c>
      <c r="I10" t="s">
        <v>22</v>
      </c>
      <c r="J10" t="s">
        <v>24</v>
      </c>
      <c r="K10" t="s">
        <v>17</v>
      </c>
      <c r="M10" t="s">
        <v>331</v>
      </c>
      <c r="O10" t="s">
        <v>35</v>
      </c>
      <c r="P10" t="s">
        <v>175</v>
      </c>
      <c r="R10" t="s">
        <v>333</v>
      </c>
      <c r="S10" t="s">
        <v>23</v>
      </c>
      <c r="U10" t="s">
        <v>25</v>
      </c>
      <c r="W10" t="s">
        <v>29</v>
      </c>
    </row>
    <row r="11" spans="2:24" x14ac:dyDescent="0.3">
      <c r="B11">
        <v>2018</v>
      </c>
      <c r="C11" t="s">
        <v>13</v>
      </c>
      <c r="D11" t="s">
        <v>8</v>
      </c>
      <c r="E11" t="s">
        <v>33</v>
      </c>
      <c r="F11" t="s">
        <v>19</v>
      </c>
      <c r="G11" t="s">
        <v>27</v>
      </c>
      <c r="I11" t="s">
        <v>10</v>
      </c>
      <c r="J11" t="s">
        <v>15</v>
      </c>
      <c r="M11" t="s">
        <v>20</v>
      </c>
      <c r="N11" t="s">
        <v>37</v>
      </c>
      <c r="O11" t="s">
        <v>9</v>
      </c>
      <c r="P11" t="s">
        <v>330</v>
      </c>
      <c r="Q11" t="s">
        <v>14</v>
      </c>
      <c r="R11" t="s">
        <v>18</v>
      </c>
      <c r="T11" t="s">
        <v>32</v>
      </c>
      <c r="V11" t="s">
        <v>26</v>
      </c>
      <c r="X11" t="s">
        <v>28</v>
      </c>
    </row>
    <row r="12" spans="2:24" x14ac:dyDescent="0.3">
      <c r="B12">
        <v>2017</v>
      </c>
      <c r="K12" t="s">
        <v>11</v>
      </c>
    </row>
    <row r="15" spans="2:24" x14ac:dyDescent="0.3">
      <c r="C15" t="s">
        <v>30</v>
      </c>
      <c r="K15" t="s">
        <v>12</v>
      </c>
    </row>
    <row r="19" spans="3:4" x14ac:dyDescent="0.3">
      <c r="C19" t="s">
        <v>179</v>
      </c>
    </row>
    <row r="20" spans="3:4" x14ac:dyDescent="0.3">
      <c r="D20" t="s">
        <v>180</v>
      </c>
    </row>
    <row r="21" spans="3:4" x14ac:dyDescent="0.3">
      <c r="D21" t="s">
        <v>181</v>
      </c>
    </row>
    <row r="30" spans="3:4" x14ac:dyDescent="0.3">
      <c r="C30" t="s">
        <v>31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E61C-DCE2-4F91-A73B-2D514A751D8B}">
  <dimension ref="C4:D9"/>
  <sheetViews>
    <sheetView topLeftCell="A37" workbookViewId="0">
      <selection activeCell="S26" sqref="S26"/>
    </sheetView>
  </sheetViews>
  <sheetFormatPr defaultRowHeight="14.4" x14ac:dyDescent="0.3"/>
  <sheetData>
    <row r="4" spans="3:4" x14ac:dyDescent="0.3">
      <c r="C4" t="s">
        <v>349</v>
      </c>
      <c r="D4" t="s">
        <v>350</v>
      </c>
    </row>
    <row r="5" spans="3:4" x14ac:dyDescent="0.3">
      <c r="C5">
        <v>10</v>
      </c>
      <c r="D5">
        <v>14</v>
      </c>
    </row>
    <row r="8" spans="3:4" x14ac:dyDescent="0.3">
      <c r="C8">
        <f>10/14</f>
        <v>0.7142857142857143</v>
      </c>
    </row>
    <row r="9" spans="3:4" x14ac:dyDescent="0.3">
      <c r="C9">
        <f>14/10</f>
        <v>1.4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388BE-C3B3-47E9-8C24-FB4477E07128}">
  <dimension ref="B5:X30"/>
  <sheetViews>
    <sheetView topLeftCell="B7" workbookViewId="0">
      <selection activeCell="B11" sqref="B11"/>
    </sheetView>
  </sheetViews>
  <sheetFormatPr defaultRowHeight="14.4" x14ac:dyDescent="0.3"/>
  <cols>
    <col min="4" max="4" width="12.44140625" customWidth="1"/>
    <col min="5" max="5" width="13.77734375" customWidth="1"/>
  </cols>
  <sheetData>
    <row r="5" spans="2:24" x14ac:dyDescent="0.3">
      <c r="C5" t="s">
        <v>3</v>
      </c>
      <c r="D5" t="s">
        <v>2</v>
      </c>
      <c r="E5" t="s">
        <v>1</v>
      </c>
      <c r="F5" t="s">
        <v>0</v>
      </c>
      <c r="G5" t="s">
        <v>5</v>
      </c>
      <c r="H5" t="s">
        <v>255</v>
      </c>
      <c r="I5" t="s">
        <v>6</v>
      </c>
      <c r="J5" t="s">
        <v>7</v>
      </c>
      <c r="K5" t="s">
        <v>255</v>
      </c>
    </row>
    <row r="6" spans="2:24" x14ac:dyDescent="0.3">
      <c r="B6">
        <v>2019</v>
      </c>
      <c r="C6">
        <v>6</v>
      </c>
      <c r="D6">
        <v>0</v>
      </c>
      <c r="E6">
        <v>7</v>
      </c>
      <c r="F6">
        <v>0</v>
      </c>
      <c r="G6">
        <f>SUM(C6:F6)</f>
        <v>13</v>
      </c>
      <c r="H6">
        <v>2019</v>
      </c>
      <c r="I6">
        <f>SUM(D6:F6)/G6*100</f>
        <v>53.846153846153847</v>
      </c>
      <c r="J6">
        <f>C6/G6*100</f>
        <v>46.153846153846153</v>
      </c>
      <c r="K6">
        <v>2019</v>
      </c>
    </row>
    <row r="7" spans="2:24" x14ac:dyDescent="0.3">
      <c r="B7">
        <v>2018</v>
      </c>
      <c r="C7">
        <v>3</v>
      </c>
      <c r="D7">
        <v>1</v>
      </c>
      <c r="E7">
        <v>9</v>
      </c>
      <c r="F7">
        <v>2</v>
      </c>
      <c r="G7">
        <f>SUM(C7:F7)</f>
        <v>15</v>
      </c>
      <c r="H7">
        <v>2018</v>
      </c>
      <c r="I7">
        <f>G7/(G7+C7)*100</f>
        <v>83.333333333333343</v>
      </c>
      <c r="J7">
        <f>C7/(C7+G7)*100</f>
        <v>16.666666666666664</v>
      </c>
      <c r="K7">
        <v>2018</v>
      </c>
    </row>
    <row r="8" spans="2:24" x14ac:dyDescent="0.3">
      <c r="C8">
        <f>SUM(C6:C7)</f>
        <v>9</v>
      </c>
      <c r="D8">
        <f>SUM(D6:D7)</f>
        <v>1</v>
      </c>
      <c r="E8">
        <f>SUM(E6:E7)</f>
        <v>16</v>
      </c>
      <c r="F8">
        <v>1</v>
      </c>
      <c r="G8">
        <f>SUM(C6:F7)</f>
        <v>28</v>
      </c>
      <c r="H8" t="s">
        <v>256</v>
      </c>
      <c r="I8">
        <v>52</v>
      </c>
      <c r="J8">
        <f>100-I8</f>
        <v>48</v>
      </c>
      <c r="K8" t="s">
        <v>256</v>
      </c>
    </row>
    <row r="10" spans="2:24" x14ac:dyDescent="0.3">
      <c r="B10">
        <v>2019</v>
      </c>
      <c r="C10" t="s">
        <v>4</v>
      </c>
      <c r="D10" t="s">
        <v>21</v>
      </c>
      <c r="E10" t="s">
        <v>16</v>
      </c>
      <c r="F10" t="s">
        <v>36</v>
      </c>
      <c r="G10" t="s">
        <v>34</v>
      </c>
      <c r="I10" t="s">
        <v>22</v>
      </c>
      <c r="J10" t="s">
        <v>24</v>
      </c>
      <c r="K10" t="s">
        <v>17</v>
      </c>
      <c r="M10" t="s">
        <v>331</v>
      </c>
      <c r="O10" t="s">
        <v>35</v>
      </c>
      <c r="P10" t="s">
        <v>175</v>
      </c>
      <c r="R10" t="s">
        <v>333</v>
      </c>
      <c r="S10" t="s">
        <v>23</v>
      </c>
      <c r="U10" t="s">
        <v>25</v>
      </c>
      <c r="W10" t="s">
        <v>343</v>
      </c>
    </row>
    <row r="11" spans="2:24" x14ac:dyDescent="0.3">
      <c r="B11">
        <v>2018</v>
      </c>
      <c r="C11" t="s">
        <v>13</v>
      </c>
      <c r="D11" t="s">
        <v>8</v>
      </c>
      <c r="E11" t="s">
        <v>33</v>
      </c>
      <c r="F11" t="s">
        <v>19</v>
      </c>
      <c r="G11" t="s">
        <v>27</v>
      </c>
      <c r="I11" t="s">
        <v>10</v>
      </c>
      <c r="J11" t="s">
        <v>15</v>
      </c>
      <c r="M11" t="s">
        <v>20</v>
      </c>
      <c r="N11" t="s">
        <v>37</v>
      </c>
      <c r="O11" t="s">
        <v>9</v>
      </c>
      <c r="P11" t="s">
        <v>330</v>
      </c>
      <c r="Q11" t="s">
        <v>14</v>
      </c>
      <c r="R11" t="s">
        <v>18</v>
      </c>
      <c r="T11" t="s">
        <v>32</v>
      </c>
      <c r="V11" t="s">
        <v>26</v>
      </c>
      <c r="X11" t="s">
        <v>28</v>
      </c>
    </row>
    <row r="12" spans="2:24" x14ac:dyDescent="0.3">
      <c r="B12">
        <v>2017</v>
      </c>
      <c r="K12" t="s">
        <v>11</v>
      </c>
    </row>
    <row r="15" spans="2:24" x14ac:dyDescent="0.3">
      <c r="C15" t="s">
        <v>30</v>
      </c>
      <c r="K15" t="s">
        <v>12</v>
      </c>
    </row>
    <row r="19" spans="3:4" x14ac:dyDescent="0.3">
      <c r="C19" t="s">
        <v>179</v>
      </c>
    </row>
    <row r="20" spans="3:4" x14ac:dyDescent="0.3">
      <c r="D20" t="s">
        <v>180</v>
      </c>
    </row>
    <row r="21" spans="3:4" x14ac:dyDescent="0.3">
      <c r="D21" t="s">
        <v>181</v>
      </c>
    </row>
    <row r="30" spans="3:4" x14ac:dyDescent="0.3">
      <c r="C30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F412-14B9-482A-899B-104B4AB1AE4C}">
  <dimension ref="A1:M15"/>
  <sheetViews>
    <sheetView topLeftCell="A11" workbookViewId="0">
      <selection activeCell="T12" sqref="T12"/>
    </sheetView>
  </sheetViews>
  <sheetFormatPr defaultRowHeight="14.4" x14ac:dyDescent="0.3"/>
  <cols>
    <col min="3" max="3" width="16.88671875" customWidth="1"/>
    <col min="5" max="5" width="34.33203125" style="25" customWidth="1"/>
    <col min="6" max="6" width="11" customWidth="1"/>
    <col min="7" max="7" width="11.21875" hidden="1" customWidth="1"/>
    <col min="8" max="8" width="7.33203125" hidden="1" customWidth="1"/>
    <col min="9" max="9" width="10.33203125" customWidth="1"/>
    <col min="10" max="10" width="10.88671875" hidden="1" customWidth="1"/>
    <col min="11" max="11" width="16.109375" hidden="1" customWidth="1"/>
    <col min="12" max="12" width="31.6640625" customWidth="1"/>
    <col min="13" max="13" width="56.21875" hidden="1" customWidth="1"/>
  </cols>
  <sheetData>
    <row r="1" spans="1:13" ht="31.2" thickBot="1" x14ac:dyDescent="0.35">
      <c r="A1" s="2" t="s">
        <v>95</v>
      </c>
      <c r="B1" s="2" t="s">
        <v>96</v>
      </c>
      <c r="C1" s="2" t="s">
        <v>97</v>
      </c>
      <c r="D1" s="2" t="s">
        <v>98</v>
      </c>
      <c r="E1" s="18" t="s">
        <v>99</v>
      </c>
      <c r="F1" s="2" t="s">
        <v>100</v>
      </c>
      <c r="G1" s="2" t="s">
        <v>101</v>
      </c>
      <c r="H1" s="3" t="s">
        <v>102</v>
      </c>
      <c r="I1" s="3" t="s">
        <v>157</v>
      </c>
      <c r="J1" s="2" t="s">
        <v>103</v>
      </c>
      <c r="K1" s="2" t="s">
        <v>157</v>
      </c>
      <c r="L1" s="2" t="s">
        <v>168</v>
      </c>
      <c r="M1" s="2" t="s">
        <v>104</v>
      </c>
    </row>
    <row r="2" spans="1:13" ht="64.8" customHeight="1" thickBot="1" x14ac:dyDescent="0.35">
      <c r="A2" s="4" t="s">
        <v>105</v>
      </c>
      <c r="B2" s="4" t="s">
        <v>106</v>
      </c>
      <c r="C2" s="5" t="s">
        <v>107</v>
      </c>
      <c r="D2" s="4" t="s">
        <v>108</v>
      </c>
      <c r="E2" s="19" t="s">
        <v>109</v>
      </c>
      <c r="F2" s="12" t="s">
        <v>158</v>
      </c>
      <c r="G2" s="6">
        <v>36915</v>
      </c>
      <c r="H2" s="7">
        <v>4</v>
      </c>
      <c r="I2" s="27" t="s">
        <v>158</v>
      </c>
      <c r="J2" s="4" t="s">
        <v>110</v>
      </c>
      <c r="K2" s="4"/>
      <c r="L2" s="28"/>
      <c r="M2" s="4" t="s">
        <v>111</v>
      </c>
    </row>
    <row r="3" spans="1:13" ht="54.6" customHeight="1" thickBot="1" x14ac:dyDescent="0.35">
      <c r="A3" s="8" t="s">
        <v>105</v>
      </c>
      <c r="B3" s="8" t="s">
        <v>112</v>
      </c>
      <c r="C3" s="9" t="s">
        <v>113</v>
      </c>
      <c r="D3" s="8" t="s">
        <v>108</v>
      </c>
      <c r="E3" s="20" t="s">
        <v>114</v>
      </c>
      <c r="F3" s="12" t="s">
        <v>158</v>
      </c>
      <c r="G3" s="8" t="s">
        <v>115</v>
      </c>
      <c r="H3" s="10">
        <v>4</v>
      </c>
      <c r="I3" s="27" t="s">
        <v>158</v>
      </c>
      <c r="J3" s="8" t="s">
        <v>110</v>
      </c>
      <c r="K3" s="8"/>
      <c r="L3" s="28"/>
      <c r="M3" s="8" t="s">
        <v>116</v>
      </c>
    </row>
    <row r="4" spans="1:13" ht="55.2" customHeight="1" thickBot="1" x14ac:dyDescent="0.35">
      <c r="A4" s="4" t="s">
        <v>105</v>
      </c>
      <c r="B4" s="4" t="s">
        <v>117</v>
      </c>
      <c r="C4" s="5" t="s">
        <v>118</v>
      </c>
      <c r="D4" s="4" t="s">
        <v>108</v>
      </c>
      <c r="E4" s="19" t="s">
        <v>119</v>
      </c>
      <c r="F4" s="12" t="s">
        <v>158</v>
      </c>
      <c r="G4" s="4" t="s">
        <v>120</v>
      </c>
      <c r="H4" s="7">
        <v>4</v>
      </c>
      <c r="I4" s="27" t="s">
        <v>158</v>
      </c>
      <c r="J4" s="4" t="s">
        <v>110</v>
      </c>
      <c r="K4" s="4"/>
      <c r="L4" s="28" t="s">
        <v>169</v>
      </c>
      <c r="M4" s="4" t="s">
        <v>116</v>
      </c>
    </row>
    <row r="5" spans="1:13" ht="64.8" customHeight="1" thickBot="1" x14ac:dyDescent="0.35">
      <c r="A5" s="8" t="s">
        <v>105</v>
      </c>
      <c r="B5" s="8" t="s">
        <v>117</v>
      </c>
      <c r="C5" s="9" t="s">
        <v>121</v>
      </c>
      <c r="D5" s="8" t="s">
        <v>108</v>
      </c>
      <c r="E5" s="21" t="s">
        <v>122</v>
      </c>
      <c r="F5" s="13" t="s">
        <v>159</v>
      </c>
      <c r="G5" s="11">
        <v>36880</v>
      </c>
      <c r="H5" s="10">
        <v>4</v>
      </c>
      <c r="I5" s="10">
        <v>4</v>
      </c>
      <c r="J5" s="8" t="s">
        <v>110</v>
      </c>
      <c r="K5" s="8"/>
      <c r="L5" s="28"/>
      <c r="M5" s="8" t="s">
        <v>123</v>
      </c>
    </row>
    <row r="6" spans="1:13" ht="64.8" customHeight="1" thickBot="1" x14ac:dyDescent="0.35">
      <c r="A6" s="4" t="s">
        <v>105</v>
      </c>
      <c r="B6" s="4" t="s">
        <v>112</v>
      </c>
      <c r="C6" s="5" t="s">
        <v>124</v>
      </c>
      <c r="D6" s="4" t="s">
        <v>108</v>
      </c>
      <c r="E6" s="20" t="s">
        <v>125</v>
      </c>
      <c r="F6" s="14" t="s">
        <v>161</v>
      </c>
      <c r="G6" s="4" t="s">
        <v>126</v>
      </c>
      <c r="H6" s="7">
        <v>4</v>
      </c>
      <c r="I6" s="7">
        <v>4</v>
      </c>
      <c r="J6" s="4" t="s">
        <v>110</v>
      </c>
      <c r="K6" s="4"/>
      <c r="L6" s="28"/>
      <c r="M6" s="4" t="s">
        <v>127</v>
      </c>
    </row>
    <row r="7" spans="1:13" ht="88.8" customHeight="1" thickBot="1" x14ac:dyDescent="0.35">
      <c r="A7" s="8" t="s">
        <v>105</v>
      </c>
      <c r="B7" s="8" t="s">
        <v>117</v>
      </c>
      <c r="C7" s="9" t="s">
        <v>128</v>
      </c>
      <c r="D7" s="8" t="s">
        <v>108</v>
      </c>
      <c r="E7" s="22" t="s">
        <v>129</v>
      </c>
      <c r="F7" s="14" t="s">
        <v>162</v>
      </c>
      <c r="G7" s="11">
        <v>36526</v>
      </c>
      <c r="H7" s="10">
        <v>4</v>
      </c>
      <c r="I7" s="10">
        <v>4</v>
      </c>
      <c r="J7" s="8" t="s">
        <v>110</v>
      </c>
      <c r="K7" s="8"/>
      <c r="L7" s="28"/>
      <c r="M7" s="8" t="s">
        <v>123</v>
      </c>
    </row>
    <row r="8" spans="1:13" ht="79.8" hidden="1" customHeight="1" thickBot="1" x14ac:dyDescent="0.35">
      <c r="A8" s="4" t="s">
        <v>105</v>
      </c>
      <c r="B8" s="4" t="s">
        <v>106</v>
      </c>
      <c r="C8" s="5" t="s">
        <v>130</v>
      </c>
      <c r="D8" s="4" t="s">
        <v>108</v>
      </c>
      <c r="E8" s="20" t="s">
        <v>125</v>
      </c>
      <c r="F8" s="14" t="s">
        <v>162</v>
      </c>
      <c r="G8" s="4" t="s">
        <v>131</v>
      </c>
      <c r="H8" s="7">
        <v>4</v>
      </c>
      <c r="I8" s="7">
        <v>4</v>
      </c>
      <c r="J8" s="4" t="s">
        <v>110</v>
      </c>
      <c r="K8" s="4"/>
      <c r="L8" s="28"/>
      <c r="M8" s="4" t="s">
        <v>132</v>
      </c>
    </row>
    <row r="9" spans="1:13" ht="68.400000000000006" hidden="1" customHeight="1" thickBot="1" x14ac:dyDescent="0.35">
      <c r="A9" s="8" t="s">
        <v>105</v>
      </c>
      <c r="B9" s="8" t="s">
        <v>117</v>
      </c>
      <c r="C9" s="9" t="s">
        <v>133</v>
      </c>
      <c r="D9" s="8" t="s">
        <v>108</v>
      </c>
      <c r="E9" s="21" t="s">
        <v>129</v>
      </c>
      <c r="F9" s="14" t="s">
        <v>32</v>
      </c>
      <c r="G9" s="8" t="s">
        <v>134</v>
      </c>
      <c r="H9" s="10">
        <v>4</v>
      </c>
      <c r="I9" s="10">
        <v>4</v>
      </c>
      <c r="J9" s="8" t="s">
        <v>110</v>
      </c>
      <c r="K9" s="8"/>
      <c r="L9" s="28"/>
      <c r="M9" s="8" t="s">
        <v>135</v>
      </c>
    </row>
    <row r="10" spans="1:13" ht="43.2" customHeight="1" thickBot="1" x14ac:dyDescent="0.35">
      <c r="A10" s="4" t="s">
        <v>105</v>
      </c>
      <c r="B10" s="4" t="s">
        <v>106</v>
      </c>
      <c r="C10" s="5" t="s">
        <v>136</v>
      </c>
      <c r="D10" s="4" t="s">
        <v>108</v>
      </c>
      <c r="E10" s="26" t="s">
        <v>137</v>
      </c>
      <c r="F10" s="15" t="s">
        <v>164</v>
      </c>
      <c r="G10" s="4" t="s">
        <v>138</v>
      </c>
      <c r="H10" s="7">
        <v>4</v>
      </c>
      <c r="I10" s="27" t="s">
        <v>166</v>
      </c>
      <c r="J10" s="4" t="s">
        <v>110</v>
      </c>
      <c r="K10" s="4"/>
      <c r="L10" s="28" t="s">
        <v>170</v>
      </c>
      <c r="M10" s="4" t="s">
        <v>123</v>
      </c>
    </row>
    <row r="11" spans="1:13" ht="43.8" thickBot="1" x14ac:dyDescent="0.35">
      <c r="A11" s="8" t="s">
        <v>105</v>
      </c>
      <c r="B11" s="8" t="s">
        <v>117</v>
      </c>
      <c r="C11" s="9" t="s">
        <v>139</v>
      </c>
      <c r="D11" s="8" t="s">
        <v>108</v>
      </c>
      <c r="E11" s="21" t="s">
        <v>140</v>
      </c>
      <c r="F11" s="17" t="s">
        <v>163</v>
      </c>
      <c r="G11" s="11">
        <v>36552</v>
      </c>
      <c r="H11" s="10">
        <v>4</v>
      </c>
      <c r="I11" s="10" t="s">
        <v>32</v>
      </c>
      <c r="J11" s="8" t="s">
        <v>110</v>
      </c>
      <c r="K11" s="8"/>
      <c r="L11" s="28"/>
      <c r="M11" s="8" t="s">
        <v>141</v>
      </c>
    </row>
    <row r="12" spans="1:13" ht="61.2" customHeight="1" thickBot="1" x14ac:dyDescent="0.35">
      <c r="A12" s="4" t="s">
        <v>105</v>
      </c>
      <c r="B12" s="4" t="s">
        <v>106</v>
      </c>
      <c r="C12" s="5" t="s">
        <v>142</v>
      </c>
      <c r="D12" s="4" t="s">
        <v>108</v>
      </c>
      <c r="E12" s="26" t="s">
        <v>143</v>
      </c>
      <c r="F12" s="16" t="s">
        <v>160</v>
      </c>
      <c r="G12" s="4" t="s">
        <v>144</v>
      </c>
      <c r="H12" s="7">
        <v>4</v>
      </c>
      <c r="I12" s="7" t="s">
        <v>32</v>
      </c>
      <c r="J12" s="4" t="s">
        <v>110</v>
      </c>
      <c r="K12" s="4"/>
      <c r="L12" s="28"/>
      <c r="M12" s="4" t="s">
        <v>145</v>
      </c>
    </row>
    <row r="13" spans="1:13" ht="66.599999999999994" customHeight="1" thickBot="1" x14ac:dyDescent="0.35">
      <c r="A13" s="8" t="s">
        <v>105</v>
      </c>
      <c r="B13" s="8" t="s">
        <v>117</v>
      </c>
      <c r="C13" s="9" t="s">
        <v>146</v>
      </c>
      <c r="D13" s="8" t="s">
        <v>108</v>
      </c>
      <c r="E13" s="21" t="s">
        <v>147</v>
      </c>
      <c r="F13" s="15" t="s">
        <v>165</v>
      </c>
      <c r="G13" s="11">
        <v>36640</v>
      </c>
      <c r="H13" s="10">
        <v>4</v>
      </c>
      <c r="I13" s="27" t="s">
        <v>167</v>
      </c>
      <c r="J13" s="8" t="s">
        <v>110</v>
      </c>
      <c r="K13" s="8"/>
      <c r="L13" s="28" t="s">
        <v>171</v>
      </c>
      <c r="M13" s="8" t="s">
        <v>148</v>
      </c>
    </row>
    <row r="14" spans="1:13" ht="72.599999999999994" hidden="1" customHeight="1" thickBot="1" x14ac:dyDescent="0.35">
      <c r="A14" s="4" t="s">
        <v>105</v>
      </c>
      <c r="B14" s="4" t="s">
        <v>117</v>
      </c>
      <c r="C14" s="5" t="s">
        <v>149</v>
      </c>
      <c r="D14" s="4" t="s">
        <v>108</v>
      </c>
      <c r="E14" s="23" t="s">
        <v>150</v>
      </c>
      <c r="F14" s="4" t="s">
        <v>151</v>
      </c>
      <c r="G14" s="4" t="s">
        <v>152</v>
      </c>
      <c r="H14" s="7">
        <v>4</v>
      </c>
      <c r="I14" s="7">
        <v>4</v>
      </c>
      <c r="J14" s="4" t="s">
        <v>110</v>
      </c>
      <c r="K14" s="4"/>
      <c r="L14" s="28"/>
      <c r="M14" s="4" t="s">
        <v>153</v>
      </c>
    </row>
    <row r="15" spans="1:13" ht="75.599999999999994" customHeight="1" thickBot="1" x14ac:dyDescent="0.35">
      <c r="A15" s="8" t="s">
        <v>105</v>
      </c>
      <c r="B15" s="8" t="s">
        <v>117</v>
      </c>
      <c r="C15" s="9" t="s">
        <v>154</v>
      </c>
      <c r="D15" s="8" t="s">
        <v>108</v>
      </c>
      <c r="E15" s="24" t="s">
        <v>155</v>
      </c>
      <c r="F15" s="16" t="s">
        <v>159</v>
      </c>
      <c r="G15" s="11">
        <v>36584</v>
      </c>
      <c r="H15" s="10">
        <v>4</v>
      </c>
      <c r="I15" s="10">
        <v>4</v>
      </c>
      <c r="J15" s="8" t="s">
        <v>110</v>
      </c>
      <c r="K15" s="8"/>
      <c r="L15" s="28"/>
      <c r="M15" s="8" t="s">
        <v>156</v>
      </c>
    </row>
  </sheetData>
  <hyperlinks>
    <hyperlink ref="C2" r:id="rId1" display="javascript:void(0);" xr:uid="{63C7C4B3-F373-4CE8-8C14-31C5AC528EA5}"/>
    <hyperlink ref="C3" r:id="rId2" display="javascript:void(0);" xr:uid="{876B1C86-B4E2-4287-9A32-AFCCB8A9ABEC}"/>
    <hyperlink ref="C4" r:id="rId3" display="javascript:void(0);" xr:uid="{164D779E-9947-4626-92E4-D9CCCD06C513}"/>
    <hyperlink ref="C5" r:id="rId4" display="javascript:void(0);" xr:uid="{92808DAD-9180-402B-AA43-92260EE743BD}"/>
    <hyperlink ref="C6" r:id="rId5" display="javascript:void(0);" xr:uid="{0022F789-F01D-47A8-8602-4ECA0B6DCFB8}"/>
    <hyperlink ref="C7" r:id="rId6" display="javascript:void(0);" xr:uid="{E9F1779A-FFB6-4E0C-A1CD-9930465C4DDC}"/>
    <hyperlink ref="C8" r:id="rId7" display="javascript:void(0);" xr:uid="{94AE09CB-954F-4817-9FF7-7B1ACC8A8B9A}"/>
    <hyperlink ref="C9" r:id="rId8" display="javascript:void(0);" xr:uid="{047FEE26-312A-4948-B4E8-EB52694CC9A2}"/>
    <hyperlink ref="C10" r:id="rId9" display="javascript:void(0);" xr:uid="{355BFFD3-6D3F-4496-932B-9261B00D9074}"/>
    <hyperlink ref="C11" r:id="rId10" display="javascript:void(0);" xr:uid="{7397DC61-5555-46D1-8E51-7BC9D8EC6A9D}"/>
    <hyperlink ref="C12" r:id="rId11" display="javascript:void(0);" xr:uid="{B6016F3D-E58E-49CA-A500-CE90113CEEBD}"/>
    <hyperlink ref="C13" r:id="rId12" display="javascript:void(0);" xr:uid="{337E9FB2-9CAB-4852-BC8F-32BF8F55368F}"/>
    <hyperlink ref="C14" r:id="rId13" display="javascript:void(0);" xr:uid="{687BA9B6-D864-4C79-8C22-600F07B3FE11}"/>
    <hyperlink ref="C15" r:id="rId14" display="javascript:void(0);" xr:uid="{C8736458-C36D-4CEB-9B7B-F90E24BFDF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D880-FDC2-4895-A1A6-D6A150F9AD5A}">
  <dimension ref="B3:AD40"/>
  <sheetViews>
    <sheetView topLeftCell="L13" workbookViewId="0">
      <selection activeCell="U37" sqref="U37"/>
    </sheetView>
  </sheetViews>
  <sheetFormatPr defaultRowHeight="14.4" x14ac:dyDescent="0.3"/>
  <cols>
    <col min="15" max="15" width="26.88671875" customWidth="1"/>
    <col min="19" max="19" width="16.109375" customWidth="1"/>
  </cols>
  <sheetData>
    <row r="3" spans="2:30" x14ac:dyDescent="0.3">
      <c r="G3" t="s">
        <v>40</v>
      </c>
      <c r="I3" t="s">
        <v>41</v>
      </c>
      <c r="K3" t="s">
        <v>42</v>
      </c>
      <c r="M3" t="s">
        <v>51</v>
      </c>
      <c r="O3" t="s">
        <v>88</v>
      </c>
    </row>
    <row r="4" spans="2:30" x14ac:dyDescent="0.3">
      <c r="B4" t="s">
        <v>38</v>
      </c>
      <c r="C4">
        <v>2019</v>
      </c>
      <c r="D4" t="s">
        <v>39</v>
      </c>
      <c r="G4">
        <v>1</v>
      </c>
    </row>
    <row r="5" spans="2:30" x14ac:dyDescent="0.3">
      <c r="B5" t="s">
        <v>43</v>
      </c>
      <c r="C5">
        <v>2019</v>
      </c>
      <c r="D5" t="s">
        <v>44</v>
      </c>
      <c r="G5">
        <v>1</v>
      </c>
    </row>
    <row r="7" spans="2:30" x14ac:dyDescent="0.3">
      <c r="B7" t="s">
        <v>45</v>
      </c>
      <c r="C7">
        <v>2017</v>
      </c>
      <c r="D7" t="s">
        <v>46</v>
      </c>
      <c r="I7">
        <v>1</v>
      </c>
      <c r="S7" t="s">
        <v>40</v>
      </c>
      <c r="U7" t="s">
        <v>329</v>
      </c>
      <c r="Z7" t="s">
        <v>332</v>
      </c>
      <c r="AB7" t="s">
        <v>329</v>
      </c>
    </row>
    <row r="8" spans="2:30" x14ac:dyDescent="0.3">
      <c r="B8" t="s">
        <v>47</v>
      </c>
      <c r="C8">
        <v>2017</v>
      </c>
      <c r="D8" t="s">
        <v>48</v>
      </c>
      <c r="G8">
        <v>1</v>
      </c>
      <c r="S8">
        <f>SUM(O13:S13,V13)</f>
        <v>32</v>
      </c>
      <c r="U8">
        <f>Z13-S8</f>
        <v>17</v>
      </c>
      <c r="W8">
        <f>SUM(S8:U8)</f>
        <v>49</v>
      </c>
      <c r="Z8">
        <f>S8+X13</f>
        <v>41</v>
      </c>
      <c r="AB8">
        <f>Z13-Z8</f>
        <v>8</v>
      </c>
      <c r="AD8">
        <f>SUM(Z8:AB8)</f>
        <v>49</v>
      </c>
    </row>
    <row r="9" spans="2:30" x14ac:dyDescent="0.3">
      <c r="B9" t="s">
        <v>49</v>
      </c>
      <c r="C9">
        <v>2017</v>
      </c>
      <c r="D9" t="s">
        <v>50</v>
      </c>
      <c r="M9">
        <v>1</v>
      </c>
      <c r="S9">
        <f>S8/W8*100</f>
        <v>65.306122448979593</v>
      </c>
      <c r="U9">
        <f>100-S9</f>
        <v>34.693877551020407</v>
      </c>
      <c r="Z9">
        <f>Z8/AD8*100</f>
        <v>83.673469387755105</v>
      </c>
      <c r="AB9">
        <f>100-Z9</f>
        <v>16.326530612244895</v>
      </c>
    </row>
    <row r="10" spans="2:30" x14ac:dyDescent="0.3">
      <c r="B10" t="s">
        <v>52</v>
      </c>
      <c r="C10" t="s">
        <v>53</v>
      </c>
      <c r="D10" t="s">
        <v>54</v>
      </c>
      <c r="K10">
        <v>1</v>
      </c>
    </row>
    <row r="11" spans="2:30" x14ac:dyDescent="0.3">
      <c r="B11" t="s">
        <v>59</v>
      </c>
      <c r="C11">
        <v>2018</v>
      </c>
      <c r="D11" t="s">
        <v>60</v>
      </c>
      <c r="G11">
        <v>1</v>
      </c>
      <c r="P11" t="s">
        <v>207</v>
      </c>
      <c r="Q11" t="s">
        <v>204</v>
      </c>
      <c r="S11" t="s">
        <v>206</v>
      </c>
      <c r="T11">
        <v>1700</v>
      </c>
      <c r="U11" t="s">
        <v>208</v>
      </c>
      <c r="V11" t="s">
        <v>209</v>
      </c>
      <c r="W11" t="s">
        <v>205</v>
      </c>
      <c r="X11" t="s">
        <v>234</v>
      </c>
    </row>
    <row r="12" spans="2:30" x14ac:dyDescent="0.3">
      <c r="B12" t="s">
        <v>61</v>
      </c>
      <c r="C12">
        <v>2018</v>
      </c>
      <c r="D12" t="s">
        <v>62</v>
      </c>
      <c r="G12">
        <v>0.5</v>
      </c>
      <c r="K12">
        <v>0.5</v>
      </c>
      <c r="O12" s="32" t="s">
        <v>203</v>
      </c>
      <c r="P12" t="s">
        <v>201</v>
      </c>
      <c r="Q12" t="s">
        <v>81</v>
      </c>
      <c r="R12" s="32" t="s">
        <v>196</v>
      </c>
      <c r="S12" s="32" t="s">
        <v>197</v>
      </c>
      <c r="T12" t="s">
        <v>198</v>
      </c>
      <c r="U12" t="s">
        <v>199</v>
      </c>
      <c r="V12" t="s">
        <v>200</v>
      </c>
      <c r="W12" t="s">
        <v>202</v>
      </c>
    </row>
    <row r="13" spans="2:30" x14ac:dyDescent="0.3">
      <c r="B13" t="s">
        <v>55</v>
      </c>
      <c r="C13" t="s">
        <v>56</v>
      </c>
      <c r="G13">
        <v>0.5</v>
      </c>
      <c r="I13">
        <v>0.25</v>
      </c>
      <c r="M13">
        <v>0.25</v>
      </c>
      <c r="O13" s="32">
        <v>3</v>
      </c>
      <c r="P13">
        <v>1</v>
      </c>
      <c r="Q13">
        <v>7</v>
      </c>
      <c r="R13" s="32">
        <v>9</v>
      </c>
      <c r="S13" s="32">
        <v>5</v>
      </c>
      <c r="T13">
        <v>2</v>
      </c>
      <c r="U13">
        <v>3</v>
      </c>
      <c r="V13">
        <v>7</v>
      </c>
      <c r="W13">
        <v>3</v>
      </c>
      <c r="X13">
        <v>9</v>
      </c>
      <c r="Z13">
        <f>SUM(O13:X13)</f>
        <v>49</v>
      </c>
    </row>
    <row r="14" spans="2:30" x14ac:dyDescent="0.3">
      <c r="B14" t="s">
        <v>57</v>
      </c>
      <c r="D14" t="s">
        <v>58</v>
      </c>
      <c r="G14">
        <v>1</v>
      </c>
    </row>
    <row r="15" spans="2:30" x14ac:dyDescent="0.3">
      <c r="B15" t="s">
        <v>63</v>
      </c>
      <c r="C15">
        <v>2017</v>
      </c>
      <c r="D15" t="s">
        <v>64</v>
      </c>
    </row>
    <row r="16" spans="2:30" x14ac:dyDescent="0.3">
      <c r="B16" t="s">
        <v>65</v>
      </c>
      <c r="C16">
        <v>2017</v>
      </c>
      <c r="D16" t="s">
        <v>66</v>
      </c>
      <c r="K16">
        <v>1</v>
      </c>
      <c r="O16" t="s">
        <v>265</v>
      </c>
    </row>
    <row r="17" spans="2:23" x14ac:dyDescent="0.3">
      <c r="B17" t="s">
        <v>67</v>
      </c>
      <c r="C17">
        <v>2018</v>
      </c>
      <c r="D17" t="s">
        <v>68</v>
      </c>
      <c r="G17">
        <v>1</v>
      </c>
      <c r="P17" t="s">
        <v>266</v>
      </c>
      <c r="Q17" t="s">
        <v>267</v>
      </c>
      <c r="V17" t="s">
        <v>230</v>
      </c>
      <c r="W17" t="s">
        <v>240</v>
      </c>
    </row>
    <row r="18" spans="2:23" x14ac:dyDescent="0.3">
      <c r="B18" t="s">
        <v>69</v>
      </c>
      <c r="C18">
        <v>2018</v>
      </c>
      <c r="D18" t="s">
        <v>68</v>
      </c>
      <c r="N18">
        <v>25</v>
      </c>
      <c r="O18">
        <v>20</v>
      </c>
      <c r="Q18">
        <v>5</v>
      </c>
      <c r="S18" t="s">
        <v>219</v>
      </c>
      <c r="T18">
        <v>0</v>
      </c>
      <c r="V18" t="s">
        <v>231</v>
      </c>
    </row>
    <row r="19" spans="2:23" x14ac:dyDescent="0.3">
      <c r="B19" t="s">
        <v>70</v>
      </c>
      <c r="C19">
        <v>2018</v>
      </c>
      <c r="D19" t="s">
        <v>71</v>
      </c>
      <c r="G19">
        <v>1</v>
      </c>
      <c r="N19">
        <v>50</v>
      </c>
      <c r="O19" t="s">
        <v>32</v>
      </c>
      <c r="S19" t="s">
        <v>220</v>
      </c>
      <c r="T19" t="s">
        <v>235</v>
      </c>
      <c r="V19" t="s">
        <v>231</v>
      </c>
      <c r="W19" t="s">
        <v>232</v>
      </c>
    </row>
    <row r="20" spans="2:23" x14ac:dyDescent="0.3">
      <c r="B20" t="s">
        <v>72</v>
      </c>
      <c r="C20">
        <v>2017</v>
      </c>
      <c r="D20" t="s">
        <v>73</v>
      </c>
      <c r="G20">
        <v>1</v>
      </c>
      <c r="N20">
        <v>75</v>
      </c>
      <c r="Q20">
        <v>8</v>
      </c>
      <c r="S20" t="s">
        <v>221</v>
      </c>
      <c r="T20" t="s">
        <v>233</v>
      </c>
      <c r="V20" t="s">
        <v>232</v>
      </c>
      <c r="W20" t="s">
        <v>232</v>
      </c>
    </row>
    <row r="21" spans="2:23" x14ac:dyDescent="0.3">
      <c r="B21" t="s">
        <v>74</v>
      </c>
      <c r="C21">
        <v>2018</v>
      </c>
      <c r="D21" t="s">
        <v>75</v>
      </c>
      <c r="G21">
        <v>1</v>
      </c>
      <c r="N21">
        <v>100</v>
      </c>
      <c r="O21">
        <f>SUM(T13:V13,X13)/44*100</f>
        <v>47.727272727272727</v>
      </c>
      <c r="P21">
        <f>8/40*100</f>
        <v>20</v>
      </c>
      <c r="Q21" t="s">
        <v>268</v>
      </c>
      <c r="S21" t="s">
        <v>224</v>
      </c>
      <c r="T21" t="s">
        <v>239</v>
      </c>
      <c r="V21" t="s">
        <v>231</v>
      </c>
    </row>
    <row r="22" spans="2:23" x14ac:dyDescent="0.3">
      <c r="B22" t="s">
        <v>76</v>
      </c>
      <c r="C22">
        <v>2018</v>
      </c>
      <c r="D22" t="s">
        <v>77</v>
      </c>
      <c r="K22">
        <v>1</v>
      </c>
      <c r="S22" t="s">
        <v>227</v>
      </c>
      <c r="T22" t="s">
        <v>236</v>
      </c>
      <c r="V22" t="s">
        <v>232</v>
      </c>
    </row>
    <row r="23" spans="2:23" x14ac:dyDescent="0.3">
      <c r="B23" t="s">
        <v>78</v>
      </c>
      <c r="C23">
        <v>2017</v>
      </c>
      <c r="D23" t="s">
        <v>79</v>
      </c>
      <c r="K23">
        <v>1</v>
      </c>
      <c r="N23" t="s">
        <v>269</v>
      </c>
      <c r="O23" t="s">
        <v>270</v>
      </c>
      <c r="S23" t="s">
        <v>222</v>
      </c>
      <c r="T23" t="s">
        <v>229</v>
      </c>
      <c r="V23" t="s">
        <v>232</v>
      </c>
    </row>
    <row r="24" spans="2:23" x14ac:dyDescent="0.3">
      <c r="B24" t="s">
        <v>80</v>
      </c>
      <c r="C24">
        <v>2017</v>
      </c>
      <c r="D24" t="s">
        <v>81</v>
      </c>
      <c r="G24">
        <v>1</v>
      </c>
      <c r="N24">
        <v>41</v>
      </c>
      <c r="O24">
        <v>20</v>
      </c>
      <c r="S24" t="s">
        <v>225</v>
      </c>
      <c r="T24" t="s">
        <v>64</v>
      </c>
      <c r="V24" t="s">
        <v>231</v>
      </c>
    </row>
    <row r="25" spans="2:23" x14ac:dyDescent="0.3">
      <c r="B25" t="s">
        <v>82</v>
      </c>
      <c r="C25">
        <v>2017</v>
      </c>
      <c r="D25" t="s">
        <v>83</v>
      </c>
      <c r="G25">
        <v>1</v>
      </c>
      <c r="S25" t="s">
        <v>226</v>
      </c>
      <c r="T25" t="s">
        <v>237</v>
      </c>
      <c r="V25" t="s">
        <v>232</v>
      </c>
      <c r="W25" t="s">
        <v>232</v>
      </c>
    </row>
    <row r="26" spans="2:23" x14ac:dyDescent="0.3">
      <c r="B26" t="s">
        <v>84</v>
      </c>
      <c r="C26">
        <v>2016</v>
      </c>
      <c r="D26" t="s">
        <v>85</v>
      </c>
      <c r="G26">
        <v>1</v>
      </c>
      <c r="S26" t="s">
        <v>51</v>
      </c>
      <c r="T26" t="s">
        <v>228</v>
      </c>
      <c r="V26" t="s">
        <v>232</v>
      </c>
      <c r="W26" t="s">
        <v>232</v>
      </c>
    </row>
    <row r="27" spans="2:23" x14ac:dyDescent="0.3">
      <c r="B27" t="s">
        <v>86</v>
      </c>
      <c r="C27">
        <v>2016</v>
      </c>
      <c r="D27" t="s">
        <v>87</v>
      </c>
      <c r="K27">
        <v>1</v>
      </c>
      <c r="O27">
        <v>1</v>
      </c>
      <c r="S27" t="s">
        <v>223</v>
      </c>
      <c r="T27" t="s">
        <v>238</v>
      </c>
      <c r="V27" t="s">
        <v>231</v>
      </c>
    </row>
    <row r="28" spans="2:23" x14ac:dyDescent="0.3">
      <c r="B28" t="s">
        <v>89</v>
      </c>
      <c r="C28">
        <v>2016</v>
      </c>
      <c r="D28" t="s">
        <v>92</v>
      </c>
      <c r="S28" t="s">
        <v>242</v>
      </c>
      <c r="T28">
        <v>0.3</v>
      </c>
      <c r="W28" t="s">
        <v>232</v>
      </c>
    </row>
    <row r="29" spans="2:23" x14ac:dyDescent="0.3">
      <c r="B29" t="s">
        <v>90</v>
      </c>
      <c r="C29">
        <v>2017</v>
      </c>
      <c r="D29" s="1" t="s">
        <v>91</v>
      </c>
      <c r="G29">
        <v>1</v>
      </c>
      <c r="O29" t="s">
        <v>345</v>
      </c>
      <c r="P29">
        <f>SUM(P13,T13,U13,V13,X13)</f>
        <v>22</v>
      </c>
      <c r="Q29">
        <f>P29/P33*100</f>
        <v>33.333333333333329</v>
      </c>
      <c r="S29" t="s">
        <v>241</v>
      </c>
    </row>
    <row r="30" spans="2:23" x14ac:dyDescent="0.3">
      <c r="B30" t="s">
        <v>93</v>
      </c>
      <c r="C30">
        <v>2017</v>
      </c>
      <c r="D30" t="s">
        <v>94</v>
      </c>
      <c r="G30">
        <v>1</v>
      </c>
      <c r="O30" t="s">
        <v>346</v>
      </c>
      <c r="P30">
        <v>20</v>
      </c>
      <c r="Q30">
        <f>P30/P33*100</f>
        <v>30.303030303030305</v>
      </c>
    </row>
    <row r="31" spans="2:23" x14ac:dyDescent="0.3">
      <c r="B31" t="s">
        <v>172</v>
      </c>
      <c r="C31">
        <v>2017</v>
      </c>
      <c r="D31" t="s">
        <v>173</v>
      </c>
      <c r="G31">
        <v>1</v>
      </c>
      <c r="O31" t="s">
        <v>347</v>
      </c>
      <c r="P31">
        <f>SUM(Q13)</f>
        <v>7</v>
      </c>
      <c r="Q31">
        <f>P31/P33*100</f>
        <v>10.606060606060606</v>
      </c>
    </row>
    <row r="32" spans="2:23" x14ac:dyDescent="0.3">
      <c r="B32" t="s">
        <v>93</v>
      </c>
      <c r="C32">
        <v>2017</v>
      </c>
      <c r="D32" t="s">
        <v>174</v>
      </c>
      <c r="G32">
        <v>1</v>
      </c>
      <c r="O32" t="s">
        <v>348</v>
      </c>
      <c r="P32">
        <f>SUM(O13,R13,S13)</f>
        <v>17</v>
      </c>
      <c r="Q32">
        <f>P32/P33*100</f>
        <v>25.757575757575758</v>
      </c>
    </row>
    <row r="33" spans="2:17" x14ac:dyDescent="0.3">
      <c r="B33" t="s">
        <v>182</v>
      </c>
      <c r="C33">
        <v>2019</v>
      </c>
      <c r="D33" t="s">
        <v>183</v>
      </c>
      <c r="G33">
        <v>1</v>
      </c>
      <c r="P33">
        <f>SUM(P29:P32)</f>
        <v>66</v>
      </c>
    </row>
    <row r="34" spans="2:17" x14ac:dyDescent="0.3">
      <c r="G34">
        <f>SUM(G4:G33)</f>
        <v>18</v>
      </c>
      <c r="H34" t="s">
        <v>32</v>
      </c>
      <c r="I34">
        <f>SUM(I4:I19)</f>
        <v>1.25</v>
      </c>
      <c r="J34" t="s">
        <v>32</v>
      </c>
      <c r="K34">
        <f>SUM(K4:K27)</f>
        <v>5.5</v>
      </c>
      <c r="L34" t="s">
        <v>32</v>
      </c>
      <c r="M34">
        <f>SUM(M4:M28)</f>
        <v>1.25</v>
      </c>
      <c r="O34">
        <v>1</v>
      </c>
      <c r="Q34">
        <f>SUM(G34:O34)</f>
        <v>27</v>
      </c>
    </row>
    <row r="36" spans="2:17" x14ac:dyDescent="0.3">
      <c r="G36">
        <f>G34/Q34*100</f>
        <v>66.666666666666657</v>
      </c>
      <c r="I36">
        <f>I34/Q34*100</f>
        <v>4.6296296296296298</v>
      </c>
      <c r="K36">
        <f>K34/Q34*100</f>
        <v>20.37037037037037</v>
      </c>
      <c r="M36">
        <f>M34/Q34*100</f>
        <v>4.6296296296296298</v>
      </c>
    </row>
    <row r="39" spans="2:17" x14ac:dyDescent="0.3">
      <c r="G39" t="s">
        <v>263</v>
      </c>
      <c r="H39" t="s">
        <v>42</v>
      </c>
      <c r="I39" t="s">
        <v>264</v>
      </c>
      <c r="J39" t="s">
        <v>51</v>
      </c>
    </row>
    <row r="40" spans="2:17" x14ac:dyDescent="0.3">
      <c r="G40">
        <v>67</v>
      </c>
      <c r="H40">
        <v>20</v>
      </c>
      <c r="I40">
        <v>8</v>
      </c>
      <c r="J40">
        <v>5</v>
      </c>
      <c r="K40">
        <f>SUM(G40:J40)</f>
        <v>100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50FA-155B-45E8-B760-361BE19A7F48}">
  <dimension ref="C9:O27"/>
  <sheetViews>
    <sheetView topLeftCell="A7" workbookViewId="0">
      <selection activeCell="Q10" sqref="Q10"/>
    </sheetView>
  </sheetViews>
  <sheetFormatPr defaultRowHeight="14.4" x14ac:dyDescent="0.3"/>
  <cols>
    <col min="2" max="2" width="1.88671875" customWidth="1"/>
    <col min="3" max="3" width="8.88671875" hidden="1" customWidth="1"/>
    <col min="4" max="4" width="31.6640625" style="31" customWidth="1"/>
    <col min="5" max="5" width="0" hidden="1" customWidth="1"/>
  </cols>
  <sheetData>
    <row r="9" spans="4:7" ht="36" x14ac:dyDescent="0.35">
      <c r="D9" s="35" t="s">
        <v>262</v>
      </c>
    </row>
    <row r="10" spans="4:7" x14ac:dyDescent="0.3">
      <c r="D10" s="31" t="s">
        <v>257</v>
      </c>
      <c r="F10" s="29">
        <v>0.2</v>
      </c>
    </row>
    <row r="11" spans="4:7" x14ac:dyDescent="0.3">
      <c r="D11" s="31" t="s">
        <v>176</v>
      </c>
      <c r="F11" s="29">
        <v>0.1</v>
      </c>
    </row>
    <row r="12" spans="4:7" x14ac:dyDescent="0.3">
      <c r="D12" s="31" t="s">
        <v>178</v>
      </c>
      <c r="F12" s="29">
        <v>0.1</v>
      </c>
    </row>
    <row r="13" spans="4:7" x14ac:dyDescent="0.3">
      <c r="D13" s="31" t="s">
        <v>185</v>
      </c>
      <c r="F13" s="29">
        <v>0.15</v>
      </c>
    </row>
    <row r="14" spans="4:7" x14ac:dyDescent="0.3">
      <c r="D14" s="31" t="s">
        <v>177</v>
      </c>
      <c r="F14" s="29">
        <v>0.4</v>
      </c>
      <c r="G14" s="29"/>
    </row>
    <row r="15" spans="4:7" x14ac:dyDescent="0.3">
      <c r="D15" s="31" t="s">
        <v>258</v>
      </c>
      <c r="F15" s="29">
        <v>0.2</v>
      </c>
    </row>
    <row r="16" spans="4:7" x14ac:dyDescent="0.3">
      <c r="D16" s="31" t="s">
        <v>259</v>
      </c>
      <c r="F16" s="29">
        <v>0.2</v>
      </c>
    </row>
    <row r="17" spans="4:15" x14ac:dyDescent="0.3">
      <c r="D17" s="31" t="s">
        <v>260</v>
      </c>
      <c r="F17" s="29">
        <v>0.15</v>
      </c>
    </row>
    <row r="18" spans="4:15" x14ac:dyDescent="0.3">
      <c r="D18" s="31" t="s">
        <v>261</v>
      </c>
      <c r="F18" s="29">
        <v>0.45</v>
      </c>
      <c r="G18" s="29"/>
    </row>
    <row r="19" spans="4:15" x14ac:dyDescent="0.3">
      <c r="F19" t="s">
        <v>184</v>
      </c>
    </row>
    <row r="21" spans="4:15" x14ac:dyDescent="0.3">
      <c r="D21" s="31" t="s">
        <v>195</v>
      </c>
      <c r="F21" t="s">
        <v>193</v>
      </c>
    </row>
    <row r="23" spans="4:15" x14ac:dyDescent="0.3">
      <c r="D23" s="31" t="s">
        <v>194</v>
      </c>
      <c r="F23" s="29">
        <v>0.15</v>
      </c>
    </row>
    <row r="24" spans="4:15" ht="15" thickBot="1" x14ac:dyDescent="0.35"/>
    <row r="25" spans="4:15" x14ac:dyDescent="0.3">
      <c r="D25" s="31" t="s">
        <v>192</v>
      </c>
      <c r="F25" s="29">
        <v>0.46</v>
      </c>
      <c r="J25" s="30" t="s">
        <v>186</v>
      </c>
      <c r="K25" s="30" t="s">
        <v>187</v>
      </c>
      <c r="L25" s="30" t="s">
        <v>188</v>
      </c>
      <c r="M25" s="30" t="s">
        <v>189</v>
      </c>
      <c r="N25" s="30" t="s">
        <v>190</v>
      </c>
      <c r="O25" s="30" t="s">
        <v>191</v>
      </c>
    </row>
    <row r="27" spans="4:15" x14ac:dyDescent="0.3">
      <c r="J27">
        <f>AVERAGE(5.5,7.5,1.1667,4.4)</f>
        <v>4.6416750000000002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9DFB-3DED-410A-A589-F3DFBBCA813A}">
  <dimension ref="C3:I17"/>
  <sheetViews>
    <sheetView tabSelected="1" workbookViewId="0">
      <selection activeCell="I14" sqref="C2:I14"/>
    </sheetView>
  </sheetViews>
  <sheetFormatPr defaultRowHeight="14.4" x14ac:dyDescent="0.3"/>
  <sheetData>
    <row r="3" spans="3:9" x14ac:dyDescent="0.3">
      <c r="E3" t="s">
        <v>275</v>
      </c>
      <c r="F3" t="s">
        <v>276</v>
      </c>
      <c r="G3" t="s">
        <v>230</v>
      </c>
      <c r="I3" t="s">
        <v>353</v>
      </c>
    </row>
    <row r="4" spans="3:9" x14ac:dyDescent="0.3">
      <c r="C4">
        <v>1</v>
      </c>
      <c r="D4" t="s">
        <v>223</v>
      </c>
      <c r="E4">
        <v>1</v>
      </c>
      <c r="I4" t="s">
        <v>358</v>
      </c>
    </row>
    <row r="5" spans="3:9" x14ac:dyDescent="0.3">
      <c r="C5">
        <f>C4+1</f>
        <v>2</v>
      </c>
      <c r="D5" t="s">
        <v>272</v>
      </c>
      <c r="E5" t="s">
        <v>32</v>
      </c>
      <c r="I5" t="s">
        <v>355</v>
      </c>
    </row>
    <row r="6" spans="3:9" x14ac:dyDescent="0.3">
      <c r="C6">
        <f t="shared" ref="C6:C13" si="0">C5+1</f>
        <v>3</v>
      </c>
      <c r="D6" t="s">
        <v>273</v>
      </c>
      <c r="F6">
        <v>1</v>
      </c>
      <c r="G6">
        <v>1</v>
      </c>
      <c r="I6" t="s">
        <v>357</v>
      </c>
    </row>
    <row r="7" spans="3:9" x14ac:dyDescent="0.3">
      <c r="C7">
        <f t="shared" si="0"/>
        <v>4</v>
      </c>
      <c r="D7" t="s">
        <v>226</v>
      </c>
      <c r="F7">
        <v>1</v>
      </c>
      <c r="I7" t="s">
        <v>357</v>
      </c>
    </row>
    <row r="8" spans="3:9" x14ac:dyDescent="0.3">
      <c r="C8">
        <f t="shared" si="0"/>
        <v>5</v>
      </c>
      <c r="D8" t="s">
        <v>274</v>
      </c>
      <c r="F8">
        <v>1</v>
      </c>
      <c r="I8" t="s">
        <v>360</v>
      </c>
    </row>
    <row r="9" spans="3:9" x14ac:dyDescent="0.3">
      <c r="C9">
        <f t="shared" si="0"/>
        <v>6</v>
      </c>
      <c r="D9" t="s">
        <v>220</v>
      </c>
      <c r="F9">
        <v>1</v>
      </c>
      <c r="I9" t="s">
        <v>354</v>
      </c>
    </row>
    <row r="10" spans="3:9" x14ac:dyDescent="0.3">
      <c r="C10">
        <f t="shared" si="0"/>
        <v>7</v>
      </c>
      <c r="D10" t="s">
        <v>225</v>
      </c>
      <c r="E10">
        <v>1</v>
      </c>
      <c r="I10" t="s">
        <v>359</v>
      </c>
    </row>
    <row r="11" spans="3:9" x14ac:dyDescent="0.3">
      <c r="C11">
        <f t="shared" si="0"/>
        <v>8</v>
      </c>
      <c r="D11" t="s">
        <v>222</v>
      </c>
      <c r="I11" t="s">
        <v>355</v>
      </c>
    </row>
    <row r="12" spans="3:9" x14ac:dyDescent="0.3">
      <c r="C12">
        <f t="shared" si="0"/>
        <v>9</v>
      </c>
      <c r="D12" t="s">
        <v>221</v>
      </c>
      <c r="F12">
        <v>1</v>
      </c>
      <c r="G12">
        <v>1</v>
      </c>
      <c r="I12" t="s">
        <v>356</v>
      </c>
    </row>
    <row r="13" spans="3:9" x14ac:dyDescent="0.3">
      <c r="C13">
        <f t="shared" si="0"/>
        <v>10</v>
      </c>
      <c r="D13" t="s">
        <v>277</v>
      </c>
      <c r="G13">
        <v>1</v>
      </c>
      <c r="I13" t="s">
        <v>355</v>
      </c>
    </row>
    <row r="14" spans="3:9" x14ac:dyDescent="0.3">
      <c r="C14">
        <v>11</v>
      </c>
      <c r="D14" t="s">
        <v>278</v>
      </c>
      <c r="E14">
        <v>1</v>
      </c>
      <c r="F14">
        <v>1</v>
      </c>
      <c r="G14">
        <v>1</v>
      </c>
      <c r="I14" t="s">
        <v>357</v>
      </c>
    </row>
    <row r="16" spans="3:9" x14ac:dyDescent="0.3">
      <c r="E16">
        <f>SUM(E4:E14)</f>
        <v>3</v>
      </c>
      <c r="F16">
        <f>SUM(F4:F14)</f>
        <v>6</v>
      </c>
      <c r="G16">
        <f>SUM(G4:G14)</f>
        <v>4</v>
      </c>
    </row>
    <row r="17" spans="5:7" x14ac:dyDescent="0.3">
      <c r="E17">
        <f>E16/11*100</f>
        <v>27.27272727272727</v>
      </c>
      <c r="F17">
        <f t="shared" ref="F17:G17" si="1">F16/11*100</f>
        <v>54.54545454545454</v>
      </c>
      <c r="G17">
        <f t="shared" si="1"/>
        <v>36.363636363636367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AB7D-4B54-4FBF-940E-1DEF1D0C29DC}">
  <dimension ref="A1"/>
  <sheetViews>
    <sheetView workbookViewId="0">
      <selection activeCell="G1" sqref="G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4003-7B40-427B-9AB1-E14D020C11A8}">
  <dimension ref="C4:Q24"/>
  <sheetViews>
    <sheetView workbookViewId="0">
      <selection activeCell="F7" sqref="F7"/>
    </sheetView>
  </sheetViews>
  <sheetFormatPr defaultRowHeight="14.4" x14ac:dyDescent="0.3"/>
  <cols>
    <col min="4" max="5" width="12.109375" customWidth="1"/>
  </cols>
  <sheetData>
    <row r="4" spans="3:17" x14ac:dyDescent="0.3">
      <c r="D4" t="s">
        <v>271</v>
      </c>
    </row>
    <row r="5" spans="3:17" ht="18" x14ac:dyDescent="0.35">
      <c r="D5" s="34" t="s">
        <v>245</v>
      </c>
      <c r="E5" s="34"/>
      <c r="F5" s="34" t="s">
        <v>246</v>
      </c>
      <c r="G5" s="34"/>
      <c r="H5" s="34"/>
    </row>
    <row r="6" spans="3:17" ht="18" x14ac:dyDescent="0.35">
      <c r="H6" s="34"/>
    </row>
    <row r="7" spans="3:17" ht="18" x14ac:dyDescent="0.35">
      <c r="D7" s="34" t="s">
        <v>247</v>
      </c>
      <c r="E7" s="34"/>
      <c r="F7" s="34" t="s">
        <v>248</v>
      </c>
      <c r="G7" s="34"/>
      <c r="H7" s="34"/>
    </row>
    <row r="8" spans="3:17" ht="18" x14ac:dyDescent="0.35">
      <c r="D8" s="34" t="s">
        <v>243</v>
      </c>
      <c r="E8" s="34"/>
      <c r="F8" s="34" t="s">
        <v>250</v>
      </c>
      <c r="H8" s="34"/>
    </row>
    <row r="9" spans="3:17" ht="18" x14ac:dyDescent="0.35">
      <c r="D9" s="34" t="s">
        <v>211</v>
      </c>
      <c r="E9" s="34"/>
      <c r="F9" s="34" t="s">
        <v>213</v>
      </c>
      <c r="G9" s="34"/>
      <c r="H9" s="34"/>
    </row>
    <row r="10" spans="3:17" ht="18" x14ac:dyDescent="0.35">
      <c r="D10" s="34" t="s">
        <v>344</v>
      </c>
      <c r="E10" s="34"/>
      <c r="F10" s="34" t="s">
        <v>212</v>
      </c>
      <c r="G10" s="34"/>
      <c r="H10" s="34"/>
    </row>
    <row r="11" spans="3:17" ht="18" x14ac:dyDescent="0.35">
      <c r="C11" s="33" t="s">
        <v>32</v>
      </c>
      <c r="D11" s="34" t="s">
        <v>251</v>
      </c>
      <c r="E11" s="34"/>
      <c r="F11" s="34" t="s">
        <v>252</v>
      </c>
      <c r="G11" s="34"/>
      <c r="H11" s="34"/>
      <c r="Q11" s="34"/>
    </row>
    <row r="12" spans="3:17" ht="18" x14ac:dyDescent="0.35">
      <c r="C12" s="33" t="s">
        <v>32</v>
      </c>
      <c r="D12" s="34" t="s">
        <v>253</v>
      </c>
      <c r="E12" s="34"/>
      <c r="F12" s="34" t="s">
        <v>254</v>
      </c>
      <c r="G12" s="34"/>
      <c r="H12" s="34"/>
    </row>
    <row r="13" spans="3:17" ht="18" x14ac:dyDescent="0.35">
      <c r="C13" s="33"/>
      <c r="D13" s="34" t="s">
        <v>249</v>
      </c>
      <c r="E13" s="34"/>
      <c r="F13" s="34" t="s">
        <v>210</v>
      </c>
      <c r="G13" s="34"/>
      <c r="H13" s="34"/>
    </row>
    <row r="14" spans="3:17" ht="18" x14ac:dyDescent="0.35">
      <c r="C14" s="33" t="s">
        <v>32</v>
      </c>
      <c r="G14" s="34"/>
      <c r="H14" s="34"/>
    </row>
    <row r="15" spans="3:17" ht="18" x14ac:dyDescent="0.35">
      <c r="C15" s="33" t="s">
        <v>32</v>
      </c>
      <c r="D15" s="34"/>
      <c r="E15" s="34"/>
      <c r="F15" s="34" t="s">
        <v>244</v>
      </c>
      <c r="G15" s="34"/>
      <c r="H15" s="34"/>
    </row>
    <row r="16" spans="3:17" ht="18" x14ac:dyDescent="0.35">
      <c r="C16" s="33"/>
      <c r="D16" s="34"/>
      <c r="E16" s="34"/>
      <c r="F16" s="34"/>
      <c r="G16" s="34"/>
      <c r="H16" s="34"/>
    </row>
    <row r="17" spans="4:8" ht="18" x14ac:dyDescent="0.35">
      <c r="D17" s="34"/>
      <c r="E17" s="34"/>
      <c r="F17" s="34" t="s">
        <v>214</v>
      </c>
      <c r="G17" s="34"/>
      <c r="H17" s="34"/>
    </row>
    <row r="18" spans="4:8" ht="18" x14ac:dyDescent="0.35">
      <c r="D18" s="34"/>
      <c r="E18" s="34"/>
      <c r="F18" s="34" t="s">
        <v>215</v>
      </c>
      <c r="G18" s="34"/>
      <c r="H18" s="34"/>
    </row>
    <row r="19" spans="4:8" ht="18" x14ac:dyDescent="0.35">
      <c r="D19" s="34"/>
      <c r="E19" s="34"/>
      <c r="F19" s="34" t="s">
        <v>216</v>
      </c>
      <c r="G19" s="34"/>
      <c r="H19" s="34"/>
    </row>
    <row r="20" spans="4:8" ht="18" x14ac:dyDescent="0.35">
      <c r="D20" s="34"/>
      <c r="E20" s="34"/>
      <c r="F20" s="34" t="s">
        <v>217</v>
      </c>
      <c r="G20" s="34"/>
      <c r="H20" s="34"/>
    </row>
    <row r="21" spans="4:8" ht="18" x14ac:dyDescent="0.35">
      <c r="D21" s="34"/>
      <c r="E21" s="34"/>
      <c r="F21" s="34"/>
      <c r="G21" s="34"/>
      <c r="H21" s="34"/>
    </row>
    <row r="22" spans="4:8" ht="18" x14ac:dyDescent="0.35">
      <c r="D22" s="34"/>
      <c r="E22" s="34"/>
      <c r="F22" s="34" t="s">
        <v>218</v>
      </c>
      <c r="G22" s="34"/>
      <c r="H22" s="34"/>
    </row>
    <row r="24" spans="4:8" ht="15.6" x14ac:dyDescent="0.3">
      <c r="F24" s="33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A40D-DB90-4FC6-9FB5-95BE85ABABA2}">
  <dimension ref="C3:K25"/>
  <sheetViews>
    <sheetView topLeftCell="A16" workbookViewId="0">
      <selection activeCell="H25" sqref="H25"/>
    </sheetView>
  </sheetViews>
  <sheetFormatPr defaultRowHeight="14.4" x14ac:dyDescent="0.3"/>
  <cols>
    <col min="5" max="5" width="9" customWidth="1"/>
    <col min="6" max="6" width="5.5546875" customWidth="1"/>
    <col min="7" max="7" width="46" style="31" customWidth="1"/>
    <col min="8" max="8" width="21.21875" style="31" customWidth="1"/>
    <col min="9" max="9" width="38.109375" style="31" customWidth="1"/>
    <col min="10" max="10" width="37.88671875" style="31" customWidth="1"/>
    <col min="11" max="11" width="25.109375" customWidth="1"/>
  </cols>
  <sheetData>
    <row r="3" spans="3:10" ht="15" thickBot="1" x14ac:dyDescent="0.35"/>
    <row r="4" spans="3:10" ht="15" thickBot="1" x14ac:dyDescent="0.35">
      <c r="F4" s="36"/>
      <c r="G4" s="37" t="s">
        <v>279</v>
      </c>
      <c r="H4" s="38" t="s">
        <v>280</v>
      </c>
      <c r="I4" s="38" t="s">
        <v>281</v>
      </c>
      <c r="J4" s="38" t="s">
        <v>282</v>
      </c>
    </row>
    <row r="5" spans="3:10" ht="68.400000000000006" customHeight="1" thickBot="1" x14ac:dyDescent="0.35">
      <c r="C5" t="s">
        <v>319</v>
      </c>
      <c r="F5" s="39" t="s">
        <v>283</v>
      </c>
      <c r="G5" s="40" t="s">
        <v>284</v>
      </c>
      <c r="H5" s="41" t="s">
        <v>285</v>
      </c>
      <c r="I5" s="42"/>
      <c r="J5" s="42" t="s">
        <v>286</v>
      </c>
    </row>
    <row r="6" spans="3:10" ht="66" customHeight="1" thickBot="1" x14ac:dyDescent="0.35">
      <c r="C6" t="s">
        <v>319</v>
      </c>
      <c r="F6" s="39" t="s">
        <v>287</v>
      </c>
      <c r="G6" s="40" t="s">
        <v>288</v>
      </c>
      <c r="H6" s="41" t="s">
        <v>289</v>
      </c>
      <c r="I6" s="42"/>
      <c r="J6" s="42" t="s">
        <v>286</v>
      </c>
    </row>
    <row r="7" spans="3:10" ht="70.8" customHeight="1" thickBot="1" x14ac:dyDescent="0.35">
      <c r="C7" t="s">
        <v>319</v>
      </c>
      <c r="F7" s="39" t="s">
        <v>290</v>
      </c>
      <c r="G7" s="40" t="s">
        <v>291</v>
      </c>
      <c r="H7" s="41" t="s">
        <v>289</v>
      </c>
      <c r="I7" s="42" t="s">
        <v>286</v>
      </c>
      <c r="J7" s="42" t="s">
        <v>286</v>
      </c>
    </row>
    <row r="8" spans="3:10" ht="46.8" customHeight="1" thickBot="1" x14ac:dyDescent="0.35">
      <c r="F8" s="39" t="s">
        <v>292</v>
      </c>
      <c r="G8" s="40" t="s">
        <v>293</v>
      </c>
      <c r="H8" s="41" t="s">
        <v>294</v>
      </c>
      <c r="I8" s="42" t="s">
        <v>286</v>
      </c>
      <c r="J8" s="42"/>
    </row>
    <row r="9" spans="3:10" ht="61.2" customHeight="1" thickBot="1" x14ac:dyDescent="0.35">
      <c r="F9" s="39" t="s">
        <v>295</v>
      </c>
      <c r="G9" s="40" t="s">
        <v>296</v>
      </c>
      <c r="H9" s="41" t="s">
        <v>297</v>
      </c>
      <c r="I9" s="42" t="s">
        <v>286</v>
      </c>
      <c r="J9" s="42" t="s">
        <v>286</v>
      </c>
    </row>
    <row r="10" spans="3:10" ht="38.4" customHeight="1" thickBot="1" x14ac:dyDescent="0.35">
      <c r="F10" s="39" t="s">
        <v>298</v>
      </c>
      <c r="G10" s="40" t="s">
        <v>299</v>
      </c>
      <c r="H10" s="41" t="s">
        <v>294</v>
      </c>
      <c r="I10" s="42" t="s">
        <v>286</v>
      </c>
      <c r="J10" s="42"/>
    </row>
    <row r="11" spans="3:10" ht="55.2" customHeight="1" thickBot="1" x14ac:dyDescent="0.35">
      <c r="F11" s="39" t="s">
        <v>300</v>
      </c>
      <c r="G11" s="40" t="s">
        <v>301</v>
      </c>
      <c r="H11" s="41" t="s">
        <v>289</v>
      </c>
      <c r="I11" s="42" t="s">
        <v>286</v>
      </c>
      <c r="J11" s="42" t="s">
        <v>286</v>
      </c>
    </row>
    <row r="12" spans="3:10" ht="93.6" customHeight="1" thickBot="1" x14ac:dyDescent="0.35">
      <c r="F12" s="39" t="s">
        <v>302</v>
      </c>
      <c r="G12" s="40" t="s">
        <v>303</v>
      </c>
      <c r="H12" s="41" t="s">
        <v>297</v>
      </c>
      <c r="I12" s="42"/>
      <c r="J12" s="42"/>
    </row>
    <row r="13" spans="3:10" ht="58.2" customHeight="1" thickBot="1" x14ac:dyDescent="0.35">
      <c r="F13" s="39" t="s">
        <v>304</v>
      </c>
      <c r="G13" s="40" t="s">
        <v>305</v>
      </c>
      <c r="H13" s="41" t="s">
        <v>285</v>
      </c>
      <c r="I13" s="42" t="s">
        <v>286</v>
      </c>
      <c r="J13" s="42" t="s">
        <v>286</v>
      </c>
    </row>
    <row r="14" spans="3:10" ht="159" customHeight="1" thickBot="1" x14ac:dyDescent="0.35">
      <c r="F14" s="39" t="s">
        <v>306</v>
      </c>
      <c r="G14" s="40" t="s">
        <v>307</v>
      </c>
      <c r="H14" s="41" t="s">
        <v>297</v>
      </c>
      <c r="I14" s="42" t="s">
        <v>286</v>
      </c>
      <c r="J14" s="42" t="s">
        <v>286</v>
      </c>
    </row>
    <row r="15" spans="3:10" ht="81.599999999999994" customHeight="1" thickBot="1" x14ac:dyDescent="0.35">
      <c r="F15" s="39" t="s">
        <v>308</v>
      </c>
      <c r="G15" s="40" t="s">
        <v>309</v>
      </c>
      <c r="H15" s="41" t="s">
        <v>289</v>
      </c>
      <c r="I15" s="42" t="s">
        <v>286</v>
      </c>
      <c r="J15" s="42" t="s">
        <v>286</v>
      </c>
    </row>
    <row r="18" spans="4:11" x14ac:dyDescent="0.3">
      <c r="E18" t="s">
        <v>351</v>
      </c>
    </row>
    <row r="19" spans="4:11" x14ac:dyDescent="0.3">
      <c r="H19" s="31" t="s">
        <v>323</v>
      </c>
      <c r="I19" s="31" t="s">
        <v>317</v>
      </c>
      <c r="J19" s="31" t="s">
        <v>318</v>
      </c>
    </row>
    <row r="20" spans="4:11" ht="43.2" x14ac:dyDescent="0.3">
      <c r="E20" t="s">
        <v>32</v>
      </c>
      <c r="F20" t="s">
        <v>310</v>
      </c>
      <c r="G20" s="31" t="s">
        <v>334</v>
      </c>
      <c r="H20" s="31" t="s">
        <v>311</v>
      </c>
      <c r="I20" s="31" t="s">
        <v>335</v>
      </c>
      <c r="J20" s="31" t="s">
        <v>336</v>
      </c>
      <c r="K20" t="s">
        <v>32</v>
      </c>
    </row>
    <row r="21" spans="4:11" x14ac:dyDescent="0.3">
      <c r="D21" t="s">
        <v>32</v>
      </c>
      <c r="F21" t="s">
        <v>312</v>
      </c>
      <c r="G21" s="31" t="s">
        <v>337</v>
      </c>
      <c r="H21" s="31" t="s">
        <v>338</v>
      </c>
      <c r="I21" s="31" t="s">
        <v>320</v>
      </c>
      <c r="J21" s="31" t="s">
        <v>352</v>
      </c>
    </row>
    <row r="22" spans="4:11" ht="57.6" x14ac:dyDescent="0.3">
      <c r="F22" t="s">
        <v>313</v>
      </c>
      <c r="G22" s="31" t="s">
        <v>314</v>
      </c>
      <c r="H22" s="31" t="s">
        <v>324</v>
      </c>
      <c r="I22" s="31" t="s">
        <v>327</v>
      </c>
      <c r="J22" s="31" t="s">
        <v>339</v>
      </c>
      <c r="K22" s="31" t="s">
        <v>32</v>
      </c>
    </row>
    <row r="23" spans="4:11" ht="43.2" x14ac:dyDescent="0.3">
      <c r="F23" t="s">
        <v>315</v>
      </c>
      <c r="G23" s="31" t="s">
        <v>316</v>
      </c>
      <c r="H23" s="31" t="s">
        <v>340</v>
      </c>
      <c r="I23" s="31" t="s">
        <v>341</v>
      </c>
      <c r="J23" s="31" t="s">
        <v>342</v>
      </c>
      <c r="K23" t="s">
        <v>32</v>
      </c>
    </row>
    <row r="24" spans="4:11" x14ac:dyDescent="0.3">
      <c r="K24" s="31" t="s">
        <v>32</v>
      </c>
    </row>
    <row r="25" spans="4:11" ht="43.2" x14ac:dyDescent="0.3">
      <c r="F25" t="s">
        <v>321</v>
      </c>
      <c r="G25" s="31" t="s">
        <v>322</v>
      </c>
      <c r="H25" s="31" t="s">
        <v>325</v>
      </c>
      <c r="I25" s="31" t="s">
        <v>326</v>
      </c>
      <c r="J25" s="31" t="s">
        <v>328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Jobs1_11</vt:lpstr>
      <vt:lpstr>Jobs1_11b</vt:lpstr>
      <vt:lpstr>Sheet2</vt:lpstr>
      <vt:lpstr>Tech Stack</vt:lpstr>
      <vt:lpstr>CSC4990 Ready ...</vt:lpstr>
      <vt:lpstr>Sheet1</vt:lpstr>
      <vt:lpstr>Interview Question Collection</vt:lpstr>
      <vt:lpstr>Recommendations</vt:lpstr>
      <vt:lpstr>POutc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david lash</cp:lastModifiedBy>
  <dcterms:created xsi:type="dcterms:W3CDTF">2020-10-22T02:37:36Z</dcterms:created>
  <dcterms:modified xsi:type="dcterms:W3CDTF">2020-11-09T13:38:28Z</dcterms:modified>
</cp:coreProperties>
</file>