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latham/Dropbox (Personal)/Make/Scissor Lift/"/>
    </mc:Choice>
  </mc:AlternateContent>
  <bookViews>
    <workbookView xWindow="0" yWindow="460" windowWidth="33600" windowHeight="18940" tabRatio="500" activeTab="1"/>
  </bookViews>
  <sheets>
    <sheet name="Initial Calc" sheetId="1" r:id="rId1"/>
    <sheet name="Forc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G4" i="2"/>
  <c r="G5" i="2"/>
  <c r="B5" i="2"/>
  <c r="B4" i="2"/>
  <c r="K18" i="1"/>
  <c r="J18" i="1"/>
  <c r="L18" i="1"/>
  <c r="K20" i="1"/>
  <c r="J20" i="1"/>
  <c r="L20" i="1"/>
  <c r="G14" i="1"/>
  <c r="F15" i="1"/>
  <c r="B20" i="1"/>
  <c r="B19" i="1"/>
  <c r="C16" i="1"/>
  <c r="B16" i="1"/>
  <c r="C15" i="1"/>
  <c r="B15" i="1"/>
  <c r="C14" i="1"/>
  <c r="D8" i="1"/>
  <c r="C8" i="1"/>
  <c r="B8" i="1"/>
  <c r="D6" i="1"/>
  <c r="C6" i="1"/>
  <c r="C4" i="1"/>
  <c r="G5" i="1"/>
</calcChain>
</file>

<file path=xl/sharedStrings.xml><?xml version="1.0" encoding="utf-8"?>
<sst xmlns="http://schemas.openxmlformats.org/spreadsheetml/2006/main" count="40" uniqueCount="38">
  <si>
    <t>Desired Speed</t>
  </si>
  <si>
    <t>Time</t>
  </si>
  <si>
    <t>Height</t>
  </si>
  <si>
    <t>24v</t>
  </si>
  <si>
    <t>12v</t>
  </si>
  <si>
    <t>Motor</t>
  </si>
  <si>
    <t>RPM</t>
  </si>
  <si>
    <t>Sec</t>
  </si>
  <si>
    <t>Min</t>
  </si>
  <si>
    <t>Rev / Min</t>
  </si>
  <si>
    <t>Feet</t>
  </si>
  <si>
    <t>Inches</t>
  </si>
  <si>
    <t>mm</t>
  </si>
  <si>
    <t>Speed</t>
  </si>
  <si>
    <t>Feet / Min</t>
  </si>
  <si>
    <t>Inches / Min</t>
  </si>
  <si>
    <t>mm / Min</t>
  </si>
  <si>
    <t>Drum</t>
  </si>
  <si>
    <t>Radius</t>
  </si>
  <si>
    <t>Circumference</t>
  </si>
  <si>
    <t>Diameter</t>
  </si>
  <si>
    <t>Required Revs / Min</t>
  </si>
  <si>
    <t>Turns Req</t>
  </si>
  <si>
    <t>Reduction</t>
  </si>
  <si>
    <t>Reductions</t>
  </si>
  <si>
    <t>Belt</t>
  </si>
  <si>
    <t>Additional Needed</t>
  </si>
  <si>
    <t>Gears</t>
  </si>
  <si>
    <t>Worm</t>
  </si>
  <si>
    <t>Drum Radius</t>
  </si>
  <si>
    <t>inches</t>
  </si>
  <si>
    <t>meters</t>
  </si>
  <si>
    <t>Desired Mass</t>
  </si>
  <si>
    <t>lbs</t>
  </si>
  <si>
    <t>kg</t>
  </si>
  <si>
    <t>Required nM</t>
  </si>
  <si>
    <t>mNm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</si>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</sst>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13" fontId="0" fillId="0" borderId="0" xfId="0" applyNumberFormat="1"/>
    <xf numFmtId="0" fontId="0" fillId="0" borderId="0" xfId="0" applyNumberFormat="1"/>
    <xf numFmtId="13" fontId="1" fillId="2" borderId="0" xfId="1" applyNumberFormat="1"/>
    <xf numFmtId="0" fontId="2" fillId="3" borderId="1" xfId="2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191" workbookViewId="0">
      <selection activeCell="G10" sqref="G10"/>
    </sheetView>
  </sheetViews>
  <sheetFormatPr baseColWidth="10" defaultRowHeight="16" x14ac:dyDescent="0.2"/>
  <cols>
    <col min="2" max="2" width="11.33203125" customWidth="1"/>
    <col min="7" max="7" width="15.6640625" customWidth="1"/>
  </cols>
  <sheetData>
    <row r="2" spans="1:11" x14ac:dyDescent="0.2">
      <c r="B2" t="s">
        <v>0</v>
      </c>
      <c r="G2" t="s">
        <v>5</v>
      </c>
    </row>
    <row r="3" spans="1:11" x14ac:dyDescent="0.2">
      <c r="B3" t="s">
        <v>7</v>
      </c>
      <c r="C3" t="s">
        <v>8</v>
      </c>
      <c r="G3" t="s">
        <v>9</v>
      </c>
    </row>
    <row r="4" spans="1:11" x14ac:dyDescent="0.2">
      <c r="A4" t="s">
        <v>1</v>
      </c>
      <c r="B4" s="4">
        <v>15</v>
      </c>
      <c r="C4">
        <f>B4/60</f>
        <v>0.25</v>
      </c>
      <c r="F4" t="s">
        <v>3</v>
      </c>
      <c r="G4">
        <v>3800</v>
      </c>
    </row>
    <row r="5" spans="1:11" x14ac:dyDescent="0.2">
      <c r="B5" t="s">
        <v>10</v>
      </c>
      <c r="C5" t="s">
        <v>11</v>
      </c>
      <c r="D5" t="s">
        <v>12</v>
      </c>
      <c r="F5" t="s">
        <v>4</v>
      </c>
      <c r="G5" s="4">
        <f>G4/2</f>
        <v>1900</v>
      </c>
    </row>
    <row r="6" spans="1:11" x14ac:dyDescent="0.2">
      <c r="A6" t="s">
        <v>2</v>
      </c>
      <c r="B6" s="4">
        <v>5</v>
      </c>
      <c r="C6">
        <f>B6*12</f>
        <v>60</v>
      </c>
      <c r="D6">
        <f>C6*25.4</f>
        <v>1524</v>
      </c>
    </row>
    <row r="7" spans="1:11" x14ac:dyDescent="0.2">
      <c r="B7" t="s">
        <v>14</v>
      </c>
      <c r="C7" t="s">
        <v>15</v>
      </c>
      <c r="D7" t="s">
        <v>16</v>
      </c>
    </row>
    <row r="8" spans="1:11" x14ac:dyDescent="0.2">
      <c r="A8" t="s">
        <v>13</v>
      </c>
      <c r="B8">
        <f>B6/C4</f>
        <v>20</v>
      </c>
      <c r="C8">
        <f>C6/C4</f>
        <v>240</v>
      </c>
      <c r="D8">
        <f>D6/C4</f>
        <v>6096</v>
      </c>
    </row>
    <row r="12" spans="1:11" x14ac:dyDescent="0.2">
      <c r="B12" t="s">
        <v>17</v>
      </c>
    </row>
    <row r="13" spans="1:11" x14ac:dyDescent="0.2">
      <c r="B13" t="s">
        <v>11</v>
      </c>
      <c r="C13" t="s">
        <v>12</v>
      </c>
      <c r="F13" t="s">
        <v>23</v>
      </c>
      <c r="I13" t="s">
        <v>24</v>
      </c>
    </row>
    <row r="14" spans="1:11" x14ac:dyDescent="0.2">
      <c r="A14" t="s">
        <v>18</v>
      </c>
      <c r="B14" s="4">
        <v>2</v>
      </c>
      <c r="C14">
        <f>B14*25.4</f>
        <v>50.8</v>
      </c>
      <c r="F14">
        <v>1900</v>
      </c>
      <c r="G14" s="3">
        <f>F15/F14</f>
        <v>1.0526315789473684E-2</v>
      </c>
      <c r="I14" t="s">
        <v>25</v>
      </c>
      <c r="J14" s="2">
        <v>60</v>
      </c>
      <c r="K14">
        <v>19</v>
      </c>
    </row>
    <row r="15" spans="1:11" x14ac:dyDescent="0.2">
      <c r="A15" t="s">
        <v>20</v>
      </c>
      <c r="B15">
        <f>B14*2</f>
        <v>4</v>
      </c>
      <c r="C15">
        <f>C14*2</f>
        <v>101.6</v>
      </c>
      <c r="F15">
        <f>ROUND(B20,-1)</f>
        <v>20</v>
      </c>
      <c r="I15" t="s">
        <v>27</v>
      </c>
      <c r="J15">
        <v>1</v>
      </c>
      <c r="K15">
        <v>1</v>
      </c>
    </row>
    <row r="16" spans="1:11" x14ac:dyDescent="0.2">
      <c r="A16" t="s">
        <v>19</v>
      </c>
      <c r="B16">
        <f>B15*PI()</f>
        <v>12.566370614359172</v>
      </c>
      <c r="C16">
        <f>C15*PI()</f>
        <v>319.18581360472297</v>
      </c>
      <c r="I16" t="s">
        <v>28</v>
      </c>
      <c r="J16">
        <v>30</v>
      </c>
      <c r="K16">
        <v>1</v>
      </c>
    </row>
    <row r="17" spans="1:12" x14ac:dyDescent="0.2">
      <c r="J17">
        <v>1</v>
      </c>
      <c r="K17">
        <v>1</v>
      </c>
    </row>
    <row r="18" spans="1:12" x14ac:dyDescent="0.2">
      <c r="B18" t="s">
        <v>21</v>
      </c>
      <c r="J18">
        <f>J14*J15*J16*J17</f>
        <v>1800</v>
      </c>
      <c r="K18">
        <f>K14*K15*K16*K17</f>
        <v>19</v>
      </c>
      <c r="L18" s="3">
        <f>K18/J18</f>
        <v>1.0555555555555556E-2</v>
      </c>
    </row>
    <row r="19" spans="1:12" x14ac:dyDescent="0.2">
      <c r="A19" t="s">
        <v>22</v>
      </c>
      <c r="B19">
        <f>C6/B16</f>
        <v>4.7746482927568605</v>
      </c>
      <c r="I19" t="s">
        <v>26</v>
      </c>
    </row>
    <row r="20" spans="1:12" x14ac:dyDescent="0.2">
      <c r="A20" t="s">
        <v>6</v>
      </c>
      <c r="B20">
        <f>C8/B16</f>
        <v>19.098593171027442</v>
      </c>
      <c r="J20">
        <f>F14/J18</f>
        <v>1.0555555555555556</v>
      </c>
      <c r="K20">
        <f>F15/K18</f>
        <v>1.0526315789473684</v>
      </c>
      <c r="L20" s="1">
        <f>K20/J20</f>
        <v>0.99722991689750684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tabSelected="1" zoomScale="161" zoomScaleNormal="161" workbookViewId="0">
      <selection activeCell="G6" sqref="G6"/>
    </sheetView>
  </sheetViews>
  <sheetFormatPr baseColWidth="10" defaultRowHeight="16" x14ac:dyDescent="0.2"/>
  <cols>
    <col min="4" max="4" width="4.6640625" customWidth="1"/>
  </cols>
  <sheetData>
    <row r="3" spans="2:8" x14ac:dyDescent="0.2">
      <c r="B3" t="s">
        <v>29</v>
      </c>
      <c r="E3" t="s">
        <v>32</v>
      </c>
      <c r="G3" t="s">
        <v>35</v>
      </c>
    </row>
    <row r="4" spans="2:8" x14ac:dyDescent="0.2">
      <c r="B4">
        <f>'Initial Calc'!B14</f>
        <v>2</v>
      </c>
      <c r="C4" t="s">
        <v>30</v>
      </c>
      <c r="E4">
        <v>50</v>
      </c>
      <c r="F4" t="s">
        <v>33</v>
      </c>
      <c r="G4">
        <f>B5*E5*9.81</f>
        <v>11.302333300800001</v>
      </c>
      <c r="H4" t="s">
        <v>36</v>
      </c>
    </row>
    <row r="5" spans="2:8" x14ac:dyDescent="0.2">
      <c r="B5">
        <f>B4*25.4*0.001</f>
        <v>5.0799999999999998E-2</v>
      </c>
      <c r="C5" t="s">
        <v>31</v>
      </c>
      <c r="E5">
        <f>E4*0.453592</f>
        <v>22.679600000000001</v>
      </c>
      <c r="F5" t="s">
        <v>34</v>
      </c>
      <c r="G5">
        <f>G4*0.001</f>
        <v>1.1302333300800001E-2</v>
      </c>
      <c r="H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Calc</vt:lpstr>
      <vt:lpstr>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2018-01-08T03:23:23Z</dcterms:created>
  <dcterms:modified xsi:type="dcterms:W3CDTF">2018-02-27T17:45:31Z</dcterms:modified>
</cp:coreProperties>
</file>