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chau\Documents\GitHub\fph_lin\FPH_Linear\"/>
    </mc:Choice>
  </mc:AlternateContent>
  <xr:revisionPtr revIDLastSave="0" documentId="13_ncr:1_{3D560C12-82DD-4EAA-8BE0-5C5C5F524358}" xr6:coauthVersionLast="47" xr6:coauthVersionMax="47" xr10:uidLastSave="{00000000-0000-0000-0000-000000000000}"/>
  <bookViews>
    <workbookView xWindow="-120" yWindow="-120" windowWidth="29040" windowHeight="15840" tabRatio="854" activeTab="5" xr2:uid="{00000000-000D-0000-FFFF-FFFF00000000}"/>
  </bookViews>
  <sheets>
    <sheet name="Dados atemporais" sheetId="38" r:id="rId1"/>
    <sheet name="Cota de Montante" sheetId="39" r:id="rId2"/>
    <sheet name="Cota de Jusante" sheetId="41" r:id="rId3"/>
    <sheet name="Cortes_FPH_Linear_V_Faixa" sheetId="42" r:id="rId4"/>
    <sheet name="Cortes_FPH_Linear_V_50%_DESSEM" sheetId="45" r:id="rId5"/>
    <sheet name="Disc x Erro" sheetId="44" r:id="rId6"/>
  </sheet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" i="41" l="1"/>
  <c r="A11" i="41"/>
  <c r="A12" i="41" s="1"/>
  <c r="A13" i="41" s="1"/>
  <c r="A14" i="41" s="1"/>
  <c r="A15" i="41" s="1"/>
  <c r="A16" i="41" s="1"/>
  <c r="A17" i="41" s="1"/>
  <c r="A18" i="41" s="1"/>
  <c r="A19" i="41" s="1"/>
  <c r="A20" i="41" s="1"/>
  <c r="A21" i="41" s="1"/>
  <c r="A22" i="41" s="1"/>
  <c r="A23" i="41" s="1"/>
  <c r="A24" i="41" s="1"/>
  <c r="A25" i="41" s="1"/>
  <c r="A26" i="41" s="1"/>
  <c r="A27" i="41" s="1"/>
  <c r="A28" i="41" s="1"/>
  <c r="A29" i="41" s="1"/>
  <c r="A30" i="41" s="1"/>
  <c r="A31" i="41" s="1"/>
  <c r="A32" i="41" s="1"/>
  <c r="A33" i="41" s="1"/>
  <c r="A34" i="41" s="1"/>
  <c r="A35" i="41" s="1"/>
  <c r="A36" i="41" s="1"/>
  <c r="A37" i="41" s="1"/>
  <c r="A38" i="41" s="1"/>
  <c r="A39" i="41" s="1"/>
  <c r="A40" i="41" s="1"/>
  <c r="A41" i="41" s="1"/>
  <c r="A42" i="41" s="1"/>
  <c r="A43" i="41" s="1"/>
  <c r="A44" i="41" s="1"/>
  <c r="A45" i="41" s="1"/>
  <c r="A46" i="41" s="1"/>
  <c r="A47" i="41" s="1"/>
  <c r="A48" i="41" s="1"/>
  <c r="A49" i="41" s="1"/>
  <c r="A50" i="41" s="1"/>
  <c r="A51" i="41" s="1"/>
  <c r="A52" i="41" s="1"/>
  <c r="A53" i="41" s="1"/>
  <c r="A54" i="41" s="1"/>
  <c r="A55" i="41" s="1"/>
  <c r="A56" i="41" s="1"/>
  <c r="A57" i="41" s="1"/>
  <c r="A58" i="41" s="1"/>
  <c r="A59" i="41" s="1"/>
  <c r="A60" i="41" s="1"/>
  <c r="A61" i="41" s="1"/>
  <c r="A62" i="41" s="1"/>
  <c r="A63" i="41" s="1"/>
  <c r="A64" i="41" s="1"/>
  <c r="A65" i="41" s="1"/>
  <c r="A66" i="41" s="1"/>
  <c r="A67" i="41" s="1"/>
  <c r="A68" i="41" s="1"/>
  <c r="A69" i="41" s="1"/>
  <c r="A70" i="41" s="1"/>
  <c r="A71" i="41" s="1"/>
  <c r="A72" i="41" s="1"/>
  <c r="A73" i="41" s="1"/>
  <c r="A74" i="41" s="1"/>
  <c r="A75" i="41" s="1"/>
  <c r="A76" i="41" s="1"/>
  <c r="A77" i="41" s="1"/>
  <c r="A78" i="41" s="1"/>
  <c r="A79" i="41" s="1"/>
  <c r="A80" i="41" s="1"/>
  <c r="A81" i="41" s="1"/>
  <c r="A82" i="41" s="1"/>
  <c r="A83" i="41" s="1"/>
  <c r="A84" i="41" s="1"/>
  <c r="A85" i="41" s="1"/>
  <c r="A86" i="41" s="1"/>
  <c r="A87" i="41" s="1"/>
  <c r="A88" i="41" s="1"/>
  <c r="A89" i="41" s="1"/>
  <c r="A90" i="41" s="1"/>
  <c r="A91" i="41" s="1"/>
  <c r="A92" i="41" s="1"/>
  <c r="A93" i="41" s="1"/>
  <c r="A94" i="41" s="1"/>
  <c r="A95" i="41" s="1"/>
  <c r="A96" i="41" s="1"/>
  <c r="A97" i="41" s="1"/>
  <c r="A98" i="41" s="1"/>
  <c r="A99" i="41" s="1"/>
  <c r="A100" i="41" s="1"/>
  <c r="A101" i="41" s="1"/>
  <c r="A102" i="41" s="1"/>
  <c r="A103" i="41" s="1"/>
  <c r="A104" i="41" s="1"/>
  <c r="A105" i="41" s="1"/>
  <c r="A106" i="41" s="1"/>
  <c r="A107" i="41" s="1"/>
  <c r="A108" i="41" s="1"/>
  <c r="A109" i="41" s="1"/>
  <c r="C9" i="41"/>
  <c r="B11" i="38"/>
  <c r="A9" i="39"/>
  <c r="B5" i="41"/>
  <c r="B4" i="41"/>
  <c r="B3" i="41"/>
  <c r="B2" i="41"/>
  <c r="B1" i="41"/>
  <c r="B5" i="39"/>
  <c r="B4" i="39"/>
  <c r="B3" i="39"/>
  <c r="B2" i="39"/>
  <c r="B1" i="39"/>
  <c r="C11" i="41" l="1"/>
  <c r="C10" i="41"/>
  <c r="B9" i="39"/>
  <c r="A10" i="39"/>
  <c r="A11" i="39" s="1"/>
  <c r="B11" i="39" s="1"/>
  <c r="B9" i="41"/>
  <c r="D9" i="41" s="1"/>
  <c r="B12" i="41"/>
  <c r="B10" i="41"/>
  <c r="C9" i="39" l="1"/>
  <c r="D9" i="39" s="1"/>
  <c r="C11" i="39"/>
  <c r="D11" i="39" s="1"/>
  <c r="D10" i="41"/>
  <c r="C12" i="41"/>
  <c r="D12" i="41" s="1"/>
  <c r="A12" i="39"/>
  <c r="A13" i="39" s="1"/>
  <c r="A14" i="39" s="1"/>
  <c r="B10" i="39"/>
  <c r="B11" i="41"/>
  <c r="D11" i="41" s="1"/>
  <c r="C10" i="39" l="1"/>
  <c r="D10" i="39" s="1"/>
  <c r="C13" i="41"/>
  <c r="B13" i="41"/>
  <c r="B12" i="39"/>
  <c r="B13" i="39"/>
  <c r="A15" i="39"/>
  <c r="B14" i="39"/>
  <c r="C12" i="39" l="1"/>
  <c r="D12" i="39" s="1"/>
  <c r="C14" i="39"/>
  <c r="D14" i="39" s="1"/>
  <c r="C13" i="39"/>
  <c r="D13" i="39" s="1"/>
  <c r="D13" i="41"/>
  <c r="C14" i="41"/>
  <c r="B14" i="41"/>
  <c r="A16" i="39"/>
  <c r="B15" i="39"/>
  <c r="C15" i="39" l="1"/>
  <c r="D15" i="39" s="1"/>
  <c r="D14" i="41"/>
  <c r="C15" i="41"/>
  <c r="B15" i="41"/>
  <c r="A17" i="39"/>
  <c r="B16" i="39"/>
  <c r="C16" i="39" l="1"/>
  <c r="D16" i="39" s="1"/>
  <c r="D15" i="41"/>
  <c r="C16" i="41"/>
  <c r="B16" i="41"/>
  <c r="A18" i="39"/>
  <c r="B17" i="39"/>
  <c r="D16" i="41" l="1"/>
  <c r="C17" i="39"/>
  <c r="D17" i="39" s="1"/>
  <c r="C17" i="41"/>
  <c r="B17" i="41"/>
  <c r="D17" i="41" s="1"/>
  <c r="A19" i="39"/>
  <c r="B18" i="39"/>
  <c r="C18" i="39" l="1"/>
  <c r="D18" i="39" s="1"/>
  <c r="C18" i="41"/>
  <c r="B18" i="41"/>
  <c r="A20" i="39"/>
  <c r="B19" i="39"/>
  <c r="C19" i="39" l="1"/>
  <c r="D19" i="39" s="1"/>
  <c r="D18" i="41"/>
  <c r="C19" i="41"/>
  <c r="B19" i="41"/>
  <c r="A21" i="39"/>
  <c r="B20" i="39"/>
  <c r="D19" i="41" l="1"/>
  <c r="C20" i="39"/>
  <c r="D20" i="39" s="1"/>
  <c r="C20" i="41"/>
  <c r="B20" i="41"/>
  <c r="A22" i="39"/>
  <c r="B21" i="39"/>
  <c r="C21" i="39" l="1"/>
  <c r="D21" i="39" s="1"/>
  <c r="D20" i="41"/>
  <c r="C21" i="41"/>
  <c r="B21" i="41"/>
  <c r="D21" i="41" s="1"/>
  <c r="A23" i="39"/>
  <c r="B22" i="39"/>
  <c r="C22" i="39" l="1"/>
  <c r="D22" i="39"/>
  <c r="C22" i="41"/>
  <c r="B22" i="41"/>
  <c r="A24" i="39"/>
  <c r="B23" i="39"/>
  <c r="C23" i="39" l="1"/>
  <c r="D23" i="39"/>
  <c r="D22" i="41"/>
  <c r="C23" i="41"/>
  <c r="B23" i="41"/>
  <c r="D23" i="41" s="1"/>
  <c r="A25" i="39"/>
  <c r="B24" i="39"/>
  <c r="C24" i="39" l="1"/>
  <c r="D24" i="39"/>
  <c r="C24" i="41"/>
  <c r="B24" i="41"/>
  <c r="A26" i="39"/>
  <c r="B25" i="39"/>
  <c r="C25" i="39" l="1"/>
  <c r="D25" i="39"/>
  <c r="D24" i="41"/>
  <c r="C25" i="41"/>
  <c r="B25" i="41"/>
  <c r="A27" i="39"/>
  <c r="B26" i="39"/>
  <c r="C26" i="39" l="1"/>
  <c r="D26" i="39" s="1"/>
  <c r="D25" i="41"/>
  <c r="C26" i="41"/>
  <c r="B26" i="41"/>
  <c r="A28" i="39"/>
  <c r="B27" i="39"/>
  <c r="C27" i="39" l="1"/>
  <c r="D27" i="39"/>
  <c r="C27" i="41"/>
  <c r="B27" i="41"/>
  <c r="D26" i="41"/>
  <c r="A29" i="39"/>
  <c r="B28" i="39"/>
  <c r="C28" i="39" l="1"/>
  <c r="D28" i="39" s="1"/>
  <c r="D27" i="41"/>
  <c r="C28" i="41"/>
  <c r="B28" i="41"/>
  <c r="A30" i="39"/>
  <c r="B29" i="39"/>
  <c r="C29" i="39" l="1"/>
  <c r="D29" i="39" s="1"/>
  <c r="D28" i="41"/>
  <c r="C29" i="41"/>
  <c r="B29" i="41"/>
  <c r="A31" i="39"/>
  <c r="B30" i="39"/>
  <c r="C30" i="39" l="1"/>
  <c r="D30" i="39"/>
  <c r="D29" i="41"/>
  <c r="C30" i="41"/>
  <c r="B30" i="41"/>
  <c r="A32" i="39"/>
  <c r="B31" i="39"/>
  <c r="C31" i="39" l="1"/>
  <c r="D31" i="39"/>
  <c r="D30" i="41"/>
  <c r="C31" i="41"/>
  <c r="B31" i="41"/>
  <c r="A33" i="39"/>
  <c r="B32" i="39"/>
  <c r="C32" i="39" l="1"/>
  <c r="D32" i="39" s="1"/>
  <c r="D31" i="41"/>
  <c r="C32" i="41"/>
  <c r="B32" i="41"/>
  <c r="D32" i="41" s="1"/>
  <c r="A34" i="39"/>
  <c r="B33" i="39"/>
  <c r="C33" i="39" l="1"/>
  <c r="D33" i="39"/>
  <c r="C33" i="41"/>
  <c r="B33" i="41"/>
  <c r="D33" i="41" s="1"/>
  <c r="A35" i="39"/>
  <c r="B34" i="39"/>
  <c r="C34" i="39" l="1"/>
  <c r="D34" i="39"/>
  <c r="C34" i="41"/>
  <c r="B34" i="41"/>
  <c r="A36" i="39"/>
  <c r="B35" i="39"/>
  <c r="C35" i="39" l="1"/>
  <c r="D35" i="39" s="1"/>
  <c r="D34" i="41"/>
  <c r="C35" i="41"/>
  <c r="B35" i="41"/>
  <c r="D35" i="41" s="1"/>
  <c r="A37" i="39"/>
  <c r="B36" i="39"/>
  <c r="C36" i="39" l="1"/>
  <c r="D36" i="39" s="1"/>
  <c r="C36" i="41"/>
  <c r="B36" i="41"/>
  <c r="A38" i="39"/>
  <c r="B37" i="39"/>
  <c r="C37" i="39" l="1"/>
  <c r="D37" i="39" s="1"/>
  <c r="D36" i="41"/>
  <c r="C37" i="41"/>
  <c r="B37" i="41"/>
  <c r="D37" i="41" s="1"/>
  <c r="A39" i="39"/>
  <c r="B38" i="39"/>
  <c r="C38" i="39" l="1"/>
  <c r="D38" i="39" s="1"/>
  <c r="C38" i="41"/>
  <c r="B38" i="41"/>
  <c r="D38" i="41" s="1"/>
  <c r="A40" i="39"/>
  <c r="B39" i="39"/>
  <c r="C39" i="39" l="1"/>
  <c r="D39" i="39" s="1"/>
  <c r="C39" i="41"/>
  <c r="B39" i="41"/>
  <c r="D39" i="41" s="1"/>
  <c r="A41" i="39"/>
  <c r="B40" i="39"/>
  <c r="C40" i="39" l="1"/>
  <c r="D40" i="39" s="1"/>
  <c r="C40" i="41"/>
  <c r="B40" i="41"/>
  <c r="D40" i="41" s="1"/>
  <c r="A42" i="39"/>
  <c r="B41" i="39"/>
  <c r="C41" i="39" l="1"/>
  <c r="D41" i="39" s="1"/>
  <c r="C41" i="41"/>
  <c r="B41" i="41"/>
  <c r="D41" i="41" s="1"/>
  <c r="A43" i="39"/>
  <c r="B42" i="39"/>
  <c r="C42" i="39" l="1"/>
  <c r="D42" i="39" s="1"/>
  <c r="C42" i="41"/>
  <c r="B42" i="41"/>
  <c r="A44" i="39"/>
  <c r="B43" i="39"/>
  <c r="C43" i="39" l="1"/>
  <c r="D43" i="39" s="1"/>
  <c r="D42" i="41"/>
  <c r="C43" i="41"/>
  <c r="B43" i="41"/>
  <c r="D43" i="41" s="1"/>
  <c r="A45" i="39"/>
  <c r="B44" i="39"/>
  <c r="C44" i="39" l="1"/>
  <c r="D44" i="39" s="1"/>
  <c r="C44" i="41"/>
  <c r="B44" i="41"/>
  <c r="A46" i="39"/>
  <c r="B45" i="39"/>
  <c r="C45" i="39" l="1"/>
  <c r="D45" i="39" s="1"/>
  <c r="D44" i="41"/>
  <c r="C45" i="41"/>
  <c r="B45" i="41"/>
  <c r="A47" i="39"/>
  <c r="B46" i="39"/>
  <c r="D45" i="41" l="1"/>
  <c r="C46" i="39"/>
  <c r="D46" i="39" s="1"/>
  <c r="C46" i="41"/>
  <c r="B46" i="41"/>
  <c r="A48" i="39"/>
  <c r="B47" i="39"/>
  <c r="C47" i="39" l="1"/>
  <c r="D47" i="39"/>
  <c r="D46" i="41"/>
  <c r="C47" i="41"/>
  <c r="B47" i="41"/>
  <c r="A49" i="39"/>
  <c r="B48" i="39"/>
  <c r="D47" i="41" l="1"/>
  <c r="C48" i="39"/>
  <c r="D48" i="39" s="1"/>
  <c r="C48" i="41"/>
  <c r="B48" i="41"/>
  <c r="D48" i="41" s="1"/>
  <c r="A50" i="39"/>
  <c r="B49" i="39"/>
  <c r="C49" i="39" l="1"/>
  <c r="D49" i="39" s="1"/>
  <c r="C49" i="41"/>
  <c r="B49" i="41"/>
  <c r="D49" i="41" s="1"/>
  <c r="A51" i="39"/>
  <c r="B50" i="39"/>
  <c r="C50" i="39" l="1"/>
  <c r="D50" i="39"/>
  <c r="C50" i="41"/>
  <c r="B50" i="41"/>
  <c r="A52" i="39"/>
  <c r="B51" i="39"/>
  <c r="D50" i="41" l="1"/>
  <c r="C51" i="39"/>
  <c r="D51" i="39" s="1"/>
  <c r="C51" i="41"/>
  <c r="B51" i="41"/>
  <c r="A53" i="39"/>
  <c r="B52" i="39"/>
  <c r="D51" i="41" l="1"/>
  <c r="C52" i="39"/>
  <c r="D52" i="39"/>
  <c r="C52" i="41"/>
  <c r="B52" i="41"/>
  <c r="D52" i="41" s="1"/>
  <c r="A54" i="39"/>
  <c r="B53" i="39"/>
  <c r="C53" i="39" l="1"/>
  <c r="D53" i="39"/>
  <c r="C53" i="41"/>
  <c r="B53" i="41"/>
  <c r="A55" i="39"/>
  <c r="B54" i="39"/>
  <c r="C54" i="39" l="1"/>
  <c r="D54" i="39"/>
  <c r="D53" i="41"/>
  <c r="C54" i="41"/>
  <c r="B54" i="41"/>
  <c r="D54" i="41" s="1"/>
  <c r="A56" i="39"/>
  <c r="B55" i="39"/>
  <c r="C55" i="39" l="1"/>
  <c r="D55" i="39" s="1"/>
  <c r="C55" i="41"/>
  <c r="B55" i="41"/>
  <c r="A57" i="39"/>
  <c r="B56" i="39"/>
  <c r="C56" i="39" l="1"/>
  <c r="D56" i="39"/>
  <c r="D55" i="41"/>
  <c r="C56" i="41"/>
  <c r="B56" i="41"/>
  <c r="A58" i="39"/>
  <c r="B57" i="39"/>
  <c r="C57" i="39" l="1"/>
  <c r="D57" i="39" s="1"/>
  <c r="D56" i="41"/>
  <c r="C57" i="41"/>
  <c r="B57" i="41"/>
  <c r="A59" i="39"/>
  <c r="B58" i="39"/>
  <c r="C58" i="39" l="1"/>
  <c r="D58" i="39" s="1"/>
  <c r="D57" i="41"/>
  <c r="C58" i="41"/>
  <c r="B58" i="41"/>
  <c r="D58" i="41" s="1"/>
  <c r="A60" i="39"/>
  <c r="B59" i="39"/>
  <c r="C59" i="39" l="1"/>
  <c r="D59" i="39"/>
  <c r="C59" i="41"/>
  <c r="B59" i="41"/>
  <c r="A61" i="39"/>
  <c r="B60" i="39"/>
  <c r="D59" i="41" l="1"/>
  <c r="C60" i="39"/>
  <c r="D60" i="39"/>
  <c r="C60" i="41"/>
  <c r="B60" i="41"/>
  <c r="D60" i="41" s="1"/>
  <c r="A62" i="39"/>
  <c r="B61" i="39"/>
  <c r="C61" i="39" l="1"/>
  <c r="D61" i="39"/>
  <c r="C61" i="41"/>
  <c r="B61" i="41"/>
  <c r="A63" i="39"/>
  <c r="B62" i="39"/>
  <c r="C62" i="39" l="1"/>
  <c r="D62" i="39"/>
  <c r="D61" i="41"/>
  <c r="C62" i="41"/>
  <c r="B62" i="41"/>
  <c r="D62" i="41" s="1"/>
  <c r="A64" i="39"/>
  <c r="B63" i="39"/>
  <c r="C63" i="39" l="1"/>
  <c r="D63" i="39"/>
  <c r="C63" i="41"/>
  <c r="B63" i="41"/>
  <c r="A65" i="39"/>
  <c r="B64" i="39"/>
  <c r="D63" i="41" l="1"/>
  <c r="C64" i="39"/>
  <c r="D64" i="39" s="1"/>
  <c r="C64" i="41"/>
  <c r="B64" i="41"/>
  <c r="A66" i="39"/>
  <c r="B65" i="39"/>
  <c r="C65" i="39" l="1"/>
  <c r="D65" i="39" s="1"/>
  <c r="D64" i="41"/>
  <c r="C65" i="41"/>
  <c r="B65" i="41"/>
  <c r="A67" i="39"/>
  <c r="B66" i="39"/>
  <c r="C66" i="39" l="1"/>
  <c r="D66" i="39"/>
  <c r="D65" i="41"/>
  <c r="C66" i="41"/>
  <c r="B66" i="41"/>
  <c r="A68" i="39"/>
  <c r="B67" i="39"/>
  <c r="C67" i="39" l="1"/>
  <c r="D67" i="39" s="1"/>
  <c r="D66" i="41"/>
  <c r="C67" i="41"/>
  <c r="B67" i="41"/>
  <c r="A69" i="39"/>
  <c r="B68" i="39"/>
  <c r="C68" i="39" l="1"/>
  <c r="D68" i="39" s="1"/>
  <c r="D67" i="41"/>
  <c r="C68" i="41"/>
  <c r="B68" i="41"/>
  <c r="A70" i="39"/>
  <c r="B69" i="39"/>
  <c r="C69" i="39" l="1"/>
  <c r="D69" i="39" s="1"/>
  <c r="D68" i="41"/>
  <c r="C69" i="41"/>
  <c r="B69" i="41"/>
  <c r="D69" i="41" s="1"/>
  <c r="A71" i="39"/>
  <c r="B70" i="39"/>
  <c r="C70" i="39" l="1"/>
  <c r="D70" i="39" s="1"/>
  <c r="C70" i="41"/>
  <c r="B70" i="41"/>
  <c r="A72" i="39"/>
  <c r="B71" i="39"/>
  <c r="C71" i="39" l="1"/>
  <c r="D71" i="39" s="1"/>
  <c r="D70" i="41"/>
  <c r="C71" i="41"/>
  <c r="B71" i="41"/>
  <c r="D71" i="41" s="1"/>
  <c r="A73" i="39"/>
  <c r="B72" i="39"/>
  <c r="C72" i="39" l="1"/>
  <c r="D72" i="39"/>
  <c r="C72" i="41"/>
  <c r="B72" i="41"/>
  <c r="D72" i="41" s="1"/>
  <c r="A74" i="39"/>
  <c r="B73" i="39"/>
  <c r="C73" i="39" l="1"/>
  <c r="D73" i="39" s="1"/>
  <c r="C73" i="41"/>
  <c r="B73" i="41"/>
  <c r="D73" i="41" s="1"/>
  <c r="A75" i="39"/>
  <c r="B74" i="39"/>
  <c r="C74" i="39" l="1"/>
  <c r="D74" i="39" s="1"/>
  <c r="C74" i="41"/>
  <c r="B74" i="41"/>
  <c r="D74" i="41" s="1"/>
  <c r="A76" i="39"/>
  <c r="B75" i="39"/>
  <c r="C75" i="39" l="1"/>
  <c r="D75" i="39"/>
  <c r="C75" i="41"/>
  <c r="B75" i="41"/>
  <c r="D75" i="41" s="1"/>
  <c r="A77" i="39"/>
  <c r="B76" i="39"/>
  <c r="C76" i="39" l="1"/>
  <c r="D76" i="39" s="1"/>
  <c r="C76" i="41"/>
  <c r="B76" i="41"/>
  <c r="D76" i="41" s="1"/>
  <c r="A78" i="39"/>
  <c r="B77" i="39"/>
  <c r="C77" i="39" l="1"/>
  <c r="D77" i="39"/>
  <c r="C77" i="41"/>
  <c r="B77" i="41"/>
  <c r="D77" i="41" s="1"/>
  <c r="A79" i="39"/>
  <c r="B78" i="39"/>
  <c r="C78" i="39" l="1"/>
  <c r="D78" i="39"/>
  <c r="C78" i="41"/>
  <c r="B78" i="41"/>
  <c r="D78" i="41" s="1"/>
  <c r="A80" i="39"/>
  <c r="B79" i="39"/>
  <c r="C79" i="39" l="1"/>
  <c r="D79" i="39"/>
  <c r="C79" i="41"/>
  <c r="B79" i="41"/>
  <c r="D79" i="41" s="1"/>
  <c r="A81" i="39"/>
  <c r="B80" i="39"/>
  <c r="C80" i="39" l="1"/>
  <c r="D80" i="39"/>
  <c r="C80" i="41"/>
  <c r="B80" i="41"/>
  <c r="A82" i="39"/>
  <c r="B81" i="39"/>
  <c r="C81" i="39" l="1"/>
  <c r="D81" i="39"/>
  <c r="D80" i="41"/>
  <c r="C81" i="41"/>
  <c r="B81" i="41"/>
  <c r="D81" i="41" s="1"/>
  <c r="A83" i="39"/>
  <c r="B82" i="39"/>
  <c r="C82" i="39" l="1"/>
  <c r="D82" i="39"/>
  <c r="C82" i="41"/>
  <c r="B82" i="41"/>
  <c r="D82" i="41" s="1"/>
  <c r="A84" i="39"/>
  <c r="B83" i="39"/>
  <c r="C83" i="39" l="1"/>
  <c r="D83" i="39"/>
  <c r="C83" i="41"/>
  <c r="B83" i="41"/>
  <c r="D83" i="41" s="1"/>
  <c r="A85" i="39"/>
  <c r="B84" i="39"/>
  <c r="C84" i="39" l="1"/>
  <c r="D84" i="39" s="1"/>
  <c r="C84" i="41"/>
  <c r="B84" i="41"/>
  <c r="D84" i="41" s="1"/>
  <c r="A86" i="39"/>
  <c r="B85" i="39"/>
  <c r="C85" i="39" l="1"/>
  <c r="D85" i="39"/>
  <c r="C85" i="41"/>
  <c r="B85" i="41"/>
  <c r="A87" i="39"/>
  <c r="B86" i="39"/>
  <c r="C86" i="39" l="1"/>
  <c r="D86" i="39"/>
  <c r="D85" i="41"/>
  <c r="C86" i="41"/>
  <c r="B86" i="41"/>
  <c r="D86" i="41" s="1"/>
  <c r="A88" i="39"/>
  <c r="B87" i="39"/>
  <c r="C87" i="39" l="1"/>
  <c r="D87" i="39"/>
  <c r="C87" i="41"/>
  <c r="B87" i="41"/>
  <c r="D87" i="41" s="1"/>
  <c r="A89" i="39"/>
  <c r="B88" i="39"/>
  <c r="C88" i="39" l="1"/>
  <c r="D88" i="39"/>
  <c r="C88" i="41"/>
  <c r="B88" i="41"/>
  <c r="D88" i="41" s="1"/>
  <c r="A90" i="39"/>
  <c r="B89" i="39"/>
  <c r="C89" i="39" l="1"/>
  <c r="D89" i="39" s="1"/>
  <c r="C89" i="41"/>
  <c r="B89" i="41"/>
  <c r="D89" i="41" s="1"/>
  <c r="A91" i="39"/>
  <c r="B90" i="39"/>
  <c r="C90" i="39" l="1"/>
  <c r="D90" i="39"/>
  <c r="C90" i="41"/>
  <c r="B90" i="41"/>
  <c r="D90" i="41" s="1"/>
  <c r="A92" i="39"/>
  <c r="B91" i="39"/>
  <c r="C91" i="39" l="1"/>
  <c r="D91" i="39" s="1"/>
  <c r="C91" i="41"/>
  <c r="B91" i="41"/>
  <c r="D91" i="41" s="1"/>
  <c r="A93" i="39"/>
  <c r="B92" i="39"/>
  <c r="C92" i="39" l="1"/>
  <c r="D92" i="39" s="1"/>
  <c r="C92" i="41"/>
  <c r="B92" i="41"/>
  <c r="D92" i="41" s="1"/>
  <c r="A94" i="39"/>
  <c r="B93" i="39"/>
  <c r="C93" i="39" l="1"/>
  <c r="D93" i="39" s="1"/>
  <c r="C93" i="41"/>
  <c r="B93" i="41"/>
  <c r="D93" i="41" s="1"/>
  <c r="A95" i="39"/>
  <c r="B94" i="39"/>
  <c r="C94" i="39" l="1"/>
  <c r="D94" i="39" s="1"/>
  <c r="C94" i="41"/>
  <c r="B94" i="41"/>
  <c r="D94" i="41" s="1"/>
  <c r="A96" i="39"/>
  <c r="B95" i="39"/>
  <c r="C95" i="39" l="1"/>
  <c r="D95" i="39" s="1"/>
  <c r="C95" i="41"/>
  <c r="B95" i="41"/>
  <c r="D95" i="41" s="1"/>
  <c r="A97" i="39"/>
  <c r="B96" i="39"/>
  <c r="C96" i="39" l="1"/>
  <c r="D96" i="39" s="1"/>
  <c r="C96" i="41"/>
  <c r="B96" i="41"/>
  <c r="A98" i="39"/>
  <c r="B97" i="39"/>
  <c r="C97" i="39" l="1"/>
  <c r="D97" i="39" s="1"/>
  <c r="D96" i="41"/>
  <c r="C97" i="41"/>
  <c r="B97" i="41"/>
  <c r="D97" i="41" s="1"/>
  <c r="A99" i="39"/>
  <c r="B98" i="39"/>
  <c r="C98" i="39" l="1"/>
  <c r="D98" i="39" s="1"/>
  <c r="C98" i="41"/>
  <c r="B98" i="41"/>
  <c r="D98" i="41" s="1"/>
  <c r="A100" i="39"/>
  <c r="B99" i="39"/>
  <c r="C99" i="39" l="1"/>
  <c r="D99" i="39" s="1"/>
  <c r="C99" i="41"/>
  <c r="B99" i="41"/>
  <c r="D99" i="41" s="1"/>
  <c r="A101" i="39"/>
  <c r="B100" i="39"/>
  <c r="C100" i="39" l="1"/>
  <c r="D100" i="39"/>
  <c r="C100" i="41"/>
  <c r="B100" i="41"/>
  <c r="A102" i="39"/>
  <c r="B101" i="39"/>
  <c r="C101" i="39" l="1"/>
  <c r="D101" i="39" s="1"/>
  <c r="D100" i="41"/>
  <c r="C101" i="41"/>
  <c r="B101" i="41"/>
  <c r="D101" i="41" s="1"/>
  <c r="A103" i="39"/>
  <c r="B102" i="39"/>
  <c r="C102" i="39" l="1"/>
  <c r="D102" i="39" s="1"/>
  <c r="C102" i="41"/>
  <c r="B102" i="41"/>
  <c r="D102" i="41" s="1"/>
  <c r="A104" i="39"/>
  <c r="B103" i="39"/>
  <c r="C103" i="39" l="1"/>
  <c r="D103" i="39"/>
  <c r="C103" i="41"/>
  <c r="B103" i="41"/>
  <c r="D103" i="41" s="1"/>
  <c r="A105" i="39"/>
  <c r="B104" i="39"/>
  <c r="C104" i="39" l="1"/>
  <c r="D104" i="39" s="1"/>
  <c r="C104" i="41"/>
  <c r="B104" i="41"/>
  <c r="D104" i="41" s="1"/>
  <c r="A106" i="39"/>
  <c r="B105" i="39"/>
  <c r="C105" i="39" l="1"/>
  <c r="D105" i="39"/>
  <c r="C105" i="41"/>
  <c r="B105" i="41"/>
  <c r="D105" i="41" s="1"/>
  <c r="A107" i="39"/>
  <c r="B106" i="39"/>
  <c r="C106" i="39" l="1"/>
  <c r="D106" i="39" s="1"/>
  <c r="C106" i="41"/>
  <c r="B106" i="41"/>
  <c r="D106" i="41" s="1"/>
  <c r="A108" i="39"/>
  <c r="B107" i="39"/>
  <c r="C107" i="39" l="1"/>
  <c r="D107" i="39"/>
  <c r="C107" i="41"/>
  <c r="B107" i="41"/>
  <c r="D107" i="41" s="1"/>
  <c r="A109" i="39"/>
  <c r="B109" i="39" s="1"/>
  <c r="B108" i="39"/>
  <c r="C108" i="39" l="1"/>
  <c r="D108" i="39"/>
  <c r="C109" i="39"/>
  <c r="D109" i="39" s="1"/>
  <c r="B6" i="39" s="1"/>
  <c r="C108" i="41"/>
  <c r="B108" i="41"/>
  <c r="D108" i="41" s="1"/>
  <c r="C109" i="41" l="1"/>
  <c r="B109" i="41"/>
  <c r="D109" i="41" s="1"/>
  <c r="B6" i="41" s="1"/>
</calcChain>
</file>

<file path=xl/sharedStrings.xml><?xml version="1.0" encoding="utf-8"?>
<sst xmlns="http://schemas.openxmlformats.org/spreadsheetml/2006/main" count="92" uniqueCount="73">
  <si>
    <t>Classificação</t>
  </si>
  <si>
    <t>Regularização</t>
  </si>
  <si>
    <t>Cota x volume</t>
  </si>
  <si>
    <t>Perda (m)</t>
  </si>
  <si>
    <t>Cota x jusante</t>
  </si>
  <si>
    <t>Vert. Influencia canal de fuga</t>
  </si>
  <si>
    <t>Queda efetiva (m)</t>
  </si>
  <si>
    <t>Tipo de Turbina</t>
  </si>
  <si>
    <t>Número de unidades geradoras</t>
  </si>
  <si>
    <t>Potência por unidade (MW)</t>
  </si>
  <si>
    <t>Vmin (hm3)</t>
  </si>
  <si>
    <t>Vmax (hm3)</t>
  </si>
  <si>
    <t>Volume do vertedouro (hm3)</t>
  </si>
  <si>
    <t>Volume mínimo de desvio (hm3)</t>
  </si>
  <si>
    <t>Eng. por UG (m3/s)</t>
  </si>
  <si>
    <t>Prod. 65% VU [MW/(m3/s)]</t>
  </si>
  <si>
    <t>Prod. Esp. [MW/(m3/s)/m]</t>
  </si>
  <si>
    <t>Vazão total extravasores (m3/s)</t>
  </si>
  <si>
    <r>
      <t>B</t>
    </r>
    <r>
      <rPr>
        <b/>
        <vertAlign val="subscript"/>
        <sz val="11"/>
        <color theme="1"/>
        <rFont val="Calibri"/>
        <family val="2"/>
        <scheme val="minor"/>
      </rPr>
      <t>0</t>
    </r>
  </si>
  <si>
    <r>
      <t>B</t>
    </r>
    <r>
      <rPr>
        <b/>
        <vertAlign val="subscript"/>
        <sz val="11"/>
        <color theme="1"/>
        <rFont val="Calibri"/>
        <family val="2"/>
        <scheme val="minor"/>
      </rPr>
      <t>1</t>
    </r>
  </si>
  <si>
    <r>
      <t>B</t>
    </r>
    <r>
      <rPr>
        <b/>
        <vertAlign val="subscript"/>
        <sz val="11"/>
        <color theme="1"/>
        <rFont val="Calibri"/>
        <family val="2"/>
        <scheme val="minor"/>
      </rPr>
      <t>2</t>
    </r>
  </si>
  <si>
    <r>
      <t>B</t>
    </r>
    <r>
      <rPr>
        <b/>
        <vertAlign val="subscript"/>
        <sz val="11"/>
        <color theme="1"/>
        <rFont val="Calibri"/>
        <family val="2"/>
        <scheme val="minor"/>
      </rPr>
      <t>3</t>
    </r>
  </si>
  <si>
    <r>
      <t>B</t>
    </r>
    <r>
      <rPr>
        <b/>
        <vertAlign val="subscript"/>
        <sz val="11"/>
        <color theme="1"/>
        <rFont val="Calibri"/>
        <family val="2"/>
        <scheme val="minor"/>
      </rPr>
      <t>4</t>
    </r>
  </si>
  <si>
    <t>Defluência (m³/s)</t>
  </si>
  <si>
    <t>Cota de Jusante(m)</t>
  </si>
  <si>
    <t>Volume (hm³)</t>
  </si>
  <si>
    <t>Cota de Montante (m)</t>
  </si>
  <si>
    <t>Cota de M. Linear (m)</t>
  </si>
  <si>
    <t>Corte</t>
  </si>
  <si>
    <t>Coef_Q</t>
  </si>
  <si>
    <t>Coef_V</t>
  </si>
  <si>
    <t>MAPE (%)</t>
  </si>
  <si>
    <t>V_DISC</t>
  </si>
  <si>
    <t>Q_DISC</t>
  </si>
  <si>
    <r>
      <t>A</t>
    </r>
    <r>
      <rPr>
        <b/>
        <vertAlign val="subscript"/>
        <sz val="11"/>
        <color theme="1"/>
        <rFont val="Calibri"/>
        <family val="2"/>
        <scheme val="minor"/>
      </rPr>
      <t>0</t>
    </r>
  </si>
  <si>
    <r>
      <t>A</t>
    </r>
    <r>
      <rPr>
        <b/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/>
    </r>
  </si>
  <si>
    <r>
      <t>A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/>
    </r>
  </si>
  <si>
    <r>
      <t>A</t>
    </r>
    <r>
      <rPr>
        <b/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/>
    </r>
  </si>
  <si>
    <r>
      <t>A</t>
    </r>
    <r>
      <rPr>
        <b/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/>
    </r>
  </si>
  <si>
    <t>Grupo 1</t>
  </si>
  <si>
    <t>Grupo 2</t>
  </si>
  <si>
    <t>Grupo 4</t>
  </si>
  <si>
    <t>Grupo 5</t>
  </si>
  <si>
    <t>Grupo 3</t>
  </si>
  <si>
    <t>Eng. Max da  UHE (m3/s)</t>
  </si>
  <si>
    <t>Cota de Jusante Linear (m)</t>
  </si>
  <si>
    <t>APE (%)</t>
  </si>
  <si>
    <t>MAPE COM. VERT. (%)</t>
  </si>
  <si>
    <t>Erro_FPH_Linear_V_Faixa - (MAPE COM. VERT %)</t>
  </si>
  <si>
    <t>Coef_S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</si>
  <si>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</si>
  <si>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</si>
  <si>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</si>
  <si>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</si>
  <si>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</si>
  <si>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</si>
  <si>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</si>
  <si>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</si>
  <si>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</si>
  <si>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</si>
  <si>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</si>
  <si>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</si>
  <si>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MLT</t>
  </si>
  <si>
    <t xml:space="preserve"> </t>
  </si>
  <si>
    <t>Mensal</t>
  </si>
  <si>
    <t>Coef_Independente</t>
  </si>
  <si>
    <t>MAPE</t>
  </si>
  <si>
    <t>Erro_FPH_Linear_V_Faixa - (MAPE %)</t>
  </si>
  <si>
    <t>Erro_FPH_Linear_V_50%_DESSEM - (MAPE %)</t>
  </si>
  <si>
    <t>Erro_FPH_Linear_V_50%_DESSEM - (MAPE COM. VERT %)</t>
  </si>
  <si>
    <t>Acumulação</t>
  </si>
  <si>
    <t>Cortes_FPH_Linear - (Nº Cortes)</t>
  </si>
  <si>
    <t>Cortes_FPH_Linear_50%_DESSEM - (Nº Cortes)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</si>
</sst>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E+00"/>
    <numFmt numFmtId="165" formatCode="0.000000"/>
    <numFmt numFmtId="166" formatCode="0.0000"/>
    <numFmt numFmtId="167" formatCode="0.0000%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vertAlign val="subscript"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1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3" fillId="34" borderId="10" xfId="11" applyFont="1" applyFill="1" applyBorder="1" applyAlignment="1">
      <alignment horizontal="left" vertical="center"/>
    </xf>
    <xf numFmtId="0" fontId="0" fillId="33" borderId="10" xfId="0" applyFill="1" applyBorder="1" applyAlignment="1">
      <alignment horizontal="center" vertical="center"/>
    </xf>
    <xf numFmtId="0" fontId="0" fillId="33" borderId="10" xfId="0" applyFill="1" applyBorder="1" applyAlignment="1">
      <alignment vertical="center"/>
    </xf>
    <xf numFmtId="165" fontId="0" fillId="33" borderId="10" xfId="0" applyNumberFormat="1" applyFill="1" applyBorder="1" applyAlignment="1">
      <alignment horizontal="center" vertical="center"/>
    </xf>
    <xf numFmtId="165" fontId="0" fillId="33" borderId="10" xfId="0" applyNumberFormat="1" applyFill="1" applyBorder="1" applyAlignment="1">
      <alignment vertical="center"/>
    </xf>
    <xf numFmtId="2" fontId="0" fillId="33" borderId="10" xfId="0" applyNumberFormat="1" applyFill="1" applyBorder="1" applyAlignment="1">
      <alignment horizontal="center" vertical="center"/>
    </xf>
    <xf numFmtId="164" fontId="0" fillId="33" borderId="10" xfId="0" applyNumberFormat="1" applyFill="1" applyBorder="1" applyAlignment="1">
      <alignment horizontal="center" vertical="center"/>
    </xf>
    <xf numFmtId="0" fontId="19" fillId="0" borderId="0" xfId="0" applyFont="1" applyAlignment="1">
      <alignment vertical="center"/>
    </xf>
    <xf numFmtId="0" fontId="0" fillId="0" borderId="0" xfId="0" applyAlignment="1">
      <alignment horizontal="center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center"/>
    </xf>
    <xf numFmtId="0" fontId="13" fillId="34" borderId="10" xfId="0" applyFont="1" applyFill="1" applyBorder="1" applyAlignment="1">
      <alignment horizontal="center" vertical="center"/>
    </xf>
    <xf numFmtId="0" fontId="13" fillId="34" borderId="10" xfId="0" applyFont="1" applyFill="1" applyBorder="1"/>
    <xf numFmtId="2" fontId="0" fillId="0" borderId="10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6" fillId="0" borderId="11" xfId="0" applyFont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0" fillId="33" borderId="10" xfId="0" applyFill="1" applyBorder="1"/>
    <xf numFmtId="0" fontId="0" fillId="33" borderId="10" xfId="0" applyFill="1" applyBorder="1" applyAlignment="1">
      <alignment horizontal="center"/>
    </xf>
    <xf numFmtId="167" fontId="16" fillId="0" borderId="0" xfId="0" applyNumberFormat="1" applyFont="1" applyAlignment="1">
      <alignment horizontal="center"/>
    </xf>
    <xf numFmtId="0" fontId="21" fillId="0" borderId="10" xfId="0" applyFont="1" applyBorder="1" applyAlignment="1">
      <alignment horizontal="center" vertical="center"/>
    </xf>
    <xf numFmtId="0" fontId="22" fillId="0" borderId="11" xfId="0" applyFont="1" applyBorder="1" applyAlignment="1">
      <alignment horizontal="center" vertical="center"/>
    </xf>
    <xf numFmtId="166" fontId="0" fillId="0" borderId="10" xfId="0" applyNumberFormat="1" applyBorder="1" applyAlignment="1">
      <alignment horizontal="center" vertical="center"/>
    </xf>
    <xf numFmtId="0" fontId="13" fillId="34" borderId="10" xfId="0" applyFont="1" applyFill="1" applyBorder="1" applyAlignment="1">
      <alignment horizontal="center"/>
    </xf>
    <xf numFmtId="1" fontId="0" fillId="35" borderId="10" xfId="0" applyNumberFormat="1" applyFill="1" applyBorder="1" applyAlignment="1">
      <alignment horizontal="center" vertical="center"/>
    </xf>
    <xf numFmtId="0" fontId="17" fillId="0" borderId="0" xfId="0" applyFont="1"/>
    <xf numFmtId="2" fontId="0" fillId="0" borderId="10" xfId="0" applyNumberFormat="1" applyBorder="1" applyAlignment="1">
      <alignment horizontal="center"/>
    </xf>
    <xf numFmtId="167" fontId="0" fillId="0" borderId="10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0" fontId="23" fillId="0" borderId="10" xfId="0" applyFont="1" applyBorder="1" applyAlignment="1">
      <alignment horizontal="center" vertical="center"/>
    </xf>
    <xf numFmtId="0" fontId="24" fillId="0" borderId="10" xfId="0" applyFont="1" applyBorder="1" applyAlignment="1">
      <alignment horizontal="center" vertical="center"/>
    </xf>
    <xf numFmtId="0" fontId="25" fillId="0" borderId="10" xfId="0" applyFont="1" applyBorder="1" applyAlignment="1">
      <alignment horizontal="center" vertical="top"/>
    </xf>
    <xf numFmtId="166" fontId="0" fillId="0" borderId="10" xfId="0" applyNumberFormat="1" applyBorder="1" applyAlignment="1">
      <alignment horizontal="center"/>
    </xf>
    <xf numFmtId="2" fontId="0" fillId="0" borderId="0" xfId="0" applyNumberFormat="1"/>
    <xf numFmtId="0" fontId="25" fillId="0" borderId="0" xfId="0" applyFont="1" applyAlignment="1">
      <alignment horizontal="center" vertical="top"/>
    </xf>
    <xf numFmtId="166" fontId="0" fillId="0" borderId="0" xfId="0" applyNumberFormat="1"/>
    <xf numFmtId="166" fontId="0" fillId="0" borderId="0" xfId="0" applyNumberFormat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10" xfId="0" applyBorder="1" applyAlignment="1">
      <alignment horizontal="center" vertical="center"/>
    </xf>
    <xf numFmtId="167" fontId="0" fillId="0" borderId="10" xfId="0" applyNumberFormat="1" applyBorder="1" applyAlignment="1">
      <alignment horizontal="center" vertical="center"/>
    </xf>
    <xf numFmtId="0" fontId="6" fillId="2" borderId="10" xfId="6" applyBorder="1" applyAlignment="1">
      <alignment horizontal="center" vertical="center"/>
    </xf>
    <xf numFmtId="0" fontId="6" fillId="2" borderId="11" xfId="6" applyBorder="1" applyAlignment="1">
      <alignment horizontal="center" vertical="center"/>
    </xf>
    <xf numFmtId="166" fontId="16" fillId="0" borderId="10" xfId="0" applyNumberFormat="1" applyFont="1" applyBorder="1" applyAlignment="1">
      <alignment horizontal="center" vertical="center"/>
    </xf>
    <xf numFmtId="0" fontId="16" fillId="0" borderId="10" xfId="0" applyFont="1" applyBorder="1" applyAlignment="1">
      <alignment horizontal="center"/>
    </xf>
    <xf numFmtId="0" fontId="16" fillId="0" borderId="10" xfId="0" applyFont="1" applyBorder="1" applyAlignment="1">
      <alignment horizontal="center" vertical="center"/>
    </xf>
    <xf numFmtId="0" fontId="16" fillId="0" borderId="10" xfId="0" applyFont="1" applyBorder="1" applyAlignment="1">
      <alignment horizontal="center" vertical="center" textRotation="180"/>
    </xf>
    <xf numFmtId="0" fontId="0" fillId="0" borderId="0" xfId="0" applyFill="1" applyBorder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187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'Cota de Montante'!$B$8</c:f>
              <c:strCache>
                <c:ptCount val="1"/>
                <c:pt idx="0">
                  <c:v>Cota de Montante (m)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'Cota de Montante'!$A$9:$A$109</c:f>
              <c:numCache>
                <c:formatCode>0.00</c:formatCode>
                <c:ptCount val="101"/>
                <c:pt idx="0">
                  <c:v>5733</c:v>
                </c:pt>
                <c:pt idx="1">
                  <c:v>5905.17</c:v>
                </c:pt>
                <c:pt idx="2">
                  <c:v>6077.34</c:v>
                </c:pt>
                <c:pt idx="3">
                  <c:v>6249.51</c:v>
                </c:pt>
                <c:pt idx="4">
                  <c:v>6421.68</c:v>
                </c:pt>
                <c:pt idx="5">
                  <c:v>6593.85</c:v>
                </c:pt>
                <c:pt idx="6">
                  <c:v>6766.02</c:v>
                </c:pt>
                <c:pt idx="7">
                  <c:v>6938.1900000000005</c:v>
                </c:pt>
                <c:pt idx="8">
                  <c:v>7110.3600000000006</c:v>
                </c:pt>
                <c:pt idx="9">
                  <c:v>7282.5300000000007</c:v>
                </c:pt>
                <c:pt idx="10">
                  <c:v>7454.7000000000007</c:v>
                </c:pt>
                <c:pt idx="11">
                  <c:v>7626.8700000000008</c:v>
                </c:pt>
                <c:pt idx="12">
                  <c:v>7799.0400000000009</c:v>
                </c:pt>
                <c:pt idx="13">
                  <c:v>7971.2100000000009</c:v>
                </c:pt>
                <c:pt idx="14">
                  <c:v>8143.380000000001</c:v>
                </c:pt>
                <c:pt idx="15">
                  <c:v>8315.5500000000011</c:v>
                </c:pt>
                <c:pt idx="16">
                  <c:v>8487.7200000000012</c:v>
                </c:pt>
                <c:pt idx="17">
                  <c:v>8659.8900000000012</c:v>
                </c:pt>
                <c:pt idx="18">
                  <c:v>8832.0600000000013</c:v>
                </c:pt>
                <c:pt idx="19">
                  <c:v>9004.2300000000014</c:v>
                </c:pt>
                <c:pt idx="20">
                  <c:v>9176.4000000000015</c:v>
                </c:pt>
                <c:pt idx="21">
                  <c:v>9348.5700000000015</c:v>
                </c:pt>
                <c:pt idx="22">
                  <c:v>9520.7400000000016</c:v>
                </c:pt>
                <c:pt idx="23">
                  <c:v>9692.9100000000017</c:v>
                </c:pt>
                <c:pt idx="24">
                  <c:v>9865.0800000000017</c:v>
                </c:pt>
                <c:pt idx="25">
                  <c:v>10037.250000000002</c:v>
                </c:pt>
                <c:pt idx="26">
                  <c:v>10209.420000000002</c:v>
                </c:pt>
                <c:pt idx="27">
                  <c:v>10381.590000000002</c:v>
                </c:pt>
                <c:pt idx="28">
                  <c:v>10553.760000000002</c:v>
                </c:pt>
                <c:pt idx="29">
                  <c:v>10725.930000000002</c:v>
                </c:pt>
                <c:pt idx="30">
                  <c:v>10898.100000000002</c:v>
                </c:pt>
                <c:pt idx="31">
                  <c:v>11070.270000000002</c:v>
                </c:pt>
                <c:pt idx="32">
                  <c:v>11242.440000000002</c:v>
                </c:pt>
                <c:pt idx="33">
                  <c:v>11414.610000000002</c:v>
                </c:pt>
                <c:pt idx="34">
                  <c:v>11586.780000000002</c:v>
                </c:pt>
                <c:pt idx="35">
                  <c:v>11758.950000000003</c:v>
                </c:pt>
                <c:pt idx="36">
                  <c:v>11931.120000000003</c:v>
                </c:pt>
                <c:pt idx="37">
                  <c:v>12103.290000000003</c:v>
                </c:pt>
                <c:pt idx="38">
                  <c:v>12275.460000000003</c:v>
                </c:pt>
                <c:pt idx="39">
                  <c:v>12447.630000000003</c:v>
                </c:pt>
                <c:pt idx="40">
                  <c:v>12619.800000000003</c:v>
                </c:pt>
                <c:pt idx="41">
                  <c:v>12791.970000000003</c:v>
                </c:pt>
                <c:pt idx="42">
                  <c:v>12964.140000000003</c:v>
                </c:pt>
                <c:pt idx="43">
                  <c:v>13136.310000000003</c:v>
                </c:pt>
                <c:pt idx="44">
                  <c:v>13308.480000000003</c:v>
                </c:pt>
                <c:pt idx="45">
                  <c:v>13480.650000000003</c:v>
                </c:pt>
                <c:pt idx="46">
                  <c:v>13652.820000000003</c:v>
                </c:pt>
                <c:pt idx="47">
                  <c:v>13824.990000000003</c:v>
                </c:pt>
                <c:pt idx="48">
                  <c:v>13997.160000000003</c:v>
                </c:pt>
                <c:pt idx="49">
                  <c:v>14169.330000000004</c:v>
                </c:pt>
                <c:pt idx="50">
                  <c:v>14341.500000000004</c:v>
                </c:pt>
                <c:pt idx="51">
                  <c:v>14513.670000000004</c:v>
                </c:pt>
                <c:pt idx="52">
                  <c:v>14685.840000000004</c:v>
                </c:pt>
                <c:pt idx="53">
                  <c:v>14858.010000000004</c:v>
                </c:pt>
                <c:pt idx="54">
                  <c:v>15030.180000000004</c:v>
                </c:pt>
                <c:pt idx="55">
                  <c:v>15202.350000000004</c:v>
                </c:pt>
                <c:pt idx="56">
                  <c:v>15374.520000000004</c:v>
                </c:pt>
                <c:pt idx="57">
                  <c:v>15546.690000000004</c:v>
                </c:pt>
                <c:pt idx="58">
                  <c:v>15718.860000000004</c:v>
                </c:pt>
                <c:pt idx="59">
                  <c:v>15891.030000000004</c:v>
                </c:pt>
                <c:pt idx="60">
                  <c:v>16063.200000000004</c:v>
                </c:pt>
                <c:pt idx="61">
                  <c:v>16235.370000000004</c:v>
                </c:pt>
                <c:pt idx="62">
                  <c:v>16407.540000000005</c:v>
                </c:pt>
                <c:pt idx="63">
                  <c:v>16579.710000000003</c:v>
                </c:pt>
                <c:pt idx="64">
                  <c:v>16751.88</c:v>
                </c:pt>
                <c:pt idx="65">
                  <c:v>16924.05</c:v>
                </c:pt>
                <c:pt idx="66">
                  <c:v>17096.219999999998</c:v>
                </c:pt>
                <c:pt idx="67">
                  <c:v>17268.389999999996</c:v>
                </c:pt>
                <c:pt idx="68">
                  <c:v>17440.559999999994</c:v>
                </c:pt>
                <c:pt idx="69">
                  <c:v>17612.729999999992</c:v>
                </c:pt>
                <c:pt idx="70">
                  <c:v>17784.899999999991</c:v>
                </c:pt>
                <c:pt idx="71">
                  <c:v>17957.069999999989</c:v>
                </c:pt>
                <c:pt idx="72">
                  <c:v>18129.239999999987</c:v>
                </c:pt>
                <c:pt idx="73">
                  <c:v>18301.409999999985</c:v>
                </c:pt>
                <c:pt idx="74">
                  <c:v>18473.579999999984</c:v>
                </c:pt>
                <c:pt idx="75">
                  <c:v>18645.749999999982</c:v>
                </c:pt>
                <c:pt idx="76">
                  <c:v>18817.91999999998</c:v>
                </c:pt>
                <c:pt idx="77">
                  <c:v>18990.089999999978</c:v>
                </c:pt>
                <c:pt idx="78">
                  <c:v>19162.259999999977</c:v>
                </c:pt>
                <c:pt idx="79">
                  <c:v>19334.429999999975</c:v>
                </c:pt>
                <c:pt idx="80">
                  <c:v>19506.599999999973</c:v>
                </c:pt>
                <c:pt idx="81">
                  <c:v>19678.769999999971</c:v>
                </c:pt>
                <c:pt idx="82">
                  <c:v>19850.93999999997</c:v>
                </c:pt>
                <c:pt idx="83">
                  <c:v>20023.109999999968</c:v>
                </c:pt>
                <c:pt idx="84">
                  <c:v>20195.279999999966</c:v>
                </c:pt>
                <c:pt idx="85">
                  <c:v>20367.449999999964</c:v>
                </c:pt>
                <c:pt idx="86">
                  <c:v>20539.619999999963</c:v>
                </c:pt>
                <c:pt idx="87">
                  <c:v>20711.789999999961</c:v>
                </c:pt>
                <c:pt idx="88">
                  <c:v>20883.959999999959</c:v>
                </c:pt>
                <c:pt idx="89">
                  <c:v>21056.129999999957</c:v>
                </c:pt>
                <c:pt idx="90">
                  <c:v>21228.299999999956</c:v>
                </c:pt>
                <c:pt idx="91">
                  <c:v>21400.469999999954</c:v>
                </c:pt>
                <c:pt idx="92">
                  <c:v>21572.639999999952</c:v>
                </c:pt>
                <c:pt idx="93">
                  <c:v>21744.80999999995</c:v>
                </c:pt>
                <c:pt idx="94">
                  <c:v>21916.979999999949</c:v>
                </c:pt>
                <c:pt idx="95">
                  <c:v>22089.149999999947</c:v>
                </c:pt>
                <c:pt idx="96">
                  <c:v>22261.319999999945</c:v>
                </c:pt>
                <c:pt idx="97">
                  <c:v>22433.489999999943</c:v>
                </c:pt>
                <c:pt idx="98">
                  <c:v>22605.659999999942</c:v>
                </c:pt>
                <c:pt idx="99">
                  <c:v>22777.82999999994</c:v>
                </c:pt>
                <c:pt idx="100">
                  <c:v>22949.999999999938</c:v>
                </c:pt>
              </c:numCache>
            </c:numRef>
          </c:xVal>
          <c:yVal>
            <c:numRef>
              <c:f>'Cota de Montante'!$B$9:$B$109</c:f>
              <c:numCache>
                <c:formatCode>0.00</c:formatCode>
                <c:ptCount val="101"/>
                <c:pt idx="0">
                  <c:v>750.0002491553463</c:v>
                </c:pt>
                <c:pt idx="1">
                  <c:v>750.31436393375657</c:v>
                </c:pt>
                <c:pt idx="2">
                  <c:v>750.62282589245365</c:v>
                </c:pt>
                <c:pt idx="3">
                  <c:v>750.9257751175312</c:v>
                </c:pt>
                <c:pt idx="4">
                  <c:v>751.22334963398907</c:v>
                </c:pt>
                <c:pt idx="5">
                  <c:v>751.51568540573135</c:v>
                </c:pt>
                <c:pt idx="6">
                  <c:v>751.80291633556874</c:v>
                </c:pt>
                <c:pt idx="7">
                  <c:v>752.0851742652161</c:v>
                </c:pt>
                <c:pt idx="8">
                  <c:v>752.3625889752949</c:v>
                </c:pt>
                <c:pt idx="9">
                  <c:v>752.63528818533052</c:v>
                </c:pt>
                <c:pt idx="10">
                  <c:v>752.90339755375521</c:v>
                </c:pt>
                <c:pt idx="11">
                  <c:v>753.16704067790533</c:v>
                </c:pt>
                <c:pt idx="12">
                  <c:v>753.42633909402343</c:v>
                </c:pt>
                <c:pt idx="13">
                  <c:v>753.68141227725698</c:v>
                </c:pt>
                <c:pt idx="14">
                  <c:v>753.93237764165906</c:v>
                </c:pt>
                <c:pt idx="15">
                  <c:v>754.17935054018767</c:v>
                </c:pt>
                <c:pt idx="16">
                  <c:v>754.42244426470711</c:v>
                </c:pt>
                <c:pt idx="17">
                  <c:v>754.6617700459858</c:v>
                </c:pt>
                <c:pt idx="18">
                  <c:v>754.89743705369881</c:v>
                </c:pt>
                <c:pt idx="19">
                  <c:v>755.12955239642531</c:v>
                </c:pt>
                <c:pt idx="20">
                  <c:v>755.35822112165079</c:v>
                </c:pt>
                <c:pt idx="21">
                  <c:v>755.58354621576552</c:v>
                </c:pt>
                <c:pt idx="22">
                  <c:v>755.80562860406576</c:v>
                </c:pt>
                <c:pt idx="23">
                  <c:v>756.02456715075232</c:v>
                </c:pt>
                <c:pt idx="24">
                  <c:v>756.24045865893197</c:v>
                </c:pt>
                <c:pt idx="25">
                  <c:v>756.45339787061653</c:v>
                </c:pt>
                <c:pt idx="26">
                  <c:v>756.66347746672363</c:v>
                </c:pt>
                <c:pt idx="27">
                  <c:v>756.87078806707564</c:v>
                </c:pt>
                <c:pt idx="28">
                  <c:v>757.07541823040071</c:v>
                </c:pt>
                <c:pt idx="29">
                  <c:v>757.27745445433231</c:v>
                </c:pt>
                <c:pt idx="30">
                  <c:v>757.47698117540904</c:v>
                </c:pt>
                <c:pt idx="31">
                  <c:v>757.67408076907532</c:v>
                </c:pt>
                <c:pt idx="32">
                  <c:v>757.86883354968006</c:v>
                </c:pt>
                <c:pt idx="33">
                  <c:v>758.06131777047858</c:v>
                </c:pt>
                <c:pt idx="34">
                  <c:v>758.251609623631</c:v>
                </c:pt>
                <c:pt idx="35">
                  <c:v>758.43978324020304</c:v>
                </c:pt>
                <c:pt idx="36">
                  <c:v>758.62591069016503</c:v>
                </c:pt>
                <c:pt idx="37">
                  <c:v>758.81006198239402</c:v>
                </c:pt>
                <c:pt idx="38">
                  <c:v>758.9923050646712</c:v>
                </c:pt>
                <c:pt idx="39">
                  <c:v>759.17270582368383</c:v>
                </c:pt>
                <c:pt idx="40">
                  <c:v>759.35132808502397</c:v>
                </c:pt>
                <c:pt idx="41">
                  <c:v>759.52823361318974</c:v>
                </c:pt>
                <c:pt idx="42">
                  <c:v>759.70348211158398</c:v>
                </c:pt>
                <c:pt idx="43">
                  <c:v>759.87713122251523</c:v>
                </c:pt>
                <c:pt idx="44">
                  <c:v>760.04923652719731</c:v>
                </c:pt>
                <c:pt idx="45">
                  <c:v>760.21985154574941</c:v>
                </c:pt>
                <c:pt idx="46">
                  <c:v>760.38902773719622</c:v>
                </c:pt>
                <c:pt idx="47">
                  <c:v>760.55681449946746</c:v>
                </c:pt>
                <c:pt idx="48">
                  <c:v>760.72325916939837</c:v>
                </c:pt>
                <c:pt idx="49">
                  <c:v>760.88840702272967</c:v>
                </c:pt>
                <c:pt idx="50">
                  <c:v>761.05230127410744</c:v>
                </c:pt>
                <c:pt idx="51">
                  <c:v>761.21498307708305</c:v>
                </c:pt>
                <c:pt idx="52">
                  <c:v>761.37649152411302</c:v>
                </c:pt>
                <c:pt idx="53">
                  <c:v>761.53686364655948</c:v>
                </c:pt>
                <c:pt idx="54">
                  <c:v>761.69613441469005</c:v>
                </c:pt>
                <c:pt idx="55">
                  <c:v>761.8543367376775</c:v>
                </c:pt>
                <c:pt idx="56">
                  <c:v>762.01150146359964</c:v>
                </c:pt>
                <c:pt idx="57">
                  <c:v>762.16765737944058</c:v>
                </c:pt>
                <c:pt idx="58">
                  <c:v>762.32283121108856</c:v>
                </c:pt>
                <c:pt idx="59">
                  <c:v>762.47704762333854</c:v>
                </c:pt>
                <c:pt idx="60">
                  <c:v>762.63032921988952</c:v>
                </c:pt>
                <c:pt idx="61">
                  <c:v>762.7826965433469</c:v>
                </c:pt>
                <c:pt idx="62">
                  <c:v>762.93416807522067</c:v>
                </c:pt>
                <c:pt idx="63">
                  <c:v>763.08476023592698</c:v>
                </c:pt>
                <c:pt idx="64">
                  <c:v>763.23448738478635</c:v>
                </c:pt>
                <c:pt idx="65">
                  <c:v>763.3833618200257</c:v>
                </c:pt>
                <c:pt idx="66">
                  <c:v>763.53139377877631</c:v>
                </c:pt>
                <c:pt idx="67">
                  <c:v>763.67859143707585</c:v>
                </c:pt>
                <c:pt idx="68">
                  <c:v>763.82496090986649</c:v>
                </c:pt>
                <c:pt idx="69">
                  <c:v>763.97050625099632</c:v>
                </c:pt>
                <c:pt idx="70">
                  <c:v>764.11522945321826</c:v>
                </c:pt>
                <c:pt idx="71">
                  <c:v>764.25913044819117</c:v>
                </c:pt>
                <c:pt idx="72">
                  <c:v>764.40220710647895</c:v>
                </c:pt>
                <c:pt idx="73">
                  <c:v>764.54445523755078</c:v>
                </c:pt>
                <c:pt idx="74">
                  <c:v>764.68586858978165</c:v>
                </c:pt>
                <c:pt idx="75">
                  <c:v>764.82643885045115</c:v>
                </c:pt>
                <c:pt idx="76">
                  <c:v>764.96615564574529</c:v>
                </c:pt>
                <c:pt idx="77">
                  <c:v>765.10500654075418</c:v>
                </c:pt>
                <c:pt idx="78">
                  <c:v>765.24297703947445</c:v>
                </c:pt>
                <c:pt idx="79">
                  <c:v>765.38005058480724</c:v>
                </c:pt>
                <c:pt idx="80">
                  <c:v>765.51620855855958</c:v>
                </c:pt>
                <c:pt idx="81">
                  <c:v>765.65143028144382</c:v>
                </c:pt>
                <c:pt idx="82">
                  <c:v>765.78569301307721</c:v>
                </c:pt>
                <c:pt idx="83">
                  <c:v>765.91897195198271</c:v>
                </c:pt>
                <c:pt idx="84">
                  <c:v>766.05124023558892</c:v>
                </c:pt>
                <c:pt idx="85">
                  <c:v>766.18246894022934</c:v>
                </c:pt>
                <c:pt idx="86">
                  <c:v>766.31262708114286</c:v>
                </c:pt>
                <c:pt idx="87">
                  <c:v>766.4416816124741</c:v>
                </c:pt>
                <c:pt idx="88">
                  <c:v>766.56959742727258</c:v>
                </c:pt>
                <c:pt idx="89">
                  <c:v>766.69633735749369</c:v>
                </c:pt>
                <c:pt idx="90">
                  <c:v>766.82186217399772</c:v>
                </c:pt>
                <c:pt idx="91">
                  <c:v>766.94613058655045</c:v>
                </c:pt>
                <c:pt idx="92">
                  <c:v>767.06909924382296</c:v>
                </c:pt>
                <c:pt idx="93">
                  <c:v>767.19072273339225</c:v>
                </c:pt>
                <c:pt idx="94">
                  <c:v>767.31095358173968</c:v>
                </c:pt>
                <c:pt idx="95">
                  <c:v>767.4297422542528</c:v>
                </c:pt>
                <c:pt idx="96">
                  <c:v>767.54703715522453</c:v>
                </c:pt>
                <c:pt idx="97">
                  <c:v>767.66278462785237</c:v>
                </c:pt>
                <c:pt idx="98">
                  <c:v>767.77692895424002</c:v>
                </c:pt>
                <c:pt idx="99">
                  <c:v>767.88941235539608</c:v>
                </c:pt>
                <c:pt idx="100">
                  <c:v>768.00017499123464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4DB-42AF-936D-1DDEEE4979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0705296"/>
        <c:axId val="980719216"/>
      </c:scatterChart>
      <c:valAx>
        <c:axId val="980705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0719216"/>
        <c:crosses val="autoZero"/>
        <c:crossBetween val="midCat"/>
      </c:valAx>
      <c:valAx>
        <c:axId val="98071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0705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'Cota de Jusante'!$B$8</c:f>
              <c:strCache>
                <c:ptCount val="1"/>
                <c:pt idx="0">
                  <c:v>Cota de Jusante(m)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'Cota de Jusante'!$A$9:$A$109</c:f>
              <c:numCache>
                <c:formatCode>0.00</c:formatCode>
                <c:ptCount val="101"/>
                <c:pt idx="0">
                  <c:v>0</c:v>
                </c:pt>
                <c:pt idx="1">
                  <c:v>130</c:v>
                </c:pt>
                <c:pt idx="2">
                  <c:v>260</c:v>
                </c:pt>
                <c:pt idx="3">
                  <c:v>390</c:v>
                </c:pt>
                <c:pt idx="4">
                  <c:v>520</c:v>
                </c:pt>
                <c:pt idx="5">
                  <c:v>650</c:v>
                </c:pt>
                <c:pt idx="6">
                  <c:v>780</c:v>
                </c:pt>
                <c:pt idx="7">
                  <c:v>910</c:v>
                </c:pt>
                <c:pt idx="8">
                  <c:v>1040</c:v>
                </c:pt>
                <c:pt idx="9">
                  <c:v>1170</c:v>
                </c:pt>
                <c:pt idx="10">
                  <c:v>1300</c:v>
                </c:pt>
                <c:pt idx="11">
                  <c:v>1430</c:v>
                </c:pt>
                <c:pt idx="12">
                  <c:v>1560</c:v>
                </c:pt>
                <c:pt idx="13">
                  <c:v>1690</c:v>
                </c:pt>
                <c:pt idx="14">
                  <c:v>1820</c:v>
                </c:pt>
                <c:pt idx="15">
                  <c:v>1950</c:v>
                </c:pt>
                <c:pt idx="16">
                  <c:v>2080</c:v>
                </c:pt>
                <c:pt idx="17">
                  <c:v>2210</c:v>
                </c:pt>
                <c:pt idx="18">
                  <c:v>2340</c:v>
                </c:pt>
                <c:pt idx="19">
                  <c:v>2470</c:v>
                </c:pt>
                <c:pt idx="20">
                  <c:v>2600</c:v>
                </c:pt>
                <c:pt idx="21">
                  <c:v>2730</c:v>
                </c:pt>
                <c:pt idx="22">
                  <c:v>2860</c:v>
                </c:pt>
                <c:pt idx="23">
                  <c:v>2990</c:v>
                </c:pt>
                <c:pt idx="24">
                  <c:v>3120</c:v>
                </c:pt>
                <c:pt idx="25">
                  <c:v>3250</c:v>
                </c:pt>
                <c:pt idx="26">
                  <c:v>3380</c:v>
                </c:pt>
                <c:pt idx="27">
                  <c:v>3510</c:v>
                </c:pt>
                <c:pt idx="28">
                  <c:v>3640</c:v>
                </c:pt>
                <c:pt idx="29">
                  <c:v>3770</c:v>
                </c:pt>
                <c:pt idx="30">
                  <c:v>3900</c:v>
                </c:pt>
                <c:pt idx="31">
                  <c:v>4030</c:v>
                </c:pt>
                <c:pt idx="32">
                  <c:v>4160</c:v>
                </c:pt>
                <c:pt idx="33">
                  <c:v>4290</c:v>
                </c:pt>
                <c:pt idx="34">
                  <c:v>4420</c:v>
                </c:pt>
                <c:pt idx="35">
                  <c:v>4550</c:v>
                </c:pt>
                <c:pt idx="36">
                  <c:v>4680</c:v>
                </c:pt>
                <c:pt idx="37">
                  <c:v>4810</c:v>
                </c:pt>
                <c:pt idx="38">
                  <c:v>4940</c:v>
                </c:pt>
                <c:pt idx="39">
                  <c:v>5070</c:v>
                </c:pt>
                <c:pt idx="40">
                  <c:v>5200</c:v>
                </c:pt>
                <c:pt idx="41">
                  <c:v>5330</c:v>
                </c:pt>
                <c:pt idx="42">
                  <c:v>5460</c:v>
                </c:pt>
                <c:pt idx="43">
                  <c:v>5590</c:v>
                </c:pt>
                <c:pt idx="44">
                  <c:v>5720</c:v>
                </c:pt>
                <c:pt idx="45">
                  <c:v>5850</c:v>
                </c:pt>
                <c:pt idx="46">
                  <c:v>5980</c:v>
                </c:pt>
                <c:pt idx="47">
                  <c:v>6110</c:v>
                </c:pt>
                <c:pt idx="48">
                  <c:v>6240</c:v>
                </c:pt>
                <c:pt idx="49">
                  <c:v>6370</c:v>
                </c:pt>
                <c:pt idx="50">
                  <c:v>6500</c:v>
                </c:pt>
                <c:pt idx="51">
                  <c:v>6630</c:v>
                </c:pt>
                <c:pt idx="52">
                  <c:v>6760</c:v>
                </c:pt>
                <c:pt idx="53">
                  <c:v>6890</c:v>
                </c:pt>
                <c:pt idx="54">
                  <c:v>7020</c:v>
                </c:pt>
                <c:pt idx="55">
                  <c:v>7150</c:v>
                </c:pt>
                <c:pt idx="56">
                  <c:v>7280</c:v>
                </c:pt>
                <c:pt idx="57">
                  <c:v>7410</c:v>
                </c:pt>
                <c:pt idx="58">
                  <c:v>7540</c:v>
                </c:pt>
                <c:pt idx="59">
                  <c:v>7670</c:v>
                </c:pt>
                <c:pt idx="60">
                  <c:v>7800</c:v>
                </c:pt>
                <c:pt idx="61">
                  <c:v>7930</c:v>
                </c:pt>
                <c:pt idx="62">
                  <c:v>8060</c:v>
                </c:pt>
                <c:pt idx="63">
                  <c:v>8190</c:v>
                </c:pt>
                <c:pt idx="64">
                  <c:v>8320</c:v>
                </c:pt>
                <c:pt idx="65">
                  <c:v>8450</c:v>
                </c:pt>
                <c:pt idx="66">
                  <c:v>8580</c:v>
                </c:pt>
                <c:pt idx="67">
                  <c:v>8710</c:v>
                </c:pt>
                <c:pt idx="68">
                  <c:v>8840</c:v>
                </c:pt>
                <c:pt idx="69">
                  <c:v>8970</c:v>
                </c:pt>
                <c:pt idx="70">
                  <c:v>9100</c:v>
                </c:pt>
                <c:pt idx="71">
                  <c:v>9230</c:v>
                </c:pt>
                <c:pt idx="72">
                  <c:v>9360</c:v>
                </c:pt>
                <c:pt idx="73">
                  <c:v>9490</c:v>
                </c:pt>
                <c:pt idx="74">
                  <c:v>9620</c:v>
                </c:pt>
                <c:pt idx="75">
                  <c:v>9750</c:v>
                </c:pt>
                <c:pt idx="76">
                  <c:v>9880</c:v>
                </c:pt>
                <c:pt idx="77">
                  <c:v>10010</c:v>
                </c:pt>
                <c:pt idx="78">
                  <c:v>10140</c:v>
                </c:pt>
                <c:pt idx="79">
                  <c:v>10270</c:v>
                </c:pt>
                <c:pt idx="80">
                  <c:v>10400</c:v>
                </c:pt>
                <c:pt idx="81">
                  <c:v>10530</c:v>
                </c:pt>
                <c:pt idx="82">
                  <c:v>10660</c:v>
                </c:pt>
                <c:pt idx="83">
                  <c:v>10790</c:v>
                </c:pt>
                <c:pt idx="84">
                  <c:v>10920</c:v>
                </c:pt>
                <c:pt idx="85">
                  <c:v>11050</c:v>
                </c:pt>
                <c:pt idx="86">
                  <c:v>11180</c:v>
                </c:pt>
                <c:pt idx="87">
                  <c:v>11310</c:v>
                </c:pt>
                <c:pt idx="88">
                  <c:v>11440</c:v>
                </c:pt>
                <c:pt idx="89">
                  <c:v>11570</c:v>
                </c:pt>
                <c:pt idx="90">
                  <c:v>11700</c:v>
                </c:pt>
                <c:pt idx="91">
                  <c:v>11830</c:v>
                </c:pt>
                <c:pt idx="92">
                  <c:v>11960</c:v>
                </c:pt>
                <c:pt idx="93">
                  <c:v>12090</c:v>
                </c:pt>
                <c:pt idx="94">
                  <c:v>12220</c:v>
                </c:pt>
                <c:pt idx="95">
                  <c:v>12350</c:v>
                </c:pt>
                <c:pt idx="96">
                  <c:v>12480</c:v>
                </c:pt>
                <c:pt idx="97">
                  <c:v>12610</c:v>
                </c:pt>
                <c:pt idx="98">
                  <c:v>12740</c:v>
                </c:pt>
                <c:pt idx="99">
                  <c:v>12870</c:v>
                </c:pt>
                <c:pt idx="100">
                  <c:v>13000</c:v>
                </c:pt>
              </c:numCache>
            </c:numRef>
          </c:xVal>
          <c:yVal>
            <c:numRef>
              <c:f>'Cota de Jusante'!$B$9:$B$109</c:f>
              <c:numCache>
                <c:formatCode>0.00</c:formatCode>
                <c:ptCount val="101"/>
                <c:pt idx="0">
                  <c:v>671.6328125</c:v>
                </c:pt>
                <c:pt idx="1">
                  <c:v>671.76208559677207</c:v>
                </c:pt>
                <c:pt idx="2">
                  <c:v>671.88560694370153</c:v>
                </c:pt>
                <c:pt idx="3">
                  <c:v>672.00370784136283</c:v>
                </c:pt>
                <c:pt idx="4">
                  <c:v>672.11671959033015</c:v>
                </c:pt>
                <c:pt idx="5">
                  <c:v>672.22497349117771</c:v>
                </c:pt>
                <c:pt idx="6">
                  <c:v>672.32880084447982</c:v>
                </c:pt>
                <c:pt idx="7">
                  <c:v>672.4285329508109</c:v>
                </c:pt>
                <c:pt idx="8">
                  <c:v>672.52450111074506</c:v>
                </c:pt>
                <c:pt idx="9">
                  <c:v>672.61703662485661</c:v>
                </c:pt>
                <c:pt idx="10">
                  <c:v>672.70647079371986</c:v>
                </c:pt>
                <c:pt idx="11">
                  <c:v>672.79313491790901</c:v>
                </c:pt>
                <c:pt idx="12">
                  <c:v>672.87736029799839</c:v>
                </c:pt>
                <c:pt idx="13">
                  <c:v>672.95947823456243</c:v>
                </c:pt>
                <c:pt idx="14">
                  <c:v>673.03982002817509</c:v>
                </c:pt>
                <c:pt idx="15">
                  <c:v>673.11871697941103</c:v>
                </c:pt>
                <c:pt idx="16">
                  <c:v>673.19650038884402</c:v>
                </c:pt>
                <c:pt idx="17">
                  <c:v>673.27350155704892</c:v>
                </c:pt>
                <c:pt idx="18">
                  <c:v>673.35005178459949</c:v>
                </c:pt>
                <c:pt idx="19">
                  <c:v>673.42648237207038</c:v>
                </c:pt>
                <c:pt idx="20">
                  <c:v>673.50312462003558</c:v>
                </c:pt>
                <c:pt idx="21">
                  <c:v>673.58030982906962</c:v>
                </c:pt>
                <c:pt idx="22">
                  <c:v>673.6583692997466</c:v>
                </c:pt>
                <c:pt idx="23">
                  <c:v>673.73763433264094</c:v>
                </c:pt>
                <c:pt idx="24">
                  <c:v>673.81843622832673</c:v>
                </c:pt>
                <c:pt idx="25">
                  <c:v>673.90110628737852</c:v>
                </c:pt>
                <c:pt idx="26">
                  <c:v>673.98597581037018</c:v>
                </c:pt>
                <c:pt idx="27">
                  <c:v>674.07337609787646</c:v>
                </c:pt>
                <c:pt idx="28">
                  <c:v>674.16363845047124</c:v>
                </c:pt>
                <c:pt idx="29">
                  <c:v>674.25709416872905</c:v>
                </c:pt>
                <c:pt idx="30">
                  <c:v>674.35407455322388</c:v>
                </c:pt>
                <c:pt idx="31">
                  <c:v>674.45491090453049</c:v>
                </c:pt>
                <c:pt idx="32">
                  <c:v>674.55993452322264</c:v>
                </c:pt>
                <c:pt idx="33">
                  <c:v>674.66947670987497</c:v>
                </c:pt>
                <c:pt idx="34">
                  <c:v>674.78386876506147</c:v>
                </c:pt>
                <c:pt idx="35">
                  <c:v>674.90344198935679</c:v>
                </c:pt>
                <c:pt idx="36">
                  <c:v>675.0285276833348</c:v>
                </c:pt>
                <c:pt idx="37">
                  <c:v>675.15945714757004</c:v>
                </c:pt>
                <c:pt idx="38">
                  <c:v>675.29656168263659</c:v>
                </c:pt>
                <c:pt idx="39">
                  <c:v>675.44017258910901</c:v>
                </c:pt>
                <c:pt idx="40">
                  <c:v>675.59062116756127</c:v>
                </c:pt>
                <c:pt idx="41">
                  <c:v>675.7482387185679</c:v>
                </c:pt>
                <c:pt idx="42">
                  <c:v>675.91335654270301</c:v>
                </c:pt>
                <c:pt idx="43">
                  <c:v>676.08630594054102</c:v>
                </c:pt>
                <c:pt idx="44">
                  <c:v>676.26741821265591</c:v>
                </c:pt>
                <c:pt idx="45">
                  <c:v>676.45702465962222</c:v>
                </c:pt>
                <c:pt idx="46">
                  <c:v>676.65545658201415</c:v>
                </c:pt>
                <c:pt idx="47">
                  <c:v>676.86304528040614</c:v>
                </c:pt>
                <c:pt idx="48">
                  <c:v>677.08012205537216</c:v>
                </c:pt>
                <c:pt idx="49">
                  <c:v>677.30701820748686</c:v>
                </c:pt>
                <c:pt idx="50">
                  <c:v>677.54406503732412</c:v>
                </c:pt>
                <c:pt idx="51">
                  <c:v>677.79159384545846</c:v>
                </c:pt>
                <c:pt idx="52">
                  <c:v>678.04993593246411</c:v>
                </c:pt>
                <c:pt idx="53">
                  <c:v>678.31942259891537</c:v>
                </c:pt>
                <c:pt idx="54">
                  <c:v>678.60038514538633</c:v>
                </c:pt>
                <c:pt idx="55">
                  <c:v>678.89315487245165</c:v>
                </c:pt>
                <c:pt idx="56">
                  <c:v>679.19806308068519</c:v>
                </c:pt>
                <c:pt idx="57">
                  <c:v>679.5154410706615</c:v>
                </c:pt>
                <c:pt idx="58">
                  <c:v>679.84562014295466</c:v>
                </c:pt>
                <c:pt idx="59">
                  <c:v>680.18893159813922</c:v>
                </c:pt>
                <c:pt idx="60">
                  <c:v>680.54570673678916</c:v>
                </c:pt>
                <c:pt idx="61">
                  <c:v>680.9162768594789</c:v>
                </c:pt>
                <c:pt idx="62">
                  <c:v>681.30097326678276</c:v>
                </c:pt>
                <c:pt idx="63">
                  <c:v>681.70012725927495</c:v>
                </c:pt>
                <c:pt idx="64">
                  <c:v>682.11407013752967</c:v>
                </c:pt>
                <c:pt idx="65">
                  <c:v>682.54313320212134</c:v>
                </c:pt>
                <c:pt idx="66">
                  <c:v>682.98764775362417</c:v>
                </c:pt>
                <c:pt idx="67">
                  <c:v>683.44794509261249</c:v>
                </c:pt>
                <c:pt idx="68">
                  <c:v>683.92435651966048</c:v>
                </c:pt>
                <c:pt idx="69">
                  <c:v>684.41721333534247</c:v>
                </c:pt>
                <c:pt idx="70">
                  <c:v>684.92684684023277</c:v>
                </c:pt>
                <c:pt idx="71">
                  <c:v>685.45358833490559</c:v>
                </c:pt>
                <c:pt idx="72">
                  <c:v>685.99776911993524</c:v>
                </c:pt>
                <c:pt idx="73">
                  <c:v>686.55972049589604</c:v>
                </c:pt>
                <c:pt idx="74">
                  <c:v>687.13977376336209</c:v>
                </c:pt>
                <c:pt idx="75">
                  <c:v>687.73826022290802</c:v>
                </c:pt>
                <c:pt idx="76">
                  <c:v>688.35551117510772</c:v>
                </c:pt>
                <c:pt idx="77">
                  <c:v>688.99185792053572</c:v>
                </c:pt>
                <c:pt idx="78">
                  <c:v>689.647631759766</c:v>
                </c:pt>
                <c:pt idx="79">
                  <c:v>690.32316399337333</c:v>
                </c:pt>
                <c:pt idx="80">
                  <c:v>691.01878592193145</c:v>
                </c:pt>
                <c:pt idx="81">
                  <c:v>691.73482884601503</c:v>
                </c:pt>
                <c:pt idx="82">
                  <c:v>692.47162406619816</c:v>
                </c:pt>
                <c:pt idx="83">
                  <c:v>693.22950288305526</c:v>
                </c:pt>
                <c:pt idx="84">
                  <c:v>694.00879659716031</c:v>
                </c:pt>
                <c:pt idx="85">
                  <c:v>694.80983650908797</c:v>
                </c:pt>
                <c:pt idx="86">
                  <c:v>695.63295391941222</c:v>
                </c:pt>
                <c:pt idx="87">
                  <c:v>696.47848012870759</c:v>
                </c:pt>
                <c:pt idx="88">
                  <c:v>697.34674643754795</c:v>
                </c:pt>
                <c:pt idx="89">
                  <c:v>698.23808414650807</c:v>
                </c:pt>
                <c:pt idx="90">
                  <c:v>699.15282455616182</c:v>
                </c:pt>
                <c:pt idx="91">
                  <c:v>700.09129896708384</c:v>
                </c:pt>
                <c:pt idx="92">
                  <c:v>701.05383867984813</c:v>
                </c:pt>
                <c:pt idx="93">
                  <c:v>702.0407749950291</c:v>
                </c:pt>
                <c:pt idx="94">
                  <c:v>703.05243921320084</c:v>
                </c:pt>
                <c:pt idx="95">
                  <c:v>704.08916263493791</c:v>
                </c:pt>
                <c:pt idx="96">
                  <c:v>705.15127656081427</c:v>
                </c:pt>
                <c:pt idx="97">
                  <c:v>706.23911229140458</c:v>
                </c:pt>
                <c:pt idx="98">
                  <c:v>707.35300112728282</c:v>
                </c:pt>
                <c:pt idx="99">
                  <c:v>708.49327436902342</c:v>
                </c:pt>
                <c:pt idx="100">
                  <c:v>709.66026331720047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334-4310-B285-94CAB7606C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354496"/>
        <c:axId val="593356896"/>
      </c:scatterChart>
      <c:valAx>
        <c:axId val="593354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356896"/>
        <c:crosses val="autoZero"/>
        <c:crossBetween val="midCat"/>
      </c:valAx>
      <c:valAx>
        <c:axId val="59335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354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647699</xdr:colOff>
      <xdr:row>1</xdr:row>
      <xdr:rowOff>142875</xdr:rowOff>
    </xdr:from>
    <xdr:to>
      <xdr:col>15</xdr:col>
      <xdr:colOff>514349</xdr:colOff>
      <xdr:row>26</xdr:row>
      <xdr:rowOff>85725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62B2667-5A1A-4BF3-8DDE-53CCC37A59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47625</xdr:colOff>
      <xdr:row>2</xdr:row>
      <xdr:rowOff>38100</xdr:rowOff>
    </xdr:from>
    <xdr:to>
      <xdr:col>21</xdr:col>
      <xdr:colOff>209549</xdr:colOff>
      <xdr:row>32</xdr:row>
      <xdr:rowOff>19050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CF4C012-B760-4BA4-B8EB-AC93F52C67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E479A-4AB2-4139-AC97-4E1C49AF264B}">
  <dimension ref="A1:M36"/>
  <sheetViews>
    <sheetView workbookViewId="0">
      <selection activeCell="B2" sqref="B2"/>
    </sheetView>
  </sheetViews>
  <sheetFormatPr defaultRowHeight="15" x14ac:dyDescent="0.25"/>
  <cols>
    <col min="1" max="1" width="30.85546875" customWidth="1"/>
    <col min="2" max="2" width="12.28515625" customWidth="1"/>
    <col min="3" max="6" width="10.7109375" customWidth="1"/>
  </cols>
  <sheetData>
    <row r="1" spans="1:11" ht="20.100000000000001" customHeight="1" x14ac:dyDescent="0.25">
      <c r="A1" s="4" t="s">
        <v>0</v>
      </c>
      <c r="B1" s="5" t="s">
        <v>70</v>
      </c>
      <c r="C1" s="6"/>
      <c r="D1" s="6"/>
      <c r="E1" s="6"/>
      <c r="F1" s="6"/>
      <c r="G1" s="22" t="s">
        <v>39</v>
      </c>
      <c r="H1" s="22" t="s">
        <v>40</v>
      </c>
      <c r="I1" s="22" t="s">
        <v>43</v>
      </c>
      <c r="J1" s="22" t="s">
        <v>41</v>
      </c>
      <c r="K1" s="22" t="s">
        <v>42</v>
      </c>
    </row>
    <row r="2" spans="1:11" ht="20.100000000000001" customHeight="1" x14ac:dyDescent="0.25">
      <c r="A2" s="4" t="s">
        <v>1</v>
      </c>
      <c r="B2" s="5" t="s">
        <v>64</v>
      </c>
      <c r="C2" s="6"/>
      <c r="D2" s="6"/>
      <c r="E2" s="6"/>
      <c r="F2" s="6"/>
      <c r="G2" s="21"/>
      <c r="H2" s="21"/>
      <c r="I2" s="21"/>
      <c r="J2" s="21"/>
      <c r="K2" s="21"/>
    </row>
    <row r="3" spans="1:11" ht="20.100000000000001" customHeight="1" x14ac:dyDescent="0.25">
      <c r="A3" s="4" t="s">
        <v>10</v>
      </c>
      <c r="B3" s="5">
        <v>5733</v>
      </c>
      <c r="C3" s="6"/>
      <c r="D3" s="6"/>
      <c r="E3" s="6"/>
      <c r="F3" s="6"/>
      <c r="G3" s="21"/>
      <c r="H3" s="21"/>
      <c r="I3" s="21"/>
      <c r="J3" s="21"/>
      <c r="K3" s="21"/>
    </row>
    <row r="4" spans="1:11" ht="20.100000000000001" customHeight="1" x14ac:dyDescent="0.25">
      <c r="A4" s="4" t="s">
        <v>11</v>
      </c>
      <c r="B4" s="5">
        <v>22950</v>
      </c>
      <c r="C4" s="6"/>
      <c r="D4" s="6"/>
      <c r="E4" s="6"/>
      <c r="F4" s="6"/>
      <c r="G4" s="21"/>
      <c r="H4" s="21"/>
      <c r="I4" s="21"/>
      <c r="J4" s="21"/>
      <c r="K4" s="21"/>
    </row>
    <row r="5" spans="1:11" ht="20.100000000000001" customHeight="1" x14ac:dyDescent="0.25">
      <c r="A5" s="4" t="s">
        <v>12</v>
      </c>
      <c r="B5" s="5">
        <v>6173.76</v>
      </c>
      <c r="C5" s="6"/>
      <c r="D5" s="6"/>
      <c r="E5" s="6"/>
      <c r="F5" s="6"/>
      <c r="G5" s="21"/>
      <c r="H5" s="21"/>
      <c r="I5" s="21"/>
      <c r="J5" s="21"/>
      <c r="K5" s="21"/>
    </row>
    <row r="6" spans="1:11" ht="20.100000000000001" customHeight="1" x14ac:dyDescent="0.25">
      <c r="A6" s="4" t="s">
        <v>13</v>
      </c>
      <c r="B6" s="5">
        <v>5733</v>
      </c>
      <c r="C6" s="6"/>
      <c r="D6" s="6"/>
      <c r="E6" s="6"/>
      <c r="F6" s="6"/>
      <c r="G6" s="21"/>
      <c r="H6" s="21"/>
      <c r="I6" s="21"/>
      <c r="J6" s="21"/>
      <c r="K6" s="21"/>
    </row>
    <row r="7" spans="1:11" ht="20.100000000000001" customHeight="1" x14ac:dyDescent="0.25">
      <c r="A7" s="4" t="s">
        <v>8</v>
      </c>
      <c r="B7" s="5"/>
      <c r="C7" s="6"/>
      <c r="D7" s="6"/>
      <c r="E7" s="6"/>
      <c r="F7" s="6"/>
      <c r="G7" s="22">
        <v>6</v>
      </c>
      <c r="H7" s="22">
        <v>2</v>
      </c>
      <c r="I7" s="22">
        <v>0</v>
      </c>
      <c r="J7" s="22">
        <v>0</v>
      </c>
      <c r="K7" s="22">
        <v>0</v>
      </c>
    </row>
    <row r="8" spans="1:11" ht="20.100000000000001" customHeight="1" x14ac:dyDescent="0.25">
      <c r="A8" s="4" t="s">
        <v>9</v>
      </c>
      <c r="B8" s="5"/>
      <c r="C8" s="6"/>
      <c r="D8" s="6"/>
      <c r="E8" s="6"/>
      <c r="F8" s="6"/>
      <c r="G8" s="22">
        <v>152</v>
      </c>
      <c r="H8" s="22">
        <v>152</v>
      </c>
      <c r="I8" s="22">
        <v>0</v>
      </c>
      <c r="J8" s="22">
        <v>0</v>
      </c>
      <c r="K8" s="22">
        <v>0</v>
      </c>
    </row>
    <row r="9" spans="1:11" ht="20.100000000000001" customHeight="1" x14ac:dyDescent="0.25">
      <c r="A9" s="4" t="s">
        <v>7</v>
      </c>
      <c r="B9" s="5">
        <v>1</v>
      </c>
      <c r="C9" s="6"/>
      <c r="D9" s="6"/>
      <c r="E9" s="6"/>
      <c r="F9" s="6"/>
      <c r="G9" s="22"/>
      <c r="H9" s="22"/>
      <c r="I9" s="22"/>
      <c r="J9" s="22"/>
      <c r="K9" s="22"/>
    </row>
    <row r="10" spans="1:11" ht="20.100000000000001" customHeight="1" x14ac:dyDescent="0.25">
      <c r="A10" s="4" t="s">
        <v>14</v>
      </c>
      <c r="B10" s="5"/>
      <c r="C10" s="6"/>
      <c r="D10" s="6"/>
      <c r="E10" s="6"/>
      <c r="F10" s="6"/>
      <c r="G10" s="22">
        <v>188</v>
      </c>
      <c r="H10" s="22">
        <v>189</v>
      </c>
      <c r="I10" s="22">
        <v>0</v>
      </c>
      <c r="J10" s="22">
        <v>0</v>
      </c>
      <c r="K10" s="22">
        <v>0</v>
      </c>
    </row>
    <row r="11" spans="1:11" ht="20.100000000000001" customHeight="1" x14ac:dyDescent="0.25">
      <c r="A11" s="4" t="s">
        <v>44</v>
      </c>
      <c r="B11" s="5">
        <f>G10*G7+H10*H7+I10*I7+J10*J7+K10*K7</f>
        <v>1506</v>
      </c>
      <c r="C11" s="6"/>
      <c r="D11" s="6"/>
      <c r="E11" s="6"/>
      <c r="F11" s="6"/>
      <c r="G11" s="22"/>
      <c r="H11" s="22"/>
      <c r="I11" s="22"/>
      <c r="J11" s="22"/>
      <c r="K11" s="22"/>
    </row>
    <row r="12" spans="1:11" ht="20.100000000000001" customHeight="1" x14ac:dyDescent="0.25">
      <c r="A12" s="4" t="s">
        <v>6</v>
      </c>
      <c r="B12" s="5"/>
      <c r="C12" s="6"/>
      <c r="D12" s="6"/>
      <c r="E12" s="6"/>
      <c r="F12" s="6"/>
      <c r="G12" s="22">
        <v>90</v>
      </c>
      <c r="H12" s="22">
        <v>89.3</v>
      </c>
      <c r="I12" s="22">
        <v>0</v>
      </c>
      <c r="J12" s="22">
        <v>0</v>
      </c>
      <c r="K12" s="22">
        <v>0</v>
      </c>
    </row>
    <row r="13" spans="1:11" ht="20.100000000000001" customHeight="1" x14ac:dyDescent="0.25">
      <c r="A13" s="4" t="s">
        <v>15</v>
      </c>
      <c r="B13" s="7">
        <v>0.77259999999999995</v>
      </c>
      <c r="C13" s="8"/>
      <c r="D13" s="8"/>
      <c r="E13" s="8"/>
      <c r="F13" s="8"/>
      <c r="G13" s="21"/>
      <c r="H13" s="21"/>
      <c r="I13" s="21"/>
      <c r="J13" s="21"/>
      <c r="K13" s="21"/>
    </row>
    <row r="14" spans="1:11" ht="20.100000000000001" customHeight="1" x14ac:dyDescent="0.25">
      <c r="A14" s="4" t="s">
        <v>16</v>
      </c>
      <c r="B14" s="7">
        <v>8.9960000000000005E-3</v>
      </c>
      <c r="C14" s="8"/>
      <c r="D14" s="8"/>
      <c r="E14" s="8"/>
      <c r="F14" s="8"/>
      <c r="G14" s="21"/>
      <c r="H14" s="21"/>
      <c r="I14" s="21"/>
      <c r="J14" s="21"/>
      <c r="K14" s="21"/>
    </row>
    <row r="15" spans="1:11" ht="20.100000000000001" customHeight="1" x14ac:dyDescent="0.25">
      <c r="A15" s="4" t="s">
        <v>17</v>
      </c>
      <c r="B15" s="5">
        <v>13000</v>
      </c>
      <c r="C15" s="6"/>
      <c r="D15" s="6"/>
      <c r="E15" s="6"/>
      <c r="F15" s="6"/>
      <c r="G15" s="21"/>
      <c r="H15" s="21"/>
      <c r="I15" s="21"/>
      <c r="J15" s="21"/>
      <c r="K15" s="21"/>
    </row>
    <row r="16" spans="1:11" ht="20.100000000000001" customHeight="1" x14ac:dyDescent="0.25">
      <c r="A16" s="4" t="s">
        <v>2</v>
      </c>
      <c r="B16" s="9">
        <v>735.24578857421795</v>
      </c>
      <c r="C16" s="10">
        <v>3.49658005870878E-3</v>
      </c>
      <c r="D16" s="10">
        <v>-1.9743700363505899E-7</v>
      </c>
      <c r="E16" s="10">
        <v>6.9170489648551198E-12</v>
      </c>
      <c r="F16" s="10">
        <v>-9.7736498040603298E-17</v>
      </c>
      <c r="G16" s="5"/>
      <c r="H16" s="21"/>
      <c r="I16" s="21"/>
      <c r="J16" s="21"/>
      <c r="K16" s="21"/>
    </row>
    <row r="17" spans="1:13" ht="20.100000000000001" customHeight="1" x14ac:dyDescent="0.25">
      <c r="A17" s="4" t="s">
        <v>4</v>
      </c>
      <c r="B17" s="9">
        <v>671.6328125</v>
      </c>
      <c r="C17" s="10">
        <v>1.0173800401389499E-3</v>
      </c>
      <c r="D17" s="10">
        <v>-1.7997190582264E-7</v>
      </c>
      <c r="E17" s="10">
        <v>2.5132800354765698E-11</v>
      </c>
      <c r="F17" s="10">
        <v>0</v>
      </c>
      <c r="G17" s="21"/>
      <c r="H17" s="21"/>
      <c r="I17" s="21"/>
      <c r="J17" s="21"/>
      <c r="K17" s="21"/>
    </row>
    <row r="18" spans="1:13" ht="20.100000000000001" customHeight="1" x14ac:dyDescent="0.25">
      <c r="A18" s="4" t="s">
        <v>5</v>
      </c>
      <c r="B18" s="5">
        <v>0</v>
      </c>
      <c r="C18" s="6"/>
      <c r="D18" s="6"/>
      <c r="E18" s="6"/>
      <c r="F18" s="6"/>
      <c r="G18" s="21"/>
      <c r="H18" s="21"/>
      <c r="I18" s="21"/>
      <c r="J18" s="21"/>
      <c r="K18" s="21"/>
    </row>
    <row r="19" spans="1:13" ht="20.100000000000001" customHeight="1" x14ac:dyDescent="0.25">
      <c r="A19" s="4" t="s">
        <v>3</v>
      </c>
      <c r="B19" s="5">
        <v>0.8</v>
      </c>
      <c r="C19" s="6"/>
      <c r="D19" s="6"/>
      <c r="E19" s="6"/>
      <c r="F19" s="6"/>
      <c r="G19" s="21"/>
      <c r="H19" s="21"/>
      <c r="I19" s="21"/>
      <c r="J19" s="21"/>
      <c r="K19" s="21"/>
    </row>
    <row r="20" spans="1:13" ht="20.100000000000001" customHeight="1" x14ac:dyDescent="0.25"/>
    <row r="21" spans="1:13" ht="20.100000000000001" customHeight="1" x14ac:dyDescent="0.25"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</row>
    <row r="22" spans="1:13" ht="20.100000000000001" customHeight="1" x14ac:dyDescent="0.25">
      <c r="A22" s="16"/>
      <c r="B22" s="15" t="s">
        <v>50</v>
      </c>
      <c r="C22" s="15" t="s">
        <v>51</v>
      </c>
      <c r="D22" s="15" t="s">
        <v>52</v>
      </c>
      <c r="E22" s="15" t="s">
        <v>53</v>
      </c>
      <c r="F22" s="15" t="s">
        <v>54</v>
      </c>
      <c r="G22" s="15" t="s">
        <v>55</v>
      </c>
      <c r="H22" s="15" t="s">
        <v>56</v>
      </c>
      <c r="I22" s="15" t="s">
        <v>57</v>
      </c>
      <c r="J22" s="15" t="s">
        <v>58</v>
      </c>
      <c r="K22" s="15" t="s">
        <v>59</v>
      </c>
      <c r="L22" s="15" t="s">
        <v>60</v>
      </c>
      <c r="M22" s="15" t="s">
        <v>61</v>
      </c>
    </row>
    <row r="23" spans="1:13" ht="20.100000000000001" customHeight="1" x14ac:dyDescent="0.25">
      <c r="A23" s="16" t="s">
        <v>62</v>
      </c>
      <c r="B23" s="28">
        <v>1701.67032967</v>
      </c>
      <c r="C23" s="28">
        <v>1587.9230769200001</v>
      </c>
      <c r="D23" s="28">
        <v>1420.5384615400001</v>
      </c>
      <c r="E23" s="28">
        <v>966.39560440000002</v>
      </c>
      <c r="F23" s="28">
        <v>707.14285714000005</v>
      </c>
      <c r="G23" s="28">
        <v>593.23076922999996</v>
      </c>
      <c r="H23" s="28">
        <v>483.87912088000002</v>
      </c>
      <c r="I23" s="28">
        <v>398.06593407000003</v>
      </c>
      <c r="J23" s="28">
        <v>413.32967033</v>
      </c>
      <c r="K23" s="28">
        <v>491.34065934</v>
      </c>
      <c r="L23" s="28">
        <v>703.95604395999999</v>
      </c>
      <c r="M23" s="28">
        <v>1203.7582417599999</v>
      </c>
    </row>
    <row r="24" spans="1:13" ht="20.100000000000001" customHeight="1" x14ac:dyDescent="0.25"/>
    <row r="25" spans="1:13" ht="20.100000000000001" customHeight="1" x14ac:dyDescent="0.25"/>
    <row r="26" spans="1:13" ht="20.100000000000001" customHeight="1" x14ac:dyDescent="0.25">
      <c r="F26" t="s">
        <v>63</v>
      </c>
    </row>
    <row r="27" spans="1:13" ht="20.100000000000001" customHeight="1" x14ac:dyDescent="0.25"/>
    <row r="28" spans="1:13" ht="20.100000000000001" customHeight="1" x14ac:dyDescent="0.25"/>
    <row r="29" spans="1:13" ht="20.100000000000001" customHeight="1" x14ac:dyDescent="0.25"/>
    <row r="30" spans="1:13" ht="20.100000000000001" customHeight="1" x14ac:dyDescent="0.25"/>
    <row r="31" spans="1:13" ht="20.100000000000001" customHeight="1" x14ac:dyDescent="0.25"/>
    <row r="32" spans="1:13" ht="20.100000000000001" customHeight="1" x14ac:dyDescent="0.25"/>
    <row r="33" ht="20.100000000000001" customHeight="1" x14ac:dyDescent="0.25"/>
    <row r="34" ht="20.100000000000001" customHeight="1" x14ac:dyDescent="0.25"/>
    <row r="35" ht="20.100000000000001" customHeight="1" x14ac:dyDescent="0.25"/>
    <row r="36" ht="20.100000000000001" customHeight="1" x14ac:dyDescent="0.25"/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19FE6-8C15-4DC2-8B32-C15821B03BEC}">
  <dimension ref="A1:O109"/>
  <sheetViews>
    <sheetView workbookViewId="0">
      <selection activeCell="D4" sqref="D4"/>
    </sheetView>
  </sheetViews>
  <sheetFormatPr defaultRowHeight="15" x14ac:dyDescent="0.25"/>
  <cols>
    <col min="1" max="1" width="21" customWidth="1"/>
    <col min="2" max="2" width="23.140625" customWidth="1"/>
    <col min="3" max="4" width="20.42578125" customWidth="1"/>
    <col min="5" max="5" width="14" customWidth="1"/>
    <col min="15" max="15" width="19.5703125" customWidth="1"/>
  </cols>
  <sheetData>
    <row r="1" spans="1:4" ht="18" x14ac:dyDescent="0.25">
      <c r="A1" s="13" t="s">
        <v>34</v>
      </c>
      <c r="B1" s="2">
        <f>'Dados atemporais'!B16</f>
        <v>735.24578857421795</v>
      </c>
      <c r="C1" s="32">
        <v>745.97</v>
      </c>
      <c r="D1" s="12"/>
    </row>
    <row r="2" spans="1:4" ht="18" x14ac:dyDescent="0.25">
      <c r="A2" s="13" t="s">
        <v>35</v>
      </c>
      <c r="B2" s="1">
        <f>'Dados atemporais'!C16</f>
        <v>3.49658005870878E-3</v>
      </c>
      <c r="C2" s="12">
        <v>1E-3</v>
      </c>
      <c r="D2" s="12"/>
    </row>
    <row r="3" spans="1:4" ht="18" x14ac:dyDescent="0.25">
      <c r="A3" s="13" t="s">
        <v>36</v>
      </c>
      <c r="B3" s="1">
        <f>'Dados atemporais'!D16</f>
        <v>-1.9743700363505899E-7</v>
      </c>
    </row>
    <row r="4" spans="1:4" ht="18" x14ac:dyDescent="0.25">
      <c r="A4" s="13" t="s">
        <v>37</v>
      </c>
      <c r="B4" s="1">
        <f>'Dados atemporais'!E16</f>
        <v>6.9170489648551198E-12</v>
      </c>
    </row>
    <row r="5" spans="1:4" ht="18" x14ac:dyDescent="0.25">
      <c r="A5" s="13" t="s">
        <v>38</v>
      </c>
      <c r="B5" s="1">
        <f>'Dados atemporais'!F16</f>
        <v>-9.7736498040603298E-17</v>
      </c>
    </row>
    <row r="6" spans="1:4" x14ac:dyDescent="0.25">
      <c r="A6" s="13" t="s">
        <v>31</v>
      </c>
      <c r="B6" s="23">
        <f>AVERAGE(D9:D109)</f>
        <v>1.7965474294993435E-2</v>
      </c>
    </row>
    <row r="7" spans="1:4" x14ac:dyDescent="0.25">
      <c r="A7" s="13"/>
      <c r="B7" s="14"/>
    </row>
    <row r="8" spans="1:4" x14ac:dyDescent="0.25">
      <c r="A8" s="15" t="s">
        <v>25</v>
      </c>
      <c r="B8" s="16" t="s">
        <v>26</v>
      </c>
      <c r="C8" s="16" t="s">
        <v>27</v>
      </c>
      <c r="D8" s="27" t="s">
        <v>46</v>
      </c>
    </row>
    <row r="9" spans="1:4" x14ac:dyDescent="0.25">
      <c r="A9" s="17">
        <f>'Dados atemporais'!B6</f>
        <v>5733</v>
      </c>
      <c r="B9" s="17">
        <f>B$1+B$2*A9+B$3*A9^2+B$4*A9^3+B$5*A9^4</f>
        <v>750.0002491553463</v>
      </c>
      <c r="C9" s="42">
        <f>$C$1+B9*$C$2</f>
        <v>746.72000024915542</v>
      </c>
      <c r="D9" s="43">
        <f>(ABS(B9-C9)/B9)</f>
        <v>4.3736637552922262E-3</v>
      </c>
    </row>
    <row r="10" spans="1:4" x14ac:dyDescent="0.25">
      <c r="A10" s="17">
        <f>A9+('Dados atemporais'!B$4-'Dados atemporais'!B$3)/100</f>
        <v>5905.17</v>
      </c>
      <c r="B10" s="17">
        <f t="shared" ref="B10:B73" si="0">B$1+B$2*A10+B$3*A10^2+B$4*A10^3+B$5*A10^4</f>
        <v>750.31436393375657</v>
      </c>
      <c r="C10" s="42">
        <f t="shared" ref="C10:C73" si="1">$C$1+B10*$C$2</f>
        <v>746.72031436393377</v>
      </c>
      <c r="D10" s="43">
        <f t="shared" ref="D10:D73" si="2">(ABS(B10-C10)/B10)</f>
        <v>4.7900583309905959E-3</v>
      </c>
    </row>
    <row r="11" spans="1:4" x14ac:dyDescent="0.25">
      <c r="A11" s="17">
        <f>A10+('Dados atemporais'!B$4-'Dados atemporais'!B$3)/100</f>
        <v>6077.34</v>
      </c>
      <c r="B11" s="17">
        <f t="shared" si="0"/>
        <v>750.62282589245365</v>
      </c>
      <c r="C11" s="42">
        <f t="shared" si="1"/>
        <v>746.72062282589252</v>
      </c>
      <c r="D11" s="43">
        <f t="shared" si="2"/>
        <v>5.1986203083041081E-3</v>
      </c>
    </row>
    <row r="12" spans="1:4" x14ac:dyDescent="0.25">
      <c r="A12" s="17">
        <f>A11+('Dados atemporais'!B$4-'Dados atemporais'!B$3)/100</f>
        <v>6249.51</v>
      </c>
      <c r="B12" s="17">
        <f t="shared" si="0"/>
        <v>750.9257751175312</v>
      </c>
      <c r="C12" s="42">
        <f t="shared" si="1"/>
        <v>746.72092577511751</v>
      </c>
      <c r="D12" s="43">
        <f t="shared" si="2"/>
        <v>5.5995538863419262E-3</v>
      </c>
    </row>
    <row r="13" spans="1:4" x14ac:dyDescent="0.25">
      <c r="A13" s="17">
        <f>A12+('Dados atemporais'!B$4-'Dados atemporais'!B$3)/100</f>
        <v>6421.68</v>
      </c>
      <c r="B13" s="17">
        <f t="shared" si="0"/>
        <v>751.22334963398907</v>
      </c>
      <c r="C13" s="42">
        <f t="shared" si="1"/>
        <v>746.72122334963399</v>
      </c>
      <c r="D13" s="43">
        <f t="shared" si="2"/>
        <v>5.9930595694990194E-3</v>
      </c>
    </row>
    <row r="14" spans="1:4" x14ac:dyDescent="0.25">
      <c r="A14" s="17">
        <f>A13+('Dados atemporais'!B$4-'Dados atemporais'!B$3)/100</f>
        <v>6593.85</v>
      </c>
      <c r="B14" s="17">
        <f t="shared" si="0"/>
        <v>751.51568540573135</v>
      </c>
      <c r="C14" s="42">
        <f t="shared" si="1"/>
        <v>746.72151568540573</v>
      </c>
      <c r="D14" s="43">
        <f t="shared" si="2"/>
        <v>6.3793342087561577E-3</v>
      </c>
    </row>
    <row r="15" spans="1:4" x14ac:dyDescent="0.25">
      <c r="A15" s="17">
        <f>A14+('Dados atemporais'!B$4-'Dados atemporais'!B$3)/100</f>
        <v>6766.02</v>
      </c>
      <c r="B15" s="17">
        <f t="shared" si="0"/>
        <v>751.80291633556874</v>
      </c>
      <c r="C15" s="42">
        <f t="shared" si="1"/>
        <v>746.72180291633561</v>
      </c>
      <c r="D15" s="43">
        <f t="shared" si="2"/>
        <v>6.7585710414631702E-3</v>
      </c>
    </row>
    <row r="16" spans="1:4" x14ac:dyDescent="0.25">
      <c r="A16" s="17">
        <f>A15+('Dados atemporais'!B$4-'Dados atemporais'!B$3)/100</f>
        <v>6938.1900000000005</v>
      </c>
      <c r="B16" s="17">
        <f t="shared" si="0"/>
        <v>752.0851742652161</v>
      </c>
      <c r="C16" s="42">
        <f t="shared" si="1"/>
        <v>746.7220851742652</v>
      </c>
      <c r="D16" s="43">
        <f t="shared" si="2"/>
        <v>7.1309597296484511E-3</v>
      </c>
    </row>
    <row r="17" spans="1:15" x14ac:dyDescent="0.25">
      <c r="A17" s="17">
        <f>A16+('Dados atemporais'!B$4-'Dados atemporais'!B$3)/100</f>
        <v>7110.3600000000006</v>
      </c>
      <c r="B17" s="17">
        <f t="shared" si="0"/>
        <v>752.3625889752949</v>
      </c>
      <c r="C17" s="42">
        <f t="shared" si="1"/>
        <v>746.72236258897533</v>
      </c>
      <c r="D17" s="43">
        <f t="shared" si="2"/>
        <v>7.4966863969159626E-3</v>
      </c>
    </row>
    <row r="18" spans="1:15" x14ac:dyDescent="0.25">
      <c r="A18" s="17">
        <f>A17+('Dados atemporais'!B$4-'Dados atemporais'!B$3)/100</f>
        <v>7282.5300000000007</v>
      </c>
      <c r="B18" s="17">
        <f t="shared" si="0"/>
        <v>752.63528818533052</v>
      </c>
      <c r="C18" s="42">
        <f t="shared" si="1"/>
        <v>746.7226352881853</v>
      </c>
      <c r="D18" s="43">
        <f t="shared" si="2"/>
        <v>7.8559336639677686E-3</v>
      </c>
    </row>
    <row r="19" spans="1:15" x14ac:dyDescent="0.25">
      <c r="A19" s="17">
        <f>A18+('Dados atemporais'!B$4-'Dados atemporais'!B$3)/100</f>
        <v>7454.7000000000007</v>
      </c>
      <c r="B19" s="17">
        <f t="shared" si="0"/>
        <v>752.90339755375521</v>
      </c>
      <c r="C19" s="42">
        <f t="shared" si="1"/>
        <v>746.72290339755375</v>
      </c>
      <c r="D19" s="43">
        <f t="shared" si="2"/>
        <v>8.2088806828105616E-3</v>
      </c>
    </row>
    <row r="20" spans="1:15" x14ac:dyDescent="0.25">
      <c r="A20" s="17">
        <f>A19+('Dados atemporais'!B$4-'Dados atemporais'!B$3)/100</f>
        <v>7626.8700000000008</v>
      </c>
      <c r="B20" s="17">
        <f t="shared" si="0"/>
        <v>753.16704067790533</v>
      </c>
      <c r="C20" s="42">
        <f t="shared" si="1"/>
        <v>746.72316704067794</v>
      </c>
      <c r="D20" s="43">
        <f t="shared" si="2"/>
        <v>8.5557031696812443E-3</v>
      </c>
    </row>
    <row r="21" spans="1:15" x14ac:dyDescent="0.25">
      <c r="A21" s="17">
        <f>A20+('Dados atemporais'!B$4-'Dados atemporais'!B$3)/100</f>
        <v>7799.0400000000009</v>
      </c>
      <c r="B21" s="17">
        <f t="shared" si="0"/>
        <v>753.42633909402343</v>
      </c>
      <c r="C21" s="42">
        <f t="shared" si="1"/>
        <v>746.72342633909409</v>
      </c>
      <c r="D21" s="43">
        <f t="shared" si="2"/>
        <v>8.89657343674689E-3</v>
      </c>
    </row>
    <row r="22" spans="1:15" x14ac:dyDescent="0.25">
      <c r="A22" s="17">
        <f>A21+('Dados atemporais'!B$4-'Dados atemporais'!B$3)/100</f>
        <v>7971.2100000000009</v>
      </c>
      <c r="B22" s="17">
        <f t="shared" si="0"/>
        <v>753.68141227725698</v>
      </c>
      <c r="C22" s="42">
        <f t="shared" si="1"/>
        <v>746.7236814122773</v>
      </c>
      <c r="D22" s="43">
        <f t="shared" si="2"/>
        <v>9.2316604226138702E-3</v>
      </c>
    </row>
    <row r="23" spans="1:15" x14ac:dyDescent="0.25">
      <c r="A23" s="17">
        <f>A22+('Dados atemporais'!B$4-'Dados atemporais'!B$3)/100</f>
        <v>8143.380000000001</v>
      </c>
      <c r="B23" s="17">
        <f t="shared" si="0"/>
        <v>753.93237764165906</v>
      </c>
      <c r="C23" s="42">
        <f t="shared" si="1"/>
        <v>746.72393237764163</v>
      </c>
      <c r="D23" s="43">
        <f t="shared" si="2"/>
        <v>9.5611297216944453E-3</v>
      </c>
    </row>
    <row r="24" spans="1:15" x14ac:dyDescent="0.25">
      <c r="A24" s="17">
        <f>A23+('Dados atemporais'!B$4-'Dados atemporais'!B$3)/100</f>
        <v>8315.5500000000011</v>
      </c>
      <c r="B24" s="17">
        <f t="shared" si="0"/>
        <v>754.17935054018767</v>
      </c>
      <c r="C24" s="42">
        <f t="shared" si="1"/>
        <v>746.72417935054023</v>
      </c>
      <c r="D24" s="43">
        <f t="shared" si="2"/>
        <v>9.8851436124677925E-3</v>
      </c>
    </row>
    <row r="25" spans="1:15" x14ac:dyDescent="0.25">
      <c r="A25" s="17">
        <f>A24+('Dados atemporais'!B$4-'Dados atemporais'!B$3)/100</f>
        <v>8487.7200000000012</v>
      </c>
      <c r="B25" s="17">
        <f t="shared" si="0"/>
        <v>754.42244426470711</v>
      </c>
      <c r="C25" s="42">
        <f t="shared" si="1"/>
        <v>746.72442244426475</v>
      </c>
      <c r="D25" s="43">
        <f t="shared" si="2"/>
        <v>1.0203861084680733E-2</v>
      </c>
    </row>
    <row r="26" spans="1:15" x14ac:dyDescent="0.25">
      <c r="A26" s="17">
        <f>A25+('Dados atemporais'!B$4-'Dados atemporais'!B$3)/100</f>
        <v>8659.8900000000012</v>
      </c>
      <c r="B26" s="17">
        <f t="shared" si="0"/>
        <v>754.6617700459858</v>
      </c>
      <c r="C26" s="42">
        <f t="shared" si="1"/>
        <v>746.72466177004605</v>
      </c>
      <c r="D26" s="43">
        <f t="shared" si="2"/>
        <v>1.051743786551702E-2</v>
      </c>
    </row>
    <row r="27" spans="1:15" x14ac:dyDescent="0.25">
      <c r="A27" s="17">
        <f>A26+('Dados atemporais'!B$4-'Dados atemporais'!B$3)/100</f>
        <v>8832.0600000000013</v>
      </c>
      <c r="B27" s="17">
        <f t="shared" si="0"/>
        <v>754.89743705369881</v>
      </c>
      <c r="C27" s="42">
        <f t="shared" si="1"/>
        <v>746.72489743705376</v>
      </c>
      <c r="D27" s="43">
        <f t="shared" si="2"/>
        <v>1.082602644478671E-2</v>
      </c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</row>
    <row r="28" spans="1:15" x14ac:dyDescent="0.25">
      <c r="A28" s="17">
        <f>A27+('Dados atemporais'!B$4-'Dados atemporais'!B$3)/100</f>
        <v>9004.2300000000014</v>
      </c>
      <c r="B28" s="17">
        <f t="shared" si="0"/>
        <v>755.12955239642531</v>
      </c>
      <c r="C28" s="42">
        <f t="shared" si="1"/>
        <v>746.72512955239642</v>
      </c>
      <c r="D28" s="43">
        <f t="shared" si="2"/>
        <v>1.1129776099157038E-2</v>
      </c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</row>
    <row r="29" spans="1:15" ht="15" customHeight="1" x14ac:dyDescent="0.25">
      <c r="A29" s="17">
        <f>A28+('Dados atemporais'!B$4-'Dados atemporais'!B$3)/100</f>
        <v>9176.4000000000015</v>
      </c>
      <c r="B29" s="17">
        <f t="shared" si="0"/>
        <v>755.35822112165079</v>
      </c>
      <c r="C29" s="42">
        <f t="shared" si="1"/>
        <v>746.72535822112172</v>
      </c>
      <c r="D29" s="43">
        <f t="shared" si="2"/>
        <v>1.1428832915474068E-2</v>
      </c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</row>
    <row r="30" spans="1:15" ht="15" customHeight="1" x14ac:dyDescent="0.25">
      <c r="A30" s="17">
        <f>A29+('Dados atemporais'!B$4-'Dados atemporais'!B$3)/100</f>
        <v>9348.5700000000015</v>
      </c>
      <c r="B30" s="17">
        <f t="shared" si="0"/>
        <v>755.58354621576552</v>
      </c>
      <c r="C30" s="42">
        <f t="shared" si="1"/>
        <v>746.72558354621583</v>
      </c>
      <c r="D30" s="43">
        <f t="shared" si="2"/>
        <v>1.1723339813199425E-2</v>
      </c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</row>
    <row r="31" spans="1:15" ht="15" customHeight="1" x14ac:dyDescent="0.25">
      <c r="A31" s="17">
        <f>A30+('Dados atemporais'!B$4-'Dados atemporais'!B$3)/100</f>
        <v>9520.7400000000016</v>
      </c>
      <c r="B31" s="17">
        <f t="shared" si="0"/>
        <v>755.80562860406576</v>
      </c>
      <c r="C31" s="42">
        <f t="shared" si="1"/>
        <v>746.72580562860412</v>
      </c>
      <c r="D31" s="43">
        <f t="shared" si="2"/>
        <v>1.2013436566001243E-2</v>
      </c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</row>
    <row r="32" spans="1:15" x14ac:dyDescent="0.25">
      <c r="A32" s="17">
        <f>A31+('Dados atemporais'!B$4-'Dados atemporais'!B$3)/100</f>
        <v>9692.9100000000017</v>
      </c>
      <c r="B32" s="17">
        <f t="shared" si="0"/>
        <v>756.02456715075232</v>
      </c>
      <c r="C32" s="42">
        <f t="shared" si="1"/>
        <v>746.72602456715083</v>
      </c>
      <c r="D32" s="43">
        <f t="shared" si="2"/>
        <v>1.2299259822528157E-2</v>
      </c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</row>
    <row r="33" spans="1:15" x14ac:dyDescent="0.25">
      <c r="A33" s="17">
        <f>A32+('Dados atemporais'!B$4-'Dados atemporais'!B$3)/100</f>
        <v>9865.0800000000017</v>
      </c>
      <c r="B33" s="17">
        <f t="shared" si="0"/>
        <v>756.24045865893197</v>
      </c>
      <c r="C33" s="42">
        <f t="shared" si="1"/>
        <v>746.72624045865894</v>
      </c>
      <c r="D33" s="43">
        <f t="shared" si="2"/>
        <v>1.2580943126403123E-2</v>
      </c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</row>
    <row r="34" spans="1:15" x14ac:dyDescent="0.25">
      <c r="A34" s="17">
        <f>A33+('Dados atemporais'!B$4-'Dados atemporais'!B$3)/100</f>
        <v>10037.250000000002</v>
      </c>
      <c r="B34" s="17">
        <f t="shared" si="0"/>
        <v>756.45339787061653</v>
      </c>
      <c r="C34" s="42">
        <f t="shared" si="1"/>
        <v>746.72645339787061</v>
      </c>
      <c r="D34" s="43">
        <f t="shared" si="2"/>
        <v>1.2858616935460716E-2</v>
      </c>
    </row>
    <row r="35" spans="1:15" x14ac:dyDescent="0.25">
      <c r="A35" s="17">
        <f>A34+('Dados atemporais'!B$4-'Dados atemporais'!B$3)/100</f>
        <v>10209.420000000002</v>
      </c>
      <c r="B35" s="17">
        <f t="shared" si="0"/>
        <v>756.66347746672363</v>
      </c>
      <c r="C35" s="42">
        <f t="shared" si="1"/>
        <v>746.72666347746679</v>
      </c>
      <c r="D35" s="43">
        <f t="shared" si="2"/>
        <v>1.3132408640264848E-2</v>
      </c>
    </row>
    <row r="36" spans="1:15" x14ac:dyDescent="0.25">
      <c r="A36" s="17">
        <f>A35+('Dados atemporais'!B$4-'Dados atemporais'!B$3)/100</f>
        <v>10381.590000000002</v>
      </c>
      <c r="B36" s="17">
        <f t="shared" si="0"/>
        <v>756.87078806707564</v>
      </c>
      <c r="C36" s="42">
        <f t="shared" si="1"/>
        <v>746.72687078806712</v>
      </c>
      <c r="D36" s="43">
        <f t="shared" si="2"/>
        <v>1.3402442581929245E-2</v>
      </c>
    </row>
    <row r="37" spans="1:15" x14ac:dyDescent="0.25">
      <c r="A37" s="17">
        <f>A36+('Dados atemporais'!B$4-'Dados atemporais'!B$3)/100</f>
        <v>10553.760000000002</v>
      </c>
      <c r="B37" s="17">
        <f t="shared" si="0"/>
        <v>757.07541823040071</v>
      </c>
      <c r="C37" s="42">
        <f t="shared" si="1"/>
        <v>746.72707541823047</v>
      </c>
      <c r="D37" s="43">
        <f t="shared" si="2"/>
        <v>1.3668840069274227E-2</v>
      </c>
    </row>
    <row r="38" spans="1:15" x14ac:dyDescent="0.25">
      <c r="A38" s="17">
        <f>A37+('Dados atemporais'!B$4-'Dados atemporais'!B$3)/100</f>
        <v>10725.930000000002</v>
      </c>
      <c r="B38" s="17">
        <f t="shared" si="0"/>
        <v>757.27745445433231</v>
      </c>
      <c r="C38" s="42">
        <f t="shared" si="1"/>
        <v>746.72727745445434</v>
      </c>
      <c r="D38" s="43">
        <f t="shared" si="2"/>
        <v>1.3931719395343765E-2</v>
      </c>
    </row>
    <row r="39" spans="1:15" x14ac:dyDescent="0.25">
      <c r="A39" s="17">
        <f>A38+('Dados atemporais'!B$4-'Dados atemporais'!B$3)/100</f>
        <v>10898.100000000002</v>
      </c>
      <c r="B39" s="17">
        <f t="shared" si="0"/>
        <v>757.47698117540904</v>
      </c>
      <c r="C39" s="42">
        <f t="shared" si="1"/>
        <v>746.72747698117541</v>
      </c>
      <c r="D39" s="43">
        <f t="shared" si="2"/>
        <v>1.4191195853309184E-2</v>
      </c>
    </row>
    <row r="40" spans="1:15" x14ac:dyDescent="0.25">
      <c r="A40" s="17">
        <f>A39+('Dados atemporais'!B$4-'Dados atemporais'!B$3)/100</f>
        <v>11070.270000000002</v>
      </c>
      <c r="B40" s="17">
        <f t="shared" si="0"/>
        <v>757.67408076907532</v>
      </c>
      <c r="C40" s="42">
        <f t="shared" si="1"/>
        <v>746.72767408076913</v>
      </c>
      <c r="D40" s="43">
        <f t="shared" si="2"/>
        <v>1.4447381751788392E-2</v>
      </c>
    </row>
    <row r="41" spans="1:15" x14ac:dyDescent="0.25">
      <c r="A41" s="17">
        <f>A40+('Dados atemporais'!B$4-'Dados atemporais'!B$3)/100</f>
        <v>11242.440000000002</v>
      </c>
      <c r="B41" s="17">
        <f t="shared" si="0"/>
        <v>757.86883354968006</v>
      </c>
      <c r="C41" s="42">
        <f t="shared" si="1"/>
        <v>746.72786883354968</v>
      </c>
      <c r="D41" s="43">
        <f t="shared" si="2"/>
        <v>1.470038642959985E-2</v>
      </c>
    </row>
    <row r="42" spans="1:15" x14ac:dyDescent="0.25">
      <c r="A42" s="17">
        <f>A41+('Dados atemporais'!B$4-'Dados atemporais'!B$3)/100</f>
        <v>11414.610000000002</v>
      </c>
      <c r="B42" s="17">
        <f t="shared" si="0"/>
        <v>758.06131777047858</v>
      </c>
      <c r="C42" s="42">
        <f t="shared" si="1"/>
        <v>746.72806131777054</v>
      </c>
      <c r="D42" s="43">
        <f t="shared" si="2"/>
        <v>1.495031626998208E-2</v>
      </c>
    </row>
    <row r="43" spans="1:15" x14ac:dyDescent="0.25">
      <c r="A43" s="17">
        <f>A42+('Dados atemporais'!B$4-'Dados atemporais'!B$3)/100</f>
        <v>11586.780000000002</v>
      </c>
      <c r="B43" s="17">
        <f t="shared" si="0"/>
        <v>758.251609623631</v>
      </c>
      <c r="C43" s="42">
        <f t="shared" si="1"/>
        <v>746.72825160962361</v>
      </c>
      <c r="D43" s="43">
        <f t="shared" si="2"/>
        <v>1.5197274714295916E-2</v>
      </c>
    </row>
    <row r="44" spans="1:15" x14ac:dyDescent="0.25">
      <c r="A44" s="17">
        <f>A43+('Dados atemporais'!B$4-'Dados atemporais'!B$3)/100</f>
        <v>11758.950000000003</v>
      </c>
      <c r="B44" s="17">
        <f t="shared" si="0"/>
        <v>758.43978324020304</v>
      </c>
      <c r="C44" s="42">
        <f t="shared" si="1"/>
        <v>746.72843978324022</v>
      </c>
      <c r="D44" s="43">
        <f t="shared" si="2"/>
        <v>1.5441362275235185E-2</v>
      </c>
    </row>
    <row r="45" spans="1:15" x14ac:dyDescent="0.25">
      <c r="A45" s="17">
        <f>A44+('Dados atemporais'!B$4-'Dados atemporais'!B$3)/100</f>
        <v>11931.120000000003</v>
      </c>
      <c r="B45" s="17">
        <f t="shared" si="0"/>
        <v>758.62591069016503</v>
      </c>
      <c r="C45" s="42">
        <f t="shared" si="1"/>
        <v>746.7286259106902</v>
      </c>
      <c r="D45" s="43">
        <f t="shared" si="2"/>
        <v>1.5682676549567356E-2</v>
      </c>
    </row>
    <row r="46" spans="1:15" x14ac:dyDescent="0.25">
      <c r="A46" s="17">
        <f>A45+('Dados atemporais'!B$4-'Dados atemporais'!B$3)/100</f>
        <v>12103.290000000003</v>
      </c>
      <c r="B46" s="17">
        <f t="shared" si="0"/>
        <v>758.81006198239402</v>
      </c>
      <c r="C46" s="42">
        <f t="shared" si="1"/>
        <v>746.72881006198247</v>
      </c>
      <c r="D46" s="43">
        <f t="shared" si="2"/>
        <v>1.5921312230427247E-2</v>
      </c>
    </row>
    <row r="47" spans="1:15" x14ac:dyDescent="0.25">
      <c r="A47" s="17">
        <f>A46+('Dados atemporais'!B$4-'Dados atemporais'!B$3)/100</f>
        <v>12275.460000000003</v>
      </c>
      <c r="B47" s="17">
        <f t="shared" si="0"/>
        <v>758.9923050646712</v>
      </c>
      <c r="C47" s="42">
        <f t="shared" si="1"/>
        <v>746.72899230506471</v>
      </c>
      <c r="D47" s="43">
        <f t="shared" si="2"/>
        <v>1.6157361119177059E-2</v>
      </c>
    </row>
    <row r="48" spans="1:15" x14ac:dyDescent="0.25">
      <c r="A48" s="17">
        <f>A47+('Dados atemporais'!B$4-'Dados atemporais'!B$3)/100</f>
        <v>12447.630000000003</v>
      </c>
      <c r="B48" s="17">
        <f t="shared" si="0"/>
        <v>759.17270582368383</v>
      </c>
      <c r="C48" s="42">
        <f t="shared" si="1"/>
        <v>746.72917270582366</v>
      </c>
      <c r="D48" s="43">
        <f t="shared" si="2"/>
        <v>1.6390912136862508E-2</v>
      </c>
    </row>
    <row r="49" spans="1:4" x14ac:dyDescent="0.25">
      <c r="A49" s="17">
        <f>A48+('Dados atemporais'!B$4-'Dados atemporais'!B$3)/100</f>
        <v>12619.800000000003</v>
      </c>
      <c r="B49" s="17">
        <f t="shared" si="0"/>
        <v>759.35132808502397</v>
      </c>
      <c r="C49" s="42">
        <f t="shared" si="1"/>
        <v>746.72935132808504</v>
      </c>
      <c r="D49" s="43">
        <f t="shared" si="2"/>
        <v>1.6622051335275532E-2</v>
      </c>
    </row>
    <row r="50" spans="1:4" x14ac:dyDescent="0.25">
      <c r="A50" s="17">
        <f>A49+('Dados atemporais'!B$4-'Dados atemporais'!B$3)/100</f>
        <v>12791.970000000003</v>
      </c>
      <c r="B50" s="17">
        <f t="shared" si="0"/>
        <v>759.52823361318974</v>
      </c>
      <c r="C50" s="42">
        <f t="shared" si="1"/>
        <v>746.72952823361322</v>
      </c>
      <c r="D50" s="43">
        <f t="shared" si="2"/>
        <v>1.6850861907649117E-2</v>
      </c>
    </row>
    <row r="51" spans="1:4" x14ac:dyDescent="0.25">
      <c r="A51" s="17">
        <f>A50+('Dados atemporais'!B$4-'Dados atemporais'!B$3)/100</f>
        <v>12964.140000000003</v>
      </c>
      <c r="B51" s="17">
        <f t="shared" si="0"/>
        <v>759.70348211158398</v>
      </c>
      <c r="C51" s="42">
        <f t="shared" si="1"/>
        <v>746.72970348211163</v>
      </c>
      <c r="D51" s="43">
        <f t="shared" si="2"/>
        <v>1.7077424198993971E-2</v>
      </c>
    </row>
    <row r="52" spans="1:4" x14ac:dyDescent="0.25">
      <c r="A52" s="17">
        <f>A51+('Dados atemporais'!B$4-'Dados atemporais'!B$3)/100</f>
        <v>13136.310000000003</v>
      </c>
      <c r="B52" s="17">
        <f t="shared" si="0"/>
        <v>759.87713122251523</v>
      </c>
      <c r="C52" s="42">
        <f t="shared" si="1"/>
        <v>746.72987713122257</v>
      </c>
      <c r="D52" s="43">
        <f t="shared" si="2"/>
        <v>1.7301815716102592E-2</v>
      </c>
    </row>
    <row r="53" spans="1:4" x14ac:dyDescent="0.25">
      <c r="A53" s="17">
        <f>A52+('Dados atemporais'!B$4-'Dados atemporais'!B$3)/100</f>
        <v>13308.480000000003</v>
      </c>
      <c r="B53" s="17">
        <f t="shared" si="0"/>
        <v>760.04923652719731</v>
      </c>
      <c r="C53" s="42">
        <f t="shared" si="1"/>
        <v>746.73004923652718</v>
      </c>
      <c r="D53" s="43">
        <f t="shared" si="2"/>
        <v>1.7524111137230937E-2</v>
      </c>
    </row>
    <row r="54" spans="1:4" x14ac:dyDescent="0.25">
      <c r="A54" s="17">
        <f>A53+('Dados atemporais'!B$4-'Dados atemporais'!B$3)/100</f>
        <v>13480.650000000003</v>
      </c>
      <c r="B54" s="17">
        <f t="shared" si="0"/>
        <v>760.21985154574941</v>
      </c>
      <c r="C54" s="42">
        <f t="shared" si="1"/>
        <v>746.73021985154583</v>
      </c>
      <c r="D54" s="43">
        <f t="shared" si="2"/>
        <v>1.7744382321476099E-2</v>
      </c>
    </row>
    <row r="55" spans="1:4" x14ac:dyDescent="0.25">
      <c r="A55" s="17">
        <f>A54+('Dados atemporais'!B$4-'Dados atemporais'!B$3)/100</f>
        <v>13652.820000000003</v>
      </c>
      <c r="B55" s="17">
        <f t="shared" si="0"/>
        <v>760.38902773719622</v>
      </c>
      <c r="C55" s="42">
        <f t="shared" si="1"/>
        <v>746.73038902773726</v>
      </c>
      <c r="D55" s="43">
        <f t="shared" si="2"/>
        <v>1.796269831786634E-2</v>
      </c>
    </row>
    <row r="56" spans="1:4" x14ac:dyDescent="0.25">
      <c r="A56" s="17">
        <f>A55+('Dados atemporais'!B$4-'Dados atemporais'!B$3)/100</f>
        <v>13824.990000000003</v>
      </c>
      <c r="B56" s="17">
        <f t="shared" si="0"/>
        <v>760.55681449946746</v>
      </c>
      <c r="C56" s="42">
        <f t="shared" si="1"/>
        <v>746.73055681449955</v>
      </c>
      <c r="D56" s="43">
        <f t="shared" si="2"/>
        <v>1.8179125374173603E-2</v>
      </c>
    </row>
    <row r="57" spans="1:4" x14ac:dyDescent="0.25">
      <c r="A57" s="17">
        <f>A56+('Dados atemporais'!B$4-'Dados atemporais'!B$3)/100</f>
        <v>13997.160000000003</v>
      </c>
      <c r="B57" s="17">
        <f t="shared" si="0"/>
        <v>760.72325916939837</v>
      </c>
      <c r="C57" s="42">
        <f t="shared" si="1"/>
        <v>746.73072325916939</v>
      </c>
      <c r="D57" s="43">
        <f t="shared" si="2"/>
        <v>1.8393726945468765E-2</v>
      </c>
    </row>
    <row r="58" spans="1:4" x14ac:dyDescent="0.25">
      <c r="A58" s="17">
        <f>A57+('Dados atemporais'!B$4-'Dados atemporais'!B$3)/100</f>
        <v>14169.330000000004</v>
      </c>
      <c r="B58" s="17">
        <f t="shared" si="0"/>
        <v>760.88840702272967</v>
      </c>
      <c r="C58" s="42">
        <f t="shared" si="1"/>
        <v>746.7308884070228</v>
      </c>
      <c r="D58" s="43">
        <f t="shared" si="2"/>
        <v>1.8606563702427314E-2</v>
      </c>
    </row>
    <row r="59" spans="1:4" x14ac:dyDescent="0.25">
      <c r="A59" s="17">
        <f>A58+('Dados atemporais'!B$4-'Dados atemporais'!B$3)/100</f>
        <v>14341.500000000004</v>
      </c>
      <c r="B59" s="17">
        <f t="shared" si="0"/>
        <v>761.05230127410744</v>
      </c>
      <c r="C59" s="42">
        <f t="shared" si="1"/>
        <v>746.73105230127419</v>
      </c>
      <c r="D59" s="43">
        <f t="shared" si="2"/>
        <v>1.8817693539402592E-2</v>
      </c>
    </row>
    <row r="60" spans="1:4" x14ac:dyDescent="0.25">
      <c r="A60" s="17">
        <f>A59+('Dados atemporais'!B$4-'Dados atemporais'!B$3)/100</f>
        <v>14513.670000000004</v>
      </c>
      <c r="B60" s="17">
        <f t="shared" si="0"/>
        <v>761.21498307708305</v>
      </c>
      <c r="C60" s="42">
        <f t="shared" si="1"/>
        <v>746.73121498307717</v>
      </c>
      <c r="D60" s="43">
        <f t="shared" si="2"/>
        <v>1.9027171582274557E-2</v>
      </c>
    </row>
    <row r="61" spans="1:4" x14ac:dyDescent="0.25">
      <c r="A61" s="17">
        <f>A60+('Dados atemporais'!B$4-'Dados atemporais'!B$3)/100</f>
        <v>14685.840000000004</v>
      </c>
      <c r="B61" s="17">
        <f t="shared" si="0"/>
        <v>761.37649152411302</v>
      </c>
      <c r="C61" s="42">
        <f t="shared" si="1"/>
        <v>746.73137649152409</v>
      </c>
      <c r="D61" s="43">
        <f t="shared" si="2"/>
        <v>1.9235050196089641E-2</v>
      </c>
    </row>
    <row r="62" spans="1:4" x14ac:dyDescent="0.25">
      <c r="A62" s="17">
        <f>A61+('Dados atemporais'!B$4-'Dados atemporais'!B$3)/100</f>
        <v>14858.010000000004</v>
      </c>
      <c r="B62" s="17">
        <f t="shared" si="0"/>
        <v>761.53686364655948</v>
      </c>
      <c r="C62" s="42">
        <f t="shared" si="1"/>
        <v>746.73153686364662</v>
      </c>
      <c r="D62" s="43">
        <f t="shared" si="2"/>
        <v>1.9441378992500393E-2</v>
      </c>
    </row>
    <row r="63" spans="1:4" x14ac:dyDescent="0.25">
      <c r="A63" s="17">
        <f>A62+('Dados atemporais'!B$4-'Dados atemporais'!B$3)/100</f>
        <v>15030.180000000004</v>
      </c>
      <c r="B63" s="17">
        <f t="shared" si="0"/>
        <v>761.69613441469005</v>
      </c>
      <c r="C63" s="42">
        <f t="shared" si="1"/>
        <v>746.73169613441473</v>
      </c>
      <c r="D63" s="43">
        <f t="shared" si="2"/>
        <v>1.9646204837017369E-2</v>
      </c>
    </row>
    <row r="64" spans="1:4" x14ac:dyDescent="0.25">
      <c r="A64" s="17">
        <f>A63+('Dados atemporais'!B$4-'Dados atemporais'!B$3)/100</f>
        <v>15202.350000000004</v>
      </c>
      <c r="B64" s="17">
        <f t="shared" si="0"/>
        <v>761.8543367376775</v>
      </c>
      <c r="C64" s="42">
        <f t="shared" si="1"/>
        <v>746.73185433673768</v>
      </c>
      <c r="D64" s="43">
        <f t="shared" si="2"/>
        <v>1.9849571856078843E-2</v>
      </c>
    </row>
    <row r="65" spans="1:4" x14ac:dyDescent="0.25">
      <c r="A65" s="17">
        <f>A64+('Dados atemporais'!B$4-'Dados atemporais'!B$3)/100</f>
        <v>15374.520000000004</v>
      </c>
      <c r="B65" s="17">
        <f t="shared" si="0"/>
        <v>762.01150146359964</v>
      </c>
      <c r="C65" s="42">
        <f t="shared" si="1"/>
        <v>746.7320115014636</v>
      </c>
      <c r="D65" s="43">
        <f t="shared" si="2"/>
        <v>2.0051521443952801E-2</v>
      </c>
    </row>
    <row r="66" spans="1:4" x14ac:dyDescent="0.25">
      <c r="A66" s="17">
        <f>A65+('Dados atemporais'!B$4-'Dados atemporais'!B$3)/100</f>
        <v>15546.690000000004</v>
      </c>
      <c r="B66" s="17">
        <f t="shared" si="0"/>
        <v>762.16765737944058</v>
      </c>
      <c r="C66" s="42">
        <f t="shared" si="1"/>
        <v>746.73216765737948</v>
      </c>
      <c r="D66" s="43">
        <f t="shared" si="2"/>
        <v>2.0252092269479025E-2</v>
      </c>
    </row>
    <row r="67" spans="1:4" x14ac:dyDescent="0.25">
      <c r="A67" s="17">
        <f>A66+('Dados atemporais'!B$4-'Dados atemporais'!B$3)/100</f>
        <v>15718.860000000004</v>
      </c>
      <c r="B67" s="17">
        <f t="shared" si="0"/>
        <v>762.32283121108856</v>
      </c>
      <c r="C67" s="42">
        <f t="shared" si="1"/>
        <v>746.73232283121115</v>
      </c>
      <c r="D67" s="43">
        <f t="shared" si="2"/>
        <v>2.0451320282653802E-2</v>
      </c>
    </row>
    <row r="68" spans="1:4" x14ac:dyDescent="0.25">
      <c r="A68" s="17">
        <f>A67+('Dados atemporais'!B$4-'Dados atemporais'!B$3)/100</f>
        <v>15891.030000000004</v>
      </c>
      <c r="B68" s="17">
        <f t="shared" si="0"/>
        <v>762.47704762333854</v>
      </c>
      <c r="C68" s="42">
        <f t="shared" si="1"/>
        <v>746.73247704762332</v>
      </c>
      <c r="D68" s="43">
        <f t="shared" si="2"/>
        <v>2.0649238721075561E-2</v>
      </c>
    </row>
    <row r="69" spans="1:4" x14ac:dyDescent="0.25">
      <c r="A69" s="17">
        <f>A68+('Dados atemporais'!B$4-'Dados atemporais'!B$3)/100</f>
        <v>16063.200000000004</v>
      </c>
      <c r="B69" s="17">
        <f t="shared" si="0"/>
        <v>762.63032921988952</v>
      </c>
      <c r="C69" s="42">
        <f t="shared" si="1"/>
        <v>746.73263032921989</v>
      </c>
      <c r="D69" s="43">
        <f t="shared" si="2"/>
        <v>2.0845878116245022E-2</v>
      </c>
    </row>
    <row r="70" spans="1:4" x14ac:dyDescent="0.25">
      <c r="A70" s="17">
        <f>A69+('Dados atemporais'!B$4-'Dados atemporais'!B$3)/100</f>
        <v>16235.370000000004</v>
      </c>
      <c r="B70" s="17">
        <f t="shared" si="0"/>
        <v>762.7826965433469</v>
      </c>
      <c r="C70" s="42">
        <f t="shared" si="1"/>
        <v>746.73278269654338</v>
      </c>
      <c r="D70" s="43">
        <f t="shared" si="2"/>
        <v>2.1041266299741561E-2</v>
      </c>
    </row>
    <row r="71" spans="1:4" x14ac:dyDescent="0.25">
      <c r="A71" s="17">
        <f>A70+('Dados atemporais'!B$4-'Dados atemporais'!B$3)/100</f>
        <v>16407.540000000005</v>
      </c>
      <c r="B71" s="17">
        <f t="shared" si="0"/>
        <v>762.93416807522067</v>
      </c>
      <c r="C71" s="42">
        <f t="shared" si="1"/>
        <v>746.7329341680753</v>
      </c>
      <c r="D71" s="43">
        <f t="shared" si="2"/>
        <v>2.1235428409267447E-2</v>
      </c>
    </row>
    <row r="72" spans="1:4" x14ac:dyDescent="0.25">
      <c r="A72" s="17">
        <f>A71+('Dados atemporais'!B$4-'Dados atemporais'!B$3)/100</f>
        <v>16579.710000000003</v>
      </c>
      <c r="B72" s="17">
        <f t="shared" si="0"/>
        <v>763.08476023592698</v>
      </c>
      <c r="C72" s="42">
        <f t="shared" si="1"/>
        <v>746.73308476023601</v>
      </c>
      <c r="D72" s="43">
        <f t="shared" si="2"/>
        <v>2.1428386894576996E-2</v>
      </c>
    </row>
    <row r="73" spans="1:4" x14ac:dyDescent="0.25">
      <c r="A73" s="17">
        <f>A72+('Dados atemporais'!B$4-'Dados atemporais'!B$3)/100</f>
        <v>16751.88</v>
      </c>
      <c r="B73" s="17">
        <f t="shared" si="0"/>
        <v>763.23448738478635</v>
      </c>
      <c r="C73" s="42">
        <f t="shared" si="1"/>
        <v>746.73323448738483</v>
      </c>
      <c r="D73" s="43">
        <f t="shared" si="2"/>
        <v>2.1620161523286056E-2</v>
      </c>
    </row>
    <row r="74" spans="1:4" x14ac:dyDescent="0.25">
      <c r="A74" s="17">
        <f>A73+('Dados atemporais'!B$4-'Dados atemporais'!B$3)/100</f>
        <v>16924.05</v>
      </c>
      <c r="B74" s="17">
        <f t="shared" ref="B74:B109" si="3">B$1+B$2*A74+B$3*A74^2+B$4*A74^3+B$5*A74^4</f>
        <v>763.3833618200257</v>
      </c>
      <c r="C74" s="42">
        <f t="shared" ref="C74:C109" si="4">$C$1+B74*$C$2</f>
        <v>746.73338336182007</v>
      </c>
      <c r="D74" s="43">
        <f t="shared" ref="D74:D109" si="5">(ABS(B74-C74)/B74)</f>
        <v>2.1810769386575918E-2</v>
      </c>
    </row>
    <row r="75" spans="1:4" x14ac:dyDescent="0.25">
      <c r="A75" s="17">
        <f>A74+('Dados atemporais'!B$4-'Dados atemporais'!B$3)/100</f>
        <v>17096.219999999998</v>
      </c>
      <c r="B75" s="17">
        <f t="shared" si="3"/>
        <v>763.53139377877631</v>
      </c>
      <c r="C75" s="42">
        <f t="shared" si="4"/>
        <v>746.73353139377878</v>
      </c>
      <c r="D75" s="43">
        <f t="shared" si="5"/>
        <v>2.2000224904785644E-2</v>
      </c>
    </row>
    <row r="76" spans="1:4" x14ac:dyDescent="0.25">
      <c r="A76" s="17">
        <f>A75+('Dados atemporais'!B$4-'Dados atemporais'!B$3)/100</f>
        <v>17268.389999999996</v>
      </c>
      <c r="B76" s="17">
        <f t="shared" si="3"/>
        <v>763.67859143707585</v>
      </c>
      <c r="C76" s="42">
        <f t="shared" si="4"/>
        <v>746.73367859143707</v>
      </c>
      <c r="D76" s="43">
        <f t="shared" si="5"/>
        <v>2.2188539832905578E-2</v>
      </c>
    </row>
    <row r="77" spans="1:4" x14ac:dyDescent="0.25">
      <c r="A77" s="17">
        <f>A76+('Dados atemporais'!B$4-'Dados atemporais'!B$3)/100</f>
        <v>17440.559999999994</v>
      </c>
      <c r="B77" s="17">
        <f t="shared" si="3"/>
        <v>763.82496090986649</v>
      </c>
      <c r="C77" s="42">
        <f t="shared" si="4"/>
        <v>746.73382496090994</v>
      </c>
      <c r="D77" s="43">
        <f t="shared" si="5"/>
        <v>2.2375723265966103E-2</v>
      </c>
    </row>
    <row r="78" spans="1:4" x14ac:dyDescent="0.25">
      <c r="A78" s="17">
        <f>A77+('Dados atemporais'!B$4-'Dados atemporais'!B$3)/100</f>
        <v>17612.729999999992</v>
      </c>
      <c r="B78" s="17">
        <f t="shared" si="3"/>
        <v>763.97050625099632</v>
      </c>
      <c r="C78" s="42">
        <f t="shared" si="4"/>
        <v>746.73397050625101</v>
      </c>
      <c r="D78" s="43">
        <f t="shared" si="5"/>
        <v>2.2561781644332729E-2</v>
      </c>
    </row>
    <row r="79" spans="1:4" x14ac:dyDescent="0.25">
      <c r="A79" s="17">
        <f>A78+('Dados atemporais'!B$4-'Dados atemporais'!B$3)/100</f>
        <v>17784.899999999991</v>
      </c>
      <c r="B79" s="17">
        <f t="shared" si="3"/>
        <v>764.11522945321826</v>
      </c>
      <c r="C79" s="42">
        <f t="shared" si="4"/>
        <v>746.73411522945321</v>
      </c>
      <c r="D79" s="43">
        <f t="shared" si="5"/>
        <v>2.2746718758900466E-2</v>
      </c>
    </row>
    <row r="80" spans="1:4" x14ac:dyDescent="0.25">
      <c r="A80" s="17">
        <f>A79+('Dados atemporais'!B$4-'Dados atemporais'!B$3)/100</f>
        <v>17957.069999999989</v>
      </c>
      <c r="B80" s="17">
        <f t="shared" si="3"/>
        <v>764.25913044819117</v>
      </c>
      <c r="C80" s="42">
        <f t="shared" si="4"/>
        <v>746.73425913044821</v>
      </c>
      <c r="D80" s="43">
        <f t="shared" si="5"/>
        <v>2.2930535756197901E-2</v>
      </c>
    </row>
    <row r="81" spans="1:4" x14ac:dyDescent="0.25">
      <c r="A81" s="17">
        <f>A80+('Dados atemporais'!B$4-'Dados atemporais'!B$3)/100</f>
        <v>18129.239999999987</v>
      </c>
      <c r="B81" s="17">
        <f t="shared" si="3"/>
        <v>764.40220710647895</v>
      </c>
      <c r="C81" s="42">
        <f t="shared" si="4"/>
        <v>746.73440220710654</v>
      </c>
      <c r="D81" s="43">
        <f t="shared" si="5"/>
        <v>2.3113231143393781E-2</v>
      </c>
    </row>
    <row r="82" spans="1:4" x14ac:dyDescent="0.25">
      <c r="A82" s="17">
        <f>A81+('Dados atemporais'!B$4-'Dados atemporais'!B$3)/100</f>
        <v>18301.409999999985</v>
      </c>
      <c r="B82" s="17">
        <f t="shared" si="3"/>
        <v>764.54445523755078</v>
      </c>
      <c r="C82" s="42">
        <f t="shared" si="4"/>
        <v>746.7345444552376</v>
      </c>
      <c r="D82" s="43">
        <f t="shared" si="5"/>
        <v>2.3294800793211539E-2</v>
      </c>
    </row>
    <row r="83" spans="1:4" x14ac:dyDescent="0.25">
      <c r="A83" s="17">
        <f>A82+('Dados atemporais'!B$4-'Dados atemporais'!B$3)/100</f>
        <v>18473.579999999984</v>
      </c>
      <c r="B83" s="17">
        <f t="shared" si="3"/>
        <v>764.68586858978165</v>
      </c>
      <c r="C83" s="42">
        <f t="shared" si="4"/>
        <v>746.73468586858985</v>
      </c>
      <c r="D83" s="43">
        <f t="shared" si="5"/>
        <v>2.3475237948750134E-2</v>
      </c>
    </row>
    <row r="84" spans="1:4" x14ac:dyDescent="0.25">
      <c r="A84" s="17">
        <f>A83+('Dados atemporais'!B$4-'Dados atemporais'!B$3)/100</f>
        <v>18645.749999999982</v>
      </c>
      <c r="B84" s="17">
        <f t="shared" si="3"/>
        <v>764.82643885045115</v>
      </c>
      <c r="C84" s="42">
        <f t="shared" si="4"/>
        <v>746.73482643885052</v>
      </c>
      <c r="D84" s="43">
        <f t="shared" si="5"/>
        <v>2.3654533228208843E-2</v>
      </c>
    </row>
    <row r="85" spans="1:4" x14ac:dyDescent="0.25">
      <c r="A85" s="17">
        <f>A84+('Dados atemporais'!B$4-'Dados atemporais'!B$3)/100</f>
        <v>18817.91999999998</v>
      </c>
      <c r="B85" s="17">
        <f t="shared" si="3"/>
        <v>764.96615564574529</v>
      </c>
      <c r="C85" s="42">
        <f t="shared" si="4"/>
        <v>746.73496615564579</v>
      </c>
      <c r="D85" s="43">
        <f t="shared" si="5"/>
        <v>2.3832674629519601E-2</v>
      </c>
    </row>
    <row r="86" spans="1:4" x14ac:dyDescent="0.25">
      <c r="A86" s="17">
        <f>A85+('Dados atemporais'!B$4-'Dados atemporais'!B$3)/100</f>
        <v>18990.089999999978</v>
      </c>
      <c r="B86" s="17">
        <f t="shared" si="3"/>
        <v>765.10500654075418</v>
      </c>
      <c r="C86" s="42">
        <f t="shared" si="4"/>
        <v>746.73510500654083</v>
      </c>
      <c r="D86" s="43">
        <f t="shared" si="5"/>
        <v>2.4009647534877093E-2</v>
      </c>
    </row>
    <row r="87" spans="1:4" x14ac:dyDescent="0.25">
      <c r="A87" s="17">
        <f>A86+('Dados atemporais'!B$4-'Dados atemporais'!B$3)/100</f>
        <v>19162.259999999977</v>
      </c>
      <c r="B87" s="17">
        <f t="shared" si="3"/>
        <v>765.24297703947445</v>
      </c>
      <c r="C87" s="42">
        <f t="shared" si="4"/>
        <v>746.73524297703955</v>
      </c>
      <c r="D87" s="43">
        <f t="shared" si="5"/>
        <v>2.4185434715175699E-2</v>
      </c>
    </row>
    <row r="88" spans="1:4" x14ac:dyDescent="0.25">
      <c r="A88" s="17">
        <f>A87+('Dados atemporais'!B$4-'Dados atemporais'!B$3)/100</f>
        <v>19334.429999999975</v>
      </c>
      <c r="B88" s="17">
        <f t="shared" si="3"/>
        <v>765.38005058480724</v>
      </c>
      <c r="C88" s="42">
        <f t="shared" si="4"/>
        <v>746.73538005058481</v>
      </c>
      <c r="D88" s="43">
        <f t="shared" si="5"/>
        <v>2.4360016334338104E-2</v>
      </c>
    </row>
    <row r="89" spans="1:4" x14ac:dyDescent="0.25">
      <c r="A89" s="17">
        <f>A88+('Dados atemporais'!B$4-'Dados atemporais'!B$3)/100</f>
        <v>19506.599999999973</v>
      </c>
      <c r="B89" s="17">
        <f t="shared" si="3"/>
        <v>765.51620855855958</v>
      </c>
      <c r="C89" s="42">
        <f t="shared" si="4"/>
        <v>746.73551620855858</v>
      </c>
      <c r="D89" s="43">
        <f t="shared" si="5"/>
        <v>2.4533369953543369E-2</v>
      </c>
    </row>
    <row r="90" spans="1:4" x14ac:dyDescent="0.25">
      <c r="A90" s="17">
        <f>A89+('Dados atemporais'!B$4-'Dados atemporais'!B$3)/100</f>
        <v>19678.769999999971</v>
      </c>
      <c r="B90" s="17">
        <f t="shared" si="3"/>
        <v>765.65143028144382</v>
      </c>
      <c r="C90" s="42">
        <f t="shared" si="4"/>
        <v>746.73565143028145</v>
      </c>
      <c r="D90" s="43">
        <f t="shared" si="5"/>
        <v>2.4705470535344224E-2</v>
      </c>
    </row>
    <row r="91" spans="1:4" x14ac:dyDescent="0.25">
      <c r="A91" s="17">
        <f>A90+('Dados atemporais'!B$4-'Dados atemporais'!B$3)/100</f>
        <v>19850.93999999997</v>
      </c>
      <c r="B91" s="17">
        <f t="shared" si="3"/>
        <v>765.78569301307721</v>
      </c>
      <c r="C91" s="42">
        <f t="shared" si="4"/>
        <v>746.7357856930131</v>
      </c>
      <c r="D91" s="43">
        <f t="shared" si="5"/>
        <v>2.4876290447670712E-2</v>
      </c>
    </row>
    <row r="92" spans="1:4" x14ac:dyDescent="0.25">
      <c r="A92" s="17">
        <f>A91+('Dados atemporais'!B$4-'Dados atemporais'!B$3)/100</f>
        <v>20023.109999999968</v>
      </c>
      <c r="B92" s="17">
        <f t="shared" si="3"/>
        <v>765.91897195198271</v>
      </c>
      <c r="C92" s="42">
        <f t="shared" si="4"/>
        <v>746.73591897195206</v>
      </c>
      <c r="D92" s="43">
        <f t="shared" si="5"/>
        <v>2.5045799467718739E-2</v>
      </c>
    </row>
    <row r="93" spans="1:4" x14ac:dyDescent="0.25">
      <c r="A93" s="17">
        <f>A92+('Dados atemporais'!B$4-'Dados atemporais'!B$3)/100</f>
        <v>20195.279999999966</v>
      </c>
      <c r="B93" s="17">
        <f t="shared" si="3"/>
        <v>766.05124023558892</v>
      </c>
      <c r="C93" s="42">
        <f t="shared" si="4"/>
        <v>746.73605124023561</v>
      </c>
      <c r="D93" s="43">
        <f t="shared" si="5"/>
        <v>2.5213964785714828E-2</v>
      </c>
    </row>
    <row r="94" spans="1:4" x14ac:dyDescent="0.25">
      <c r="A94" s="17">
        <f>A93+('Dados atemporais'!B$4-'Dados atemporais'!B$3)/100</f>
        <v>20367.449999999964</v>
      </c>
      <c r="B94" s="17">
        <f t="shared" si="3"/>
        <v>766.18246894022934</v>
      </c>
      <c r="C94" s="42">
        <f t="shared" si="4"/>
        <v>746.73618246894023</v>
      </c>
      <c r="D94" s="43">
        <f t="shared" si="5"/>
        <v>2.5380751008551382E-2</v>
      </c>
    </row>
    <row r="95" spans="1:4" x14ac:dyDescent="0.25">
      <c r="A95" s="17">
        <f>A94+('Dados atemporais'!B$4-'Dados atemporais'!B$3)/100</f>
        <v>20539.619999999963</v>
      </c>
      <c r="B95" s="17">
        <f t="shared" si="3"/>
        <v>766.31262708114286</v>
      </c>
      <c r="C95" s="42">
        <f t="shared" si="4"/>
        <v>746.73631262708113</v>
      </c>
      <c r="D95" s="43">
        <f t="shared" si="5"/>
        <v>2.5546120163290543E-2</v>
      </c>
    </row>
    <row r="96" spans="1:4" x14ac:dyDescent="0.25">
      <c r="A96" s="17">
        <f>A95+('Dados atemporais'!B$4-'Dados atemporais'!B$3)/100</f>
        <v>20711.789999999961</v>
      </c>
      <c r="B96" s="17">
        <f t="shared" si="3"/>
        <v>766.4416816124741</v>
      </c>
      <c r="C96" s="42">
        <f t="shared" si="4"/>
        <v>746.73644168161252</v>
      </c>
      <c r="D96" s="43">
        <f t="shared" si="5"/>
        <v>2.5710031700526544E-2</v>
      </c>
    </row>
    <row r="97" spans="1:4" x14ac:dyDescent="0.25">
      <c r="A97" s="17">
        <f>A96+('Dados atemporais'!B$4-'Dados atemporais'!B$3)/100</f>
        <v>20883.959999999959</v>
      </c>
      <c r="B97" s="17">
        <f t="shared" si="3"/>
        <v>766.56959742727258</v>
      </c>
      <c r="C97" s="42">
        <f t="shared" si="4"/>
        <v>746.73656959742732</v>
      </c>
      <c r="D97" s="43">
        <f t="shared" si="5"/>
        <v>2.5872442497599703E-2</v>
      </c>
    </row>
    <row r="98" spans="1:4" x14ac:dyDescent="0.25">
      <c r="A98" s="17">
        <f>A97+('Dados atemporais'!B$4-'Dados atemporais'!B$3)/100</f>
        <v>21056.129999999957</v>
      </c>
      <c r="B98" s="17">
        <f t="shared" si="3"/>
        <v>766.69633735749369</v>
      </c>
      <c r="C98" s="42">
        <f t="shared" si="4"/>
        <v>746.73669633735756</v>
      </c>
      <c r="D98" s="43">
        <f t="shared" si="5"/>
        <v>2.6033306861657002E-2</v>
      </c>
    </row>
    <row r="99" spans="1:4" x14ac:dyDescent="0.25">
      <c r="A99" s="17">
        <f>A98+('Dados atemporais'!B$4-'Dados atemporais'!B$3)/100</f>
        <v>21228.299999999956</v>
      </c>
      <c r="B99" s="17">
        <f t="shared" si="3"/>
        <v>766.82186217399772</v>
      </c>
      <c r="C99" s="42">
        <f t="shared" si="4"/>
        <v>746.736821862174</v>
      </c>
      <c r="D99" s="43">
        <f t="shared" si="5"/>
        <v>2.6192576532548403E-2</v>
      </c>
    </row>
    <row r="100" spans="1:4" x14ac:dyDescent="0.25">
      <c r="A100" s="17">
        <f>A99+('Dados atemporais'!B$4-'Dados atemporais'!B$3)/100</f>
        <v>21400.469999999954</v>
      </c>
      <c r="B100" s="17">
        <f t="shared" si="3"/>
        <v>766.94613058655045</v>
      </c>
      <c r="C100" s="42">
        <f t="shared" si="4"/>
        <v>746.7369461305866</v>
      </c>
      <c r="D100" s="43">
        <f t="shared" si="5"/>
        <v>2.6350200685552879E-2</v>
      </c>
    </row>
    <row r="101" spans="1:4" x14ac:dyDescent="0.25">
      <c r="A101" s="17">
        <f>A100+('Dados atemporais'!B$4-'Dados atemporais'!B$3)/100</f>
        <v>21572.639999999952</v>
      </c>
      <c r="B101" s="17">
        <f t="shared" si="3"/>
        <v>767.06909924382296</v>
      </c>
      <c r="C101" s="42">
        <f t="shared" si="4"/>
        <v>746.73706909924385</v>
      </c>
      <c r="D101" s="43">
        <f t="shared" si="5"/>
        <v>2.6506125933924898E-2</v>
      </c>
    </row>
    <row r="102" spans="1:4" x14ac:dyDescent="0.25">
      <c r="A102" s="17">
        <f>A101+('Dados atemporais'!B$4-'Dados atemporais'!B$3)/100</f>
        <v>21744.80999999995</v>
      </c>
      <c r="B102" s="17">
        <f t="shared" si="3"/>
        <v>767.19072273339225</v>
      </c>
      <c r="C102" s="42">
        <f t="shared" si="4"/>
        <v>746.73719072273343</v>
      </c>
      <c r="D102" s="43">
        <f t="shared" si="5"/>
        <v>2.6660296331250947E-2</v>
      </c>
    </row>
    <row r="103" spans="1:4" x14ac:dyDescent="0.25">
      <c r="A103" s="17">
        <f>A102+('Dados atemporais'!B$4-'Dados atemporais'!B$3)/100</f>
        <v>21916.979999999949</v>
      </c>
      <c r="B103" s="17">
        <f t="shared" si="3"/>
        <v>767.31095358173968</v>
      </c>
      <c r="C103" s="42">
        <f t="shared" si="4"/>
        <v>746.73731095358175</v>
      </c>
      <c r="D103" s="43">
        <f t="shared" si="5"/>
        <v>2.6812653373605555E-2</v>
      </c>
    </row>
    <row r="104" spans="1:4" x14ac:dyDescent="0.25">
      <c r="A104" s="17">
        <f>A103+('Dados atemporais'!B$4-'Dados atemporais'!B$3)/100</f>
        <v>22089.149999999947</v>
      </c>
      <c r="B104" s="17">
        <f t="shared" si="3"/>
        <v>767.4297422542528</v>
      </c>
      <c r="C104" s="42">
        <f t="shared" si="4"/>
        <v>746.73742974225433</v>
      </c>
      <c r="D104" s="43">
        <f t="shared" si="5"/>
        <v>2.6963136001501246E-2</v>
      </c>
    </row>
    <row r="105" spans="1:4" x14ac:dyDescent="0.25">
      <c r="A105" s="17">
        <f>A104+('Dados atemporais'!B$4-'Dados atemporais'!B$3)/100</f>
        <v>22261.319999999945</v>
      </c>
      <c r="B105" s="17">
        <f t="shared" si="3"/>
        <v>767.54703715522453</v>
      </c>
      <c r="C105" s="42">
        <f t="shared" si="4"/>
        <v>746.7375470371552</v>
      </c>
      <c r="D105" s="43">
        <f t="shared" si="5"/>
        <v>2.7111680601616259E-2</v>
      </c>
    </row>
    <row r="106" spans="1:4" x14ac:dyDescent="0.25">
      <c r="A106" s="17">
        <f>A105+('Dados atemporais'!B$4-'Dados atemporais'!B$3)/100</f>
        <v>22433.489999999943</v>
      </c>
      <c r="B106" s="17">
        <f t="shared" si="3"/>
        <v>767.66278462785237</v>
      </c>
      <c r="C106" s="42">
        <f t="shared" si="4"/>
        <v>746.7376627846279</v>
      </c>
      <c r="D106" s="43">
        <f t="shared" si="5"/>
        <v>2.725822100828889E-2</v>
      </c>
    </row>
    <row r="107" spans="1:4" x14ac:dyDescent="0.25">
      <c r="A107" s="17">
        <f>A106+('Dados atemporais'!B$4-'Dados atemporais'!B$3)/100</f>
        <v>22605.659999999942</v>
      </c>
      <c r="B107" s="17">
        <f t="shared" si="3"/>
        <v>767.77692895424002</v>
      </c>
      <c r="C107" s="42">
        <f t="shared" si="4"/>
        <v>746.7377769289543</v>
      </c>
      <c r="D107" s="43">
        <f t="shared" si="5"/>
        <v>2.7402688504774883E-2</v>
      </c>
    </row>
    <row r="108" spans="1:4" x14ac:dyDescent="0.25">
      <c r="A108" s="17">
        <f>A107+('Dados atemporais'!B$4-'Dados atemporais'!B$3)/100</f>
        <v>22777.82999999994</v>
      </c>
      <c r="B108" s="17">
        <f t="shared" si="3"/>
        <v>767.88941235539608</v>
      </c>
      <c r="C108" s="42">
        <f t="shared" si="4"/>
        <v>746.73788941235546</v>
      </c>
      <c r="D108" s="43">
        <f t="shared" si="5"/>
        <v>2.7545011824243293E-2</v>
      </c>
    </row>
    <row r="109" spans="1:4" x14ac:dyDescent="0.25">
      <c r="A109" s="17">
        <f>A108+('Dados atemporais'!B$4-'Dados atemporais'!B$3)/100</f>
        <v>22949.999999999938</v>
      </c>
      <c r="B109" s="17">
        <f t="shared" si="3"/>
        <v>768.00017499123464</v>
      </c>
      <c r="C109" s="42">
        <f t="shared" si="4"/>
        <v>746.73800017499127</v>
      </c>
      <c r="D109" s="43">
        <f t="shared" si="5"/>
        <v>2.7685117150508518E-2</v>
      </c>
    </row>
  </sheetData>
  <phoneticPr fontId="18" type="noConversion"/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92F8E-CCD1-4377-973F-B343B3F6CE36}">
  <dimension ref="A1:N109"/>
  <sheetViews>
    <sheetView workbookViewId="0">
      <selection activeCell="D6" sqref="D6"/>
    </sheetView>
  </sheetViews>
  <sheetFormatPr defaultRowHeight="15" x14ac:dyDescent="0.25"/>
  <cols>
    <col min="1" max="1" width="18.42578125" customWidth="1"/>
    <col min="2" max="2" width="20.28515625" customWidth="1"/>
    <col min="3" max="3" width="24.140625" customWidth="1"/>
    <col min="4" max="4" width="14" customWidth="1"/>
    <col min="14" max="14" width="19.5703125" customWidth="1"/>
  </cols>
  <sheetData>
    <row r="1" spans="1:8" ht="18" x14ac:dyDescent="0.25">
      <c r="A1" s="13" t="s">
        <v>18</v>
      </c>
      <c r="B1" s="2">
        <f>'Dados atemporais'!B17</f>
        <v>671.6328125</v>
      </c>
      <c r="C1">
        <v>665.66</v>
      </c>
    </row>
    <row r="2" spans="1:8" ht="18" x14ac:dyDescent="0.25">
      <c r="A2" s="13" t="s">
        <v>19</v>
      </c>
      <c r="B2" s="1">
        <f>'Dados atemporais'!C17</f>
        <v>1.0173800401389499E-3</v>
      </c>
      <c r="C2">
        <v>2.5000000000000001E-3</v>
      </c>
    </row>
    <row r="3" spans="1:8" ht="18" x14ac:dyDescent="0.25">
      <c r="A3" s="13" t="s">
        <v>20</v>
      </c>
      <c r="B3" s="1">
        <f>'Dados atemporais'!D17</f>
        <v>-1.7997190582264E-7</v>
      </c>
    </row>
    <row r="4" spans="1:8" ht="18" x14ac:dyDescent="0.25">
      <c r="A4" s="13" t="s">
        <v>21</v>
      </c>
      <c r="B4" s="1">
        <f>'Dados atemporais'!E17</f>
        <v>2.5132800354765698E-11</v>
      </c>
    </row>
    <row r="5" spans="1:8" ht="18" x14ac:dyDescent="0.25">
      <c r="A5" s="13" t="s">
        <v>22</v>
      </c>
      <c r="B5" s="1">
        <f>'Dados atemporais'!F17</f>
        <v>0</v>
      </c>
    </row>
    <row r="6" spans="1:8" x14ac:dyDescent="0.25">
      <c r="A6" s="13" t="s">
        <v>31</v>
      </c>
      <c r="B6" s="23">
        <f>AVERAGE(D9:D109)</f>
        <v>5.099472504364308E-3</v>
      </c>
    </row>
    <row r="7" spans="1:8" x14ac:dyDescent="0.25">
      <c r="A7" s="13"/>
      <c r="B7" s="14"/>
      <c r="E7" s="12"/>
      <c r="F7" s="12"/>
      <c r="G7" s="12"/>
    </row>
    <row r="8" spans="1:8" x14ac:dyDescent="0.25">
      <c r="A8" s="15" t="s">
        <v>23</v>
      </c>
      <c r="B8" s="27" t="s">
        <v>24</v>
      </c>
      <c r="C8" s="27" t="s">
        <v>45</v>
      </c>
      <c r="D8" s="27" t="s">
        <v>46</v>
      </c>
      <c r="E8" s="37"/>
      <c r="F8" s="37"/>
      <c r="G8" s="37"/>
    </row>
    <row r="9" spans="1:8" x14ac:dyDescent="0.25">
      <c r="A9" s="17">
        <v>0</v>
      </c>
      <c r="B9" s="17">
        <f>B$1+B$2*A9+B$3*A9^2+B$4*A9^3+B$5*A9^4</f>
        <v>671.6328125</v>
      </c>
      <c r="C9" s="30">
        <f>$C$1+$C$2*A9</f>
        <v>665.66</v>
      </c>
      <c r="D9" s="31">
        <f>(ABS(B9-C9)/B9)</f>
        <v>8.8929730484244799E-3</v>
      </c>
      <c r="F9" s="37"/>
      <c r="G9" s="37"/>
      <c r="H9" s="37"/>
    </row>
    <row r="10" spans="1:8" x14ac:dyDescent="0.25">
      <c r="A10" s="17">
        <f>A9+('Dados atemporais'!$B$15)/100</f>
        <v>130</v>
      </c>
      <c r="B10" s="17">
        <f t="shared" ref="B10:B73" si="0">B$1+B$2*A10+B$3*A10^2+B$4*A10^3+B$5*A10^4</f>
        <v>671.76208559677207</v>
      </c>
      <c r="C10" s="30">
        <f t="shared" ref="C10:C73" si="1">$C$1+$C$2*A10</f>
        <v>665.98500000000001</v>
      </c>
      <c r="D10" s="31">
        <f t="shared" ref="D10:D73" si="2">(ABS(B10-C10)/B10)</f>
        <v>8.5998982685065867E-3</v>
      </c>
      <c r="F10" s="37"/>
      <c r="G10" s="37"/>
      <c r="H10" s="37"/>
    </row>
    <row r="11" spans="1:8" x14ac:dyDescent="0.25">
      <c r="A11" s="17">
        <f>A10+('Dados atemporais'!$B$15)/100</f>
        <v>260</v>
      </c>
      <c r="B11" s="17">
        <f t="shared" si="0"/>
        <v>671.88560694370153</v>
      </c>
      <c r="C11" s="30">
        <f t="shared" si="1"/>
        <v>666.31</v>
      </c>
      <c r="D11" s="31">
        <f t="shared" si="2"/>
        <v>8.2984467684374379E-3</v>
      </c>
      <c r="F11" s="37"/>
      <c r="G11" s="37"/>
      <c r="H11" s="37"/>
    </row>
    <row r="12" spans="1:8" x14ac:dyDescent="0.25">
      <c r="A12" s="17">
        <f>A11+('Dados atemporais'!$B$15)/100</f>
        <v>390</v>
      </c>
      <c r="B12" s="17">
        <f t="shared" si="0"/>
        <v>672.00370784136283</v>
      </c>
      <c r="C12" s="30">
        <f t="shared" si="1"/>
        <v>666.63499999999999</v>
      </c>
      <c r="D12" s="31">
        <f t="shared" si="2"/>
        <v>7.9891044926052746E-3</v>
      </c>
      <c r="F12" s="37"/>
      <c r="G12" s="37"/>
      <c r="H12" s="37"/>
    </row>
    <row r="13" spans="1:8" x14ac:dyDescent="0.25">
      <c r="A13" s="17">
        <f>A12+('Dados atemporais'!$B$15)/100</f>
        <v>520</v>
      </c>
      <c r="B13" s="17">
        <f t="shared" si="0"/>
        <v>672.11671959033015</v>
      </c>
      <c r="C13" s="30">
        <f t="shared" si="1"/>
        <v>666.95999999999992</v>
      </c>
      <c r="D13" s="31">
        <f t="shared" si="2"/>
        <v>7.6723572558548454E-3</v>
      </c>
      <c r="F13" s="37"/>
      <c r="G13" s="37"/>
      <c r="H13" s="37"/>
    </row>
    <row r="14" spans="1:8" x14ac:dyDescent="0.25">
      <c r="A14" s="17">
        <f>A13+('Dados atemporais'!$B$15)/100</f>
        <v>650</v>
      </c>
      <c r="B14" s="17">
        <f t="shared" si="0"/>
        <v>672.22497349117771</v>
      </c>
      <c r="C14" s="30">
        <f t="shared" si="1"/>
        <v>667.28499999999997</v>
      </c>
      <c r="D14" s="31">
        <f t="shared" si="2"/>
        <v>7.3486908192686639E-3</v>
      </c>
      <c r="F14" s="37"/>
      <c r="G14" s="37"/>
      <c r="H14" s="37"/>
    </row>
    <row r="15" spans="1:8" x14ac:dyDescent="0.25">
      <c r="A15" s="17">
        <f>A14+('Dados atemporais'!$B$15)/100</f>
        <v>780</v>
      </c>
      <c r="B15" s="17">
        <f t="shared" si="0"/>
        <v>672.32880084447982</v>
      </c>
      <c r="C15" s="30">
        <f t="shared" si="1"/>
        <v>667.61</v>
      </c>
      <c r="D15" s="31">
        <f t="shared" si="2"/>
        <v>7.0185909610784832E-3</v>
      </c>
      <c r="F15" s="37"/>
      <c r="G15" s="37"/>
      <c r="H15" s="37"/>
    </row>
    <row r="16" spans="1:8" x14ac:dyDescent="0.25">
      <c r="A16" s="17">
        <f>A15+('Dados atemporais'!$B$15)/100</f>
        <v>910</v>
      </c>
      <c r="B16" s="17">
        <f t="shared" si="0"/>
        <v>672.4285329508109</v>
      </c>
      <c r="C16" s="30">
        <f t="shared" si="1"/>
        <v>667.93499999999995</v>
      </c>
      <c r="D16" s="31">
        <f t="shared" si="2"/>
        <v>6.6825435427197545E-3</v>
      </c>
      <c r="F16" s="37"/>
      <c r="G16" s="37"/>
      <c r="H16" s="37"/>
    </row>
    <row r="17" spans="1:14" x14ac:dyDescent="0.25">
      <c r="A17" s="17">
        <f>A16+('Dados atemporais'!$B$15)/100</f>
        <v>1040</v>
      </c>
      <c r="B17" s="17">
        <f t="shared" si="0"/>
        <v>672.52450111074506</v>
      </c>
      <c r="C17" s="30">
        <f t="shared" si="1"/>
        <v>668.26</v>
      </c>
      <c r="D17" s="31">
        <f t="shared" si="2"/>
        <v>6.3410345700443621E-3</v>
      </c>
      <c r="F17" s="37"/>
      <c r="G17" s="37"/>
      <c r="H17" s="37"/>
    </row>
    <row r="18" spans="1:14" x14ac:dyDescent="0.25">
      <c r="A18" s="17">
        <f>A17+('Dados atemporais'!$B$15)/100</f>
        <v>1170</v>
      </c>
      <c r="B18" s="17">
        <f t="shared" si="0"/>
        <v>672.61703662485661</v>
      </c>
      <c r="C18" s="30">
        <f t="shared" si="1"/>
        <v>668.58499999999992</v>
      </c>
      <c r="D18" s="31">
        <f t="shared" si="2"/>
        <v>5.994550249706956E-3</v>
      </c>
      <c r="F18" s="37"/>
      <c r="G18" s="37"/>
      <c r="H18" s="37"/>
    </row>
    <row r="19" spans="1:14" x14ac:dyDescent="0.25">
      <c r="A19" s="17">
        <f>A18+('Dados atemporais'!$B$15)/100</f>
        <v>1300</v>
      </c>
      <c r="B19" s="17">
        <f t="shared" si="0"/>
        <v>672.70647079371986</v>
      </c>
      <c r="C19" s="30">
        <f t="shared" si="1"/>
        <v>668.91</v>
      </c>
      <c r="D19" s="31">
        <f t="shared" si="2"/>
        <v>5.6435770407269482E-3</v>
      </c>
      <c r="F19" s="37"/>
      <c r="G19" s="37"/>
      <c r="H19" s="37"/>
    </row>
    <row r="20" spans="1:14" x14ac:dyDescent="0.25">
      <c r="A20" s="17">
        <f>A19+('Dados atemporais'!$B$15)/100</f>
        <v>1430</v>
      </c>
      <c r="B20" s="17">
        <f t="shared" si="0"/>
        <v>672.79313491790901</v>
      </c>
      <c r="C20" s="30">
        <f t="shared" si="1"/>
        <v>669.23500000000001</v>
      </c>
      <c r="D20" s="31">
        <f t="shared" si="2"/>
        <v>5.2886017012393378E-3</v>
      </c>
      <c r="F20" s="37"/>
      <c r="G20" s="37"/>
      <c r="H20" s="37"/>
    </row>
    <row r="21" spans="1:14" x14ac:dyDescent="0.25">
      <c r="A21" s="17">
        <f>A20+('Dados atemporais'!$B$15)/100</f>
        <v>1560</v>
      </c>
      <c r="B21" s="17">
        <f t="shared" si="0"/>
        <v>672.87736029799839</v>
      </c>
      <c r="C21" s="30">
        <f t="shared" si="1"/>
        <v>669.56</v>
      </c>
      <c r="D21" s="31">
        <f t="shared" si="2"/>
        <v>4.9301113304351368E-3</v>
      </c>
      <c r="F21" s="37"/>
      <c r="G21" s="37"/>
      <c r="H21" s="37"/>
    </row>
    <row r="22" spans="1:14" x14ac:dyDescent="0.25">
      <c r="A22" s="17">
        <f>A21+('Dados atemporais'!$B$15)/100</f>
        <v>1690</v>
      </c>
      <c r="B22" s="17">
        <f t="shared" si="0"/>
        <v>672.95947823456243</v>
      </c>
      <c r="C22" s="30">
        <f t="shared" si="1"/>
        <v>669.88499999999999</v>
      </c>
      <c r="D22" s="31">
        <f t="shared" si="2"/>
        <v>4.5685934056950957E-3</v>
      </c>
      <c r="F22" s="37"/>
      <c r="G22" s="37"/>
      <c r="H22" s="37"/>
    </row>
    <row r="23" spans="1:14" x14ac:dyDescent="0.25">
      <c r="A23" s="17">
        <f>A22+('Dados atemporais'!$B$15)/100</f>
        <v>1820</v>
      </c>
      <c r="B23" s="17">
        <f t="shared" si="0"/>
        <v>673.03982002817509</v>
      </c>
      <c r="C23" s="30">
        <f t="shared" si="1"/>
        <v>670.20999999999992</v>
      </c>
      <c r="D23" s="31">
        <f t="shared" si="2"/>
        <v>4.2045358149190937E-3</v>
      </c>
      <c r="F23" s="37"/>
      <c r="G23" s="37"/>
      <c r="H23" s="37"/>
    </row>
    <row r="24" spans="1:14" x14ac:dyDescent="0.25">
      <c r="A24" s="17">
        <f>A23+('Dados atemporais'!$B$15)/100</f>
        <v>1950</v>
      </c>
      <c r="B24" s="17">
        <f t="shared" si="0"/>
        <v>673.11871697941103</v>
      </c>
      <c r="C24" s="30">
        <f t="shared" si="1"/>
        <v>670.53499999999997</v>
      </c>
      <c r="D24" s="31">
        <f t="shared" si="2"/>
        <v>3.8384268840500751E-3</v>
      </c>
      <c r="F24" s="37"/>
      <c r="G24" s="37"/>
      <c r="H24" s="37"/>
    </row>
    <row r="25" spans="1:14" x14ac:dyDescent="0.25">
      <c r="A25" s="17">
        <f>A24+('Dados atemporais'!$B$15)/100</f>
        <v>2080</v>
      </c>
      <c r="B25" s="17">
        <f t="shared" si="0"/>
        <v>673.19650038884402</v>
      </c>
      <c r="C25" s="30">
        <f t="shared" si="1"/>
        <v>670.86</v>
      </c>
      <c r="D25" s="31">
        <f t="shared" si="2"/>
        <v>3.4707553997895399E-3</v>
      </c>
      <c r="F25" s="37"/>
      <c r="G25" s="37"/>
      <c r="H25" s="37"/>
    </row>
    <row r="26" spans="1:14" x14ac:dyDescent="0.25">
      <c r="A26" s="17">
        <f>A25+('Dados atemporais'!$B$15)/100</f>
        <v>2210</v>
      </c>
      <c r="B26" s="17">
        <f t="shared" si="0"/>
        <v>673.27350155704892</v>
      </c>
      <c r="C26" s="30">
        <f t="shared" si="1"/>
        <v>671.18499999999995</v>
      </c>
      <c r="D26" s="31">
        <f t="shared" si="2"/>
        <v>3.1020106275072299E-3</v>
      </c>
      <c r="F26" s="37"/>
      <c r="G26" s="37"/>
      <c r="H26" s="37"/>
    </row>
    <row r="27" spans="1:14" x14ac:dyDescent="0.25">
      <c r="A27" s="17">
        <f>A26+('Dados atemporais'!$B$15)/100</f>
        <v>2340</v>
      </c>
      <c r="B27" s="17">
        <f t="shared" si="0"/>
        <v>673.35005178459949</v>
      </c>
      <c r="C27" s="30">
        <f t="shared" si="1"/>
        <v>671.51</v>
      </c>
      <c r="D27" s="31">
        <f t="shared" si="2"/>
        <v>2.7326823243315301E-3</v>
      </c>
      <c r="E27" s="3"/>
      <c r="F27" s="37"/>
      <c r="G27" s="37"/>
      <c r="H27" s="37"/>
    </row>
    <row r="28" spans="1:14" x14ac:dyDescent="0.25">
      <c r="A28" s="17">
        <f>A27+('Dados atemporais'!$B$15)/100</f>
        <v>2470</v>
      </c>
      <c r="B28" s="17">
        <f t="shared" si="0"/>
        <v>673.42648237207038</v>
      </c>
      <c r="C28" s="30">
        <f t="shared" si="1"/>
        <v>671.83499999999992</v>
      </c>
      <c r="D28" s="31">
        <f t="shared" si="2"/>
        <v>2.3632607474310158E-3</v>
      </c>
      <c r="F28" s="37"/>
      <c r="G28" s="37"/>
      <c r="H28" s="37"/>
    </row>
    <row r="29" spans="1:14" ht="15" customHeight="1" x14ac:dyDescent="0.25">
      <c r="A29" s="17">
        <f>A28+('Dados atemporais'!$B$15)/100</f>
        <v>2600</v>
      </c>
      <c r="B29" s="17">
        <f t="shared" si="0"/>
        <v>673.50312462003558</v>
      </c>
      <c r="C29" s="30">
        <f t="shared" si="1"/>
        <v>672.16</v>
      </c>
      <c r="D29" s="31">
        <f t="shared" si="2"/>
        <v>1.9942366574666583E-3</v>
      </c>
      <c r="E29" s="11"/>
      <c r="F29" s="37"/>
      <c r="G29" s="37"/>
      <c r="H29" s="37"/>
      <c r="I29" s="11"/>
      <c r="J29" s="11"/>
      <c r="K29" s="11"/>
      <c r="L29" s="11"/>
      <c r="M29" s="11"/>
      <c r="N29" s="11"/>
    </row>
    <row r="30" spans="1:14" ht="15" customHeight="1" x14ac:dyDescent="0.25">
      <c r="A30" s="17">
        <f>A29+('Dados atemporais'!$B$15)/100</f>
        <v>2730</v>
      </c>
      <c r="B30" s="17">
        <f t="shared" si="0"/>
        <v>673.58030982906962</v>
      </c>
      <c r="C30" s="30">
        <f t="shared" si="1"/>
        <v>672.48500000000001</v>
      </c>
      <c r="D30" s="31">
        <f t="shared" si="2"/>
        <v>1.6261013172246027E-3</v>
      </c>
      <c r="E30" s="11"/>
      <c r="F30" s="37"/>
      <c r="G30" s="37"/>
      <c r="H30" s="37"/>
      <c r="I30" s="11"/>
      <c r="J30" s="11"/>
      <c r="K30" s="11"/>
      <c r="L30" s="11"/>
      <c r="M30" s="11"/>
      <c r="N30" s="11"/>
    </row>
    <row r="31" spans="1:14" ht="15" customHeight="1" x14ac:dyDescent="0.25">
      <c r="A31" s="17">
        <f>A30+('Dados atemporais'!$B$15)/100</f>
        <v>2860</v>
      </c>
      <c r="B31" s="17">
        <f t="shared" si="0"/>
        <v>673.6583692997466</v>
      </c>
      <c r="C31" s="30">
        <f t="shared" si="1"/>
        <v>672.81</v>
      </c>
      <c r="D31" s="31">
        <f t="shared" si="2"/>
        <v>1.2593464854129433E-3</v>
      </c>
      <c r="E31" s="11"/>
      <c r="F31" s="37"/>
      <c r="G31" s="37"/>
      <c r="H31" s="37"/>
      <c r="I31" s="11"/>
      <c r="J31" s="11"/>
      <c r="K31" s="11"/>
      <c r="L31" s="11"/>
      <c r="M31" s="11"/>
      <c r="N31" s="11"/>
    </row>
    <row r="32" spans="1:14" x14ac:dyDescent="0.25">
      <c r="A32" s="17">
        <f>A31+('Dados atemporais'!$B$15)/100</f>
        <v>2990</v>
      </c>
      <c r="B32" s="17">
        <f t="shared" si="0"/>
        <v>673.73763433264094</v>
      </c>
      <c r="C32" s="30">
        <f t="shared" si="1"/>
        <v>673.13499999999999</v>
      </c>
      <c r="D32" s="31">
        <f t="shared" si="2"/>
        <v>8.9446440562560372E-4</v>
      </c>
      <c r="E32" s="11"/>
      <c r="F32" s="37"/>
      <c r="G32" s="37"/>
      <c r="H32" s="37"/>
      <c r="I32" s="11"/>
      <c r="J32" s="11"/>
      <c r="K32" s="11"/>
      <c r="L32" s="11"/>
      <c r="M32" s="11"/>
      <c r="N32" s="11"/>
    </row>
    <row r="33" spans="1:14" x14ac:dyDescent="0.25">
      <c r="A33" s="17">
        <f>A32+('Dados atemporais'!$B$15)/100</f>
        <v>3120</v>
      </c>
      <c r="B33" s="17">
        <f t="shared" si="0"/>
        <v>673.81843622832673</v>
      </c>
      <c r="C33" s="30">
        <f t="shared" si="1"/>
        <v>673.45999999999992</v>
      </c>
      <c r="D33" s="31">
        <f t="shared" si="2"/>
        <v>5.3194779046584486E-4</v>
      </c>
      <c r="E33" s="11"/>
      <c r="F33" s="37"/>
      <c r="G33" s="37"/>
      <c r="H33" s="37"/>
      <c r="I33" s="11"/>
      <c r="J33" s="11"/>
      <c r="K33" s="11"/>
      <c r="L33" s="11"/>
      <c r="M33" s="11"/>
      <c r="N33" s="11"/>
    </row>
    <row r="34" spans="1:14" x14ac:dyDescent="0.25">
      <c r="A34" s="17">
        <f>A33+('Dados atemporais'!$B$15)/100</f>
        <v>3250</v>
      </c>
      <c r="B34" s="17">
        <f t="shared" si="0"/>
        <v>673.90110628737852</v>
      </c>
      <c r="C34" s="30">
        <f t="shared" si="1"/>
        <v>673.78499999999997</v>
      </c>
      <c r="D34" s="31">
        <f t="shared" si="2"/>
        <v>1.7228980082582677E-4</v>
      </c>
      <c r="F34" s="37"/>
      <c r="G34" s="37"/>
      <c r="H34" s="37"/>
    </row>
    <row r="35" spans="1:14" x14ac:dyDescent="0.25">
      <c r="A35" s="17">
        <f>A34+('Dados atemporais'!$B$15)/100</f>
        <v>3380</v>
      </c>
      <c r="B35" s="17">
        <f t="shared" si="0"/>
        <v>673.98597581037018</v>
      </c>
      <c r="C35" s="30">
        <f t="shared" si="1"/>
        <v>674.11</v>
      </c>
      <c r="D35" s="31">
        <f t="shared" si="2"/>
        <v>1.8401597968075624E-4</v>
      </c>
      <c r="F35" s="37"/>
      <c r="G35" s="37"/>
      <c r="H35" s="37"/>
    </row>
    <row r="36" spans="1:14" x14ac:dyDescent="0.25">
      <c r="A36" s="17">
        <f>A35+('Dados atemporais'!$B$15)/100</f>
        <v>3510</v>
      </c>
      <c r="B36" s="17">
        <f t="shared" si="0"/>
        <v>674.07337609787646</v>
      </c>
      <c r="C36" s="30">
        <f t="shared" si="1"/>
        <v>674.43499999999995</v>
      </c>
      <c r="D36" s="31">
        <f t="shared" si="2"/>
        <v>5.3647557513230573E-4</v>
      </c>
      <c r="F36" s="37"/>
      <c r="G36" s="37"/>
      <c r="H36" s="37"/>
    </row>
    <row r="37" spans="1:14" x14ac:dyDescent="0.25">
      <c r="A37" s="17">
        <f>A36+('Dados atemporais'!$B$15)/100</f>
        <v>3640</v>
      </c>
      <c r="B37" s="17">
        <f t="shared" si="0"/>
        <v>674.16363845047124</v>
      </c>
      <c r="C37" s="30">
        <f t="shared" si="1"/>
        <v>674.76</v>
      </c>
      <c r="D37" s="31">
        <f t="shared" si="2"/>
        <v>8.8459465256752231E-4</v>
      </c>
      <c r="F37" s="37"/>
      <c r="G37" s="37"/>
      <c r="H37" s="37"/>
    </row>
    <row r="38" spans="1:14" x14ac:dyDescent="0.25">
      <c r="A38" s="17">
        <f>A37+('Dados atemporais'!$B$15)/100</f>
        <v>3770</v>
      </c>
      <c r="B38" s="17">
        <f t="shared" si="0"/>
        <v>674.25709416872905</v>
      </c>
      <c r="C38" s="30">
        <f t="shared" si="1"/>
        <v>675.08499999999992</v>
      </c>
      <c r="D38" s="31">
        <f t="shared" si="2"/>
        <v>1.2278785620959143E-3</v>
      </c>
      <c r="F38" s="37"/>
      <c r="G38" s="37"/>
      <c r="H38" s="37"/>
    </row>
    <row r="39" spans="1:14" x14ac:dyDescent="0.25">
      <c r="A39" s="17">
        <f>A38+('Dados atemporais'!$B$15)/100</f>
        <v>3900</v>
      </c>
      <c r="B39" s="17">
        <f t="shared" si="0"/>
        <v>674.35407455322388</v>
      </c>
      <c r="C39" s="30">
        <f t="shared" si="1"/>
        <v>675.41</v>
      </c>
      <c r="D39" s="31">
        <f t="shared" si="2"/>
        <v>1.5658323818620997E-3</v>
      </c>
      <c r="F39" s="37"/>
      <c r="G39" s="37"/>
      <c r="H39" s="37"/>
    </row>
    <row r="40" spans="1:14" x14ac:dyDescent="0.25">
      <c r="A40" s="17">
        <f>A39+('Dados atemporais'!$B$15)/100</f>
        <v>4030</v>
      </c>
      <c r="B40" s="17">
        <f t="shared" si="0"/>
        <v>674.45491090453049</v>
      </c>
      <c r="C40" s="30">
        <f t="shared" si="1"/>
        <v>675.73500000000001</v>
      </c>
      <c r="D40" s="31">
        <f t="shared" si="2"/>
        <v>1.8979609678469937E-3</v>
      </c>
      <c r="F40" s="37"/>
      <c r="G40" s="37"/>
      <c r="H40" s="37"/>
    </row>
    <row r="41" spans="1:14" x14ac:dyDescent="0.25">
      <c r="A41" s="17">
        <f>A40+('Dados atemporais'!$B$15)/100</f>
        <v>4160</v>
      </c>
      <c r="B41" s="17">
        <f t="shared" si="0"/>
        <v>674.55993452322264</v>
      </c>
      <c r="C41" s="30">
        <f t="shared" si="1"/>
        <v>676.06</v>
      </c>
      <c r="D41" s="31">
        <f t="shared" si="2"/>
        <v>2.223769008513011E-3</v>
      </c>
      <c r="F41" s="37"/>
      <c r="G41" s="37"/>
      <c r="H41" s="37"/>
    </row>
    <row r="42" spans="1:14" x14ac:dyDescent="0.25">
      <c r="A42" s="17">
        <f>A41+('Dados atemporais'!$B$15)/100</f>
        <v>4290</v>
      </c>
      <c r="B42" s="17">
        <f t="shared" si="0"/>
        <v>674.66947670987497</v>
      </c>
      <c r="C42" s="30">
        <f t="shared" si="1"/>
        <v>676.38499999999999</v>
      </c>
      <c r="D42" s="31">
        <f t="shared" si="2"/>
        <v>2.5427610842734755E-3</v>
      </c>
      <c r="F42" s="37"/>
      <c r="G42" s="37"/>
      <c r="H42" s="37"/>
    </row>
    <row r="43" spans="1:14" x14ac:dyDescent="0.25">
      <c r="A43" s="17">
        <f>A42+('Dados atemporais'!$B$15)/100</f>
        <v>4420</v>
      </c>
      <c r="B43" s="17">
        <f t="shared" si="0"/>
        <v>674.78386876506147</v>
      </c>
      <c r="C43" s="30">
        <f t="shared" si="1"/>
        <v>676.70999999999992</v>
      </c>
      <c r="D43" s="31">
        <f t="shared" si="2"/>
        <v>2.8544417317851903E-3</v>
      </c>
      <c r="F43" s="37"/>
      <c r="G43" s="37"/>
      <c r="H43" s="37"/>
    </row>
    <row r="44" spans="1:14" x14ac:dyDescent="0.25">
      <c r="A44" s="17">
        <f>A43+('Dados atemporais'!$B$15)/100</f>
        <v>4550</v>
      </c>
      <c r="B44" s="17">
        <f t="shared" si="0"/>
        <v>674.90344198935679</v>
      </c>
      <c r="C44" s="30">
        <f t="shared" si="1"/>
        <v>677.03499999999997</v>
      </c>
      <c r="D44" s="31">
        <f t="shared" si="2"/>
        <v>3.1583155130460719E-3</v>
      </c>
      <c r="F44" s="37"/>
      <c r="G44" s="37"/>
      <c r="H44" s="37"/>
    </row>
    <row r="45" spans="1:14" x14ac:dyDescent="0.25">
      <c r="A45" s="17">
        <f>A44+('Dados atemporais'!$B$15)/100</f>
        <v>4680</v>
      </c>
      <c r="B45" s="17">
        <f t="shared" si="0"/>
        <v>675.0285276833348</v>
      </c>
      <c r="C45" s="30">
        <f t="shared" si="1"/>
        <v>677.36</v>
      </c>
      <c r="D45" s="31">
        <f t="shared" si="2"/>
        <v>3.4538870892860084E-3</v>
      </c>
      <c r="F45" s="37"/>
      <c r="G45" s="37"/>
      <c r="H45" s="37"/>
    </row>
    <row r="46" spans="1:14" x14ac:dyDescent="0.25">
      <c r="A46" s="17">
        <f>A45+('Dados atemporais'!$B$15)/100</f>
        <v>4810</v>
      </c>
      <c r="B46" s="17">
        <f t="shared" si="0"/>
        <v>675.15945714757004</v>
      </c>
      <c r="C46" s="30">
        <f t="shared" si="1"/>
        <v>677.68499999999995</v>
      </c>
      <c r="D46" s="31">
        <f t="shared" si="2"/>
        <v>3.7406612996282126E-3</v>
      </c>
      <c r="F46" s="37"/>
      <c r="G46" s="37"/>
      <c r="H46" s="37"/>
    </row>
    <row r="47" spans="1:14" x14ac:dyDescent="0.25">
      <c r="A47" s="17">
        <f>A46+('Dados atemporais'!$B$15)/100</f>
        <v>4940</v>
      </c>
      <c r="B47" s="17">
        <f t="shared" si="0"/>
        <v>675.29656168263659</v>
      </c>
      <c r="C47" s="30">
        <f t="shared" si="1"/>
        <v>678.01</v>
      </c>
      <c r="D47" s="31">
        <f t="shared" si="2"/>
        <v>4.0181432445062695E-3</v>
      </c>
      <c r="F47" s="37"/>
      <c r="G47" s="37"/>
      <c r="H47" s="37"/>
    </row>
    <row r="48" spans="1:14" x14ac:dyDescent="0.25">
      <c r="A48" s="17">
        <f>A47+('Dados atemporais'!$B$15)/100</f>
        <v>5070</v>
      </c>
      <c r="B48" s="17">
        <f t="shared" si="0"/>
        <v>675.44017258910901</v>
      </c>
      <c r="C48" s="30">
        <f t="shared" si="1"/>
        <v>678.33499999999992</v>
      </c>
      <c r="D48" s="31">
        <f t="shared" si="2"/>
        <v>4.2858383738035733E-3</v>
      </c>
      <c r="F48" s="37"/>
      <c r="G48" s="37"/>
      <c r="H48" s="37"/>
    </row>
    <row r="49" spans="1:8" x14ac:dyDescent="0.25">
      <c r="A49" s="17">
        <f>A48+('Dados atemporais'!$B$15)/100</f>
        <v>5200</v>
      </c>
      <c r="B49" s="17">
        <f t="shared" si="0"/>
        <v>675.59062116756127</v>
      </c>
      <c r="C49" s="30">
        <f t="shared" si="1"/>
        <v>678.66</v>
      </c>
      <c r="D49" s="31">
        <f t="shared" si="2"/>
        <v>4.5432525796971187E-3</v>
      </c>
      <c r="F49" s="37"/>
      <c r="G49" s="37"/>
      <c r="H49" s="37"/>
    </row>
    <row r="50" spans="1:8" x14ac:dyDescent="0.25">
      <c r="A50" s="17">
        <f>A49+('Dados atemporais'!$B$15)/100</f>
        <v>5330</v>
      </c>
      <c r="B50" s="17">
        <f t="shared" si="0"/>
        <v>675.7482387185679</v>
      </c>
      <c r="C50" s="30">
        <f t="shared" si="1"/>
        <v>678.98500000000001</v>
      </c>
      <c r="D50" s="31">
        <f t="shared" si="2"/>
        <v>4.7898922941627354E-3</v>
      </c>
      <c r="F50" s="37"/>
      <c r="G50" s="37"/>
      <c r="H50" s="37"/>
    </row>
    <row r="51" spans="1:8" x14ac:dyDescent="0.25">
      <c r="A51" s="17">
        <f>A50+('Dados atemporais'!$B$15)/100</f>
        <v>5460</v>
      </c>
      <c r="B51" s="17">
        <f t="shared" si="0"/>
        <v>675.91335654270301</v>
      </c>
      <c r="C51" s="30">
        <f t="shared" si="1"/>
        <v>679.31</v>
      </c>
      <c r="D51" s="31">
        <f t="shared" si="2"/>
        <v>5.0252645911167725E-3</v>
      </c>
      <c r="F51" s="37"/>
      <c r="G51" s="37"/>
      <c r="H51" s="37"/>
    </row>
    <row r="52" spans="1:8" x14ac:dyDescent="0.25">
      <c r="A52" s="17">
        <f>A51+('Dados atemporais'!$B$15)/100</f>
        <v>5590</v>
      </c>
      <c r="B52" s="17">
        <f t="shared" si="0"/>
        <v>676.08630594054102</v>
      </c>
      <c r="C52" s="30">
        <f t="shared" si="1"/>
        <v>679.63499999999999</v>
      </c>
      <c r="D52" s="31">
        <f t="shared" si="2"/>
        <v>5.2488772931470378E-3</v>
      </c>
      <c r="F52" s="37"/>
      <c r="G52" s="37"/>
      <c r="H52" s="37"/>
    </row>
    <row r="53" spans="1:8" x14ac:dyDescent="0.25">
      <c r="A53" s="17">
        <f>A52+('Dados atemporais'!$B$15)/100</f>
        <v>5720</v>
      </c>
      <c r="B53" s="17">
        <f t="shared" si="0"/>
        <v>676.26741821265591</v>
      </c>
      <c r="C53" s="30">
        <f t="shared" si="1"/>
        <v>679.95999999999992</v>
      </c>
      <c r="D53" s="31">
        <f t="shared" si="2"/>
        <v>5.4602390827926282E-3</v>
      </c>
      <c r="F53" s="37"/>
      <c r="G53" s="37"/>
      <c r="H53" s="37"/>
    </row>
    <row r="54" spans="1:8" x14ac:dyDescent="0.25">
      <c r="A54" s="17">
        <f>A53+('Dados atemporais'!$B$15)/100</f>
        <v>5850</v>
      </c>
      <c r="B54" s="17">
        <f t="shared" si="0"/>
        <v>676.45702465962222</v>
      </c>
      <c r="C54" s="30">
        <f t="shared" si="1"/>
        <v>680.28499999999997</v>
      </c>
      <c r="D54" s="31">
        <f t="shared" si="2"/>
        <v>5.6588596183237182E-3</v>
      </c>
      <c r="F54" s="37"/>
      <c r="G54" s="37"/>
      <c r="H54" s="37"/>
    </row>
    <row r="55" spans="1:8" x14ac:dyDescent="0.25">
      <c r="A55" s="17">
        <f>A54+('Dados atemporais'!$B$15)/100</f>
        <v>5980</v>
      </c>
      <c r="B55" s="17">
        <f t="shared" si="0"/>
        <v>676.65545658201415</v>
      </c>
      <c r="C55" s="30">
        <f t="shared" si="1"/>
        <v>680.61</v>
      </c>
      <c r="D55" s="31">
        <f t="shared" si="2"/>
        <v>5.8442496539692782E-3</v>
      </c>
      <c r="F55" s="37"/>
      <c r="G55" s="37"/>
      <c r="H55" s="37"/>
    </row>
    <row r="56" spans="1:8" x14ac:dyDescent="0.25">
      <c r="A56" s="17">
        <f>A55+('Dados atemporais'!$B$15)/100</f>
        <v>6110</v>
      </c>
      <c r="B56" s="17">
        <f t="shared" si="0"/>
        <v>676.86304528040614</v>
      </c>
      <c r="C56" s="30">
        <f t="shared" si="1"/>
        <v>680.93499999999995</v>
      </c>
      <c r="D56" s="31">
        <f t="shared" si="2"/>
        <v>6.0159211645347006E-3</v>
      </c>
      <c r="F56" s="37"/>
      <c r="G56" s="37"/>
      <c r="H56" s="37"/>
    </row>
    <row r="57" spans="1:8" x14ac:dyDescent="0.25">
      <c r="A57" s="17">
        <f>A56+('Dados atemporais'!$B$15)/100</f>
        <v>6240</v>
      </c>
      <c r="B57" s="17">
        <f t="shared" si="0"/>
        <v>677.08012205537216</v>
      </c>
      <c r="C57" s="30">
        <f t="shared" si="1"/>
        <v>681.26</v>
      </c>
      <c r="D57" s="31">
        <f t="shared" si="2"/>
        <v>6.1733874743497485E-3</v>
      </c>
      <c r="F57" s="37"/>
      <c r="G57" s="37"/>
      <c r="H57" s="37"/>
    </row>
    <row r="58" spans="1:8" x14ac:dyDescent="0.25">
      <c r="A58" s="17">
        <f>A57+('Dados atemporais'!$B$15)/100</f>
        <v>6370</v>
      </c>
      <c r="B58" s="17">
        <f t="shared" si="0"/>
        <v>677.30701820748686</v>
      </c>
      <c r="C58" s="30">
        <f t="shared" si="1"/>
        <v>681.58499999999992</v>
      </c>
      <c r="D58" s="31">
        <f t="shared" si="2"/>
        <v>6.3161633904737407E-3</v>
      </c>
      <c r="F58" s="37"/>
      <c r="G58" s="37"/>
      <c r="H58" s="37"/>
    </row>
    <row r="59" spans="1:8" x14ac:dyDescent="0.25">
      <c r="A59" s="17">
        <f>A58+('Dados atemporais'!$B$15)/100</f>
        <v>6500</v>
      </c>
      <c r="B59" s="17">
        <f t="shared" si="0"/>
        <v>677.54406503732412</v>
      </c>
      <c r="C59" s="30">
        <f t="shared" si="1"/>
        <v>681.91</v>
      </c>
      <c r="D59" s="31">
        <f t="shared" si="2"/>
        <v>6.443765340096874E-3</v>
      </c>
      <c r="F59" s="37"/>
      <c r="G59" s="37"/>
      <c r="H59" s="37"/>
    </row>
    <row r="60" spans="1:8" x14ac:dyDescent="0.25">
      <c r="A60" s="17">
        <f>A59+('Dados atemporais'!$B$15)/100</f>
        <v>6630</v>
      </c>
      <c r="B60" s="17">
        <f t="shared" si="0"/>
        <v>677.79159384545846</v>
      </c>
      <c r="C60" s="30">
        <f t="shared" si="1"/>
        <v>682.23500000000001</v>
      </c>
      <c r="D60" s="31">
        <f t="shared" si="2"/>
        <v>6.5557115120472836E-3</v>
      </c>
      <c r="F60" s="37"/>
      <c r="G60" s="37"/>
      <c r="H60" s="37"/>
    </row>
    <row r="61" spans="1:8" x14ac:dyDescent="0.25">
      <c r="A61" s="17">
        <f>A60+('Dados atemporais'!$B$15)/100</f>
        <v>6760</v>
      </c>
      <c r="B61" s="17">
        <f t="shared" si="0"/>
        <v>678.04993593246411</v>
      </c>
      <c r="C61" s="30">
        <f t="shared" si="1"/>
        <v>682.56</v>
      </c>
      <c r="D61" s="31">
        <f t="shared" si="2"/>
        <v>6.6515220023338414E-3</v>
      </c>
      <c r="F61" s="37"/>
      <c r="G61" s="37"/>
      <c r="H61" s="37"/>
    </row>
    <row r="62" spans="1:8" x14ac:dyDescent="0.25">
      <c r="A62" s="17">
        <f>A61+('Dados atemporais'!$B$15)/100</f>
        <v>6890</v>
      </c>
      <c r="B62" s="17">
        <f t="shared" si="0"/>
        <v>678.31942259891537</v>
      </c>
      <c r="C62" s="30">
        <f t="shared" si="1"/>
        <v>682.88499999999999</v>
      </c>
      <c r="D62" s="31">
        <f t="shared" si="2"/>
        <v>6.7307189636293405E-3</v>
      </c>
      <c r="F62" s="37"/>
      <c r="G62" s="37"/>
      <c r="H62" s="37"/>
    </row>
    <row r="63" spans="1:8" x14ac:dyDescent="0.25">
      <c r="A63" s="17">
        <f>A62+('Dados atemporais'!$B$15)/100</f>
        <v>7020</v>
      </c>
      <c r="B63" s="17">
        <f t="shared" si="0"/>
        <v>678.60038514538633</v>
      </c>
      <c r="C63" s="30">
        <f t="shared" si="1"/>
        <v>683.20999999999992</v>
      </c>
      <c r="D63" s="31">
        <f t="shared" si="2"/>
        <v>6.7928267586025793E-3</v>
      </c>
      <c r="F63" s="37"/>
      <c r="G63" s="37"/>
      <c r="H63" s="37"/>
    </row>
    <row r="64" spans="1:8" x14ac:dyDescent="0.25">
      <c r="A64" s="17">
        <f>A63+('Dados atemporais'!$B$15)/100</f>
        <v>7150</v>
      </c>
      <c r="B64" s="17">
        <f t="shared" si="0"/>
        <v>678.89315487245165</v>
      </c>
      <c r="C64" s="30">
        <f t="shared" si="1"/>
        <v>683.53499999999997</v>
      </c>
      <c r="D64" s="31">
        <f t="shared" si="2"/>
        <v>6.8373721170018539E-3</v>
      </c>
      <c r="F64" s="37"/>
      <c r="G64" s="37"/>
      <c r="H64" s="37"/>
    </row>
    <row r="65" spans="1:8" x14ac:dyDescent="0.25">
      <c r="A65" s="17">
        <f>A64+('Dados atemporais'!$B$15)/100</f>
        <v>7280</v>
      </c>
      <c r="B65" s="17">
        <f t="shared" si="0"/>
        <v>679.19806308068519</v>
      </c>
      <c r="C65" s="30">
        <f t="shared" si="1"/>
        <v>683.86</v>
      </c>
      <c r="D65" s="31">
        <f t="shared" si="2"/>
        <v>6.863884296385298E-3</v>
      </c>
      <c r="F65" s="37"/>
      <c r="G65" s="37"/>
      <c r="H65" s="37"/>
    </row>
    <row r="66" spans="1:8" x14ac:dyDescent="0.25">
      <c r="A66" s="17">
        <f>A65+('Dados atemporais'!$B$15)/100</f>
        <v>7410</v>
      </c>
      <c r="B66" s="17">
        <f t="shared" si="0"/>
        <v>679.5154410706615</v>
      </c>
      <c r="C66" s="30">
        <f t="shared" si="1"/>
        <v>684.18499999999995</v>
      </c>
      <c r="D66" s="31">
        <f t="shared" si="2"/>
        <v>6.8718952463846534E-3</v>
      </c>
      <c r="F66" s="37"/>
      <c r="G66" s="37"/>
      <c r="H66" s="37"/>
    </row>
    <row r="67" spans="1:8" x14ac:dyDescent="0.25">
      <c r="A67" s="17">
        <f>A66+('Dados atemporais'!$B$15)/100</f>
        <v>7540</v>
      </c>
      <c r="B67" s="17">
        <f t="shared" si="0"/>
        <v>679.84562014295466</v>
      </c>
      <c r="C67" s="30">
        <f t="shared" si="1"/>
        <v>684.51</v>
      </c>
      <c r="D67" s="31">
        <f t="shared" si="2"/>
        <v>6.8609397763929542E-3</v>
      </c>
      <c r="F67" s="37"/>
      <c r="G67" s="37"/>
      <c r="H67" s="37"/>
    </row>
    <row r="68" spans="1:8" x14ac:dyDescent="0.25">
      <c r="A68" s="17">
        <f>A67+('Dados atemporais'!$B$15)/100</f>
        <v>7670</v>
      </c>
      <c r="B68" s="17">
        <f t="shared" si="0"/>
        <v>680.18893159813922</v>
      </c>
      <c r="C68" s="30">
        <f t="shared" si="1"/>
        <v>684.83499999999992</v>
      </c>
      <c r="D68" s="31">
        <f t="shared" si="2"/>
        <v>6.8305557265457457E-3</v>
      </c>
      <c r="F68" s="37"/>
      <c r="G68" s="37"/>
      <c r="H68" s="37"/>
    </row>
    <row r="69" spans="1:8" x14ac:dyDescent="0.25">
      <c r="A69" s="17">
        <f>A68+('Dados atemporais'!$B$15)/100</f>
        <v>7800</v>
      </c>
      <c r="B69" s="17">
        <f t="shared" si="0"/>
        <v>680.54570673678916</v>
      </c>
      <c r="C69" s="30">
        <f t="shared" si="1"/>
        <v>685.16</v>
      </c>
      <c r="D69" s="31">
        <f t="shared" si="2"/>
        <v>6.7802841418782992E-3</v>
      </c>
      <c r="F69" s="37"/>
      <c r="G69" s="37"/>
      <c r="H69" s="37"/>
    </row>
    <row r="70" spans="1:8" x14ac:dyDescent="0.25">
      <c r="A70" s="17">
        <f>A69+('Dados atemporais'!$B$15)/100</f>
        <v>7930</v>
      </c>
      <c r="B70" s="17">
        <f t="shared" si="0"/>
        <v>680.9162768594789</v>
      </c>
      <c r="C70" s="30">
        <f t="shared" si="1"/>
        <v>685.48500000000001</v>
      </c>
      <c r="D70" s="31">
        <f t="shared" si="2"/>
        <v>6.7096694495143716E-3</v>
      </c>
      <c r="F70" s="37"/>
      <c r="G70" s="37"/>
      <c r="H70" s="37"/>
    </row>
    <row r="71" spans="1:8" x14ac:dyDescent="0.25">
      <c r="A71" s="17">
        <f>A70+('Dados atemporais'!$B$15)/100</f>
        <v>8060</v>
      </c>
      <c r="B71" s="17">
        <f t="shared" si="0"/>
        <v>681.30097326678276</v>
      </c>
      <c r="C71" s="30">
        <f t="shared" si="1"/>
        <v>685.81</v>
      </c>
      <c r="D71" s="31">
        <f t="shared" si="2"/>
        <v>6.618259638756667E-3</v>
      </c>
      <c r="F71" s="37"/>
      <c r="G71" s="37"/>
      <c r="H71" s="37"/>
    </row>
    <row r="72" spans="1:8" x14ac:dyDescent="0.25">
      <c r="A72" s="17">
        <f>A71+('Dados atemporais'!$B$15)/100</f>
        <v>8190</v>
      </c>
      <c r="B72" s="17">
        <f t="shared" si="0"/>
        <v>681.70012725927495</v>
      </c>
      <c r="C72" s="30">
        <f t="shared" si="1"/>
        <v>686.13499999999999</v>
      </c>
      <c r="D72" s="31">
        <f t="shared" si="2"/>
        <v>6.5056064439288274E-3</v>
      </c>
      <c r="F72" s="37"/>
      <c r="G72" s="37"/>
      <c r="H72" s="37"/>
    </row>
    <row r="73" spans="1:8" x14ac:dyDescent="0.25">
      <c r="A73" s="17">
        <f>A72+('Dados atemporais'!$B$15)/100</f>
        <v>8320</v>
      </c>
      <c r="B73" s="17">
        <f t="shared" si="0"/>
        <v>682.11407013752967</v>
      </c>
      <c r="C73" s="30">
        <f t="shared" si="1"/>
        <v>686.45999999999992</v>
      </c>
      <c r="D73" s="31">
        <f t="shared" si="2"/>
        <v>6.3712655298167635E-3</v>
      </c>
      <c r="F73" s="37"/>
      <c r="G73" s="37"/>
      <c r="H73" s="37"/>
    </row>
    <row r="74" spans="1:8" x14ac:dyDescent="0.25">
      <c r="A74" s="17">
        <f>A73+('Dados atemporais'!$B$15)/100</f>
        <v>8450</v>
      </c>
      <c r="B74" s="17">
        <f t="shared" ref="B74:B109" si="3">B$1+B$2*A74+B$3*A74^2+B$4*A74^3+B$5*A74^4</f>
        <v>682.54313320212134</v>
      </c>
      <c r="C74" s="30">
        <f t="shared" ref="C74:C109" si="4">$C$1+$C$2*A74</f>
        <v>686.78499999999997</v>
      </c>
      <c r="D74" s="31">
        <f t="shared" ref="D74:D109" si="5">(ABS(B74-C74)/B74)</f>
        <v>6.2147966795564934E-3</v>
      </c>
      <c r="F74" s="37"/>
      <c r="G74" s="37"/>
      <c r="H74" s="37"/>
    </row>
    <row r="75" spans="1:8" x14ac:dyDescent="0.25">
      <c r="A75" s="17">
        <f>A74+('Dados atemporais'!$B$15)/100</f>
        <v>8580</v>
      </c>
      <c r="B75" s="17">
        <f t="shared" si="3"/>
        <v>682.98764775362417</v>
      </c>
      <c r="C75" s="30">
        <f t="shared" si="4"/>
        <v>687.11</v>
      </c>
      <c r="D75" s="31">
        <f t="shared" si="5"/>
        <v>6.0357639848018256E-3</v>
      </c>
      <c r="F75" s="37"/>
      <c r="G75" s="37"/>
      <c r="H75" s="37"/>
    </row>
    <row r="76" spans="1:8" x14ac:dyDescent="0.25">
      <c r="A76" s="17">
        <f>A75+('Dados atemporais'!$B$15)/100</f>
        <v>8710</v>
      </c>
      <c r="B76" s="17">
        <f t="shared" si="3"/>
        <v>683.44794509261249</v>
      </c>
      <c r="C76" s="30">
        <f t="shared" si="4"/>
        <v>687.43499999999995</v>
      </c>
      <c r="D76" s="31">
        <f t="shared" si="5"/>
        <v>5.833736038005328E-3</v>
      </c>
      <c r="F76" s="37"/>
      <c r="G76" s="37"/>
      <c r="H76" s="37"/>
    </row>
    <row r="77" spans="1:8" x14ac:dyDescent="0.25">
      <c r="A77" s="17">
        <f>A76+('Dados atemporais'!$B$15)/100</f>
        <v>8840</v>
      </c>
      <c r="B77" s="17">
        <f t="shared" si="3"/>
        <v>683.92435651966048</v>
      </c>
      <c r="C77" s="30">
        <f t="shared" si="4"/>
        <v>687.76</v>
      </c>
      <c r="D77" s="31">
        <f t="shared" si="5"/>
        <v>5.6082861266387018E-3</v>
      </c>
      <c r="F77" s="37"/>
      <c r="G77" s="37"/>
      <c r="H77" s="37"/>
    </row>
    <row r="78" spans="1:8" x14ac:dyDescent="0.25">
      <c r="A78" s="17">
        <f>A77+('Dados atemporais'!$B$15)/100</f>
        <v>8970</v>
      </c>
      <c r="B78" s="17">
        <f t="shared" si="3"/>
        <v>684.41721333534247</v>
      </c>
      <c r="C78" s="30">
        <f t="shared" si="4"/>
        <v>688.08499999999992</v>
      </c>
      <c r="D78" s="31">
        <f t="shared" si="5"/>
        <v>5.3589924291696008E-3</v>
      </c>
      <c r="F78" s="37"/>
      <c r="G78" s="37"/>
      <c r="H78" s="37"/>
    </row>
    <row r="79" spans="1:8" x14ac:dyDescent="0.25">
      <c r="A79" s="17">
        <f>A78+('Dados atemporais'!$B$15)/100</f>
        <v>9100</v>
      </c>
      <c r="B79" s="17">
        <f t="shared" si="3"/>
        <v>684.92684684023277</v>
      </c>
      <c r="C79" s="30">
        <f t="shared" si="4"/>
        <v>688.41</v>
      </c>
      <c r="D79" s="31">
        <f t="shared" si="5"/>
        <v>5.0854382126149667E-3</v>
      </c>
      <c r="F79" s="37"/>
      <c r="G79" s="37"/>
      <c r="H79" s="37"/>
    </row>
    <row r="80" spans="1:8" x14ac:dyDescent="0.25">
      <c r="A80" s="17">
        <f>A79+('Dados atemporais'!$B$15)/100</f>
        <v>9230</v>
      </c>
      <c r="B80" s="17">
        <f t="shared" si="3"/>
        <v>685.45358833490559</v>
      </c>
      <c r="C80" s="30">
        <f t="shared" si="4"/>
        <v>688.73500000000001</v>
      </c>
      <c r="D80" s="31">
        <f t="shared" si="5"/>
        <v>4.7872120314747845E-3</v>
      </c>
      <c r="F80" s="37"/>
      <c r="G80" s="37"/>
      <c r="H80" s="37"/>
    </row>
    <row r="81" spans="1:8" x14ac:dyDescent="0.25">
      <c r="A81" s="17">
        <f>A80+('Dados atemporais'!$B$15)/100</f>
        <v>9360</v>
      </c>
      <c r="B81" s="17">
        <f t="shared" si="3"/>
        <v>685.99776911993524</v>
      </c>
      <c r="C81" s="30">
        <f t="shared" si="4"/>
        <v>689.06</v>
      </c>
      <c r="D81" s="31">
        <f t="shared" si="5"/>
        <v>4.463907927854097E-3</v>
      </c>
      <c r="F81" s="37"/>
      <c r="G81" s="37"/>
      <c r="H81" s="37"/>
    </row>
    <row r="82" spans="1:8" x14ac:dyDescent="0.25">
      <c r="A82" s="17">
        <f>A81+('Dados atemporais'!$B$15)/100</f>
        <v>9490</v>
      </c>
      <c r="B82" s="17">
        <f t="shared" si="3"/>
        <v>686.55972049589604</v>
      </c>
      <c r="C82" s="30">
        <f t="shared" si="4"/>
        <v>689.38499999999999</v>
      </c>
      <c r="D82" s="31">
        <f t="shared" si="5"/>
        <v>4.1151256325717327E-3</v>
      </c>
      <c r="F82" s="37"/>
      <c r="G82" s="37"/>
      <c r="H82" s="37"/>
    </row>
    <row r="83" spans="1:8" x14ac:dyDescent="0.25">
      <c r="A83" s="17">
        <f>A82+('Dados atemporais'!$B$15)/100</f>
        <v>9620</v>
      </c>
      <c r="B83" s="17">
        <f t="shared" si="3"/>
        <v>687.13977376336209</v>
      </c>
      <c r="C83" s="30">
        <f t="shared" si="4"/>
        <v>689.70999999999992</v>
      </c>
      <c r="D83" s="31">
        <f t="shared" si="5"/>
        <v>3.7404707670480059E-3</v>
      </c>
      <c r="F83" s="37"/>
      <c r="G83" s="37"/>
      <c r="H83" s="37"/>
    </row>
    <row r="84" spans="1:8" x14ac:dyDescent="0.25">
      <c r="A84" s="17">
        <f>A83+('Dados atemporais'!$B$15)/100</f>
        <v>9750</v>
      </c>
      <c r="B84" s="17">
        <f t="shared" si="3"/>
        <v>687.73826022290802</v>
      </c>
      <c r="C84" s="30">
        <f t="shared" si="4"/>
        <v>690.03499999999997</v>
      </c>
      <c r="D84" s="31">
        <f t="shared" si="5"/>
        <v>3.3395550457633837E-3</v>
      </c>
      <c r="F84" s="37"/>
      <c r="G84" s="37"/>
      <c r="H84" s="37"/>
    </row>
    <row r="85" spans="1:8" x14ac:dyDescent="0.25">
      <c r="A85" s="17">
        <f>A84+('Dados atemporais'!$B$15)/100</f>
        <v>9880</v>
      </c>
      <c r="B85" s="17">
        <f t="shared" si="3"/>
        <v>688.35551117510772</v>
      </c>
      <c r="C85" s="30">
        <f t="shared" si="4"/>
        <v>690.36</v>
      </c>
      <c r="D85" s="31">
        <f t="shared" si="5"/>
        <v>2.9119964790728296E-3</v>
      </c>
      <c r="F85" s="37"/>
      <c r="G85" s="37"/>
      <c r="H85" s="37"/>
    </row>
    <row r="86" spans="1:8" x14ac:dyDescent="0.25">
      <c r="A86" s="17">
        <f>A85+('Dados atemporais'!$B$15)/100</f>
        <v>10010</v>
      </c>
      <c r="B86" s="17">
        <f t="shared" si="3"/>
        <v>688.99185792053572</v>
      </c>
      <c r="C86" s="30">
        <f t="shared" si="4"/>
        <v>690.68499999999995</v>
      </c>
      <c r="D86" s="31">
        <f t="shared" si="5"/>
        <v>2.4574195761533956E-3</v>
      </c>
      <c r="F86" s="37"/>
      <c r="G86" s="37"/>
      <c r="H86" s="37"/>
    </row>
    <row r="87" spans="1:8" x14ac:dyDescent="0.25">
      <c r="A87" s="17">
        <f>A86+('Dados atemporais'!$B$15)/100</f>
        <v>10140</v>
      </c>
      <c r="B87" s="17">
        <f t="shared" si="3"/>
        <v>689.647631759766</v>
      </c>
      <c r="C87" s="30">
        <f t="shared" si="4"/>
        <v>691.01</v>
      </c>
      <c r="D87" s="31">
        <f t="shared" si="5"/>
        <v>1.975455547868194E-3</v>
      </c>
      <c r="F87" s="37"/>
      <c r="G87" s="37"/>
      <c r="H87" s="37"/>
    </row>
    <row r="88" spans="1:8" x14ac:dyDescent="0.25">
      <c r="A88" s="17">
        <f>A87+('Dados atemporais'!$B$15)/100</f>
        <v>10270</v>
      </c>
      <c r="B88" s="17">
        <f t="shared" si="3"/>
        <v>690.32316399337333</v>
      </c>
      <c r="C88" s="30">
        <f t="shared" si="4"/>
        <v>691.33499999999992</v>
      </c>
      <c r="D88" s="31">
        <f t="shared" si="5"/>
        <v>1.4657425093101875E-3</v>
      </c>
      <c r="F88" s="37"/>
      <c r="G88" s="37"/>
      <c r="H88" s="37"/>
    </row>
    <row r="89" spans="1:8" x14ac:dyDescent="0.25">
      <c r="A89" s="17">
        <f>A88+('Dados atemporais'!$B$15)/100</f>
        <v>10400</v>
      </c>
      <c r="B89" s="17">
        <f t="shared" si="3"/>
        <v>691.01878592193145</v>
      </c>
      <c r="C89" s="30">
        <f t="shared" si="4"/>
        <v>691.66</v>
      </c>
      <c r="D89" s="31">
        <f t="shared" si="5"/>
        <v>9.2792568180766763E-4</v>
      </c>
      <c r="F89" s="37"/>
      <c r="G89" s="37"/>
      <c r="H89" s="37"/>
    </row>
    <row r="90" spans="1:8" x14ac:dyDescent="0.25">
      <c r="A90" s="17">
        <f>A89+('Dados atemporais'!$B$15)/100</f>
        <v>10530</v>
      </c>
      <c r="B90" s="17">
        <f t="shared" si="3"/>
        <v>691.73482884601503</v>
      </c>
      <c r="C90" s="30">
        <f t="shared" si="4"/>
        <v>691.98500000000001</v>
      </c>
      <c r="D90" s="31">
        <f t="shared" si="5"/>
        <v>3.6165759414243575E-4</v>
      </c>
      <c r="F90" s="37"/>
      <c r="G90" s="37"/>
      <c r="H90" s="37"/>
    </row>
    <row r="91" spans="1:8" x14ac:dyDescent="0.25">
      <c r="A91" s="17">
        <f>A90+('Dados atemporais'!$B$15)/100</f>
        <v>10660</v>
      </c>
      <c r="B91" s="17">
        <f t="shared" si="3"/>
        <v>692.47162406619816</v>
      </c>
      <c r="C91" s="30">
        <f t="shared" si="4"/>
        <v>692.31</v>
      </c>
      <c r="D91" s="31">
        <f t="shared" si="5"/>
        <v>2.3340171724172182E-4</v>
      </c>
      <c r="F91" s="37"/>
      <c r="G91" s="37"/>
      <c r="H91" s="37"/>
    </row>
    <row r="92" spans="1:8" x14ac:dyDescent="0.25">
      <c r="A92" s="17">
        <f>A91+('Dados atemporais'!$B$15)/100</f>
        <v>10790</v>
      </c>
      <c r="B92" s="17">
        <f t="shared" si="3"/>
        <v>693.22950288305526</v>
      </c>
      <c r="C92" s="30">
        <f t="shared" si="4"/>
        <v>692.63499999999999</v>
      </c>
      <c r="D92" s="31">
        <f t="shared" si="5"/>
        <v>8.5758450928993444E-4</v>
      </c>
      <c r="F92" s="37"/>
      <c r="G92" s="37"/>
      <c r="H92" s="37"/>
    </row>
    <row r="93" spans="1:8" x14ac:dyDescent="0.25">
      <c r="A93" s="17">
        <f>A92+('Dados atemporais'!$B$15)/100</f>
        <v>10920</v>
      </c>
      <c r="B93" s="17">
        <f t="shared" si="3"/>
        <v>694.00879659716031</v>
      </c>
      <c r="C93" s="30">
        <f t="shared" si="4"/>
        <v>692.95999999999992</v>
      </c>
      <c r="D93" s="31">
        <f t="shared" si="5"/>
        <v>1.5112151348841869E-3</v>
      </c>
      <c r="F93" s="37"/>
      <c r="G93" s="37"/>
      <c r="H93" s="37"/>
    </row>
    <row r="94" spans="1:8" x14ac:dyDescent="0.25">
      <c r="A94" s="17">
        <f>A93+('Dados atemporais'!$B$15)/100</f>
        <v>11050</v>
      </c>
      <c r="B94" s="17">
        <f t="shared" si="3"/>
        <v>694.80983650908797</v>
      </c>
      <c r="C94" s="30">
        <f t="shared" si="4"/>
        <v>693.28499999999997</v>
      </c>
      <c r="D94" s="31">
        <f t="shared" si="5"/>
        <v>2.1946098471334174E-3</v>
      </c>
      <c r="F94" s="37"/>
      <c r="G94" s="37"/>
      <c r="H94" s="37"/>
    </row>
    <row r="95" spans="1:8" x14ac:dyDescent="0.25">
      <c r="A95" s="17">
        <f>A94+('Dados atemporais'!$B$15)/100</f>
        <v>11180</v>
      </c>
      <c r="B95" s="17">
        <f t="shared" si="3"/>
        <v>695.63295391941222</v>
      </c>
      <c r="C95" s="30">
        <f t="shared" si="4"/>
        <v>693.61</v>
      </c>
      <c r="D95" s="31">
        <f t="shared" si="5"/>
        <v>2.9080766056499359E-3</v>
      </c>
      <c r="F95" s="37"/>
      <c r="G95" s="37"/>
      <c r="H95" s="37"/>
    </row>
    <row r="96" spans="1:8" x14ac:dyDescent="0.25">
      <c r="A96" s="17">
        <f>A95+('Dados atemporais'!$B$15)/100</f>
        <v>11310</v>
      </c>
      <c r="B96" s="17">
        <f t="shared" si="3"/>
        <v>696.47848012870759</v>
      </c>
      <c r="C96" s="30">
        <f t="shared" si="4"/>
        <v>693.93499999999995</v>
      </c>
      <c r="D96" s="31">
        <f t="shared" si="5"/>
        <v>3.6519148850623689E-3</v>
      </c>
      <c r="F96" s="37"/>
      <c r="G96" s="37"/>
      <c r="H96" s="37"/>
    </row>
    <row r="97" spans="1:6" x14ac:dyDescent="0.25">
      <c r="A97" s="17">
        <f>A96+('Dados atemporais'!$B$15)/100</f>
        <v>11440</v>
      </c>
      <c r="B97" s="17">
        <f t="shared" si="3"/>
        <v>697.34674643754795</v>
      </c>
      <c r="C97" s="30">
        <f t="shared" si="4"/>
        <v>694.26</v>
      </c>
      <c r="D97" s="31">
        <f t="shared" si="5"/>
        <v>4.426415486007286E-3</v>
      </c>
      <c r="F97" s="37"/>
    </row>
    <row r="98" spans="1:6" x14ac:dyDescent="0.25">
      <c r="A98" s="17">
        <f>A97+('Dados atemporais'!$B$15)/100</f>
        <v>11570</v>
      </c>
      <c r="B98" s="17">
        <f t="shared" si="3"/>
        <v>698.23808414650807</v>
      </c>
      <c r="C98" s="30">
        <f t="shared" si="4"/>
        <v>694.58499999999992</v>
      </c>
      <c r="D98" s="31">
        <f t="shared" si="5"/>
        <v>5.231860348857224E-3</v>
      </c>
      <c r="F98" s="37"/>
    </row>
    <row r="99" spans="1:6" x14ac:dyDescent="0.25">
      <c r="A99" s="17">
        <f>A98+('Dados atemporais'!$B$15)/100</f>
        <v>11700</v>
      </c>
      <c r="B99" s="17">
        <f t="shared" si="3"/>
        <v>699.15282455616182</v>
      </c>
      <c r="C99" s="30">
        <f t="shared" si="4"/>
        <v>694.91</v>
      </c>
      <c r="D99" s="31">
        <f t="shared" si="5"/>
        <v>6.0685223704206471E-3</v>
      </c>
      <c r="F99" s="37"/>
    </row>
    <row r="100" spans="1:6" x14ac:dyDescent="0.25">
      <c r="A100" s="17">
        <f>A99+('Dados atemporais'!$B$15)/100</f>
        <v>11830</v>
      </c>
      <c r="B100" s="17">
        <f t="shared" si="3"/>
        <v>700.09129896708384</v>
      </c>
      <c r="C100" s="30">
        <f t="shared" si="4"/>
        <v>695.23500000000001</v>
      </c>
      <c r="D100" s="31">
        <f t="shared" si="5"/>
        <v>6.9366652238769776E-3</v>
      </c>
      <c r="F100" s="37"/>
    </row>
    <row r="101" spans="1:6" x14ac:dyDescent="0.25">
      <c r="A101" s="17">
        <f>A100+('Dados atemporais'!$B$15)/100</f>
        <v>11960</v>
      </c>
      <c r="B101" s="17">
        <f t="shared" si="3"/>
        <v>701.05383867984813</v>
      </c>
      <c r="C101" s="30">
        <f t="shared" si="4"/>
        <v>695.56</v>
      </c>
      <c r="D101" s="31">
        <f t="shared" si="5"/>
        <v>7.8365431821807129E-3</v>
      </c>
      <c r="F101" s="37"/>
    </row>
    <row r="102" spans="1:6" x14ac:dyDescent="0.25">
      <c r="A102" s="17">
        <f>A101+('Dados atemporais'!$B$15)/100</f>
        <v>12090</v>
      </c>
      <c r="B102" s="17">
        <f t="shared" si="3"/>
        <v>702.0407749950291</v>
      </c>
      <c r="C102" s="30">
        <f t="shared" si="4"/>
        <v>695.88499999999999</v>
      </c>
      <c r="D102" s="31">
        <f t="shared" si="5"/>
        <v>8.7684009451910998E-3</v>
      </c>
      <c r="F102" s="37"/>
    </row>
    <row r="103" spans="1:6" x14ac:dyDescent="0.25">
      <c r="A103" s="17">
        <f>A102+('Dados atemporais'!$B$15)/100</f>
        <v>12220</v>
      </c>
      <c r="B103" s="17">
        <f t="shared" si="3"/>
        <v>703.05243921320084</v>
      </c>
      <c r="C103" s="30">
        <f t="shared" si="4"/>
        <v>696.20999999999992</v>
      </c>
      <c r="D103" s="31">
        <f t="shared" si="5"/>
        <v>9.7324734707675865E-3</v>
      </c>
      <c r="F103" s="37"/>
    </row>
    <row r="104" spans="1:6" x14ac:dyDescent="0.25">
      <c r="A104" s="17">
        <f>A103+('Dados atemporais'!$B$15)/100</f>
        <v>12350</v>
      </c>
      <c r="B104" s="17">
        <f t="shared" si="3"/>
        <v>704.08916263493791</v>
      </c>
      <c r="C104" s="30">
        <f t="shared" si="4"/>
        <v>696.53499999999997</v>
      </c>
      <c r="D104" s="31">
        <f t="shared" si="5"/>
        <v>1.0728985810075142E-2</v>
      </c>
      <c r="F104" s="37"/>
    </row>
    <row r="105" spans="1:6" x14ac:dyDescent="0.25">
      <c r="A105" s="17">
        <f>A104+('Dados atemporais'!$B$15)/100</f>
        <v>12480</v>
      </c>
      <c r="B105" s="17">
        <f t="shared" si="3"/>
        <v>705.15127656081427</v>
      </c>
      <c r="C105" s="30">
        <f t="shared" si="4"/>
        <v>696.86</v>
      </c>
      <c r="D105" s="31">
        <f t="shared" si="5"/>
        <v>1.1758152947340216E-2</v>
      </c>
      <c r="F105" s="37"/>
    </row>
    <row r="106" spans="1:6" x14ac:dyDescent="0.25">
      <c r="A106" s="17">
        <f>A105+('Dados atemporais'!$B$15)/100</f>
        <v>12610</v>
      </c>
      <c r="B106" s="17">
        <f t="shared" si="3"/>
        <v>706.23911229140458</v>
      </c>
      <c r="C106" s="30">
        <f t="shared" si="4"/>
        <v>697.18499999999995</v>
      </c>
      <c r="D106" s="31">
        <f t="shared" si="5"/>
        <v>1.2820179644296981E-2</v>
      </c>
      <c r="F106" s="37"/>
    </row>
    <row r="107" spans="1:6" x14ac:dyDescent="0.25">
      <c r="A107" s="17">
        <f>A106+('Dados atemporais'!$B$15)/100</f>
        <v>12740</v>
      </c>
      <c r="B107" s="17">
        <f t="shared" si="3"/>
        <v>707.35300112728282</v>
      </c>
      <c r="C107" s="30">
        <f t="shared" si="4"/>
        <v>697.51</v>
      </c>
      <c r="D107" s="31">
        <f t="shared" si="5"/>
        <v>1.3915260289553304E-2</v>
      </c>
      <c r="F107" s="37"/>
    </row>
    <row r="108" spans="1:6" x14ac:dyDescent="0.25">
      <c r="A108" s="17">
        <f>A107+('Dados atemporais'!$B$15)/100</f>
        <v>12870</v>
      </c>
      <c r="B108" s="17">
        <f t="shared" si="3"/>
        <v>708.49327436902342</v>
      </c>
      <c r="C108" s="30">
        <f t="shared" si="4"/>
        <v>697.83499999999992</v>
      </c>
      <c r="D108" s="31">
        <f t="shared" si="5"/>
        <v>1.5043578753116108E-2</v>
      </c>
      <c r="F108" s="37"/>
    </row>
    <row r="109" spans="1:6" x14ac:dyDescent="0.25">
      <c r="A109" s="17">
        <f>A108+('Dados atemporais'!$B$15)/100</f>
        <v>13000</v>
      </c>
      <c r="B109" s="17">
        <f t="shared" si="3"/>
        <v>709.66026331720047</v>
      </c>
      <c r="C109" s="30">
        <f t="shared" si="4"/>
        <v>698.16</v>
      </c>
      <c r="D109" s="31">
        <f t="shared" si="5"/>
        <v>1.6205308246292741E-2</v>
      </c>
      <c r="F109" s="37"/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8B4E3D-FAE3-4D06-9F71-0F514ED9AEE5}">
  <dimension ref="A1:H12"/>
  <sheetViews>
    <sheetView workbookViewId="0">
      <selection activeCell="H3" sqref="H3"/>
    </sheetView>
  </sheetViews>
  <sheetFormatPr defaultRowHeight="15" x14ac:dyDescent="0.25"/>
  <cols>
    <col min="3" max="3" width="13.7109375" customWidth="1"/>
    <col min="4" max="4" width="12.42578125" customWidth="1"/>
    <col min="5" max="5" width="13.42578125" customWidth="1"/>
    <col min="6" max="6" width="22.42578125" customWidth="1"/>
    <col min="7" max="7" width="13.28515625" customWidth="1"/>
    <col min="8" max="8" width="21.85546875" customWidth="1"/>
  </cols>
  <sheetData>
    <row r="1" spans="1:8" x14ac:dyDescent="0.25">
      <c r="B1" s="35" t="s">
        <v>28</v>
      </c>
      <c r="C1" s="35" t="s">
        <v>29</v>
      </c>
      <c r="D1" s="35" t="s">
        <v>30</v>
      </c>
      <c r="E1" s="35" t="s">
        <v>49</v>
      </c>
      <c r="F1" s="35" t="s">
        <v>65</v>
      </c>
      <c r="G1" s="35" t="s">
        <v>66</v>
      </c>
      <c r="H1" s="20" t="s">
        <v>47</v>
      </c>
    </row>
    <row r="2" spans="1:8" x14ac:dyDescent="0.25">
      <c r="A2" s="35">
        <v>0</v>
      </c>
      <c r="B2" s="41">
        <v>0</v>
      </c>
      <c r="C2" s="36">
        <v>0.69288860430287746</v>
      </c>
      <c r="D2" s="36">
        <v>1.425572524317693E-2</v>
      </c>
      <c r="E2" s="36">
        <v>-4.5252429059719872E-2</v>
      </c>
      <c r="F2" s="36">
        <v>-81.728072819133033</v>
      </c>
      <c r="G2" s="36">
        <v>3.0077779297209899</v>
      </c>
      <c r="H2" s="26">
        <v>9.2100983256667597</v>
      </c>
    </row>
    <row r="3" spans="1:8" x14ac:dyDescent="0.25">
      <c r="A3" s="35">
        <v>1</v>
      </c>
      <c r="B3" s="41">
        <v>1</v>
      </c>
      <c r="C3" s="36">
        <v>0.72346028217286862</v>
      </c>
      <c r="D3" s="36">
        <v>9.8379779803601606E-3</v>
      </c>
      <c r="E3" s="36">
        <v>-4.0028937194101229E-2</v>
      </c>
      <c r="F3" s="36">
        <v>-56.401127761404851</v>
      </c>
      <c r="G3" s="36"/>
      <c r="H3" s="26"/>
    </row>
    <row r="4" spans="1:8" x14ac:dyDescent="0.25">
      <c r="A4" s="35">
        <v>2</v>
      </c>
      <c r="B4" s="41">
        <v>2</v>
      </c>
      <c r="C4" s="36">
        <v>0.70750257388552129</v>
      </c>
      <c r="D4" s="36">
        <v>1.1699108156406729E-2</v>
      </c>
      <c r="E4" s="36">
        <v>-4.1422841763485027E-2</v>
      </c>
      <c r="F4" s="36">
        <v>-67.070987060680039</v>
      </c>
      <c r="G4" s="36"/>
      <c r="H4" s="26"/>
    </row>
    <row r="5" spans="1:8" x14ac:dyDescent="0.25">
      <c r="A5" s="35">
        <v>3</v>
      </c>
      <c r="B5" s="41">
        <v>3</v>
      </c>
      <c r="C5" s="36">
        <v>0.84346979161493274</v>
      </c>
      <c r="D5" s="36">
        <v>0</v>
      </c>
      <c r="E5" s="36">
        <v>-4.2004551311360327E-2</v>
      </c>
      <c r="F5" s="36">
        <v>3.685412383049601E-14</v>
      </c>
      <c r="G5" s="36"/>
      <c r="H5" s="26"/>
    </row>
    <row r="6" spans="1:8" x14ac:dyDescent="0.25">
      <c r="A6" s="35">
        <v>4</v>
      </c>
      <c r="B6" s="41">
        <v>4</v>
      </c>
      <c r="C6" s="36">
        <v>0.83787240525655249</v>
      </c>
      <c r="D6" s="36">
        <v>1.2240320403846379E-4</v>
      </c>
      <c r="E6" s="36">
        <v>-4.0904455976091443E-2</v>
      </c>
      <c r="F6" s="36">
        <v>-0.70173756875251503</v>
      </c>
      <c r="G6" s="36"/>
      <c r="H6" s="36"/>
    </row>
    <row r="7" spans="1:8" x14ac:dyDescent="0.25">
      <c r="A7" s="35">
        <v>5</v>
      </c>
      <c r="B7" s="41">
        <v>5</v>
      </c>
      <c r="C7" s="36">
        <v>0.82917733061213017</v>
      </c>
      <c r="D7" s="36">
        <v>5.9072962411180858E-4</v>
      </c>
      <c r="E7" s="36">
        <v>-4.0028937194101312E-2</v>
      </c>
      <c r="F7" s="36">
        <v>-3.3866529350328971</v>
      </c>
      <c r="G7" s="36"/>
      <c r="H7" s="36"/>
    </row>
    <row r="8" spans="1:8" x14ac:dyDescent="0.25">
      <c r="A8" s="35">
        <v>6</v>
      </c>
      <c r="B8" s="41">
        <v>6</v>
      </c>
      <c r="C8" s="36">
        <v>0.83320331936950831</v>
      </c>
      <c r="D8" s="36">
        <v>3.2660960892572658E-4</v>
      </c>
      <c r="E8" s="36">
        <v>-4.0292689546137649E-2</v>
      </c>
      <c r="F8" s="36">
        <v>-1.8724528879710209</v>
      </c>
      <c r="G8" s="36"/>
      <c r="H8" s="36"/>
    </row>
    <row r="9" spans="1:8" x14ac:dyDescent="0.25">
      <c r="A9" s="35">
        <v>7</v>
      </c>
      <c r="B9" s="41">
        <v>7</v>
      </c>
      <c r="C9" s="36">
        <v>0.66970759993389795</v>
      </c>
      <c r="D9" s="36">
        <v>2.000353279184415E-2</v>
      </c>
      <c r="E9" s="36">
        <v>-5.8166993514923049E-2</v>
      </c>
      <c r="F9" s="36">
        <v>-104.50966155731</v>
      </c>
      <c r="G9" s="36"/>
      <c r="H9" s="36"/>
    </row>
    <row r="10" spans="1:8" x14ac:dyDescent="0.25">
      <c r="A10" s="35">
        <v>8</v>
      </c>
      <c r="B10" s="41">
        <v>8</v>
      </c>
      <c r="C10" s="36">
        <v>0.67373358869127542</v>
      </c>
      <c r="D10" s="36">
        <v>1.96513727715961E-2</v>
      </c>
      <c r="E10" s="36">
        <v>-5.7375736458814088E-2</v>
      </c>
      <c r="F10" s="36">
        <v>-107.03808246268601</v>
      </c>
      <c r="G10" s="36"/>
      <c r="H10" s="36"/>
    </row>
    <row r="11" spans="1:8" x14ac:dyDescent="0.25">
      <c r="A11" s="35">
        <v>9</v>
      </c>
      <c r="B11" s="41">
        <v>9</v>
      </c>
      <c r="C11" s="36">
        <v>0.68400006093669996</v>
      </c>
      <c r="D11" s="36">
        <v>1.7365708703585451E-2</v>
      </c>
      <c r="E11" s="36">
        <v>-5.2240151163145947E-2</v>
      </c>
      <c r="F11" s="36">
        <v>-99.557607997655339</v>
      </c>
      <c r="G11" s="36"/>
      <c r="H11" s="36"/>
    </row>
    <row r="12" spans="1:8" x14ac:dyDescent="0.25">
      <c r="A12" s="35">
        <v>10</v>
      </c>
      <c r="B12" s="41">
        <v>10</v>
      </c>
      <c r="C12" s="36">
        <v>0.67840267457831993</v>
      </c>
      <c r="D12" s="36">
        <v>1.8834547152046931E-2</v>
      </c>
      <c r="E12" s="36">
        <v>-5.5540437168952697E-2</v>
      </c>
      <c r="F12" s="36">
        <v>-105.871042858755</v>
      </c>
      <c r="G12" s="36"/>
      <c r="H12" s="36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39FF9-6206-40CC-98C2-437F55EC2486}">
  <dimension ref="A1:H24"/>
  <sheetViews>
    <sheetView workbookViewId="0">
      <selection activeCell="H3" sqref="H3"/>
    </sheetView>
  </sheetViews>
  <sheetFormatPr defaultRowHeight="15" x14ac:dyDescent="0.25"/>
  <cols>
    <col min="3" max="3" width="13.7109375" customWidth="1"/>
    <col min="4" max="4" width="12.42578125" customWidth="1"/>
    <col min="5" max="5" width="13.42578125" customWidth="1"/>
    <col min="6" max="6" width="21.85546875" customWidth="1"/>
    <col min="7" max="7" width="13.28515625" customWidth="1"/>
    <col min="8" max="8" width="21.85546875" customWidth="1"/>
  </cols>
  <sheetData>
    <row r="1" spans="1:8" x14ac:dyDescent="0.25">
      <c r="A1" s="1"/>
      <c r="B1" s="20" t="s">
        <v>28</v>
      </c>
      <c r="C1" s="20" t="s">
        <v>29</v>
      </c>
      <c r="D1" s="20" t="s">
        <v>30</v>
      </c>
      <c r="E1" s="20" t="s">
        <v>49</v>
      </c>
      <c r="F1" s="35" t="s">
        <v>65</v>
      </c>
      <c r="G1" s="20" t="s">
        <v>31</v>
      </c>
      <c r="H1" s="20" t="s">
        <v>47</v>
      </c>
    </row>
    <row r="2" spans="1:8" x14ac:dyDescent="0.25">
      <c r="A2" s="35">
        <v>0</v>
      </c>
      <c r="B2" s="41">
        <v>0</v>
      </c>
      <c r="C2" s="36">
        <v>0.77743351230124391</v>
      </c>
      <c r="D2" s="36">
        <v>9.5379669745243693E-3</v>
      </c>
      <c r="E2" s="36">
        <v>-4.307288759619507E-2</v>
      </c>
      <c r="F2" s="36">
        <v>-120.36723562510259</v>
      </c>
      <c r="G2" s="36">
        <v>0.54708955034959705</v>
      </c>
      <c r="H2" s="26">
        <v>1.30726203384727</v>
      </c>
    </row>
    <row r="3" spans="1:8" x14ac:dyDescent="0.25">
      <c r="A3" s="35">
        <v>1</v>
      </c>
      <c r="B3" s="41">
        <v>1</v>
      </c>
      <c r="C3" s="36">
        <v>0.77175884247835214</v>
      </c>
      <c r="D3" s="36">
        <v>1.1399365465828421E-2</v>
      </c>
      <c r="E3" s="36">
        <v>-4.3072887596195097E-2</v>
      </c>
      <c r="F3" s="36">
        <v>-141.72119911734271</v>
      </c>
      <c r="G3" s="36"/>
      <c r="H3" s="26"/>
    </row>
    <row r="4" spans="1:8" x14ac:dyDescent="0.25">
      <c r="A4" s="35">
        <v>2</v>
      </c>
      <c r="B4" s="41">
        <v>2</v>
      </c>
      <c r="C4" s="36">
        <v>0.7671930388252155</v>
      </c>
      <c r="D4" s="36">
        <v>1.239781181269831E-2</v>
      </c>
      <c r="E4" s="36">
        <v>-4.3072887596195021E-2</v>
      </c>
      <c r="F4" s="36">
        <v>-150.88334217475941</v>
      </c>
      <c r="G4" s="36"/>
      <c r="H4" s="26"/>
    </row>
    <row r="5" spans="1:8" x14ac:dyDescent="0.25">
      <c r="A5" s="35">
        <v>3</v>
      </c>
      <c r="B5" s="41">
        <v>3</v>
      </c>
      <c r="C5" s="36">
        <v>0.80688480924070294</v>
      </c>
      <c r="D5" s="36">
        <v>0</v>
      </c>
      <c r="E5" s="36">
        <v>-4.50757791414792E-2</v>
      </c>
      <c r="F5" s="36">
        <v>0</v>
      </c>
      <c r="G5" s="36"/>
      <c r="H5" s="26"/>
    </row>
    <row r="6" spans="1:8" x14ac:dyDescent="0.25">
      <c r="A6" s="35">
        <v>4</v>
      </c>
      <c r="B6" s="41">
        <v>4</v>
      </c>
      <c r="C6" s="36">
        <v>0.80121013941781116</v>
      </c>
      <c r="D6" s="36">
        <v>6.2046616376798785E-4</v>
      </c>
      <c r="E6" s="36">
        <v>-4.3960494720919563E-2</v>
      </c>
      <c r="F6" s="36">
        <v>-7.8301588935192497</v>
      </c>
      <c r="G6" s="36"/>
      <c r="H6" s="36"/>
    </row>
    <row r="7" spans="1:8" x14ac:dyDescent="0.25">
      <c r="A7" s="35">
        <v>5</v>
      </c>
      <c r="B7" s="41">
        <v>5</v>
      </c>
      <c r="C7" s="36">
        <v>0.79239501133242896</v>
      </c>
      <c r="D7" s="36">
        <v>2.9944293254088069E-3</v>
      </c>
      <c r="E7" s="36">
        <v>-4.307288759619507E-2</v>
      </c>
      <c r="F7" s="36">
        <v>-37.78909920079407</v>
      </c>
      <c r="G7" s="36"/>
      <c r="H7" s="36"/>
    </row>
    <row r="8" spans="1:8" x14ac:dyDescent="0.25">
      <c r="A8" s="35">
        <v>6</v>
      </c>
      <c r="B8" s="41">
        <v>6</v>
      </c>
      <c r="C8" s="36">
        <v>0.79647658716908509</v>
      </c>
      <c r="D8" s="36">
        <v>1.655595641403715E-3</v>
      </c>
      <c r="E8" s="36">
        <v>-4.3340281593498148E-2</v>
      </c>
      <c r="F8" s="36">
        <v>-20.89328587538672</v>
      </c>
      <c r="G8" s="36"/>
      <c r="H8" s="36"/>
    </row>
    <row r="9" spans="1:8" x14ac:dyDescent="0.25">
      <c r="A9" s="35">
        <v>7</v>
      </c>
      <c r="B9" s="41">
        <v>7</v>
      </c>
      <c r="C9" s="36">
        <v>0.7670252902296264</v>
      </c>
      <c r="D9" s="36">
        <v>1.24711780742297E-2</v>
      </c>
      <c r="E9" s="36">
        <v>-4.3094866836229553E-2</v>
      </c>
      <c r="F9" s="36">
        <v>-151.68289502955491</v>
      </c>
      <c r="G9" s="36"/>
      <c r="H9" s="36"/>
    </row>
    <row r="10" spans="1:8" x14ac:dyDescent="0.25">
      <c r="A10" s="35">
        <v>8</v>
      </c>
      <c r="B10" s="41">
        <v>8</v>
      </c>
      <c r="C10" s="36">
        <v>0.76294371439297015</v>
      </c>
      <c r="D10" s="36">
        <v>1.364714794787684E-2</v>
      </c>
      <c r="E10" s="36">
        <v>-4.3532072571468031E-2</v>
      </c>
      <c r="F10" s="36">
        <v>-161.91325973350371</v>
      </c>
      <c r="G10" s="36"/>
      <c r="H10" s="36"/>
    </row>
    <row r="11" spans="1:8" x14ac:dyDescent="0.25">
      <c r="A11" s="35">
        <v>9</v>
      </c>
      <c r="B11" s="41">
        <v>9</v>
      </c>
      <c r="C11" s="36">
        <v>0.76423974103030656</v>
      </c>
      <c r="D11" s="36">
        <v>1.3080319779256061E-2</v>
      </c>
      <c r="E11" s="36">
        <v>-4.3277354964565057E-2</v>
      </c>
      <c r="F11" s="36">
        <v>-156.2238636980147</v>
      </c>
      <c r="G11" s="36"/>
      <c r="H11" s="36"/>
    </row>
    <row r="12" spans="1:8" x14ac:dyDescent="0.25">
      <c r="A12" s="35"/>
      <c r="B12" s="41"/>
      <c r="C12" s="36"/>
      <c r="D12" s="36"/>
      <c r="E12" s="36"/>
      <c r="F12" s="36"/>
      <c r="G12" s="36"/>
      <c r="H12" s="36"/>
    </row>
    <row r="13" spans="1:8" x14ac:dyDescent="0.25">
      <c r="B13" s="38"/>
      <c r="C13" s="38"/>
      <c r="D13" s="38"/>
      <c r="E13" s="38"/>
      <c r="F13" s="38"/>
      <c r="G13" s="38"/>
      <c r="H13" s="13"/>
    </row>
    <row r="14" spans="1:8" x14ac:dyDescent="0.25">
      <c r="A14" s="38"/>
      <c r="C14" s="39"/>
      <c r="D14" s="39"/>
      <c r="E14" s="39"/>
      <c r="F14" s="39"/>
      <c r="G14" s="39"/>
      <c r="H14" s="40"/>
    </row>
    <row r="15" spans="1:8" x14ac:dyDescent="0.25">
      <c r="A15" s="38"/>
      <c r="C15" s="39"/>
      <c r="D15" s="39"/>
      <c r="E15" s="39"/>
      <c r="F15" s="39"/>
      <c r="G15" s="39"/>
      <c r="H15" s="40"/>
    </row>
    <row r="16" spans="1:8" x14ac:dyDescent="0.25">
      <c r="A16" s="38"/>
      <c r="C16" s="39"/>
      <c r="D16" s="39"/>
      <c r="E16" s="39"/>
      <c r="F16" s="39"/>
      <c r="G16" s="39"/>
      <c r="H16" s="40"/>
    </row>
    <row r="17" spans="1:8" x14ac:dyDescent="0.25">
      <c r="A17" s="38"/>
      <c r="C17" s="39"/>
      <c r="D17" s="39"/>
      <c r="E17" s="39"/>
      <c r="F17" s="39"/>
      <c r="G17" s="39"/>
      <c r="H17" s="40"/>
    </row>
    <row r="18" spans="1:8" x14ac:dyDescent="0.25">
      <c r="A18" s="38"/>
      <c r="C18" s="39"/>
      <c r="D18" s="39"/>
      <c r="E18" s="39"/>
      <c r="F18" s="39"/>
      <c r="G18" s="39"/>
      <c r="H18" s="39"/>
    </row>
    <row r="19" spans="1:8" x14ac:dyDescent="0.25">
      <c r="A19" s="38"/>
      <c r="C19" s="39"/>
      <c r="D19" s="39"/>
      <c r="E19" s="39"/>
      <c r="F19" s="39"/>
      <c r="G19" s="39"/>
      <c r="H19" s="39"/>
    </row>
    <row r="20" spans="1:8" x14ac:dyDescent="0.25">
      <c r="A20" s="38"/>
      <c r="C20" s="39"/>
      <c r="D20" s="39"/>
      <c r="E20" s="39"/>
      <c r="F20" s="39"/>
      <c r="G20" s="39"/>
      <c r="H20" s="39"/>
    </row>
    <row r="21" spans="1:8" x14ac:dyDescent="0.25">
      <c r="A21" s="38"/>
      <c r="C21" s="39"/>
      <c r="D21" s="39"/>
      <c r="E21" s="39"/>
      <c r="F21" s="39"/>
      <c r="G21" s="39"/>
      <c r="H21" s="39"/>
    </row>
    <row r="22" spans="1:8" x14ac:dyDescent="0.25">
      <c r="A22" s="38"/>
      <c r="C22" s="39"/>
      <c r="D22" s="39"/>
      <c r="E22" s="39"/>
      <c r="F22" s="39"/>
      <c r="G22" s="39"/>
      <c r="H22" s="39"/>
    </row>
    <row r="23" spans="1:8" x14ac:dyDescent="0.25">
      <c r="A23" s="38"/>
      <c r="C23" s="39"/>
      <c r="D23" s="39"/>
      <c r="E23" s="39"/>
      <c r="F23" s="39"/>
      <c r="G23" s="39"/>
      <c r="H23" s="39"/>
    </row>
    <row r="24" spans="1:8" x14ac:dyDescent="0.25">
      <c r="A24" s="38"/>
      <c r="C24" s="39"/>
      <c r="D24" s="39"/>
      <c r="E24" s="39"/>
      <c r="F24" s="39"/>
      <c r="G24" s="39"/>
      <c r="H24" s="39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31C66-0ECF-485E-9E4A-0680859DD675}">
  <dimension ref="A2:S48"/>
  <sheetViews>
    <sheetView tabSelected="1" workbookViewId="0">
      <selection activeCell="M19" sqref="M19"/>
    </sheetView>
  </sheetViews>
  <sheetFormatPr defaultRowHeight="15" x14ac:dyDescent="0.25"/>
  <cols>
    <col min="1" max="1" width="9.140625" customWidth="1"/>
  </cols>
  <sheetData>
    <row r="2" spans="1:19" x14ac:dyDescent="0.25">
      <c r="B2" s="48" t="s">
        <v>67</v>
      </c>
      <c r="C2" s="48"/>
      <c r="D2" s="48"/>
      <c r="E2" s="48"/>
      <c r="F2" s="48"/>
      <c r="G2" s="48"/>
      <c r="H2" s="48"/>
      <c r="I2" s="48"/>
      <c r="L2" s="47" t="s">
        <v>71</v>
      </c>
      <c r="M2" s="47"/>
      <c r="N2" s="47"/>
      <c r="O2" s="47"/>
      <c r="P2" s="47"/>
      <c r="Q2" s="47"/>
      <c r="R2" s="47"/>
      <c r="S2" s="47"/>
    </row>
    <row r="3" spans="1:19" x14ac:dyDescent="0.25">
      <c r="B3" s="48" t="s">
        <v>33</v>
      </c>
      <c r="C3" s="48"/>
      <c r="D3" s="48"/>
      <c r="E3" s="48"/>
      <c r="F3" s="48"/>
      <c r="G3" s="48"/>
      <c r="H3" s="48"/>
      <c r="I3" s="48"/>
      <c r="L3" s="47" t="s">
        <v>33</v>
      </c>
      <c r="M3" s="47"/>
      <c r="N3" s="47"/>
      <c r="O3" s="47"/>
      <c r="P3" s="47"/>
      <c r="Q3" s="47"/>
      <c r="R3" s="47"/>
      <c r="S3" s="47"/>
    </row>
    <row r="4" spans="1:19" x14ac:dyDescent="0.25">
      <c r="B4" s="18"/>
      <c r="C4" s="19">
        <v>2</v>
      </c>
      <c r="D4" s="19">
        <v>4</v>
      </c>
      <c r="E4" s="25">
        <v>5</v>
      </c>
      <c r="F4" s="19">
        <v>6</v>
      </c>
      <c r="G4" s="19">
        <v>8</v>
      </c>
      <c r="H4" s="19">
        <v>10</v>
      </c>
      <c r="I4" s="19">
        <v>20</v>
      </c>
      <c r="L4" s="18"/>
      <c r="M4" s="19">
        <v>2</v>
      </c>
      <c r="N4" s="19">
        <v>4</v>
      </c>
      <c r="O4" s="45">
        <v>5</v>
      </c>
      <c r="P4" s="19">
        <v>6</v>
      </c>
      <c r="Q4" s="19">
        <v>8</v>
      </c>
      <c r="R4" s="19">
        <v>10</v>
      </c>
      <c r="S4" s="19">
        <v>20</v>
      </c>
    </row>
    <row r="5" spans="1:19" ht="15" customHeight="1" x14ac:dyDescent="0.25">
      <c r="A5" s="49" t="s">
        <v>32</v>
      </c>
      <c r="B5" s="34">
        <v>2</v>
      </c>
      <c r="C5" s="26">
        <v>3.367137966574266</v>
      </c>
      <c r="D5" s="26">
        <v>3.6126368690345121</v>
      </c>
      <c r="E5" s="26">
        <v>3.6358201689744849</v>
      </c>
      <c r="F5" s="26">
        <v>3.6468776246272472</v>
      </c>
      <c r="G5" s="26">
        <v>3.657632844525124</v>
      </c>
      <c r="H5" s="26">
        <v>3.6623500043435939</v>
      </c>
      <c r="I5" s="26">
        <v>3.6683797710718449</v>
      </c>
      <c r="K5" s="49" t="s">
        <v>32</v>
      </c>
      <c r="L5" s="24">
        <v>2</v>
      </c>
      <c r="M5" s="41">
        <v>6</v>
      </c>
      <c r="N5" s="41">
        <v>8</v>
      </c>
      <c r="O5" s="41">
        <v>10</v>
      </c>
      <c r="P5" s="41">
        <v>14</v>
      </c>
      <c r="Q5" s="41">
        <v>18</v>
      </c>
      <c r="R5" s="41">
        <v>38</v>
      </c>
      <c r="S5" s="41">
        <v>38</v>
      </c>
    </row>
    <row r="6" spans="1:19" x14ac:dyDescent="0.25">
      <c r="A6" s="49"/>
      <c r="B6" s="20">
        <v>4</v>
      </c>
      <c r="C6" s="26">
        <v>3.654573350706825</v>
      </c>
      <c r="D6" s="26">
        <v>3.1035301953194869</v>
      </c>
      <c r="E6" s="26">
        <v>3.1056085201778649</v>
      </c>
      <c r="F6" s="26">
        <v>3.0818896414689392</v>
      </c>
      <c r="G6" s="26">
        <v>3.0518122236768011</v>
      </c>
      <c r="H6" s="26">
        <v>3.0303248981795599</v>
      </c>
      <c r="I6" s="26">
        <v>3.0072494829203711</v>
      </c>
      <c r="K6" s="49"/>
      <c r="L6" s="20">
        <v>4</v>
      </c>
      <c r="M6" s="41">
        <v>8</v>
      </c>
      <c r="N6" s="41">
        <v>10</v>
      </c>
      <c r="O6" s="41">
        <v>12</v>
      </c>
      <c r="P6" s="41">
        <v>16</v>
      </c>
      <c r="Q6" s="41">
        <v>20</v>
      </c>
      <c r="R6" s="41">
        <v>40</v>
      </c>
      <c r="S6" s="41">
        <v>40</v>
      </c>
    </row>
    <row r="7" spans="1:19" x14ac:dyDescent="0.25">
      <c r="A7" s="49"/>
      <c r="B7" s="33">
        <v>5</v>
      </c>
      <c r="C7" s="26">
        <v>3.68596557185462</v>
      </c>
      <c r="D7" s="26">
        <v>3.0836365347103221</v>
      </c>
      <c r="E7" s="46">
        <v>3.0077779297210072</v>
      </c>
      <c r="F7" s="26">
        <v>3.009459265108295</v>
      </c>
      <c r="G7" s="26">
        <v>2.9793394183812438</v>
      </c>
      <c r="H7" s="26">
        <v>2.9627345526967259</v>
      </c>
      <c r="I7" s="26">
        <v>2.9357021055781241</v>
      </c>
      <c r="K7" s="49"/>
      <c r="L7" s="44">
        <v>5</v>
      </c>
      <c r="M7" s="41">
        <v>9</v>
      </c>
      <c r="N7" s="41">
        <v>11</v>
      </c>
      <c r="O7" s="44">
        <v>13</v>
      </c>
      <c r="P7" s="41">
        <v>17</v>
      </c>
      <c r="Q7" s="41">
        <v>21</v>
      </c>
      <c r="R7" s="41">
        <v>41</v>
      </c>
      <c r="S7" s="41">
        <v>41</v>
      </c>
    </row>
    <row r="8" spans="1:19" x14ac:dyDescent="0.25">
      <c r="A8" s="49"/>
      <c r="B8" s="20">
        <v>6</v>
      </c>
      <c r="C8" s="26">
        <v>3.7020089548963311</v>
      </c>
      <c r="D8" s="26">
        <v>3.0482525268929361</v>
      </c>
      <c r="E8" s="26">
        <v>2.994876187311339</v>
      </c>
      <c r="F8" s="26">
        <v>2.9535431956269389</v>
      </c>
      <c r="G8" s="26">
        <v>2.940720569340193</v>
      </c>
      <c r="H8" s="26">
        <v>2.925066279174239</v>
      </c>
      <c r="I8" s="26">
        <v>2.8991973220141358</v>
      </c>
      <c r="K8" s="49"/>
      <c r="L8" s="20">
        <v>6</v>
      </c>
      <c r="M8" s="41">
        <v>10</v>
      </c>
      <c r="N8" s="41">
        <v>12</v>
      </c>
      <c r="O8" s="41">
        <v>14</v>
      </c>
      <c r="P8" s="41">
        <v>18</v>
      </c>
      <c r="Q8" s="41">
        <v>22</v>
      </c>
      <c r="R8" s="41">
        <v>42</v>
      </c>
      <c r="S8" s="41">
        <v>42</v>
      </c>
    </row>
    <row r="9" spans="1:19" x14ac:dyDescent="0.25">
      <c r="A9" s="49"/>
      <c r="B9" s="20">
        <v>8</v>
      </c>
      <c r="C9" s="26">
        <v>3.7169896075319828</v>
      </c>
      <c r="D9" s="26">
        <v>3.0086812606328182</v>
      </c>
      <c r="E9" s="26">
        <v>2.9581889160075532</v>
      </c>
      <c r="F9" s="26">
        <v>2.9319287946286181</v>
      </c>
      <c r="G9" s="26">
        <v>2.8975366935501108</v>
      </c>
      <c r="H9" s="26">
        <v>2.8904511373235411</v>
      </c>
      <c r="I9" s="26">
        <v>2.867231031720388</v>
      </c>
      <c r="K9" s="49"/>
      <c r="L9" s="20">
        <v>8</v>
      </c>
      <c r="M9" s="41">
        <v>12</v>
      </c>
      <c r="N9" s="41">
        <v>14</v>
      </c>
      <c r="O9" s="41">
        <v>16</v>
      </c>
      <c r="P9" s="41">
        <v>20</v>
      </c>
      <c r="Q9" s="41">
        <v>24</v>
      </c>
      <c r="R9" s="41">
        <v>44</v>
      </c>
      <c r="S9" s="41">
        <v>44</v>
      </c>
    </row>
    <row r="10" spans="1:19" x14ac:dyDescent="0.25">
      <c r="A10" s="49"/>
      <c r="B10" s="20">
        <v>10</v>
      </c>
      <c r="C10" s="26">
        <v>3.7234580187874591</v>
      </c>
      <c r="D10" s="26">
        <v>2.985086356742674</v>
      </c>
      <c r="E10" s="26">
        <v>2.939549024664053</v>
      </c>
      <c r="F10" s="26">
        <v>2.9140948615291542</v>
      </c>
      <c r="G10" s="26">
        <v>2.886998912775943</v>
      </c>
      <c r="H10" s="26">
        <v>2.87001673985894</v>
      </c>
      <c r="I10" s="26">
        <v>2.8518593450649399</v>
      </c>
      <c r="K10" s="49"/>
      <c r="L10" s="20">
        <v>10</v>
      </c>
      <c r="M10" s="41">
        <v>14</v>
      </c>
      <c r="N10" s="41">
        <v>16</v>
      </c>
      <c r="O10" s="41">
        <v>18</v>
      </c>
      <c r="P10" s="41">
        <v>22</v>
      </c>
      <c r="Q10" s="41">
        <v>26</v>
      </c>
      <c r="R10" s="41">
        <v>46</v>
      </c>
      <c r="S10" s="41">
        <v>46</v>
      </c>
    </row>
    <row r="11" spans="1:19" x14ac:dyDescent="0.25">
      <c r="A11" s="49"/>
      <c r="B11" s="20">
        <v>20</v>
      </c>
      <c r="C11" s="26">
        <v>3.7312065239882348</v>
      </c>
      <c r="D11" s="26">
        <v>2.9578311865738112</v>
      </c>
      <c r="E11" s="26">
        <v>2.9085595122734671</v>
      </c>
      <c r="F11" s="26">
        <v>2.883427156578469</v>
      </c>
      <c r="G11" s="26">
        <v>2.8591796526150519</v>
      </c>
      <c r="H11" s="26">
        <v>2.8472457193714029</v>
      </c>
      <c r="I11" s="26">
        <v>2.828082691923318</v>
      </c>
      <c r="K11" s="49"/>
      <c r="L11" s="20">
        <v>20</v>
      </c>
      <c r="M11" s="41">
        <v>24</v>
      </c>
      <c r="N11" s="41">
        <v>26</v>
      </c>
      <c r="O11" s="41">
        <v>28</v>
      </c>
      <c r="P11" s="41">
        <v>32</v>
      </c>
      <c r="Q11" s="41">
        <v>36</v>
      </c>
      <c r="R11" s="41">
        <v>56</v>
      </c>
      <c r="S11" s="41">
        <v>56</v>
      </c>
    </row>
    <row r="14" spans="1:19" x14ac:dyDescent="0.25">
      <c r="B14" s="48" t="s">
        <v>48</v>
      </c>
      <c r="C14" s="48"/>
      <c r="D14" s="48"/>
      <c r="E14" s="48"/>
      <c r="F14" s="48"/>
      <c r="G14" s="48"/>
      <c r="H14" s="48"/>
      <c r="I14" s="48"/>
    </row>
    <row r="15" spans="1:19" x14ac:dyDescent="0.25">
      <c r="B15" s="48" t="s">
        <v>33</v>
      </c>
      <c r="C15" s="48"/>
      <c r="D15" s="48"/>
      <c r="E15" s="48"/>
      <c r="F15" s="48"/>
      <c r="G15" s="48"/>
      <c r="H15" s="48"/>
      <c r="I15" s="48"/>
    </row>
    <row r="16" spans="1:19" x14ac:dyDescent="0.25">
      <c r="B16" s="18"/>
      <c r="C16" s="19">
        <v>2</v>
      </c>
      <c r="D16" s="19">
        <v>4</v>
      </c>
      <c r="E16" s="25">
        <v>5</v>
      </c>
      <c r="F16" s="19">
        <v>6</v>
      </c>
      <c r="G16" s="19">
        <v>8</v>
      </c>
      <c r="H16" s="19">
        <v>10</v>
      </c>
      <c r="I16" s="19">
        <v>20</v>
      </c>
    </row>
    <row r="17" spans="1:19" x14ac:dyDescent="0.25">
      <c r="A17" s="49" t="s">
        <v>32</v>
      </c>
      <c r="B17" s="24">
        <v>2</v>
      </c>
      <c r="C17" s="26">
        <v>3.3671379665742949</v>
      </c>
      <c r="D17" s="26">
        <v>4.2568199885829978</v>
      </c>
      <c r="E17" s="26">
        <v>4.3753134936585614</v>
      </c>
      <c r="F17" s="26">
        <v>4.445532253070521</v>
      </c>
      <c r="G17" s="26">
        <v>4.5258013301591111</v>
      </c>
      <c r="H17" s="26">
        <v>4.5700426900343842</v>
      </c>
      <c r="I17" s="26">
        <v>4.650631104965087</v>
      </c>
    </row>
    <row r="18" spans="1:19" x14ac:dyDescent="0.25">
      <c r="A18" s="49"/>
      <c r="B18" s="20">
        <v>4</v>
      </c>
      <c r="C18" s="26">
        <v>9.1938796445714619</v>
      </c>
      <c r="D18" s="26">
        <v>8.1768315212753855</v>
      </c>
      <c r="E18" s="26">
        <v>8.1709910760147118</v>
      </c>
      <c r="F18" s="26">
        <v>8.1192401812280366</v>
      </c>
      <c r="G18" s="26">
        <v>8.0534510976374207</v>
      </c>
      <c r="H18" s="26">
        <v>8.0059932026392371</v>
      </c>
      <c r="I18" s="26">
        <v>7.9530743369845318</v>
      </c>
    </row>
    <row r="19" spans="1:19" x14ac:dyDescent="0.25">
      <c r="A19" s="49"/>
      <c r="B19" s="33">
        <v>5</v>
      </c>
      <c r="C19" s="26">
        <v>10.475232491348351</v>
      </c>
      <c r="D19" s="26">
        <v>9.3757404813637244</v>
      </c>
      <c r="E19" s="46">
        <v>9.2100983256667917</v>
      </c>
      <c r="F19" s="26">
        <v>9.2085134067547454</v>
      </c>
      <c r="G19" s="26">
        <v>9.1367433600440044</v>
      </c>
      <c r="H19" s="26">
        <v>9.0961695326361092</v>
      </c>
      <c r="I19" s="26">
        <v>9.0275129458387173</v>
      </c>
    </row>
    <row r="20" spans="1:19" x14ac:dyDescent="0.25">
      <c r="A20" s="49"/>
      <c r="B20" s="20">
        <v>6</v>
      </c>
      <c r="C20" s="26">
        <v>11.340526330796269</v>
      </c>
      <c r="D20" s="26">
        <v>10.14531439033385</v>
      </c>
      <c r="E20" s="26">
        <v>10.022554796268659</v>
      </c>
      <c r="F20" s="26">
        <v>9.9230036980636793</v>
      </c>
      <c r="G20" s="26">
        <v>9.8866470443919923</v>
      </c>
      <c r="H20" s="26">
        <v>9.8452146495971427</v>
      </c>
      <c r="I20" s="26">
        <v>9.7731972332611434</v>
      </c>
    </row>
    <row r="21" spans="1:19" x14ac:dyDescent="0.25">
      <c r="A21" s="49"/>
      <c r="B21" s="20">
        <v>8</v>
      </c>
      <c r="C21" s="26">
        <v>12.425952149033851</v>
      </c>
      <c r="D21" s="26">
        <v>11.118653595072489</v>
      </c>
      <c r="E21" s="26">
        <v>10.9943777016327</v>
      </c>
      <c r="F21" s="26">
        <v>10.92442710333953</v>
      </c>
      <c r="G21" s="26">
        <v>10.82751416756993</v>
      </c>
      <c r="H21" s="26">
        <v>10.80459951007235</v>
      </c>
      <c r="I21" s="26">
        <v>10.7304008697293</v>
      </c>
    </row>
    <row r="22" spans="1:19" x14ac:dyDescent="0.25">
      <c r="A22" s="49"/>
      <c r="B22" s="20">
        <v>10</v>
      </c>
      <c r="C22" s="26">
        <v>13.076069342178201</v>
      </c>
      <c r="D22" s="26">
        <v>11.700041582837001</v>
      </c>
      <c r="E22" s="26">
        <v>11.58167256404445</v>
      </c>
      <c r="F22" s="26">
        <v>11.51047797226993</v>
      </c>
      <c r="G22" s="26">
        <v>11.429787211899781</v>
      </c>
      <c r="H22" s="26">
        <v>11.37542089892329</v>
      </c>
      <c r="I22" s="26">
        <v>11.311357169364699</v>
      </c>
    </row>
    <row r="23" spans="1:19" x14ac:dyDescent="0.25">
      <c r="A23" s="49"/>
      <c r="B23" s="20">
        <v>20</v>
      </c>
      <c r="C23" s="26">
        <v>14.36682973641218</v>
      </c>
      <c r="D23" s="26">
        <v>12.899935999500389</v>
      </c>
      <c r="E23" s="26">
        <v>12.76346200091494</v>
      </c>
      <c r="F23" s="26">
        <v>12.68652686220922</v>
      </c>
      <c r="G23" s="26">
        <v>12.60352895244089</v>
      </c>
      <c r="H23" s="26">
        <v>12.55879261840953</v>
      </c>
      <c r="I23" s="26">
        <v>12.478086483447781</v>
      </c>
    </row>
    <row r="25" spans="1:19" x14ac:dyDescent="0.25">
      <c r="K25" s="50"/>
      <c r="L25" s="50"/>
      <c r="M25" s="50"/>
      <c r="N25" s="50"/>
      <c r="O25" s="50"/>
      <c r="P25" s="50"/>
      <c r="Q25" s="50"/>
      <c r="R25" s="50"/>
      <c r="S25" s="50"/>
    </row>
    <row r="26" spans="1:19" x14ac:dyDescent="0.25">
      <c r="K26" s="50"/>
      <c r="L26" s="50"/>
      <c r="M26" s="50"/>
      <c r="N26" s="50"/>
      <c r="O26" s="50"/>
      <c r="P26" s="50"/>
      <c r="Q26" s="50"/>
      <c r="R26" s="50"/>
      <c r="S26" s="50"/>
    </row>
    <row r="27" spans="1:19" x14ac:dyDescent="0.25">
      <c r="B27" s="48" t="s">
        <v>68</v>
      </c>
      <c r="C27" s="48"/>
      <c r="D27" s="48"/>
      <c r="E27" s="48"/>
      <c r="F27" s="48"/>
      <c r="G27" s="48"/>
      <c r="H27" s="48"/>
      <c r="I27" s="48"/>
      <c r="L27" s="47" t="s">
        <v>72</v>
      </c>
      <c r="M27" s="47"/>
      <c r="N27" s="47"/>
      <c r="O27" s="47"/>
      <c r="P27" s="47"/>
      <c r="Q27" s="47"/>
      <c r="R27" s="47"/>
      <c r="S27" s="47"/>
    </row>
    <row r="28" spans="1:19" x14ac:dyDescent="0.25">
      <c r="B28" s="48" t="s">
        <v>33</v>
      </c>
      <c r="C28" s="48"/>
      <c r="D28" s="48"/>
      <c r="E28" s="48"/>
      <c r="F28" s="48"/>
      <c r="G28" s="48"/>
      <c r="H28" s="48"/>
      <c r="I28" s="48"/>
      <c r="L28" s="47" t="s">
        <v>33</v>
      </c>
      <c r="M28" s="47"/>
      <c r="N28" s="47"/>
      <c r="O28" s="47"/>
      <c r="P28" s="47"/>
      <c r="Q28" s="47"/>
      <c r="R28" s="47"/>
      <c r="S28" s="47"/>
    </row>
    <row r="29" spans="1:19" x14ac:dyDescent="0.25">
      <c r="B29" s="18"/>
      <c r="C29" s="19">
        <v>2</v>
      </c>
      <c r="D29" s="19">
        <v>4</v>
      </c>
      <c r="E29" s="25">
        <v>5</v>
      </c>
      <c r="F29" s="19">
        <v>6</v>
      </c>
      <c r="G29" s="19">
        <v>8</v>
      </c>
      <c r="H29" s="19">
        <v>10</v>
      </c>
      <c r="I29" s="19">
        <v>20</v>
      </c>
      <c r="L29" s="18"/>
      <c r="M29" s="19">
        <v>2</v>
      </c>
      <c r="N29" s="19">
        <v>4</v>
      </c>
      <c r="O29" s="45">
        <v>5</v>
      </c>
      <c r="P29" s="19">
        <v>6</v>
      </c>
      <c r="Q29" s="19">
        <v>8</v>
      </c>
      <c r="R29" s="19">
        <v>10</v>
      </c>
      <c r="S29" s="19">
        <v>20</v>
      </c>
    </row>
    <row r="30" spans="1:19" x14ac:dyDescent="0.25">
      <c r="A30" s="49" t="s">
        <v>32</v>
      </c>
      <c r="B30" s="34">
        <v>2</v>
      </c>
      <c r="C30" s="26">
        <v>0.485502868644059</v>
      </c>
      <c r="D30" s="26">
        <v>0.62843254204164201</v>
      </c>
      <c r="E30" s="26">
        <v>0.6493314177516647</v>
      </c>
      <c r="F30" s="26">
        <v>0.66048333310654705</v>
      </c>
      <c r="G30" s="26">
        <v>0.67126403256164169</v>
      </c>
      <c r="H30" s="26">
        <v>0.67612459009452475</v>
      </c>
      <c r="I30" s="26">
        <v>0.68244598919649535</v>
      </c>
      <c r="K30" s="49" t="s">
        <v>32</v>
      </c>
      <c r="L30" s="24">
        <v>2</v>
      </c>
      <c r="M30" s="41">
        <v>2</v>
      </c>
      <c r="N30" s="41">
        <v>6</v>
      </c>
      <c r="O30" s="41">
        <v>8</v>
      </c>
      <c r="P30" s="41">
        <v>10</v>
      </c>
      <c r="Q30" s="41">
        <v>14</v>
      </c>
      <c r="R30" s="41">
        <v>18</v>
      </c>
      <c r="S30" s="41">
        <v>38</v>
      </c>
    </row>
    <row r="31" spans="1:19" x14ac:dyDescent="0.25">
      <c r="A31" s="49"/>
      <c r="B31" s="20">
        <v>4</v>
      </c>
      <c r="C31" s="26">
        <v>0.49232971033718093</v>
      </c>
      <c r="D31" s="26">
        <v>0.51052822856689584</v>
      </c>
      <c r="E31" s="26">
        <v>0.51784665730864909</v>
      </c>
      <c r="F31" s="26">
        <v>0.51946934191976868</v>
      </c>
      <c r="G31" s="26">
        <v>0.51961032380349104</v>
      </c>
      <c r="H31" s="26">
        <v>0.51901057603533163</v>
      </c>
      <c r="I31" s="26">
        <v>0.51755814288307211</v>
      </c>
      <c r="K31" s="49"/>
      <c r="L31" s="20">
        <v>4</v>
      </c>
      <c r="M31" s="41">
        <v>4</v>
      </c>
      <c r="N31" s="41">
        <v>8</v>
      </c>
      <c r="O31" s="41">
        <v>10</v>
      </c>
      <c r="P31" s="41">
        <v>12</v>
      </c>
      <c r="Q31" s="41">
        <v>16</v>
      </c>
      <c r="R31" s="41">
        <v>20</v>
      </c>
      <c r="S31" s="41">
        <v>40</v>
      </c>
    </row>
    <row r="32" spans="1:19" x14ac:dyDescent="0.25">
      <c r="A32" s="49"/>
      <c r="B32" s="33">
        <v>5</v>
      </c>
      <c r="C32" s="26">
        <v>0.49238868568343891</v>
      </c>
      <c r="D32" s="26">
        <v>0.50771961576621294</v>
      </c>
      <c r="E32" s="46">
        <v>0.50659085043392649</v>
      </c>
      <c r="F32" s="26">
        <v>0.50914651182153847</v>
      </c>
      <c r="G32" s="26">
        <v>0.50952549591659135</v>
      </c>
      <c r="H32" s="26">
        <v>0.5089906130580989</v>
      </c>
      <c r="I32" s="26">
        <v>0.50726537935300497</v>
      </c>
      <c r="K32" s="49"/>
      <c r="L32" s="44">
        <v>5</v>
      </c>
      <c r="M32" s="41">
        <v>5</v>
      </c>
      <c r="N32" s="41">
        <v>9</v>
      </c>
      <c r="O32" s="44">
        <v>11</v>
      </c>
      <c r="P32" s="41">
        <v>13</v>
      </c>
      <c r="Q32" s="41">
        <v>17</v>
      </c>
      <c r="R32" s="41">
        <v>21</v>
      </c>
      <c r="S32" s="41">
        <v>41</v>
      </c>
    </row>
    <row r="33" spans="1:19" x14ac:dyDescent="0.25">
      <c r="A33" s="49"/>
      <c r="B33" s="20">
        <v>6</v>
      </c>
      <c r="C33" s="26">
        <v>0.49257855361992658</v>
      </c>
      <c r="D33" s="26">
        <v>0.50396924635718321</v>
      </c>
      <c r="E33" s="26">
        <v>0.50555011641452052</v>
      </c>
      <c r="F33" s="26">
        <v>0.50301874640899025</v>
      </c>
      <c r="G33" s="26">
        <v>0.50431119754254661</v>
      </c>
      <c r="H33" s="26">
        <v>0.50388512237185568</v>
      </c>
      <c r="I33" s="26">
        <v>0.50206058063171377</v>
      </c>
      <c r="K33" s="49"/>
      <c r="L33" s="20">
        <v>6</v>
      </c>
      <c r="M33" s="41">
        <v>6</v>
      </c>
      <c r="N33" s="41">
        <v>10</v>
      </c>
      <c r="O33" s="41">
        <v>12</v>
      </c>
      <c r="P33" s="41">
        <v>14</v>
      </c>
      <c r="Q33" s="41">
        <v>18</v>
      </c>
      <c r="R33" s="41">
        <v>22</v>
      </c>
      <c r="S33" s="41">
        <v>42</v>
      </c>
    </row>
    <row r="34" spans="1:19" x14ac:dyDescent="0.25">
      <c r="A34" s="49"/>
      <c r="B34" s="20">
        <v>8</v>
      </c>
      <c r="C34" s="26">
        <v>0.49265654342369558</v>
      </c>
      <c r="D34" s="26">
        <v>0.49876175701074349</v>
      </c>
      <c r="E34" s="26">
        <v>0.50008155214836214</v>
      </c>
      <c r="F34" s="26">
        <v>0.49968722250391262</v>
      </c>
      <c r="G34" s="26">
        <v>0.49831605135881463</v>
      </c>
      <c r="H34" s="26">
        <v>0.49854032298724721</v>
      </c>
      <c r="I34" s="26">
        <v>0.4969700369552647</v>
      </c>
      <c r="K34" s="49"/>
      <c r="L34" s="20">
        <v>8</v>
      </c>
      <c r="M34" s="41">
        <v>8</v>
      </c>
      <c r="N34" s="41">
        <v>12</v>
      </c>
      <c r="O34" s="41">
        <v>14</v>
      </c>
      <c r="P34" s="41">
        <v>16</v>
      </c>
      <c r="Q34" s="41">
        <v>20</v>
      </c>
      <c r="R34" s="41">
        <v>24</v>
      </c>
      <c r="S34" s="41">
        <v>44</v>
      </c>
    </row>
    <row r="35" spans="1:19" x14ac:dyDescent="0.25">
      <c r="A35" s="49"/>
      <c r="B35" s="20">
        <v>10</v>
      </c>
      <c r="C35" s="26">
        <v>0.4927131525112321</v>
      </c>
      <c r="D35" s="26">
        <v>0.49533504586564159</v>
      </c>
      <c r="E35" s="26">
        <v>0.49705153383322609</v>
      </c>
      <c r="F35" s="26">
        <v>0.49678643887601442</v>
      </c>
      <c r="G35" s="26">
        <v>0.49644956044344513</v>
      </c>
      <c r="H35" s="26">
        <v>0.49553395589663152</v>
      </c>
      <c r="I35" s="26">
        <v>0.49447162663984923</v>
      </c>
      <c r="K35" s="49"/>
      <c r="L35" s="20">
        <v>10</v>
      </c>
      <c r="M35" s="41">
        <v>10</v>
      </c>
      <c r="N35" s="41">
        <v>14</v>
      </c>
      <c r="O35" s="41">
        <v>16</v>
      </c>
      <c r="P35" s="41">
        <v>18</v>
      </c>
      <c r="Q35" s="41">
        <v>22</v>
      </c>
      <c r="R35" s="41">
        <v>26</v>
      </c>
      <c r="S35" s="41">
        <v>46</v>
      </c>
    </row>
    <row r="36" spans="1:19" x14ac:dyDescent="0.25">
      <c r="A36" s="49"/>
      <c r="B36" s="20">
        <v>20</v>
      </c>
      <c r="C36" s="26">
        <v>0.492756783579617</v>
      </c>
      <c r="D36" s="26">
        <v>0.49154438265653938</v>
      </c>
      <c r="E36" s="26">
        <v>0.49260704481187462</v>
      </c>
      <c r="F36" s="26">
        <v>0.49228002427973899</v>
      </c>
      <c r="G36" s="26">
        <v>0.4921041963490313</v>
      </c>
      <c r="H36" s="26">
        <v>0.49179657988432679</v>
      </c>
      <c r="I36" s="26">
        <v>0.49061010660784132</v>
      </c>
      <c r="K36" s="49"/>
      <c r="L36" s="20">
        <v>20</v>
      </c>
      <c r="M36" s="41">
        <v>20</v>
      </c>
      <c r="N36" s="41">
        <v>24</v>
      </c>
      <c r="O36" s="41">
        <v>26</v>
      </c>
      <c r="P36" s="41">
        <v>28</v>
      </c>
      <c r="Q36" s="41">
        <v>32</v>
      </c>
      <c r="R36" s="41">
        <v>36</v>
      </c>
      <c r="S36" s="41">
        <v>56</v>
      </c>
    </row>
    <row r="37" spans="1:19" x14ac:dyDescent="0.25">
      <c r="K37" s="50"/>
      <c r="L37" s="50"/>
      <c r="M37" s="50"/>
      <c r="N37" s="50"/>
      <c r="O37" s="50"/>
      <c r="P37" s="50"/>
      <c r="Q37" s="50"/>
      <c r="R37" s="50"/>
      <c r="S37" s="50"/>
    </row>
    <row r="38" spans="1:19" x14ac:dyDescent="0.25">
      <c r="K38" s="50"/>
      <c r="L38" s="50"/>
      <c r="M38" s="50"/>
      <c r="N38" s="50"/>
      <c r="O38" s="50"/>
      <c r="P38" s="50"/>
      <c r="Q38" s="50"/>
      <c r="R38" s="50"/>
      <c r="S38" s="50"/>
    </row>
    <row r="39" spans="1:19" x14ac:dyDescent="0.25">
      <c r="B39" s="48" t="s">
        <v>69</v>
      </c>
      <c r="C39" s="48"/>
      <c r="D39" s="48"/>
      <c r="E39" s="48"/>
      <c r="F39" s="48"/>
      <c r="G39" s="48"/>
      <c r="H39" s="48"/>
      <c r="I39" s="48"/>
      <c r="K39" s="50"/>
      <c r="L39" s="50"/>
      <c r="M39" s="50"/>
      <c r="N39" s="50"/>
      <c r="O39" s="50"/>
      <c r="P39" s="50"/>
      <c r="Q39" s="50"/>
      <c r="R39" s="50"/>
      <c r="S39" s="50"/>
    </row>
    <row r="40" spans="1:19" x14ac:dyDescent="0.25">
      <c r="B40" s="48" t="s">
        <v>33</v>
      </c>
      <c r="C40" s="48"/>
      <c r="D40" s="48"/>
      <c r="E40" s="48"/>
      <c r="F40" s="48"/>
      <c r="G40" s="48"/>
      <c r="H40" s="48"/>
      <c r="I40" s="48"/>
      <c r="K40" s="50"/>
      <c r="L40" s="50"/>
      <c r="M40" s="50"/>
      <c r="N40" s="50"/>
      <c r="O40" s="50"/>
      <c r="P40" s="50"/>
      <c r="Q40" s="50"/>
      <c r="R40" s="50"/>
      <c r="S40" s="50"/>
    </row>
    <row r="41" spans="1:19" x14ac:dyDescent="0.25">
      <c r="B41" s="18"/>
      <c r="C41" s="19">
        <v>2</v>
      </c>
      <c r="D41" s="19">
        <v>4</v>
      </c>
      <c r="E41" s="25">
        <v>5</v>
      </c>
      <c r="F41" s="19">
        <v>6</v>
      </c>
      <c r="G41" s="19">
        <v>8</v>
      </c>
      <c r="H41" s="19">
        <v>10</v>
      </c>
      <c r="I41" s="19">
        <v>20</v>
      </c>
      <c r="K41" s="50"/>
      <c r="L41" s="50"/>
      <c r="M41" s="50"/>
      <c r="N41" s="50"/>
      <c r="O41" s="50"/>
      <c r="P41" s="50"/>
      <c r="Q41" s="50"/>
      <c r="R41" s="50"/>
      <c r="S41" s="50"/>
    </row>
    <row r="42" spans="1:19" x14ac:dyDescent="0.25">
      <c r="A42" s="49" t="s">
        <v>32</v>
      </c>
      <c r="B42" s="24">
        <v>2</v>
      </c>
      <c r="C42" s="26">
        <v>0.48550286864407649</v>
      </c>
      <c r="D42" s="26">
        <v>1.338925007129304</v>
      </c>
      <c r="E42" s="26">
        <v>1.4649448966316401</v>
      </c>
      <c r="F42" s="26">
        <v>1.5413479172547391</v>
      </c>
      <c r="G42" s="26">
        <v>1.6287979212203041</v>
      </c>
      <c r="H42" s="26">
        <v>1.6772511241932671</v>
      </c>
      <c r="I42" s="26">
        <v>1.7658059071692871</v>
      </c>
      <c r="K42" s="50"/>
      <c r="L42" s="50"/>
      <c r="M42" s="50"/>
      <c r="N42" s="50"/>
      <c r="O42" s="50"/>
      <c r="P42" s="50"/>
      <c r="Q42" s="50"/>
      <c r="R42" s="50"/>
      <c r="S42" s="50"/>
    </row>
    <row r="43" spans="1:19" x14ac:dyDescent="0.25">
      <c r="A43" s="49"/>
      <c r="B43" s="20">
        <v>4</v>
      </c>
      <c r="C43" s="26">
        <v>0.65538813897640402</v>
      </c>
      <c r="D43" s="26">
        <v>1.147161384894468</v>
      </c>
      <c r="E43" s="26">
        <v>1.2533007758766901</v>
      </c>
      <c r="F43" s="26">
        <v>1.3148968053651631</v>
      </c>
      <c r="G43" s="26">
        <v>1.3849324349865579</v>
      </c>
      <c r="H43" s="26">
        <v>1.42391840954044</v>
      </c>
      <c r="I43" s="26">
        <v>1.498537490589545</v>
      </c>
    </row>
    <row r="44" spans="1:19" x14ac:dyDescent="0.25">
      <c r="A44" s="49"/>
      <c r="B44" s="33">
        <v>5</v>
      </c>
      <c r="C44" s="26">
        <v>0.67937707055809848</v>
      </c>
      <c r="D44" s="26">
        <v>1.141808223334041</v>
      </c>
      <c r="E44" s="46">
        <v>1.230208290251432</v>
      </c>
      <c r="F44" s="26">
        <v>1.2937894376515831</v>
      </c>
      <c r="G44" s="26">
        <v>1.363528983623548</v>
      </c>
      <c r="H44" s="26">
        <v>1.402358887590091</v>
      </c>
      <c r="I44" s="26">
        <v>1.4754305625239761</v>
      </c>
    </row>
    <row r="45" spans="1:19" x14ac:dyDescent="0.25">
      <c r="A45" s="49"/>
      <c r="B45" s="20">
        <v>6</v>
      </c>
      <c r="C45" s="26">
        <v>0.69437356762944724</v>
      </c>
      <c r="D45" s="26">
        <v>1.134279195818759</v>
      </c>
      <c r="E45" s="26">
        <v>1.228053746361534</v>
      </c>
      <c r="F45" s="26">
        <v>1.280242827498755</v>
      </c>
      <c r="G45" s="26">
        <v>1.3517245243825999</v>
      </c>
      <c r="H45" s="26">
        <v>1.3903581511193801</v>
      </c>
      <c r="I45" s="26">
        <v>1.4625628379188551</v>
      </c>
    </row>
    <row r="46" spans="1:19" x14ac:dyDescent="0.25">
      <c r="A46" s="49"/>
      <c r="B46" s="20">
        <v>8</v>
      </c>
      <c r="C46" s="26">
        <v>0.71180080816944824</v>
      </c>
      <c r="D46" s="26">
        <v>1.123361925573749</v>
      </c>
      <c r="E46" s="26">
        <v>1.2159750629971571</v>
      </c>
      <c r="F46" s="26">
        <v>1.2725659321139831</v>
      </c>
      <c r="G46" s="26">
        <v>1.337027071821727</v>
      </c>
      <c r="H46" s="26">
        <v>1.3769393846002971</v>
      </c>
      <c r="I46" s="26">
        <v>1.448740716512352</v>
      </c>
    </row>
    <row r="47" spans="1:19" x14ac:dyDescent="0.25">
      <c r="A47" s="49"/>
      <c r="B47" s="20">
        <v>10</v>
      </c>
      <c r="C47" s="26">
        <v>0.72169803730761184</v>
      </c>
      <c r="D47" s="26">
        <v>1.1158307004599279</v>
      </c>
      <c r="E47" s="26">
        <v>1.208933472669468</v>
      </c>
      <c r="F47" s="26">
        <v>1.2655197717744919</v>
      </c>
      <c r="G47" s="26">
        <v>1.3322162337814061</v>
      </c>
      <c r="H47" s="26">
        <v>1.3687418502142841</v>
      </c>
      <c r="I47" s="26">
        <v>1.4413202823718461</v>
      </c>
    </row>
    <row r="48" spans="1:19" x14ac:dyDescent="0.25">
      <c r="A48" s="49"/>
      <c r="B48" s="20">
        <v>20</v>
      </c>
      <c r="C48" s="26">
        <v>0.74025734327249271</v>
      </c>
      <c r="D48" s="26">
        <v>1.107131566870873</v>
      </c>
      <c r="E48" s="26">
        <v>1.1980483872968639</v>
      </c>
      <c r="F48" s="26">
        <v>1.2538503793808029</v>
      </c>
      <c r="G48" s="26">
        <v>1.320013730113069</v>
      </c>
      <c r="H48" s="26">
        <v>1.357655794510283</v>
      </c>
      <c r="I48" s="26">
        <v>1.428388009973979</v>
      </c>
    </row>
  </sheetData>
  <mergeCells count="18">
    <mergeCell ref="B39:I39"/>
    <mergeCell ref="B40:I40"/>
    <mergeCell ref="A42:A48"/>
    <mergeCell ref="B27:I27"/>
    <mergeCell ref="L27:S27"/>
    <mergeCell ref="B28:I28"/>
    <mergeCell ref="L28:S28"/>
    <mergeCell ref="A30:A36"/>
    <mergeCell ref="K30:K36"/>
    <mergeCell ref="L2:S2"/>
    <mergeCell ref="B2:I2"/>
    <mergeCell ref="B15:I15"/>
    <mergeCell ref="A17:A23"/>
    <mergeCell ref="L3:S3"/>
    <mergeCell ref="K5:K11"/>
    <mergeCell ref="A5:A11"/>
    <mergeCell ref="B3:I3"/>
    <mergeCell ref="B14:I14"/>
  </mergeCells>
  <conditionalFormatting sqref="C5:I11">
    <cfRule type="cellIs" dxfId="38" priority="21" operator="greaterThan">
      <formula>$E$7</formula>
    </cfRule>
    <cfRule type="cellIs" dxfId="37" priority="22" operator="lessThan">
      <formula>$E$7</formula>
    </cfRule>
    <cfRule type="cellIs" dxfId="36" priority="29" operator="greaterThan">
      <formula>$E$7</formula>
    </cfRule>
    <cfRule type="cellIs" dxfId="35" priority="30" operator="lessThan">
      <formula>$E$7</formula>
    </cfRule>
  </conditionalFormatting>
  <conditionalFormatting sqref="C17:I23">
    <cfRule type="cellIs" dxfId="0" priority="20" operator="greaterThan">
      <formula>$E$19</formula>
    </cfRule>
    <cfRule type="cellIs" dxfId="1" priority="27" operator="lessThan">
      <formula>$E$19</formula>
    </cfRule>
    <cfRule type="cellIs" dxfId="2" priority="28" operator="greaterThan">
      <formula>$E$19</formula>
    </cfRule>
    <cfRule type="cellIs" dxfId="3" priority="3" operator="lessThan">
      <formula>$E$19</formula>
    </cfRule>
    <cfRule type="cellIs" dxfId="4" priority="2" operator="lessThan">
      <formula>$E$19</formula>
    </cfRule>
    <cfRule type="cellIs" dxfId="5" priority="1" operator="greaterThan">
      <formula>$E$19</formula>
    </cfRule>
  </conditionalFormatting>
  <conditionalFormatting sqref="C30:I36">
    <cfRule type="cellIs" dxfId="34" priority="11" operator="greaterThan">
      <formula>$E$19</formula>
    </cfRule>
    <cfRule type="cellIs" dxfId="33" priority="12" operator="lessThan">
      <formula>$E$19</formula>
    </cfRule>
    <cfRule type="cellIs" dxfId="32" priority="13" operator="greaterThan">
      <formula>$E$19</formula>
    </cfRule>
    <cfRule type="cellIs" dxfId="31" priority="7" operator="lessThan">
      <formula>$E$32</formula>
    </cfRule>
    <cfRule type="cellIs" dxfId="30" priority="6" operator="greaterThan">
      <formula>0.584</formula>
    </cfRule>
  </conditionalFormatting>
  <conditionalFormatting sqref="C42:I48">
    <cfRule type="cellIs" dxfId="29" priority="8" operator="greaterThan">
      <formula>$E$19</formula>
    </cfRule>
    <cfRule type="cellIs" dxfId="28" priority="9" operator="lessThan">
      <formula>$E$19</formula>
    </cfRule>
    <cfRule type="cellIs" dxfId="27" priority="10" operator="greaterThan">
      <formula>$E$19</formula>
    </cfRule>
    <cfRule type="cellIs" dxfId="26" priority="5" operator="greaterThan">
      <formula>$E$44</formula>
    </cfRule>
    <cfRule type="cellIs" dxfId="25" priority="4" operator="lessThan">
      <formula>$E$44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Dados atemporais</vt:lpstr>
      <vt:lpstr>Cota de Montante</vt:lpstr>
      <vt:lpstr>Cota de Jusante</vt:lpstr>
      <vt:lpstr>Cortes_FPH_Linear_V_Faixa</vt:lpstr>
      <vt:lpstr>Cortes_FPH_Linear_V_50%_DESSEM</vt:lpstr>
      <vt:lpstr>Disc x Erro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LABPLAN_27517</dc:creator>
  <cp:lastModifiedBy>DAVID L S ABREU</cp:lastModifiedBy>
  <dcterms:created xsi:type="dcterms:W3CDTF">2017-05-12T18:37:07Z</dcterms:created>
  <dcterms:modified xsi:type="dcterms:W3CDTF">2024-10-21T01:26:30Z</dcterms:modified>
</cp:coreProperties>
</file>