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.delacruz/Box Sync/Data Science/ITAM - Data Science and Machine Learning applied to financial markets/"/>
    </mc:Choice>
  </mc:AlternateContent>
  <xr:revisionPtr revIDLastSave="0" documentId="13_ncr:1_{31965BA8-77A0-3F45-9BB8-6284BA8A9768}" xr6:coauthVersionLast="45" xr6:coauthVersionMax="45" xr10:uidLastSave="{00000000-0000-0000-0000-000000000000}"/>
  <bookViews>
    <workbookView xWindow="0" yWindow="460" windowWidth="28800" windowHeight="16160" activeTab="1" xr2:uid="{00000000-000D-0000-FFFF-FFFF00000000}"/>
  </bookViews>
  <sheets>
    <sheet name="Sheet1" sheetId="1" r:id="rId1"/>
    <sheet name="Valuacion" sheetId="2" r:id="rId2"/>
    <sheet name="Gráfico1" sheetId="4" r:id="rId3"/>
    <sheet name="Gráfico2" sheetId="5" r:id="rId4"/>
    <sheet name="Sheet3" sheetId="3" r:id="rId5"/>
  </sheets>
  <definedNames>
    <definedName name="base_años">Valuacion!$B$6</definedName>
    <definedName name="capitalizacion">Valuacion!$B$13</definedName>
    <definedName name="cup_completos">Valuacion!$B$17</definedName>
    <definedName name="cup_reales">Valuacion!$B$18</definedName>
    <definedName name="cupon_monetario">Valuacion!$B$21</definedName>
    <definedName name="datos">Sheet1!$A$2:$AB$19</definedName>
    <definedName name="david">Valuacion!$B$14</definedName>
    <definedName name="dias_cupon">Valuacion!$B$15</definedName>
    <definedName name="dias_devengados">Valuacion!$B$19</definedName>
    <definedName name="fecha_liq">Valuacion!$B$3</definedName>
    <definedName name="fecha_vto">Valuacion!$B$9</definedName>
    <definedName name="serie">Valuacion!$B$5</definedName>
    <definedName name="tasa_cupon">Valuacion!$B$8</definedName>
    <definedName name="valor_nominal">Valuacion!$B$7</definedName>
    <definedName name="yield_to_mat">Valuacion!$B$12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2" l="1"/>
  <c r="B21" i="2"/>
  <c r="B8" i="2"/>
  <c r="B3" i="2" l="1"/>
  <c r="B10" i="2" s="1"/>
  <c r="B18" i="2" s="1"/>
  <c r="U73" i="2"/>
  <c r="T73" i="2"/>
  <c r="U72" i="2"/>
  <c r="T72" i="2"/>
  <c r="U71" i="2"/>
  <c r="T71" i="2"/>
  <c r="U70" i="2"/>
  <c r="T70" i="2"/>
  <c r="U69" i="2"/>
  <c r="T69" i="2"/>
  <c r="U68" i="2"/>
  <c r="T68" i="2"/>
  <c r="U67" i="2"/>
  <c r="T67" i="2"/>
  <c r="U66" i="2"/>
  <c r="T66" i="2"/>
  <c r="U65" i="2"/>
  <c r="T65" i="2"/>
  <c r="U64" i="2"/>
  <c r="T64" i="2"/>
  <c r="U63" i="2"/>
  <c r="T63" i="2"/>
  <c r="U62" i="2"/>
  <c r="T62" i="2"/>
  <c r="U61" i="2"/>
  <c r="T61" i="2"/>
  <c r="U60" i="2"/>
  <c r="T60" i="2"/>
  <c r="U59" i="2"/>
  <c r="T59" i="2"/>
  <c r="U58" i="2"/>
  <c r="T58" i="2"/>
  <c r="U57" i="2"/>
  <c r="T57" i="2"/>
  <c r="U56" i="2"/>
  <c r="T56" i="2"/>
  <c r="U55" i="2"/>
  <c r="T55" i="2"/>
  <c r="U54" i="2"/>
  <c r="T54" i="2"/>
  <c r="U53" i="2"/>
  <c r="T53" i="2"/>
  <c r="U52" i="2"/>
  <c r="T52" i="2"/>
  <c r="U51" i="2"/>
  <c r="T51" i="2"/>
  <c r="U50" i="2"/>
  <c r="T50" i="2"/>
  <c r="U49" i="2"/>
  <c r="T49" i="2"/>
  <c r="U48" i="2"/>
  <c r="T48" i="2"/>
  <c r="U47" i="2"/>
  <c r="T47" i="2"/>
  <c r="U46" i="2"/>
  <c r="T46" i="2"/>
  <c r="U45" i="2"/>
  <c r="T45" i="2"/>
  <c r="U44" i="2"/>
  <c r="T44" i="2"/>
  <c r="U43" i="2"/>
  <c r="T43" i="2"/>
  <c r="U42" i="2"/>
  <c r="T42" i="2"/>
  <c r="U41" i="2"/>
  <c r="T41" i="2"/>
  <c r="U40" i="2"/>
  <c r="T40" i="2"/>
  <c r="U39" i="2"/>
  <c r="T39" i="2"/>
  <c r="U38" i="2"/>
  <c r="T38" i="2"/>
  <c r="U37" i="2"/>
  <c r="T37" i="2"/>
  <c r="U36" i="2"/>
  <c r="T36" i="2"/>
  <c r="U35" i="2"/>
  <c r="T35" i="2"/>
  <c r="U34" i="2"/>
  <c r="T34" i="2"/>
  <c r="U33" i="2"/>
  <c r="T33" i="2"/>
  <c r="U32" i="2"/>
  <c r="T32" i="2"/>
  <c r="U31" i="2"/>
  <c r="T31" i="2"/>
  <c r="U30" i="2"/>
  <c r="T30" i="2"/>
  <c r="U29" i="2"/>
  <c r="T29" i="2"/>
  <c r="U28" i="2"/>
  <c r="T28" i="2"/>
  <c r="U27" i="2"/>
  <c r="T27" i="2"/>
  <c r="U26" i="2"/>
  <c r="T26" i="2"/>
  <c r="U25" i="2"/>
  <c r="T25" i="2"/>
  <c r="U24" i="2"/>
  <c r="T24" i="2"/>
  <c r="K48" i="2"/>
  <c r="S48" i="2" s="1"/>
  <c r="N48" i="2"/>
  <c r="J49" i="2"/>
  <c r="K49" i="2" s="1"/>
  <c r="S49" i="2" s="1"/>
  <c r="J47" i="2"/>
  <c r="K47" i="2" s="1"/>
  <c r="S47" i="2" s="1"/>
  <c r="I25" i="2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C12" i="2"/>
  <c r="B13" i="2"/>
  <c r="B9" i="2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17" i="2" l="1"/>
  <c r="B2" i="2"/>
  <c r="J46" i="2"/>
  <c r="N49" i="2"/>
  <c r="J50" i="2"/>
  <c r="N47" i="2"/>
  <c r="E6" i="2"/>
  <c r="J51" i="2" l="1"/>
  <c r="N50" i="2"/>
  <c r="K50" i="2"/>
  <c r="S50" i="2" s="1"/>
  <c r="K46" i="2"/>
  <c r="S46" i="2" s="1"/>
  <c r="N46" i="2"/>
  <c r="J45" i="2"/>
  <c r="J44" i="2" l="1"/>
  <c r="K45" i="2"/>
  <c r="S45" i="2" s="1"/>
  <c r="N45" i="2"/>
  <c r="J52" i="2"/>
  <c r="N51" i="2"/>
  <c r="K51" i="2"/>
  <c r="S51" i="2" s="1"/>
  <c r="A26" i="2"/>
  <c r="B19" i="2"/>
  <c r="E3" i="2" s="1"/>
  <c r="J53" i="2" l="1"/>
  <c r="K52" i="2"/>
  <c r="S52" i="2" s="1"/>
  <c r="N52" i="2"/>
  <c r="J43" i="2"/>
  <c r="K44" i="2"/>
  <c r="S44" i="2" s="1"/>
  <c r="N44" i="2"/>
  <c r="F2" i="2"/>
  <c r="D26" i="2"/>
  <c r="A27" i="2"/>
  <c r="J42" i="2" l="1"/>
  <c r="K43" i="2"/>
  <c r="S43" i="2" s="1"/>
  <c r="N43" i="2"/>
  <c r="J54" i="2"/>
  <c r="K53" i="2"/>
  <c r="S53" i="2" s="1"/>
  <c r="N53" i="2"/>
  <c r="D27" i="2"/>
  <c r="A28" i="2"/>
  <c r="J55" i="2" l="1"/>
  <c r="N54" i="2"/>
  <c r="K54" i="2"/>
  <c r="S54" i="2" s="1"/>
  <c r="J41" i="2"/>
  <c r="K42" i="2"/>
  <c r="S42" i="2" s="1"/>
  <c r="N42" i="2"/>
  <c r="D28" i="2"/>
  <c r="A29" i="2"/>
  <c r="J40" i="2" l="1"/>
  <c r="K41" i="2"/>
  <c r="S41" i="2" s="1"/>
  <c r="N41" i="2"/>
  <c r="J56" i="2"/>
  <c r="N55" i="2"/>
  <c r="K55" i="2"/>
  <c r="S55" i="2" s="1"/>
  <c r="D29" i="2"/>
  <c r="A30" i="2"/>
  <c r="J57" i="2" l="1"/>
  <c r="K56" i="2"/>
  <c r="S56" i="2" s="1"/>
  <c r="N56" i="2"/>
  <c r="J39" i="2"/>
  <c r="K40" i="2"/>
  <c r="S40" i="2" s="1"/>
  <c r="N40" i="2"/>
  <c r="D30" i="2"/>
  <c r="A31" i="2"/>
  <c r="J38" i="2" l="1"/>
  <c r="K39" i="2"/>
  <c r="S39" i="2" s="1"/>
  <c r="N39" i="2"/>
  <c r="J58" i="2"/>
  <c r="K57" i="2"/>
  <c r="S57" i="2" s="1"/>
  <c r="N57" i="2"/>
  <c r="D31" i="2"/>
  <c r="A32" i="2"/>
  <c r="J59" i="2" l="1"/>
  <c r="N58" i="2"/>
  <c r="K58" i="2"/>
  <c r="S58" i="2" s="1"/>
  <c r="J37" i="2"/>
  <c r="K38" i="2"/>
  <c r="S38" i="2" s="1"/>
  <c r="N38" i="2"/>
  <c r="D32" i="2"/>
  <c r="A33" i="2"/>
  <c r="J36" i="2" l="1"/>
  <c r="K37" i="2"/>
  <c r="S37" i="2" s="1"/>
  <c r="N37" i="2"/>
  <c r="J60" i="2"/>
  <c r="N59" i="2"/>
  <c r="K59" i="2"/>
  <c r="S59" i="2" s="1"/>
  <c r="D33" i="2"/>
  <c r="A34" i="2"/>
  <c r="J61" i="2" l="1"/>
  <c r="K60" i="2"/>
  <c r="S60" i="2" s="1"/>
  <c r="N60" i="2"/>
  <c r="J35" i="2"/>
  <c r="K36" i="2"/>
  <c r="S36" i="2" s="1"/>
  <c r="N36" i="2"/>
  <c r="D34" i="2"/>
  <c r="A35" i="2"/>
  <c r="J34" i="2" l="1"/>
  <c r="K35" i="2"/>
  <c r="S35" i="2" s="1"/>
  <c r="N35" i="2"/>
  <c r="J62" i="2"/>
  <c r="K61" i="2"/>
  <c r="S61" i="2" s="1"/>
  <c r="N61" i="2"/>
  <c r="D35" i="2"/>
  <c r="A36" i="2"/>
  <c r="J63" i="2" l="1"/>
  <c r="N62" i="2"/>
  <c r="K62" i="2"/>
  <c r="S62" i="2" s="1"/>
  <c r="J33" i="2"/>
  <c r="K34" i="2"/>
  <c r="S34" i="2" s="1"/>
  <c r="N34" i="2"/>
  <c r="D36" i="2"/>
  <c r="A37" i="2"/>
  <c r="J32" i="2" l="1"/>
  <c r="K33" i="2"/>
  <c r="S33" i="2" s="1"/>
  <c r="N33" i="2"/>
  <c r="J64" i="2"/>
  <c r="N63" i="2"/>
  <c r="K63" i="2"/>
  <c r="S63" i="2" s="1"/>
  <c r="D37" i="2"/>
  <c r="A38" i="2"/>
  <c r="J65" i="2" l="1"/>
  <c r="K64" i="2"/>
  <c r="S64" i="2" s="1"/>
  <c r="N64" i="2"/>
  <c r="J31" i="2"/>
  <c r="K32" i="2"/>
  <c r="S32" i="2" s="1"/>
  <c r="N32" i="2"/>
  <c r="D38" i="2"/>
  <c r="A39" i="2"/>
  <c r="J30" i="2" l="1"/>
  <c r="K31" i="2"/>
  <c r="S31" i="2" s="1"/>
  <c r="N31" i="2"/>
  <c r="J66" i="2"/>
  <c r="K65" i="2"/>
  <c r="S65" i="2" s="1"/>
  <c r="N65" i="2"/>
  <c r="D39" i="2"/>
  <c r="A40" i="2"/>
  <c r="J67" i="2" l="1"/>
  <c r="N66" i="2"/>
  <c r="K66" i="2"/>
  <c r="S66" i="2" s="1"/>
  <c r="J29" i="2"/>
  <c r="K30" i="2"/>
  <c r="S30" i="2" s="1"/>
  <c r="N30" i="2"/>
  <c r="D40" i="2"/>
  <c r="A41" i="2"/>
  <c r="J28" i="2" l="1"/>
  <c r="K29" i="2"/>
  <c r="S29" i="2" s="1"/>
  <c r="N29" i="2"/>
  <c r="J68" i="2"/>
  <c r="N67" i="2"/>
  <c r="K67" i="2"/>
  <c r="S67" i="2" s="1"/>
  <c r="D41" i="2"/>
  <c r="A42" i="2"/>
  <c r="J69" i="2" l="1"/>
  <c r="K68" i="2"/>
  <c r="S68" i="2" s="1"/>
  <c r="N68" i="2"/>
  <c r="J27" i="2"/>
  <c r="K28" i="2"/>
  <c r="S28" i="2" s="1"/>
  <c r="N28" i="2"/>
  <c r="D42" i="2"/>
  <c r="A43" i="2"/>
  <c r="J26" i="2" l="1"/>
  <c r="K27" i="2"/>
  <c r="S27" i="2" s="1"/>
  <c r="N27" i="2"/>
  <c r="J70" i="2"/>
  <c r="K69" i="2"/>
  <c r="S69" i="2" s="1"/>
  <c r="N69" i="2"/>
  <c r="D43" i="2"/>
  <c r="A44" i="2"/>
  <c r="J71" i="2" l="1"/>
  <c r="N70" i="2"/>
  <c r="K70" i="2"/>
  <c r="S70" i="2" s="1"/>
  <c r="J25" i="2"/>
  <c r="K26" i="2"/>
  <c r="S26" i="2" s="1"/>
  <c r="N26" i="2"/>
  <c r="D44" i="2"/>
  <c r="A45" i="2"/>
  <c r="J24" i="2" l="1"/>
  <c r="K25" i="2"/>
  <c r="S25" i="2" s="1"/>
  <c r="N25" i="2"/>
  <c r="J72" i="2"/>
  <c r="N71" i="2"/>
  <c r="K71" i="2"/>
  <c r="S71" i="2" s="1"/>
  <c r="D45" i="2"/>
  <c r="A46" i="2"/>
  <c r="J73" i="2" l="1"/>
  <c r="K72" i="2"/>
  <c r="S72" i="2" s="1"/>
  <c r="N72" i="2"/>
  <c r="K24" i="2"/>
  <c r="S24" i="2" s="1"/>
  <c r="N24" i="2"/>
  <c r="D46" i="2"/>
  <c r="A47" i="2"/>
  <c r="K73" i="2" l="1"/>
  <c r="S73" i="2" s="1"/>
  <c r="N73" i="2"/>
  <c r="D47" i="2"/>
  <c r="A48" i="2"/>
  <c r="D48" i="2" l="1"/>
  <c r="A49" i="2"/>
  <c r="D49" i="2" l="1"/>
  <c r="A50" i="2"/>
  <c r="D50" i="2" l="1"/>
  <c r="A51" i="2"/>
  <c r="D51" i="2" l="1"/>
  <c r="A52" i="2"/>
  <c r="D52" i="2" l="1"/>
  <c r="A53" i="2"/>
  <c r="D53" i="2" l="1"/>
  <c r="A54" i="2"/>
  <c r="D54" i="2" l="1"/>
  <c r="A55" i="2"/>
  <c r="D55" i="2" l="1"/>
  <c r="A56" i="2"/>
  <c r="D56" i="2" l="1"/>
  <c r="A57" i="2"/>
  <c r="D57" i="2" l="1"/>
  <c r="A58" i="2"/>
  <c r="D58" i="2" l="1"/>
  <c r="A59" i="2"/>
  <c r="D59" i="2" l="1"/>
  <c r="A60" i="2"/>
  <c r="D60" i="2" l="1"/>
  <c r="A61" i="2"/>
  <c r="D61" i="2" l="1"/>
  <c r="A62" i="2"/>
  <c r="D62" i="2" l="1"/>
  <c r="A63" i="2"/>
  <c r="D63" i="2" l="1"/>
  <c r="A64" i="2"/>
  <c r="D64" i="2" l="1"/>
  <c r="A65" i="2"/>
  <c r="D65" i="2" l="1"/>
  <c r="A66" i="2"/>
  <c r="D66" i="2" l="1"/>
  <c r="A67" i="2"/>
  <c r="D67" i="2" l="1"/>
  <c r="A68" i="2"/>
  <c r="D68" i="2" l="1"/>
  <c r="A69" i="2"/>
  <c r="D69" i="2" l="1"/>
  <c r="A70" i="2"/>
  <c r="D70" i="2" l="1"/>
  <c r="A71" i="2"/>
  <c r="D71" i="2" l="1"/>
  <c r="A72" i="2"/>
  <c r="D72" i="2" l="1"/>
  <c r="A73" i="2"/>
  <c r="B72" i="2"/>
  <c r="B71" i="2" s="1"/>
  <c r="D73" i="2" l="1"/>
  <c r="E73" i="2"/>
  <c r="B70" i="2"/>
  <c r="C71" i="2"/>
  <c r="E71" i="2" s="1"/>
  <c r="C73" i="2"/>
  <c r="B73" i="2"/>
  <c r="A74" i="2"/>
  <c r="C72" i="2"/>
  <c r="E72" i="2" s="1"/>
  <c r="D74" i="2" l="1"/>
  <c r="E74" i="2"/>
  <c r="C74" i="2"/>
  <c r="A75" i="2"/>
  <c r="B74" i="2"/>
  <c r="B69" i="2"/>
  <c r="C70" i="2"/>
  <c r="E70" i="2" s="1"/>
  <c r="D75" i="2" l="1"/>
  <c r="E75" i="2"/>
  <c r="B68" i="2"/>
  <c r="C69" i="2"/>
  <c r="E69" i="2" s="1"/>
  <c r="C75" i="2"/>
  <c r="B75" i="2"/>
  <c r="A76" i="2"/>
  <c r="D76" i="2" l="1"/>
  <c r="E76" i="2"/>
  <c r="C76" i="2"/>
  <c r="A77" i="2"/>
  <c r="B76" i="2"/>
  <c r="B67" i="2"/>
  <c r="C68" i="2"/>
  <c r="E68" i="2" s="1"/>
  <c r="D77" i="2" l="1"/>
  <c r="E77" i="2"/>
  <c r="C77" i="2"/>
  <c r="A78" i="2"/>
  <c r="B77" i="2"/>
  <c r="B66" i="2"/>
  <c r="C67" i="2"/>
  <c r="E67" i="2" s="1"/>
  <c r="D78" i="2" l="1"/>
  <c r="E78" i="2"/>
  <c r="B65" i="2"/>
  <c r="C66" i="2"/>
  <c r="E66" i="2" s="1"/>
  <c r="C78" i="2"/>
  <c r="A79" i="2"/>
  <c r="B78" i="2"/>
  <c r="D79" i="2" l="1"/>
  <c r="E79" i="2"/>
  <c r="C79" i="2"/>
  <c r="A80" i="2"/>
  <c r="B79" i="2"/>
  <c r="B64" i="2"/>
  <c r="C65" i="2"/>
  <c r="E65" i="2" s="1"/>
  <c r="D80" i="2" l="1"/>
  <c r="E80" i="2"/>
  <c r="C80" i="2"/>
  <c r="A81" i="2"/>
  <c r="B80" i="2"/>
  <c r="B63" i="2"/>
  <c r="C64" i="2"/>
  <c r="E64" i="2" s="1"/>
  <c r="D81" i="2" l="1"/>
  <c r="E81" i="2"/>
  <c r="C81" i="2"/>
  <c r="A82" i="2"/>
  <c r="B81" i="2"/>
  <c r="B62" i="2"/>
  <c r="C63" i="2"/>
  <c r="E63" i="2" s="1"/>
  <c r="D82" i="2" l="1"/>
  <c r="E82" i="2"/>
  <c r="B61" i="2"/>
  <c r="C62" i="2"/>
  <c r="E62" i="2" s="1"/>
  <c r="B82" i="2"/>
  <c r="C82" i="2"/>
  <c r="B60" i="2" l="1"/>
  <c r="C61" i="2"/>
  <c r="E61" i="2" s="1"/>
  <c r="B59" i="2" l="1"/>
  <c r="C60" i="2"/>
  <c r="E60" i="2" s="1"/>
  <c r="B58" i="2" l="1"/>
  <c r="C59" i="2"/>
  <c r="E59" i="2" s="1"/>
  <c r="B57" i="2" l="1"/>
  <c r="C58" i="2"/>
  <c r="E58" i="2" s="1"/>
  <c r="B56" i="2" l="1"/>
  <c r="C57" i="2"/>
  <c r="E57" i="2" s="1"/>
  <c r="B55" i="2" l="1"/>
  <c r="C56" i="2"/>
  <c r="E56" i="2" s="1"/>
  <c r="B54" i="2" l="1"/>
  <c r="C55" i="2"/>
  <c r="E55" i="2" s="1"/>
  <c r="B53" i="2" l="1"/>
  <c r="C54" i="2"/>
  <c r="E54" i="2" s="1"/>
  <c r="B52" i="2" l="1"/>
  <c r="C53" i="2"/>
  <c r="E53" i="2" s="1"/>
  <c r="B51" i="2" l="1"/>
  <c r="C52" i="2"/>
  <c r="E52" i="2" s="1"/>
  <c r="B50" i="2" l="1"/>
  <c r="C51" i="2"/>
  <c r="E51" i="2" s="1"/>
  <c r="B49" i="2" l="1"/>
  <c r="C50" i="2"/>
  <c r="E50" i="2" s="1"/>
  <c r="B48" i="2" l="1"/>
  <c r="C49" i="2"/>
  <c r="E49" i="2" s="1"/>
  <c r="B47" i="2" l="1"/>
  <c r="C48" i="2"/>
  <c r="E48" i="2" s="1"/>
  <c r="B46" i="2" l="1"/>
  <c r="C47" i="2"/>
  <c r="E47" i="2" s="1"/>
  <c r="B45" i="2" l="1"/>
  <c r="C46" i="2"/>
  <c r="E46" i="2" s="1"/>
  <c r="B44" i="2" l="1"/>
  <c r="C45" i="2"/>
  <c r="E45" i="2" s="1"/>
  <c r="B43" i="2" l="1"/>
  <c r="C44" i="2"/>
  <c r="E44" i="2" s="1"/>
  <c r="B42" i="2" l="1"/>
  <c r="C43" i="2"/>
  <c r="E43" i="2" s="1"/>
  <c r="B41" i="2" l="1"/>
  <c r="C42" i="2"/>
  <c r="E42" i="2" s="1"/>
  <c r="B40" i="2" l="1"/>
  <c r="C41" i="2"/>
  <c r="E41" i="2" s="1"/>
  <c r="B39" i="2" l="1"/>
  <c r="C40" i="2"/>
  <c r="E40" i="2" s="1"/>
  <c r="B38" i="2" l="1"/>
  <c r="C39" i="2"/>
  <c r="E39" i="2" s="1"/>
  <c r="B37" i="2" l="1"/>
  <c r="C38" i="2"/>
  <c r="E38" i="2" s="1"/>
  <c r="B36" i="2" l="1"/>
  <c r="C37" i="2"/>
  <c r="E37" i="2" s="1"/>
  <c r="B35" i="2" l="1"/>
  <c r="C36" i="2"/>
  <c r="E36" i="2" s="1"/>
  <c r="B34" i="2" l="1"/>
  <c r="C35" i="2"/>
  <c r="E35" i="2" s="1"/>
  <c r="B33" i="2" l="1"/>
  <c r="C34" i="2"/>
  <c r="E34" i="2" s="1"/>
  <c r="B32" i="2" l="1"/>
  <c r="C33" i="2"/>
  <c r="E33" i="2" s="1"/>
  <c r="B31" i="2" l="1"/>
  <c r="C32" i="2"/>
  <c r="E32" i="2" s="1"/>
  <c r="B30" i="2" l="1"/>
  <c r="C31" i="2"/>
  <c r="E31" i="2" s="1"/>
  <c r="B29" i="2" l="1"/>
  <c r="C30" i="2"/>
  <c r="E30" i="2" s="1"/>
  <c r="B28" i="2" l="1"/>
  <c r="C28" i="2" s="1"/>
  <c r="E28" i="2" s="1"/>
  <c r="C29" i="2"/>
  <c r="E29" i="2" s="1"/>
  <c r="B27" i="2" l="1"/>
  <c r="B26" i="2" l="1"/>
  <c r="C26" i="2" s="1"/>
  <c r="C27" i="2"/>
  <c r="E27" i="2" s="1"/>
  <c r="E26" i="2" l="1"/>
  <c r="B25" i="2"/>
  <c r="E2" i="2" l="1"/>
  <c r="E17" i="2" l="1"/>
  <c r="E16" i="2"/>
  <c r="E4" i="2"/>
  <c r="E20" i="2" l="1"/>
  <c r="F20" i="2" s="1"/>
  <c r="E21" i="2"/>
  <c r="F21" i="2" s="1"/>
  <c r="L23" i="2" s="1"/>
</calcChain>
</file>

<file path=xl/sharedStrings.xml><?xml version="1.0" encoding="utf-8"?>
<sst xmlns="http://schemas.openxmlformats.org/spreadsheetml/2006/main" count="211" uniqueCount="122">
  <si>
    <t>TipoMercado</t>
  </si>
  <si>
    <t>Fecha</t>
  </si>
  <si>
    <t>TV</t>
  </si>
  <si>
    <t>Emisora</t>
  </si>
  <si>
    <t>Serie</t>
  </si>
  <si>
    <t>PrecioSucio</t>
  </si>
  <si>
    <t>PrecioLimpio</t>
  </si>
  <si>
    <t>InteresesDevengados</t>
  </si>
  <si>
    <t>DiasPorVencer</t>
  </si>
  <si>
    <t>PrecioSucio24Hrs</t>
  </si>
  <si>
    <t>PrecioLimpio24Hrs</t>
  </si>
  <si>
    <t>InteresesDevengados24Hrs</t>
  </si>
  <si>
    <t>DiasPorVencer24Hrs</t>
  </si>
  <si>
    <t>TasaDescuento24Hrs</t>
  </si>
  <si>
    <t>Plazo</t>
  </si>
  <si>
    <t>Sobretasa</t>
  </si>
  <si>
    <t>ClaveProveedor</t>
  </si>
  <si>
    <t>TipoEnvio</t>
  </si>
  <si>
    <t>Rendimiento</t>
  </si>
  <si>
    <t>Instrumento</t>
  </si>
  <si>
    <t>FechaInicioCupon</t>
  </si>
  <si>
    <t>FechaFinCupon</t>
  </si>
  <si>
    <t>TasaCuponVigente</t>
  </si>
  <si>
    <t>TasaCuponVigente24hrs</t>
  </si>
  <si>
    <t>Moneda</t>
  </si>
  <si>
    <t>Isin</t>
  </si>
  <si>
    <t>MD</t>
  </si>
  <si>
    <t>M</t>
  </si>
  <si>
    <t>BONOS</t>
  </si>
  <si>
    <t>VAL025012</t>
  </si>
  <si>
    <t>M_BONOS_191211</t>
  </si>
  <si>
    <t>MPS</t>
  </si>
  <si>
    <t>MX0MGO0000V0</t>
  </si>
  <si>
    <t>M_BONOS_200611</t>
  </si>
  <si>
    <t>MX0MGO0000L1</t>
  </si>
  <si>
    <t>M_BONOS_210610</t>
  </si>
  <si>
    <t>MX0MGO0000N7</t>
  </si>
  <si>
    <t>M_BONOS_211209</t>
  </si>
  <si>
    <t>MX0MGO000144</t>
  </si>
  <si>
    <t>M_BONOS_220609</t>
  </si>
  <si>
    <t>MX0MGO0000Q0</t>
  </si>
  <si>
    <t>M_BONOS_230309</t>
  </si>
  <si>
    <t>MX0MGO000128</t>
  </si>
  <si>
    <t>M_BONOS_231207</t>
  </si>
  <si>
    <t>MX0MGO000003</t>
  </si>
  <si>
    <t>M_BONOS_240905</t>
  </si>
  <si>
    <t>MX0MGO000151</t>
  </si>
  <si>
    <t>M_BONOS_241205</t>
  </si>
  <si>
    <t>MX0MGO000078</t>
  </si>
  <si>
    <t>M_BONOS_260305</t>
  </si>
  <si>
    <t>MX0MGO0000Y4</t>
  </si>
  <si>
    <t>M_BONOS_270603</t>
  </si>
  <si>
    <t>MX0MGO0000D8</t>
  </si>
  <si>
    <t>M_BONOS_290531</t>
  </si>
  <si>
    <t>MX0MGO0000H9</t>
  </si>
  <si>
    <t>M_BONOS_310529</t>
  </si>
  <si>
    <t>MX0MGO0000P2</t>
  </si>
  <si>
    <t>M_BONOS_341123</t>
  </si>
  <si>
    <t>MX0MGO0000U2</t>
  </si>
  <si>
    <t>M_BONOS_361120</t>
  </si>
  <si>
    <t>MX0MGO0000B2</t>
  </si>
  <si>
    <t>M_BONOS_381118</t>
  </si>
  <si>
    <t>MX0MGO0000J5</t>
  </si>
  <si>
    <t>M_BONOS_421113</t>
  </si>
  <si>
    <t>MX0MGO0000R8</t>
  </si>
  <si>
    <t>M_BONOS_471107</t>
  </si>
  <si>
    <t>MX0MGO000102</t>
  </si>
  <si>
    <t>Fecha de Vto</t>
  </si>
  <si>
    <t>Pivote</t>
  </si>
  <si>
    <t>Fecha de Liquidación</t>
  </si>
  <si>
    <t>Fecha de Operación</t>
  </si>
  <si>
    <t>Emisión</t>
  </si>
  <si>
    <t>M 211209</t>
  </si>
  <si>
    <t>M 290531</t>
  </si>
  <si>
    <t>Valor Nominal</t>
  </si>
  <si>
    <t>Tasa Cupón</t>
  </si>
  <si>
    <t>Dias por Vencer</t>
  </si>
  <si>
    <t>Cupones</t>
  </si>
  <si>
    <t>Cupones por Cobrar</t>
  </si>
  <si>
    <t>Cupones reales</t>
  </si>
  <si>
    <t>Dias devengados nc</t>
  </si>
  <si>
    <t>Cupon ($)</t>
  </si>
  <si>
    <t>Dias años</t>
  </si>
  <si>
    <t>Tasa Valuación i(m)</t>
  </si>
  <si>
    <t>m</t>
  </si>
  <si>
    <t>i(m)/m</t>
  </si>
  <si>
    <t>M 191211</t>
  </si>
  <si>
    <t>M 471107</t>
  </si>
  <si>
    <t>M 421113</t>
  </si>
  <si>
    <t>Fechas</t>
  </si>
  <si>
    <t>Dias para Flujo</t>
  </si>
  <si>
    <t>Flujos</t>
  </si>
  <si>
    <t>df</t>
  </si>
  <si>
    <t>Precio Bono</t>
  </si>
  <si>
    <t>Precio Sucio</t>
  </si>
  <si>
    <t>Intereses</t>
  </si>
  <si>
    <t>Precio Limpio</t>
  </si>
  <si>
    <t>v</t>
  </si>
  <si>
    <t>Ecuacion</t>
  </si>
  <si>
    <t>M 200611</t>
  </si>
  <si>
    <t>M 210610</t>
  </si>
  <si>
    <t>M 220609</t>
  </si>
  <si>
    <t>M 230309</t>
  </si>
  <si>
    <t>M 231207</t>
  </si>
  <si>
    <t>M 240905</t>
  </si>
  <si>
    <t>M 241205</t>
  </si>
  <si>
    <t>M 260305</t>
  </si>
  <si>
    <t>M 270603</t>
  </si>
  <si>
    <t>M 310529</t>
  </si>
  <si>
    <t>M 341123</t>
  </si>
  <si>
    <t>M 361120</t>
  </si>
  <si>
    <t>M 381118</t>
  </si>
  <si>
    <t>Duracion</t>
  </si>
  <si>
    <t>Convexidad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</si>
  <si>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Museo Sans 300"/>
        <family val="2"/>
      </rPr>
      <t>i</t>
    </r>
  </si>
  <si>
    <t>Dur &amp; Conv</t>
  </si>
  <si>
    <t>Precio</t>
  </si>
  <si>
    <t>Dur</t>
  </si>
  <si>
    <t>Conv</t>
  </si>
  <si>
    <t>Error Dur</t>
  </si>
  <si>
    <t>Error Con</t>
  </si>
  <si>
    <t>Fecha de Vto (Maturity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</si>
</sst>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%"/>
    <numFmt numFmtId="166" formatCode="0.0000%"/>
    <numFmt numFmtId="167" formatCode="0.000"/>
    <numFmt numFmtId="168" formatCode="0.0000"/>
  </numFmts>
  <fonts count="8">
    <font>
      <sz val="11"/>
      <color theme="1"/>
      <name val="Museo Sans 300"/>
      <family val="2"/>
    </font>
    <font>
      <sz val="11"/>
      <color theme="1"/>
      <name val="Museo Sans 300"/>
      <family val="2"/>
    </font>
    <font>
      <b/>
      <sz val="11"/>
      <color theme="1"/>
      <name val="Museo Sans 300"/>
    </font>
    <font>
      <sz val="11"/>
      <color rgb="FFFF0000"/>
      <name val="Museo Sans 300"/>
      <family val="2"/>
    </font>
    <font>
      <sz val="11"/>
      <name val="Museo Sans 300"/>
      <family val="2"/>
    </font>
    <font>
      <sz val="11"/>
      <color theme="0"/>
      <name val="Museo Sans 300"/>
      <family val="2"/>
    </font>
    <font>
      <sz val="11"/>
      <color theme="1"/>
      <name val="Symbol"/>
      <family val="1"/>
      <charset val="2"/>
    </font>
    <font>
      <sz val="11"/>
      <color rgb="FF00B050"/>
      <name val="Museo Sans 300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theme="4" tint="-0.24994659260841701"/>
      </top>
      <bottom style="hair">
        <color theme="4" tint="-0.2499465926084170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1" xfId="0" applyBorder="1"/>
    <xf numFmtId="0" fontId="2" fillId="0" borderId="0" xfId="0" applyFont="1"/>
    <xf numFmtId="15" fontId="0" fillId="0" borderId="1" xfId="0" applyNumberForma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0" fillId="0" borderId="0" xfId="0" applyFill="1" applyBorder="1"/>
    <xf numFmtId="15" fontId="0" fillId="0" borderId="0" xfId="0" applyNumberFormat="1" applyAlignment="1">
      <alignment horizontal="center"/>
    </xf>
    <xf numFmtId="168" fontId="4" fillId="0" borderId="1" xfId="1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" fontId="5" fillId="3" borderId="1" xfId="1" applyNumberFormat="1" applyFont="1" applyFill="1" applyBorder="1" applyAlignment="1">
      <alignment horizontal="center"/>
    </xf>
    <xf numFmtId="9" fontId="0" fillId="0" borderId="0" xfId="0" applyNumberFormat="1"/>
    <xf numFmtId="165" fontId="2" fillId="0" borderId="2" xfId="1" applyNumberFormat="1" applyFont="1" applyBorder="1"/>
    <xf numFmtId="0" fontId="0" fillId="0" borderId="0" xfId="0" applyBorder="1"/>
    <xf numFmtId="0" fontId="2" fillId="0" borderId="0" xfId="0" applyFont="1" applyBorder="1"/>
    <xf numFmtId="165" fontId="2" fillId="0" borderId="0" xfId="1" applyNumberFormat="1" applyFont="1" applyBorder="1"/>
    <xf numFmtId="0" fontId="3" fillId="0" borderId="0" xfId="0" applyFont="1" applyBorder="1"/>
    <xf numFmtId="0" fontId="0" fillId="0" borderId="0" xfId="0" applyBorder="1" applyAlignment="1">
      <alignment vertical="center"/>
    </xf>
    <xf numFmtId="166" fontId="4" fillId="0" borderId="1" xfId="1" applyNumberFormat="1" applyFont="1" applyBorder="1" applyAlignment="1">
      <alignment horizontal="center"/>
    </xf>
    <xf numFmtId="165" fontId="0" fillId="0" borderId="0" xfId="1" applyNumberFormat="1" applyFont="1" applyBorder="1"/>
    <xf numFmtId="0" fontId="0" fillId="3" borderId="0" xfId="0" applyFill="1" applyBorder="1"/>
    <xf numFmtId="10" fontId="0" fillId="3" borderId="0" xfId="0" applyNumberFormat="1" applyFill="1" applyBorder="1"/>
    <xf numFmtId="165" fontId="0" fillId="0" borderId="0" xfId="0" applyNumberFormat="1" applyBorder="1" applyAlignment="1">
      <alignment vertical="center"/>
    </xf>
    <xf numFmtId="10" fontId="0" fillId="0" borderId="0" xfId="0" applyNumberFormat="1" applyFill="1" applyBorder="1"/>
    <xf numFmtId="168" fontId="0" fillId="0" borderId="0" xfId="0" applyNumberFormat="1" applyBorder="1"/>
    <xf numFmtId="10" fontId="0" fillId="0" borderId="0" xfId="0" applyNumberFormat="1" applyAlignment="1">
      <alignment vertical="center"/>
    </xf>
    <xf numFmtId="15" fontId="7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595941591120639E-2"/>
          <c:y val="7.7547184224095192E-2"/>
          <c:w val="0.93512468750698974"/>
          <c:h val="0.873950245263797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Valuacion!$AE$23</c:f>
              <c:strCache>
                <c:ptCount val="1"/>
                <c:pt idx="0">
                  <c:v>M 191211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Valuacion!$AE$24:$AE$144</c:f>
              <c:numCache>
                <c:formatCode>General</c:formatCode>
                <c:ptCount val="121"/>
                <c:pt idx="0">
                  <c:v>101.93590415248917</c:v>
                </c:pt>
                <c:pt idx="1">
                  <c:v>101.91638613643754</c:v>
                </c:pt>
                <c:pt idx="2">
                  <c:v>101.8968815675442</c:v>
                </c:pt>
                <c:pt idx="3">
                  <c:v>101.87739042986142</c:v>
                </c:pt>
                <c:pt idx="4">
                  <c:v>101.85791270746833</c:v>
                </c:pt>
                <c:pt idx="5">
                  <c:v>101.83844838447082</c:v>
                </c:pt>
                <c:pt idx="6">
                  <c:v>101.8189974450015</c:v>
                </c:pt>
                <c:pt idx="7">
                  <c:v>101.79955987321961</c:v>
                </c:pt>
                <c:pt idx="8">
                  <c:v>101.78013565331099</c:v>
                </c:pt>
                <c:pt idx="9">
                  <c:v>101.76072476948809</c:v>
                </c:pt>
                <c:pt idx="10">
                  <c:v>101.74132720598976</c:v>
                </c:pt>
                <c:pt idx="11">
                  <c:v>101.7219429470813</c:v>
                </c:pt>
                <c:pt idx="12">
                  <c:v>101.70257197705438</c:v>
                </c:pt>
                <c:pt idx="13">
                  <c:v>101.68321428022701</c:v>
                </c:pt>
                <c:pt idx="14">
                  <c:v>101.66386984094341</c:v>
                </c:pt>
                <c:pt idx="15">
                  <c:v>101.64453864357399</c:v>
                </c:pt>
                <c:pt idx="16">
                  <c:v>101.62522067251541</c:v>
                </c:pt>
                <c:pt idx="17">
                  <c:v>101.60591591219023</c:v>
                </c:pt>
                <c:pt idx="18">
                  <c:v>101.58662434704719</c:v>
                </c:pt>
                <c:pt idx="19">
                  <c:v>101.56734596156093</c:v>
                </c:pt>
                <c:pt idx="20">
                  <c:v>101.54808074023205</c:v>
                </c:pt>
                <c:pt idx="21">
                  <c:v>101.52882866758694</c:v>
                </c:pt>
                <c:pt idx="22">
                  <c:v>101.50958972817783</c:v>
                </c:pt>
                <c:pt idx="23">
                  <c:v>101.49036390658273</c:v>
                </c:pt>
                <c:pt idx="24">
                  <c:v>101.47115118740528</c:v>
                </c:pt>
                <c:pt idx="25">
                  <c:v>101.45195155527482</c:v>
                </c:pt>
                <c:pt idx="26">
                  <c:v>101.43276499484624</c:v>
                </c:pt>
                <c:pt idx="27">
                  <c:v>101.4135914907999</c:v>
                </c:pt>
                <c:pt idx="28">
                  <c:v>101.39443102784175</c:v>
                </c:pt>
                <c:pt idx="29">
                  <c:v>101.37528359070303</c:v>
                </c:pt>
                <c:pt idx="30">
                  <c:v>101.35614916414043</c:v>
                </c:pt>
                <c:pt idx="31">
                  <c:v>101.33702773293592</c:v>
                </c:pt>
                <c:pt idx="32">
                  <c:v>101.31791928189671</c:v>
                </c:pt>
                <c:pt idx="33">
                  <c:v>101.29882379585523</c:v>
                </c:pt>
                <c:pt idx="34">
                  <c:v>101.27974125966901</c:v>
                </c:pt>
                <c:pt idx="35">
                  <c:v>101.26067165822074</c:v>
                </c:pt>
                <c:pt idx="36">
                  <c:v>101.24161497641808</c:v>
                </c:pt>
                <c:pt idx="37">
                  <c:v>101.22257119919371</c:v>
                </c:pt>
                <c:pt idx="38">
                  <c:v>101.20354031150522</c:v>
                </c:pt>
                <c:pt idx="39">
                  <c:v>101.18452229833511</c:v>
                </c:pt>
                <c:pt idx="40">
                  <c:v>101.16551714469064</c:v>
                </c:pt>
                <c:pt idx="41">
                  <c:v>101.1465248356039</c:v>
                </c:pt>
                <c:pt idx="42">
                  <c:v>101.12754535613163</c:v>
                </c:pt>
                <c:pt idx="43">
                  <c:v>101.10857869135531</c:v>
                </c:pt>
                <c:pt idx="44">
                  <c:v>101.08962482638101</c:v>
                </c:pt>
                <c:pt idx="45">
                  <c:v>101.07068374633931</c:v>
                </c:pt>
                <c:pt idx="46">
                  <c:v>101.05175543638529</c:v>
                </c:pt>
                <c:pt idx="47">
                  <c:v>101.03283988169861</c:v>
                </c:pt>
                <c:pt idx="48">
                  <c:v>101.01393706748317</c:v>
                </c:pt>
                <c:pt idx="49">
                  <c:v>100.99504697896732</c:v>
                </c:pt>
                <c:pt idx="50">
                  <c:v>100.97616960140368</c:v>
                </c:pt>
                <c:pt idx="51">
                  <c:v>100.95730492006911</c:v>
                </c:pt>
                <c:pt idx="52">
                  <c:v>100.93845292026465</c:v>
                </c:pt>
                <c:pt idx="53">
                  <c:v>100.91961358731551</c:v>
                </c:pt>
                <c:pt idx="54">
                  <c:v>100.90078690657099</c:v>
                </c:pt>
                <c:pt idx="55">
                  <c:v>100.8819728634044</c:v>
                </c:pt>
                <c:pt idx="56">
                  <c:v>100.86317144321306</c:v>
                </c:pt>
                <c:pt idx="57">
                  <c:v>100.84438263141823</c:v>
                </c:pt>
                <c:pt idx="58">
                  <c:v>100.82560641346507</c:v>
                </c:pt>
                <c:pt idx="59">
                  <c:v>100.80684277482253</c:v>
                </c:pt>
                <c:pt idx="60">
                  <c:v>100.78809170098339</c:v>
                </c:pt>
                <c:pt idx="61">
                  <c:v>100.76935317746413</c:v>
                </c:pt>
                <c:pt idx="62">
                  <c:v>100.75062718980496</c:v>
                </c:pt>
                <c:pt idx="63">
                  <c:v>100.73191372356969</c:v>
                </c:pt>
                <c:pt idx="64">
                  <c:v>100.71321276434573</c:v>
                </c:pt>
                <c:pt idx="65">
                  <c:v>100.69452429774401</c:v>
                </c:pt>
                <c:pt idx="66">
                  <c:v>100.67584830939896</c:v>
                </c:pt>
                <c:pt idx="67">
                  <c:v>100.65718478496841</c:v>
                </c:pt>
                <c:pt idx="68">
                  <c:v>100.63853371013364</c:v>
                </c:pt>
                <c:pt idx="69">
                  <c:v>100.61989507059924</c:v>
                </c:pt>
                <c:pt idx="70">
                  <c:v>100.60126885209304</c:v>
                </c:pt>
                <c:pt idx="71">
                  <c:v>100.58265504036618</c:v>
                </c:pt>
                <c:pt idx="72">
                  <c:v>100.56405362119295</c:v>
                </c:pt>
                <c:pt idx="73">
                  <c:v>100.54546458037079</c:v>
                </c:pt>
                <c:pt idx="74">
                  <c:v>100.52688790372019</c:v>
                </c:pt>
                <c:pt idx="75">
                  <c:v>100.50832357708478</c:v>
                </c:pt>
                <c:pt idx="76">
                  <c:v>100.48977158633109</c:v>
                </c:pt>
                <c:pt idx="77">
                  <c:v>100.47123191734866</c:v>
                </c:pt>
                <c:pt idx="78">
                  <c:v>100.45270455604987</c:v>
                </c:pt>
                <c:pt idx="79">
                  <c:v>100.43418948837</c:v>
                </c:pt>
                <c:pt idx="80">
                  <c:v>100.4156867002671</c:v>
                </c:pt>
                <c:pt idx="81">
                  <c:v>100.39719617772198</c:v>
                </c:pt>
                <c:pt idx="82">
                  <c:v>100.3787179067382</c:v>
                </c:pt>
                <c:pt idx="83">
                  <c:v>100.36025187334189</c:v>
                </c:pt>
                <c:pt idx="84">
                  <c:v>100.34179806358188</c:v>
                </c:pt>
                <c:pt idx="85">
                  <c:v>100.32335646352954</c:v>
                </c:pt>
                <c:pt idx="86">
                  <c:v>100.30492705927868</c:v>
                </c:pt>
                <c:pt idx="87">
                  <c:v>100.28650983694568</c:v>
                </c:pt>
                <c:pt idx="88">
                  <c:v>100.26810478266934</c:v>
                </c:pt>
                <c:pt idx="89">
                  <c:v>100.24971188261074</c:v>
                </c:pt>
                <c:pt idx="90">
                  <c:v>100.23133112295336</c:v>
                </c:pt>
                <c:pt idx="91">
                  <c:v>100.21296248990299</c:v>
                </c:pt>
                <c:pt idx="92">
                  <c:v>100.19460596968759</c:v>
                </c:pt>
                <c:pt idx="93">
                  <c:v>100.17626154855728</c:v>
                </c:pt>
                <c:pt idx="94">
                  <c:v>100.15792921278447</c:v>
                </c:pt>
                <c:pt idx="95">
                  <c:v>100.13960894866352</c:v>
                </c:pt>
                <c:pt idx="96">
                  <c:v>100.12130074251093</c:v>
                </c:pt>
                <c:pt idx="97">
                  <c:v>100.10300458066513</c:v>
                </c:pt>
                <c:pt idx="98">
                  <c:v>100.08472044948658</c:v>
                </c:pt>
                <c:pt idx="99">
                  <c:v>100.06644833535761</c:v>
                </c:pt>
                <c:pt idx="100">
                  <c:v>100.04818822468242</c:v>
                </c:pt>
                <c:pt idx="101">
                  <c:v>100.02994010388706</c:v>
                </c:pt>
                <c:pt idx="102">
                  <c:v>100.01170395941932</c:v>
                </c:pt>
                <c:pt idx="103">
                  <c:v>99.993479777748746</c:v>
                </c:pt>
                <c:pt idx="104">
                  <c:v>99.975267545366592</c:v>
                </c:pt>
                <c:pt idx="105">
                  <c:v>99.957067248785648</c:v>
                </c:pt>
                <c:pt idx="106">
                  <c:v>99.938878874540464</c:v>
                </c:pt>
                <c:pt idx="107">
                  <c:v>99.92070240918703</c:v>
                </c:pt>
                <c:pt idx="108">
                  <c:v>99.902537839302823</c:v>
                </c:pt>
                <c:pt idx="109">
                  <c:v>99.884385151486896</c:v>
                </c:pt>
                <c:pt idx="110">
                  <c:v>99.866244332359599</c:v>
                </c:pt>
                <c:pt idx="111">
                  <c:v>99.848115368562745</c:v>
                </c:pt>
                <c:pt idx="112">
                  <c:v>99.829998246759416</c:v>
                </c:pt>
                <c:pt idx="113">
                  <c:v>99.811892953634015</c:v>
                </c:pt>
                <c:pt idx="114">
                  <c:v>99.793799475892186</c:v>
                </c:pt>
                <c:pt idx="115">
                  <c:v>99.775717800260708</c:v>
                </c:pt>
                <c:pt idx="116">
                  <c:v>99.757647913487617</c:v>
                </c:pt>
                <c:pt idx="117">
                  <c:v>99.739589802341996</c:v>
                </c:pt>
                <c:pt idx="118">
                  <c:v>99.721543453614018</c:v>
                </c:pt>
                <c:pt idx="119">
                  <c:v>99.70350885411483</c:v>
                </c:pt>
                <c:pt idx="120">
                  <c:v>99.685485990676639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48-4C9B-94B1-70E655B6351B}"/>
            </c:ext>
          </c:extLst>
        </c:ser>
        <c:ser>
          <c:idx val="1"/>
          <c:order val="1"/>
          <c:tx>
            <c:strRef>
              <c:f>Valuacion!$AF$23</c:f>
              <c:strCache>
                <c:ptCount val="1"/>
                <c:pt idx="0">
                  <c:v>M 200611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Valuacion!$AF$24:$AF$144</c:f>
              <c:numCache>
                <c:formatCode>General</c:formatCode>
                <c:ptCount val="121"/>
                <c:pt idx="0">
                  <c:v>105.91069360557636</c:v>
                </c:pt>
                <c:pt idx="1">
                  <c:v>105.83941851484705</c:v>
                </c:pt>
                <c:pt idx="2">
                  <c:v>105.76822778053076</c:v>
                </c:pt>
                <c:pt idx="3">
                  <c:v>105.69712126070456</c:v>
                </c:pt>
                <c:pt idx="4">
                  <c:v>105.62609881375499</c:v>
                </c:pt>
                <c:pt idx="5">
                  <c:v>105.55516029837689</c:v>
                </c:pt>
                <c:pt idx="6">
                  <c:v>105.48430557357291</c:v>
                </c:pt>
                <c:pt idx="7">
                  <c:v>105.4135344986525</c:v>
                </c:pt>
                <c:pt idx="8">
                  <c:v>105.3428469332311</c:v>
                </c:pt>
                <c:pt idx="9">
                  <c:v>105.2722427372294</c:v>
                </c:pt>
                <c:pt idx="10">
                  <c:v>105.20172177087247</c:v>
                </c:pt>
                <c:pt idx="11">
                  <c:v>105.13128389468895</c:v>
                </c:pt>
                <c:pt idx="12">
                  <c:v>105.06092896951023</c:v>
                </c:pt>
                <c:pt idx="13">
                  <c:v>104.99065685646973</c:v>
                </c:pt>
                <c:pt idx="14">
                  <c:v>104.92046741700197</c:v>
                </c:pt>
                <c:pt idx="15">
                  <c:v>104.85036051284189</c:v>
                </c:pt>
                <c:pt idx="16">
                  <c:v>104.78033600602387</c:v>
                </c:pt>
                <c:pt idx="17">
                  <c:v>104.71039375888117</c:v>
                </c:pt>
                <c:pt idx="18">
                  <c:v>104.64053363404496</c:v>
                </c:pt>
                <c:pt idx="19">
                  <c:v>104.57075549444357</c:v>
                </c:pt>
                <c:pt idx="20">
                  <c:v>104.50105920330181</c:v>
                </c:pt>
                <c:pt idx="21">
                  <c:v>104.43144462413996</c:v>
                </c:pt>
                <c:pt idx="22">
                  <c:v>104.36191162077321</c:v>
                </c:pt>
                <c:pt idx="23">
                  <c:v>104.29246005731069</c:v>
                </c:pt>
                <c:pt idx="24">
                  <c:v>104.22308979815494</c:v>
                </c:pt>
                <c:pt idx="25">
                  <c:v>104.15380070800083</c:v>
                </c:pt>
                <c:pt idx="26">
                  <c:v>104.08459265183501</c:v>
                </c:pt>
                <c:pt idx="27">
                  <c:v>104.01546549493499</c:v>
                </c:pt>
                <c:pt idx="28">
                  <c:v>103.9464191028685</c:v>
                </c:pt>
                <c:pt idx="29">
                  <c:v>103.87745334149265</c:v>
                </c:pt>
                <c:pt idx="30">
                  <c:v>103.80856807695321</c:v>
                </c:pt>
                <c:pt idx="31">
                  <c:v>103.73976317568372</c:v>
                </c:pt>
                <c:pt idx="32">
                  <c:v>103.67103850440493</c:v>
                </c:pt>
                <c:pt idx="33">
                  <c:v>103.6023939301239</c:v>
                </c:pt>
                <c:pt idx="34">
                  <c:v>103.53382932013325</c:v>
                </c:pt>
                <c:pt idx="35">
                  <c:v>103.46534454201047</c:v>
                </c:pt>
                <c:pt idx="36">
                  <c:v>103.39693946361717</c:v>
                </c:pt>
                <c:pt idx="37">
                  <c:v>103.32861395309828</c:v>
                </c:pt>
                <c:pt idx="38">
                  <c:v>103.26036787888131</c:v>
                </c:pt>
                <c:pt idx="39">
                  <c:v>103.19220110967561</c:v>
                </c:pt>
                <c:pt idx="40">
                  <c:v>103.12411351447166</c:v>
                </c:pt>
                <c:pt idx="41">
                  <c:v>103.05610496254035</c:v>
                </c:pt>
                <c:pt idx="42">
                  <c:v>102.98817532343213</c:v>
                </c:pt>
                <c:pt idx="43">
                  <c:v>102.9203244669764</c:v>
                </c:pt>
                <c:pt idx="44">
                  <c:v>102.85255226328076</c:v>
                </c:pt>
                <c:pt idx="45">
                  <c:v>102.78485858273012</c:v>
                </c:pt>
                <c:pt idx="46">
                  <c:v>102.71724329598626</c:v>
                </c:pt>
                <c:pt idx="47">
                  <c:v>102.64970627398684</c:v>
                </c:pt>
                <c:pt idx="48">
                  <c:v>102.58224738794489</c:v>
                </c:pt>
                <c:pt idx="49">
                  <c:v>102.51486650934783</c:v>
                </c:pt>
                <c:pt idx="50">
                  <c:v>102.44756350995702</c:v>
                </c:pt>
                <c:pt idx="51">
                  <c:v>102.38033826180691</c:v>
                </c:pt>
                <c:pt idx="52">
                  <c:v>102.31319063720429</c:v>
                </c:pt>
                <c:pt idx="53">
                  <c:v>102.24612050872771</c:v>
                </c:pt>
                <c:pt idx="54">
                  <c:v>102.17912774922662</c:v>
                </c:pt>
                <c:pt idx="55">
                  <c:v>102.11221223182079</c:v>
                </c:pt>
                <c:pt idx="56">
                  <c:v>102.04537382989955</c:v>
                </c:pt>
                <c:pt idx="57">
                  <c:v>101.97861241712103</c:v>
                </c:pt>
                <c:pt idx="58">
                  <c:v>101.91192786741155</c:v>
                </c:pt>
                <c:pt idx="59">
                  <c:v>101.84532005496489</c:v>
                </c:pt>
                <c:pt idx="60">
                  <c:v>101.77878885424161</c:v>
                </c:pt>
                <c:pt idx="61">
                  <c:v>101.71233413996831</c:v>
                </c:pt>
                <c:pt idx="62">
                  <c:v>101.64595578713697</c:v>
                </c:pt>
                <c:pt idx="63">
                  <c:v>101.57965367100422</c:v>
                </c:pt>
                <c:pt idx="64">
                  <c:v>101.51342766709077</c:v>
                </c:pt>
                <c:pt idx="65">
                  <c:v>101.44727765118056</c:v>
                </c:pt>
                <c:pt idx="66">
                  <c:v>101.38120349932018</c:v>
                </c:pt>
                <c:pt idx="67">
                  <c:v>101.31520508781817</c:v>
                </c:pt>
                <c:pt idx="68">
                  <c:v>101.24928229324433</c:v>
                </c:pt>
                <c:pt idx="69">
                  <c:v>101.18343499242907</c:v>
                </c:pt>
                <c:pt idx="70">
                  <c:v>101.11766306246267</c:v>
                </c:pt>
                <c:pt idx="71">
                  <c:v>101.05196638069467</c:v>
                </c:pt>
                <c:pt idx="72">
                  <c:v>100.98634482473319</c:v>
                </c:pt>
                <c:pt idx="73">
                  <c:v>100.92079827244426</c:v>
                </c:pt>
                <c:pt idx="74">
                  <c:v>100.85532660195105</c:v>
                </c:pt>
                <c:pt idx="75">
                  <c:v>100.78992969163343</c:v>
                </c:pt>
                <c:pt idx="76">
                  <c:v>100.72460742012709</c:v>
                </c:pt>
                <c:pt idx="77">
                  <c:v>100.65935966632291</c:v>
                </c:pt>
                <c:pt idx="78">
                  <c:v>100.59418630936652</c:v>
                </c:pt>
                <c:pt idx="79">
                  <c:v>100.52908722865729</c:v>
                </c:pt>
                <c:pt idx="80">
                  <c:v>100.46406230384801</c:v>
                </c:pt>
                <c:pt idx="81">
                  <c:v>100.39911141484397</c:v>
                </c:pt>
                <c:pt idx="82">
                  <c:v>100.33423444180249</c:v>
                </c:pt>
                <c:pt idx="83">
                  <c:v>100.26943126513224</c:v>
                </c:pt>
                <c:pt idx="84">
                  <c:v>100.20470176549249</c:v>
                </c:pt>
                <c:pt idx="85">
                  <c:v>100.14004582379256</c:v>
                </c:pt>
                <c:pt idx="86">
                  <c:v>100.07546332119115</c:v>
                </c:pt>
                <c:pt idx="87">
                  <c:v>100.0109541390957</c:v>
                </c:pt>
                <c:pt idx="88">
                  <c:v>99.946518159161784</c:v>
                </c:pt>
                <c:pt idx="89">
                  <c:v>99.882155263292447</c:v>
                </c:pt>
                <c:pt idx="90">
                  <c:v>99.817865333637442</c:v>
                </c:pt>
                <c:pt idx="91">
                  <c:v>99.753648252592882</c:v>
                </c:pt>
                <c:pt idx="92">
                  <c:v>99.68950390280034</c:v>
                </c:pt>
                <c:pt idx="93">
                  <c:v>99.625432167146315</c:v>
                </c:pt>
                <c:pt idx="94">
                  <c:v>99.561432928761747</c:v>
                </c:pt>
                <c:pt idx="95">
                  <c:v>99.497506071021121</c:v>
                </c:pt>
                <c:pt idx="96">
                  <c:v>99.433651477542043</c:v>
                </c:pt>
                <c:pt idx="97">
                  <c:v>99.369869032184511</c:v>
                </c:pt>
                <c:pt idx="98">
                  <c:v>99.306158619050365</c:v>
                </c:pt>
                <c:pt idx="99">
                  <c:v>99.242520122482688</c:v>
                </c:pt>
                <c:pt idx="100">
                  <c:v>99.178953427065039</c:v>
                </c:pt>
                <c:pt idx="101">
                  <c:v>99.11545841762107</c:v>
                </c:pt>
                <c:pt idx="102">
                  <c:v>99.052034979213659</c:v>
                </c:pt>
                <c:pt idx="103">
                  <c:v>98.988682997144537</c:v>
                </c:pt>
                <c:pt idx="104">
                  <c:v>98.925402356953541</c:v>
                </c:pt>
                <c:pt idx="105">
                  <c:v>98.862192944417941</c:v>
                </c:pt>
                <c:pt idx="106">
                  <c:v>98.799054645552133</c:v>
                </c:pt>
                <c:pt idx="107">
                  <c:v>98.735987346606635</c:v>
                </c:pt>
                <c:pt idx="108">
                  <c:v>98.672990934067812</c:v>
                </c:pt>
                <c:pt idx="109">
                  <c:v>98.610065294657048</c:v>
                </c:pt>
                <c:pt idx="110">
                  <c:v>98.547210315330318</c:v>
                </c:pt>
                <c:pt idx="111">
                  <c:v>98.48442588327751</c:v>
                </c:pt>
                <c:pt idx="112">
                  <c:v>98.421711885921809</c:v>
                </c:pt>
                <c:pt idx="113">
                  <c:v>98.359068210919204</c:v>
                </c:pt>
                <c:pt idx="114">
                  <c:v>98.296494746157762</c:v>
                </c:pt>
                <c:pt idx="115">
                  <c:v>98.233991379757114</c:v>
                </c:pt>
                <c:pt idx="116">
                  <c:v>98.171558000067961</c:v>
                </c:pt>
                <c:pt idx="117">
                  <c:v>98.109194495671218</c:v>
                </c:pt>
                <c:pt idx="118">
                  <c:v>98.046900755377791</c:v>
                </c:pt>
                <c:pt idx="119">
                  <c:v>97.98467666822765</c:v>
                </c:pt>
                <c:pt idx="120">
                  <c:v>97.9225221234895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48-4C9B-94B1-70E655B6351B}"/>
            </c:ext>
          </c:extLst>
        </c:ser>
        <c:ser>
          <c:idx val="2"/>
          <c:order val="2"/>
          <c:tx>
            <c:strRef>
              <c:f>Valuacion!$AG$23</c:f>
              <c:strCache>
                <c:ptCount val="1"/>
                <c:pt idx="0">
                  <c:v>M 210610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Valuacion!$AG$24:$AG$144</c:f>
              <c:numCache>
                <c:formatCode>General</c:formatCode>
                <c:ptCount val="121"/>
                <c:pt idx="0">
                  <c:v>107.80249928543364</c:v>
                </c:pt>
                <c:pt idx="1">
                  <c:v>107.6303484286809</c:v>
                </c:pt>
                <c:pt idx="2">
                  <c:v>107.45856831320727</c:v>
                </c:pt>
                <c:pt idx="3">
                  <c:v>107.28715795234957</c:v>
                </c:pt>
                <c:pt idx="4">
                  <c:v>107.11611636256424</c:v>
                </c:pt>
                <c:pt idx="5">
                  <c:v>106.94544256341594</c:v>
                </c:pt>
                <c:pt idx="6">
                  <c:v>106.77513557756627</c:v>
                </c:pt>
                <c:pt idx="7">
                  <c:v>106.60519443076238</c:v>
                </c:pt>
                <c:pt idx="8">
                  <c:v>106.43561815182564</c:v>
                </c:pt>
                <c:pt idx="9">
                  <c:v>106.2664057726405</c:v>
                </c:pt>
                <c:pt idx="10">
                  <c:v>106.09755632814327</c:v>
                </c:pt>
                <c:pt idx="11">
                  <c:v>105.92906885631105</c:v>
                </c:pt>
                <c:pt idx="12">
                  <c:v>105.76094239815038</c:v>
                </c:pt>
                <c:pt idx="13">
                  <c:v>105.5931759976868</c:v>
                </c:pt>
                <c:pt idx="14">
                  <c:v>105.42576870195305</c:v>
                </c:pt>
                <c:pt idx="15">
                  <c:v>105.25871956097876</c:v>
                </c:pt>
                <c:pt idx="16">
                  <c:v>105.09202762777916</c:v>
                </c:pt>
                <c:pt idx="17">
                  <c:v>104.92569195834447</c:v>
                </c:pt>
                <c:pt idx="18">
                  <c:v>104.75971161162892</c:v>
                </c:pt>
                <c:pt idx="19">
                  <c:v>104.59408564954003</c:v>
                </c:pt>
                <c:pt idx="20">
                  <c:v>104.42881313692794</c:v>
                </c:pt>
                <c:pt idx="21">
                  <c:v>104.26389314157466</c:v>
                </c:pt>
                <c:pt idx="22">
                  <c:v>104.09932473418337</c:v>
                </c:pt>
                <c:pt idx="23">
                  <c:v>103.93510698836791</c:v>
                </c:pt>
                <c:pt idx="24">
                  <c:v>103.77123898064241</c:v>
                </c:pt>
                <c:pt idx="25">
                  <c:v>103.60771979041034</c:v>
                </c:pt>
                <c:pt idx="26">
                  <c:v>103.44454849995444</c:v>
                </c:pt>
                <c:pt idx="27">
                  <c:v>103.28172419442608</c:v>
                </c:pt>
                <c:pt idx="28">
                  <c:v>103.11924596183496</c:v>
                </c:pt>
                <c:pt idx="29">
                  <c:v>102.95711289303881</c:v>
                </c:pt>
                <c:pt idx="30">
                  <c:v>102.79532408173301</c:v>
                </c:pt>
                <c:pt idx="31">
                  <c:v>102.63387862444041</c:v>
                </c:pt>
                <c:pt idx="32">
                  <c:v>102.47277562050107</c:v>
                </c:pt>
                <c:pt idx="33">
                  <c:v>102.31201417206212</c:v>
                </c:pt>
                <c:pt idx="34">
                  <c:v>102.1515933840676</c:v>
                </c:pt>
                <c:pt idx="35">
                  <c:v>101.99151236424836</c:v>
                </c:pt>
                <c:pt idx="36">
                  <c:v>101.8317702231123</c:v>
                </c:pt>
                <c:pt idx="37">
                  <c:v>101.67236607393386</c:v>
                </c:pt>
                <c:pt idx="38">
                  <c:v>101.51329903274438</c:v>
                </c:pt>
                <c:pt idx="39">
                  <c:v>101.35456821832217</c:v>
                </c:pt>
                <c:pt idx="40">
                  <c:v>101.19617275218258</c:v>
                </c:pt>
                <c:pt idx="41">
                  <c:v>101.03811175856812</c:v>
                </c:pt>
                <c:pt idx="42">
                  <c:v>100.88038436443877</c:v>
                </c:pt>
                <c:pt idx="43">
                  <c:v>100.72298969946208</c:v>
                </c:pt>
                <c:pt idx="44">
                  <c:v>100.56592689600357</c:v>
                </c:pt>
                <c:pt idx="45">
                  <c:v>100.40919508911701</c:v>
                </c:pt>
                <c:pt idx="46">
                  <c:v>100.25279341653474</c:v>
                </c:pt>
                <c:pt idx="47">
                  <c:v>100.09672101865803</c:v>
                </c:pt>
                <c:pt idx="48">
                  <c:v>99.940977038547842</c:v>
                </c:pt>
                <c:pt idx="49">
                  <c:v>99.785560621914811</c:v>
                </c:pt>
                <c:pt idx="50">
                  <c:v>99.63047091711006</c:v>
                </c:pt>
                <c:pt idx="51">
                  <c:v>99.475707075115707</c:v>
                </c:pt>
                <c:pt idx="52">
                  <c:v>99.321268249535478</c:v>
                </c:pt>
                <c:pt idx="53">
                  <c:v>99.16715359658528</c:v>
                </c:pt>
                <c:pt idx="54">
                  <c:v>99.013362275083878</c:v>
                </c:pt>
                <c:pt idx="55">
                  <c:v>98.859893446443607</c:v>
                </c:pt>
                <c:pt idx="56">
                  <c:v>98.706746274661214</c:v>
                </c:pt>
                <c:pt idx="57">
                  <c:v>98.553919926308453</c:v>
                </c:pt>
                <c:pt idx="58">
                  <c:v>98.401413570522962</c:v>
                </c:pt>
                <c:pt idx="59">
                  <c:v>98.249226378999424</c:v>
                </c:pt>
                <c:pt idx="60">
                  <c:v>98.097357525979874</c:v>
                </c:pt>
                <c:pt idx="61">
                  <c:v>97.945806188245143</c:v>
                </c:pt>
                <c:pt idx="62">
                  <c:v>97.794571545105555</c:v>
                </c:pt>
                <c:pt idx="63">
                  <c:v>97.643652778392024</c:v>
                </c:pt>
                <c:pt idx="64">
                  <c:v>97.493049072447093</c:v>
                </c:pt>
                <c:pt idx="65">
                  <c:v>97.342759614115963</c:v>
                </c:pt>
                <c:pt idx="66">
                  <c:v>97.192783592737669</c:v>
                </c:pt>
                <c:pt idx="67">
                  <c:v>97.043120200136144</c:v>
                </c:pt>
                <c:pt idx="68">
                  <c:v>96.893768630611518</c:v>
                </c:pt>
                <c:pt idx="69">
                  <c:v>96.74472808093121</c:v>
                </c:pt>
                <c:pt idx="70">
                  <c:v>96.595997750321203</c:v>
                </c:pt>
                <c:pt idx="71">
                  <c:v>96.447576840457543</c:v>
                </c:pt>
                <c:pt idx="72">
                  <c:v>96.299464555457334</c:v>
                </c:pt>
                <c:pt idx="73">
                  <c:v>96.151660101870306</c:v>
                </c:pt>
                <c:pt idx="74">
                  <c:v>96.004162688670107</c:v>
                </c:pt>
                <c:pt idx="75">
                  <c:v>95.856971527245875</c:v>
                </c:pt>
                <c:pt idx="76">
                  <c:v>95.710085831393542</c:v>
                </c:pt>
                <c:pt idx="77">
                  <c:v>95.563504817307376</c:v>
                </c:pt>
                <c:pt idx="78">
                  <c:v>95.417227703571598</c:v>
                </c:pt>
                <c:pt idx="79">
                  <c:v>95.271253711151829</c:v>
                </c:pt>
                <c:pt idx="80">
                  <c:v>95.125582063386801</c:v>
                </c:pt>
                <c:pt idx="81">
                  <c:v>94.980211985979821</c:v>
                </c:pt>
                <c:pt idx="82">
                  <c:v>94.835142706990666</c:v>
                </c:pt>
                <c:pt idx="83">
                  <c:v>94.690373456827118</c:v>
                </c:pt>
                <c:pt idx="84">
                  <c:v>94.545903468236745</c:v>
                </c:pt>
                <c:pt idx="85">
                  <c:v>94.401731976298606</c:v>
                </c:pt>
                <c:pt idx="86">
                  <c:v>94.257858218415208</c:v>
                </c:pt>
                <c:pt idx="87">
                  <c:v>94.114281434304161</c:v>
                </c:pt>
                <c:pt idx="88">
                  <c:v>93.971000865990121</c:v>
                </c:pt>
                <c:pt idx="89">
                  <c:v>93.828015757796706</c:v>
                </c:pt>
                <c:pt idx="90">
                  <c:v>93.685325356338438</c:v>
                </c:pt>
                <c:pt idx="91">
                  <c:v>93.542928910512543</c:v>
                </c:pt>
                <c:pt idx="92">
                  <c:v>93.400825671491233</c:v>
                </c:pt>
                <c:pt idx="93">
                  <c:v>93.259014892713367</c:v>
                </c:pt>
                <c:pt idx="94">
                  <c:v>93.117495829876972</c:v>
                </c:pt>
                <c:pt idx="95">
                  <c:v>92.976267740930851</c:v>
                </c:pt>
                <c:pt idx="96">
                  <c:v>92.835329886066972</c:v>
                </c:pt>
                <c:pt idx="97">
                  <c:v>92.694681527712589</c:v>
                </c:pt>
                <c:pt idx="98">
                  <c:v>92.554321930522377</c:v>
                </c:pt>
                <c:pt idx="99">
                  <c:v>92.414250361370705</c:v>
                </c:pt>
                <c:pt idx="100">
                  <c:v>92.27446608934379</c:v>
                </c:pt>
                <c:pt idx="101">
                  <c:v>92.134968385732066</c:v>
                </c:pt>
                <c:pt idx="102">
                  <c:v>91.99575652402244</c:v>
                </c:pt>
                <c:pt idx="103">
                  <c:v>91.856829779890631</c:v>
                </c:pt>
                <c:pt idx="104">
                  <c:v>91.71818743119357</c:v>
                </c:pt>
                <c:pt idx="105">
                  <c:v>91.57982875796165</c:v>
                </c:pt>
                <c:pt idx="106">
                  <c:v>91.441753042391539</c:v>
                </c:pt>
                <c:pt idx="107">
                  <c:v>91.303959568838081</c:v>
                </c:pt>
                <c:pt idx="108">
                  <c:v>91.166447623807244</c:v>
                </c:pt>
                <c:pt idx="109">
                  <c:v>91.029216495948418</c:v>
                </c:pt>
                <c:pt idx="110">
                  <c:v>90.892265476046958</c:v>
                </c:pt>
                <c:pt idx="111">
                  <c:v>90.755593857016891</c:v>
                </c:pt>
                <c:pt idx="112">
                  <c:v>90.61920093389341</c:v>
                </c:pt>
                <c:pt idx="113">
                  <c:v>90.483086003825491</c:v>
                </c:pt>
                <c:pt idx="114">
                  <c:v>90.347248366068669</c:v>
                </c:pt>
                <c:pt idx="115">
                  <c:v>90.211687321977635</c:v>
                </c:pt>
                <c:pt idx="116">
                  <c:v>90.076402174998975</c:v>
                </c:pt>
                <c:pt idx="117">
                  <c:v>89.941392230663865</c:v>
                </c:pt>
                <c:pt idx="118">
                  <c:v>89.806656796581123</c:v>
                </c:pt>
                <c:pt idx="119">
                  <c:v>89.672195182429576</c:v>
                </c:pt>
                <c:pt idx="120">
                  <c:v>89.538006699951239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48-4C9B-94B1-70E655B6351B}"/>
            </c:ext>
          </c:extLst>
        </c:ser>
        <c:ser>
          <c:idx val="3"/>
          <c:order val="3"/>
          <c:tx>
            <c:strRef>
              <c:f>Valuacion!$AH$23</c:f>
              <c:strCache>
                <c:ptCount val="1"/>
                <c:pt idx="0">
                  <c:v>M 211209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Valuacion!$AH$24:$AH$144</c:f>
              <c:numCache>
                <c:formatCode>General</c:formatCode>
                <c:ptCount val="121"/>
                <c:pt idx="0">
                  <c:v>111.2880447504933</c:v>
                </c:pt>
                <c:pt idx="1">
                  <c:v>111.06291062324081</c:v>
                </c:pt>
                <c:pt idx="2">
                  <c:v>110.83836750932565</c:v>
                </c:pt>
                <c:pt idx="3">
                  <c:v>110.61441355112814</c:v>
                </c:pt>
                <c:pt idx="4">
                  <c:v>110.39104689780478</c:v>
                </c:pt>
                <c:pt idx="5">
                  <c:v>110.16826570526044</c:v>
                </c:pt>
                <c:pt idx="6">
                  <c:v>109.94606813612002</c:v>
                </c:pt>
                <c:pt idx="7">
                  <c:v>109.72445235970102</c:v>
                </c:pt>
                <c:pt idx="8">
                  <c:v>109.50341655198544</c:v>
                </c:pt>
                <c:pt idx="9">
                  <c:v>109.28295889559244</c:v>
                </c:pt>
                <c:pt idx="10">
                  <c:v>109.06307757975077</c:v>
                </c:pt>
                <c:pt idx="11">
                  <c:v>108.84377080027149</c:v>
                </c:pt>
                <c:pt idx="12">
                  <c:v>108.62503675952058</c:v>
                </c:pt>
                <c:pt idx="13">
                  <c:v>108.40687366639246</c:v>
                </c:pt>
                <c:pt idx="14">
                  <c:v>108.18927973628215</c:v>
                </c:pt>
                <c:pt idx="15">
                  <c:v>107.97225319105902</c:v>
                </c:pt>
                <c:pt idx="16">
                  <c:v>107.75579225903998</c:v>
                </c:pt>
                <c:pt idx="17">
                  <c:v>107.53989517496287</c:v>
                </c:pt>
                <c:pt idx="18">
                  <c:v>107.32456017995996</c:v>
                </c:pt>
                <c:pt idx="19">
                  <c:v>107.10978552153168</c:v>
                </c:pt>
                <c:pt idx="20">
                  <c:v>106.89556945352035</c:v>
                </c:pt>
                <c:pt idx="21">
                  <c:v>106.68191023608412</c:v>
                </c:pt>
                <c:pt idx="22">
                  <c:v>106.46880613567093</c:v>
                </c:pt>
                <c:pt idx="23">
                  <c:v>106.25625542499269</c:v>
                </c:pt>
                <c:pt idx="24">
                  <c:v>106.04425638299979</c:v>
                </c:pt>
                <c:pt idx="25">
                  <c:v>105.83280729485494</c:v>
                </c:pt>
                <c:pt idx="26">
                  <c:v>105.62190645190817</c:v>
                </c:pt>
                <c:pt idx="27">
                  <c:v>105.41155215167117</c:v>
                </c:pt>
                <c:pt idx="28">
                  <c:v>105.20174269779208</c:v>
                </c:pt>
                <c:pt idx="29">
                  <c:v>104.99247640003048</c:v>
                </c:pt>
                <c:pt idx="30">
                  <c:v>104.78375157423214</c:v>
                </c:pt>
                <c:pt idx="31">
                  <c:v>104.57556654230427</c:v>
                </c:pt>
                <c:pt idx="32">
                  <c:v>104.36791963219056</c:v>
                </c:pt>
                <c:pt idx="33">
                  <c:v>104.16080917784667</c:v>
                </c:pt>
                <c:pt idx="34">
                  <c:v>103.95423351921555</c:v>
                </c:pt>
                <c:pt idx="35">
                  <c:v>103.74819100220274</c:v>
                </c:pt>
                <c:pt idx="36">
                  <c:v>103.54267997865274</c:v>
                </c:pt>
                <c:pt idx="37">
                  <c:v>103.33769880632384</c:v>
                </c:pt>
                <c:pt idx="38">
                  <c:v>103.13324584886459</c:v>
                </c:pt>
                <c:pt idx="39">
                  <c:v>102.92931947578963</c:v>
                </c:pt>
                <c:pt idx="40">
                  <c:v>102.72591806245568</c:v>
                </c:pt>
                <c:pt idx="41">
                  <c:v>102.52303999003789</c:v>
                </c:pt>
                <c:pt idx="42">
                  <c:v>102.32068364550608</c:v>
                </c:pt>
                <c:pt idx="43">
                  <c:v>102.11884742160112</c:v>
                </c:pt>
                <c:pt idx="44">
                  <c:v>101.91752971681143</c:v>
                </c:pt>
                <c:pt idx="45">
                  <c:v>101.71672893534978</c:v>
                </c:pt>
                <c:pt idx="46">
                  <c:v>101.51644348712978</c:v>
                </c:pt>
                <c:pt idx="47">
                  <c:v>101.31667178774282</c:v>
                </c:pt>
                <c:pt idx="48">
                  <c:v>101.11741225843527</c:v>
                </c:pt>
                <c:pt idx="49">
                  <c:v>100.91866332608502</c:v>
                </c:pt>
                <c:pt idx="50">
                  <c:v>100.72042342317906</c:v>
                </c:pt>
                <c:pt idx="51">
                  <c:v>100.52269098779053</c:v>
                </c:pt>
                <c:pt idx="52">
                  <c:v>100.32546446355617</c:v>
                </c:pt>
                <c:pt idx="53">
                  <c:v>100.12874229965377</c:v>
                </c:pt>
                <c:pt idx="54">
                  <c:v>99.932522950779671</c:v>
                </c:pt>
                <c:pt idx="55">
                  <c:v>99.736804877126517</c:v>
                </c:pt>
                <c:pt idx="56">
                  <c:v>99.541586544361024</c:v>
                </c:pt>
                <c:pt idx="57">
                  <c:v>99.346866423601767</c:v>
                </c:pt>
                <c:pt idx="58">
                  <c:v>99.152642991397158</c:v>
                </c:pt>
                <c:pt idx="59">
                  <c:v>98.958914729703778</c:v>
                </c:pt>
                <c:pt idx="60">
                  <c:v>98.765680125864122</c:v>
                </c:pt>
                <c:pt idx="61">
                  <c:v>98.572937672585098</c:v>
                </c:pt>
                <c:pt idx="62">
                  <c:v>98.380685867916455</c:v>
                </c:pt>
                <c:pt idx="63">
                  <c:v>98.188923215229082</c:v>
                </c:pt>
                <c:pt idx="64">
                  <c:v>97.997648223193693</c:v>
                </c:pt>
                <c:pt idx="65">
                  <c:v>97.806859405759454</c:v>
                </c:pt>
                <c:pt idx="66">
                  <c:v>97.61655528213268</c:v>
                </c:pt>
                <c:pt idx="67">
                  <c:v>97.426734376755789</c:v>
                </c:pt>
                <c:pt idx="68">
                  <c:v>97.237395219286157</c:v>
                </c:pt>
                <c:pt idx="69">
                  <c:v>97.048536344575126</c:v>
                </c:pt>
                <c:pt idx="70">
                  <c:v>96.860156292647289</c:v>
                </c:pt>
                <c:pt idx="71">
                  <c:v>96.672253608679668</c:v>
                </c:pt>
                <c:pt idx="72">
                  <c:v>96.484826842980951</c:v>
                </c:pt>
                <c:pt idx="73">
                  <c:v>96.297874550970931</c:v>
                </c:pt>
                <c:pt idx="74">
                  <c:v>96.111395293160029</c:v>
                </c:pt>
                <c:pt idx="75">
                  <c:v>95.925387635128956</c:v>
                </c:pt>
                <c:pt idx="76">
                  <c:v>95.739850147508321</c:v>
                </c:pt>
                <c:pt idx="77">
                  <c:v>95.554781405958465</c:v>
                </c:pt>
                <c:pt idx="78">
                  <c:v>95.370179991149286</c:v>
                </c:pt>
                <c:pt idx="79">
                  <c:v>95.186044488740237</c:v>
                </c:pt>
                <c:pt idx="80">
                  <c:v>95.00237348936038</c:v>
                </c:pt>
                <c:pt idx="81">
                  <c:v>94.81916558858849</c:v>
                </c:pt>
                <c:pt idx="82">
                  <c:v>94.636419386933284</c:v>
                </c:pt>
                <c:pt idx="83">
                  <c:v>94.454133489813941</c:v>
                </c:pt>
                <c:pt idx="84">
                  <c:v>94.272306507540165</c:v>
                </c:pt>
                <c:pt idx="85">
                  <c:v>94.090937055292869</c:v>
                </c:pt>
                <c:pt idx="86">
                  <c:v>93.910023753104809</c:v>
                </c:pt>
                <c:pt idx="87">
                  <c:v>93.729565225841128</c:v>
                </c:pt>
                <c:pt idx="88">
                  <c:v>93.549560103180212</c:v>
                </c:pt>
                <c:pt idx="89">
                  <c:v>93.370007019594425</c:v>
                </c:pt>
                <c:pt idx="90">
                  <c:v>93.190904614331174</c:v>
                </c:pt>
                <c:pt idx="91">
                  <c:v>93.012251531393758</c:v>
                </c:pt>
                <c:pt idx="92">
                  <c:v>92.834046419522608</c:v>
                </c:pt>
                <c:pt idx="93">
                  <c:v>92.65628793217634</c:v>
                </c:pt>
                <c:pt idx="94">
                  <c:v>92.478974727513261</c:v>
                </c:pt>
                <c:pt idx="95">
                  <c:v>92.302105468372332</c:v>
                </c:pt>
                <c:pt idx="96">
                  <c:v>92.12567882225494</c:v>
                </c:pt>
                <c:pt idx="97">
                  <c:v>91.949693461306197</c:v>
                </c:pt>
                <c:pt idx="98">
                  <c:v>91.774148062296632</c:v>
                </c:pt>
                <c:pt idx="99">
                  <c:v>91.599041306603894</c:v>
                </c:pt>
                <c:pt idx="100">
                  <c:v>91.424371880194414</c:v>
                </c:pt>
                <c:pt idx="101">
                  <c:v>91.250138473605361</c:v>
                </c:pt>
                <c:pt idx="102">
                  <c:v>91.076339781926379</c:v>
                </c:pt>
                <c:pt idx="103">
                  <c:v>90.902974504781824</c:v>
                </c:pt>
                <c:pt idx="104">
                  <c:v>90.730041346312689</c:v>
                </c:pt>
                <c:pt idx="105">
                  <c:v>90.557539015158653</c:v>
                </c:pt>
                <c:pt idx="106">
                  <c:v>90.385466224440762</c:v>
                </c:pt>
                <c:pt idx="107">
                  <c:v>90.213821691743206</c:v>
                </c:pt>
                <c:pt idx="108">
                  <c:v>90.042604139095971</c:v>
                </c:pt>
                <c:pt idx="109">
                  <c:v>89.87181229295733</c:v>
                </c:pt>
                <c:pt idx="110">
                  <c:v>89.701444884196377</c:v>
                </c:pt>
                <c:pt idx="111">
                  <c:v>89.531500648075578</c:v>
                </c:pt>
                <c:pt idx="112">
                  <c:v>89.361978324233519</c:v>
                </c:pt>
                <c:pt idx="113">
                  <c:v>89.19287665666775</c:v>
                </c:pt>
                <c:pt idx="114">
                  <c:v>89.024194393717494</c:v>
                </c:pt>
                <c:pt idx="115">
                  <c:v>88.855930288046721</c:v>
                </c:pt>
                <c:pt idx="116">
                  <c:v>88.688083096627096</c:v>
                </c:pt>
                <c:pt idx="117">
                  <c:v>88.520651580720937</c:v>
                </c:pt>
                <c:pt idx="118">
                  <c:v>88.353634505864747</c:v>
                </c:pt>
                <c:pt idx="119">
                  <c:v>88.187030641851962</c:v>
                </c:pt>
                <c:pt idx="120">
                  <c:v>88.020838762716551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48-4C9B-94B1-70E655B6351B}"/>
            </c:ext>
          </c:extLst>
        </c:ser>
        <c:ser>
          <c:idx val="4"/>
          <c:order val="4"/>
          <c:tx>
            <c:strRef>
              <c:f>Valuacion!$AI$23</c:f>
              <c:strCache>
                <c:ptCount val="1"/>
                <c:pt idx="0">
                  <c:v>M 220609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Valuacion!$AI$24:$AI$144</c:f>
              <c:numCache>
                <c:formatCode>General</c:formatCode>
                <c:ptCount val="121"/>
                <c:pt idx="0">
                  <c:v>111.09034077997683</c:v>
                </c:pt>
                <c:pt idx="1">
                  <c:v>110.81649098667789</c:v>
                </c:pt>
                <c:pt idx="2">
                  <c:v>110.5434906689821</c:v>
                </c:pt>
                <c:pt idx="3">
                  <c:v>110.27133674477392</c:v>
                </c:pt>
                <c:pt idx="4">
                  <c:v>110.00002614468652</c:v>
                </c:pt>
                <c:pt idx="5">
                  <c:v>109.72955581204276</c:v>
                </c:pt>
                <c:pt idx="6">
                  <c:v>109.45992270279631</c:v>
                </c:pt>
                <c:pt idx="7">
                  <c:v>109.19112378547305</c:v>
                </c:pt>
                <c:pt idx="8">
                  <c:v>108.92315604111302</c:v>
                </c:pt>
                <c:pt idx="9">
                  <c:v>108.65601646321232</c:v>
                </c:pt>
                <c:pt idx="10">
                  <c:v>108.38970205766562</c:v>
                </c:pt>
                <c:pt idx="11">
                  <c:v>108.12420984270879</c:v>
                </c:pt>
                <c:pt idx="12">
                  <c:v>107.85953684886169</c:v>
                </c:pt>
                <c:pt idx="13">
                  <c:v>107.59568011887194</c:v>
                </c:pt>
                <c:pt idx="14">
                  <c:v>107.33263670765777</c:v>
                </c:pt>
                <c:pt idx="15">
                  <c:v>107.07040368225235</c:v>
                </c:pt>
                <c:pt idx="16">
                  <c:v>106.80897812174771</c:v>
                </c:pt>
                <c:pt idx="17">
                  <c:v>106.54835711723921</c:v>
                </c:pt>
                <c:pt idx="18">
                  <c:v>106.28853777177021</c:v>
                </c:pt>
                <c:pt idx="19">
                  <c:v>106.02951720027706</c:v>
                </c:pt>
                <c:pt idx="20">
                  <c:v>105.77129252953432</c:v>
                </c:pt>
                <c:pt idx="21">
                  <c:v>105.51386089810039</c:v>
                </c:pt>
                <c:pt idx="22">
                  <c:v>105.2572194562631</c:v>
                </c:pt>
                <c:pt idx="23">
                  <c:v>105.00136536598596</c:v>
                </c:pt>
                <c:pt idx="24">
                  <c:v>104.7462958008548</c:v>
                </c:pt>
                <c:pt idx="25">
                  <c:v>104.49200794602369</c:v>
                </c:pt>
                <c:pt idx="26">
                  <c:v>104.23849899816247</c:v>
                </c:pt>
                <c:pt idx="27">
                  <c:v>103.98576616540373</c:v>
                </c:pt>
                <c:pt idx="28">
                  <c:v>103.73380666729011</c:v>
                </c:pt>
                <c:pt idx="29">
                  <c:v>103.48261773472225</c:v>
                </c:pt>
                <c:pt idx="30">
                  <c:v>103.23219660990662</c:v>
                </c:pt>
                <c:pt idx="31">
                  <c:v>102.98254054630378</c:v>
                </c:pt>
                <c:pt idx="32">
                  <c:v>102.73364680857686</c:v>
                </c:pt>
                <c:pt idx="33">
                  <c:v>102.48551267254048</c:v>
                </c:pt>
                <c:pt idx="34">
                  <c:v>102.23813542510948</c:v>
                </c:pt>
                <c:pt idx="35">
                  <c:v>101.99151236424835</c:v>
                </c:pt>
                <c:pt idx="36">
                  <c:v>101.74564079892114</c:v>
                </c:pt>
                <c:pt idx="37">
                  <c:v>101.50051804904049</c:v>
                </c:pt>
                <c:pt idx="38">
                  <c:v>101.25614144541829</c:v>
                </c:pt>
                <c:pt idx="39">
                  <c:v>101.01250832971566</c:v>
                </c:pt>
                <c:pt idx="40">
                  <c:v>100.76961605439368</c:v>
                </c:pt>
                <c:pt idx="41">
                  <c:v>100.52746198266409</c:v>
                </c:pt>
                <c:pt idx="42">
                  <c:v>100.28604348844043</c:v>
                </c:pt>
                <c:pt idx="43">
                  <c:v>100.04535795628917</c:v>
                </c:pt>
                <c:pt idx="44">
                  <c:v>99.805402781381432</c:v>
                </c:pt>
                <c:pt idx="45">
                  <c:v>99.56617536944465</c:v>
                </c:pt>
                <c:pt idx="46">
                  <c:v>99.327673136714665</c:v>
                </c:pt>
                <c:pt idx="47">
                  <c:v>99.08989350988783</c:v>
                </c:pt>
                <c:pt idx="48">
                  <c:v>98.852833926074027</c:v>
                </c:pt>
                <c:pt idx="49">
                  <c:v>98.616491832748608</c:v>
                </c:pt>
                <c:pt idx="50">
                  <c:v>98.380864687706094</c:v>
                </c:pt>
                <c:pt idx="51">
                  <c:v>98.145949959012967</c:v>
                </c:pt>
                <c:pt idx="52">
                  <c:v>97.911745124961328</c:v>
                </c:pt>
                <c:pt idx="53">
                  <c:v>97.678247674022543</c:v>
                </c:pt>
                <c:pt idx="54">
                  <c:v>97.445455104801113</c:v>
                </c:pt>
                <c:pt idx="55">
                  <c:v>97.213364925988913</c:v>
                </c:pt>
                <c:pt idx="56">
                  <c:v>96.981974656319494</c:v>
                </c:pt>
                <c:pt idx="57">
                  <c:v>96.751281824522749</c:v>
                </c:pt>
                <c:pt idx="58">
                  <c:v>96.521283969279636</c:v>
                </c:pt>
                <c:pt idx="59">
                  <c:v>96.291978639177543</c:v>
                </c:pt>
                <c:pt idx="60">
                  <c:v>96.06336339266521</c:v>
                </c:pt>
                <c:pt idx="61">
                  <c:v>95.835435798008376</c:v>
                </c:pt>
                <c:pt idx="62">
                  <c:v>95.608193433245631</c:v>
                </c:pt>
                <c:pt idx="63">
                  <c:v>95.381633886144172</c:v>
                </c:pt>
                <c:pt idx="64">
                  <c:v>95.155754754156192</c:v>
                </c:pt>
                <c:pt idx="65">
                  <c:v>94.930553644375095</c:v>
                </c:pt>
                <c:pt idx="66">
                  <c:v>94.7060281734922</c:v>
                </c:pt>
                <c:pt idx="67">
                  <c:v>94.482175967753506</c:v>
                </c:pt>
                <c:pt idx="68">
                  <c:v>94.258994662916834</c:v>
                </c:pt>
                <c:pt idx="69">
                  <c:v>94.036481904209012</c:v>
                </c:pt>
                <c:pt idx="70">
                  <c:v>93.814635346283183</c:v>
                </c:pt>
                <c:pt idx="71">
                  <c:v>93.593452653177025</c:v>
                </c:pt>
                <c:pt idx="72">
                  <c:v>93.372931498269978</c:v>
                </c:pt>
                <c:pt idx="73">
                  <c:v>93.153069564241733</c:v>
                </c:pt>
                <c:pt idx="74">
                  <c:v>92.933864543030396</c:v>
                </c:pt>
                <c:pt idx="75">
                  <c:v>92.715314135791147</c:v>
                </c:pt>
                <c:pt idx="76">
                  <c:v>92.49741605285476</c:v>
                </c:pt>
                <c:pt idx="77">
                  <c:v>92.280168013686776</c:v>
                </c:pt>
                <c:pt idx="78">
                  <c:v>92.063567746846402</c:v>
                </c:pt>
                <c:pt idx="79">
                  <c:v>91.847612989945929</c:v>
                </c:pt>
                <c:pt idx="80">
                  <c:v>91.632301489610327</c:v>
                </c:pt>
                <c:pt idx="81">
                  <c:v>91.417631001436931</c:v>
                </c:pt>
                <c:pt idx="82">
                  <c:v>91.203599289955207</c:v>
                </c:pt>
                <c:pt idx="83">
                  <c:v>90.990204128587436</c:v>
                </c:pt>
                <c:pt idx="84">
                  <c:v>90.777443299608265</c:v>
                </c:pt>
                <c:pt idx="85">
                  <c:v>90.565314594105786</c:v>
                </c:pt>
                <c:pt idx="86">
                  <c:v>90.35381581194207</c:v>
                </c:pt>
                <c:pt idx="87">
                  <c:v>90.142944761714077</c:v>
                </c:pt>
                <c:pt idx="88">
                  <c:v>89.932699260714827</c:v>
                </c:pt>
                <c:pt idx="89">
                  <c:v>89.723077134894623</c:v>
                </c:pt>
                <c:pt idx="90">
                  <c:v>89.514076218822623</c:v>
                </c:pt>
                <c:pt idx="91">
                  <c:v>89.305694355648427</c:v>
                </c:pt>
                <c:pt idx="92">
                  <c:v>89.097929397063979</c:v>
                </c:pt>
                <c:pt idx="93">
                  <c:v>88.890779203265566</c:v>
                </c:pt>
                <c:pt idx="94">
                  <c:v>88.684241642916419</c:v>
                </c:pt>
                <c:pt idx="95">
                  <c:v>88.478314593108536</c:v>
                </c:pt>
                <c:pt idx="96">
                  <c:v>88.272995939325682</c:v>
                </c:pt>
                <c:pt idx="97">
                  <c:v>88.068283575406184</c:v>
                </c:pt>
                <c:pt idx="98">
                  <c:v>87.864175403505755</c:v>
                </c:pt>
                <c:pt idx="99">
                  <c:v>87.660669334060756</c:v>
                </c:pt>
                <c:pt idx="100">
                  <c:v>87.45776328575154</c:v>
                </c:pt>
                <c:pt idx="101">
                  <c:v>87.255455185465891</c:v>
                </c:pt>
                <c:pt idx="102">
                  <c:v>87.053742968262867</c:v>
                </c:pt>
                <c:pt idx="103">
                  <c:v>86.852624577336456</c:v>
                </c:pt>
                <c:pt idx="104">
                  <c:v>86.652097963979912</c:v>
                </c:pt>
                <c:pt idx="105">
                  <c:v>86.452161087549655</c:v>
                </c:pt>
                <c:pt idx="106">
                  <c:v>86.252811915430144</c:v>
                </c:pt>
                <c:pt idx="107">
                  <c:v>86.054048422997923</c:v>
                </c:pt>
                <c:pt idx="108">
                  <c:v>85.855868593586663</c:v>
                </c:pt>
                <c:pt idx="109">
                  <c:v>85.658270418452119</c:v>
                </c:pt>
                <c:pt idx="110">
                  <c:v>85.461251896737082</c:v>
                </c:pt>
                <c:pt idx="111">
                  <c:v>85.264811035436722</c:v>
                </c:pt>
                <c:pt idx="112">
                  <c:v>85.06894584936407</c:v>
                </c:pt>
                <c:pt idx="113">
                  <c:v>84.873654361115484</c:v>
                </c:pt>
                <c:pt idx="114">
                  <c:v>84.678934601036588</c:v>
                </c:pt>
                <c:pt idx="115">
                  <c:v>84.484784607188075</c:v>
                </c:pt>
                <c:pt idx="116">
                  <c:v>84.291202425311866</c:v>
                </c:pt>
                <c:pt idx="117">
                  <c:v>84.098186108797293</c:v>
                </c:pt>
                <c:pt idx="118">
                  <c:v>83.905733718647909</c:v>
                </c:pt>
                <c:pt idx="119">
                  <c:v>83.713843323447463</c:v>
                </c:pt>
                <c:pt idx="120">
                  <c:v>83.522512999327134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48-4C9B-94B1-70E655B6351B}"/>
            </c:ext>
          </c:extLst>
        </c:ser>
        <c:ser>
          <c:idx val="5"/>
          <c:order val="5"/>
          <c:tx>
            <c:strRef>
              <c:f>Valuacion!$AJ$23</c:f>
              <c:strCache>
                <c:ptCount val="1"/>
                <c:pt idx="0">
                  <c:v>M 230309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Valuacion!$AJ$24:$AJ$144</c:f>
              <c:numCache>
                <c:formatCode>General</c:formatCode>
                <c:ptCount val="121"/>
                <c:pt idx="0">
                  <c:v>112.68727208514814</c:v>
                </c:pt>
                <c:pt idx="1">
                  <c:v>112.3356280512433</c:v>
                </c:pt>
                <c:pt idx="2">
                  <c:v>111.98531936682016</c:v>
                </c:pt>
                <c:pt idx="3">
                  <c:v>111.63634023108483</c:v>
                </c:pt>
                <c:pt idx="4">
                  <c:v>111.28868487144108</c:v>
                </c:pt>
                <c:pt idx="5">
                  <c:v>110.94234754333921</c:v>
                </c:pt>
                <c:pt idx="6">
                  <c:v>110.59732253012534</c:v>
                </c:pt>
                <c:pt idx="7">
                  <c:v>110.25360414289199</c:v>
                </c:pt>
                <c:pt idx="8">
                  <c:v>109.91118672032933</c:v>
                </c:pt>
                <c:pt idx="9">
                  <c:v>109.5700646285774</c:v>
                </c:pt>
                <c:pt idx="10">
                  <c:v>109.23023226107915</c:v>
                </c:pt>
                <c:pt idx="11">
                  <c:v>108.89168403843428</c:v>
                </c:pt>
                <c:pt idx="12">
                  <c:v>108.55441440825399</c:v>
                </c:pt>
                <c:pt idx="13">
                  <c:v>108.21841784501706</c:v>
                </c:pt>
                <c:pt idx="14">
                  <c:v>107.88368884992545</c:v>
                </c:pt>
                <c:pt idx="15">
                  <c:v>107.55022195076218</c:v>
                </c:pt>
                <c:pt idx="16">
                  <c:v>107.21801170174936</c:v>
                </c:pt>
                <c:pt idx="17">
                  <c:v>106.88705268340711</c:v>
                </c:pt>
                <c:pt idx="18">
                  <c:v>106.55733950241329</c:v>
                </c:pt>
                <c:pt idx="19">
                  <c:v>106.22886679146416</c:v>
                </c:pt>
                <c:pt idx="20">
                  <c:v>105.90162920913576</c:v>
                </c:pt>
                <c:pt idx="21">
                  <c:v>105.57562143974613</c:v>
                </c:pt>
                <c:pt idx="22">
                  <c:v>105.25083819321831</c:v>
                </c:pt>
                <c:pt idx="23">
                  <c:v>104.92727420494404</c:v>
                </c:pt>
                <c:pt idx="24">
                  <c:v>104.60492423564894</c:v>
                </c:pt>
                <c:pt idx="25">
                  <c:v>104.28378307125693</c:v>
                </c:pt>
                <c:pt idx="26">
                  <c:v>103.96384552275718</c:v>
                </c:pt>
                <c:pt idx="27">
                  <c:v>103.64510642607073</c:v>
                </c:pt>
                <c:pt idx="28">
                  <c:v>103.32756064191832</c:v>
                </c:pt>
                <c:pt idx="29">
                  <c:v>103.01120305568884</c:v>
                </c:pt>
                <c:pt idx="30">
                  <c:v>102.69602857730862</c:v>
                </c:pt>
                <c:pt idx="31">
                  <c:v>102.38203214111135</c:v>
                </c:pt>
                <c:pt idx="32">
                  <c:v>102.06920870570897</c:v>
                </c:pt>
                <c:pt idx="33">
                  <c:v>101.75755325386308</c:v>
                </c:pt>
                <c:pt idx="34">
                  <c:v>101.44706079235726</c:v>
                </c:pt>
                <c:pt idx="35">
                  <c:v>101.13772635186984</c:v>
                </c:pt>
                <c:pt idx="36">
                  <c:v>100.82954498684833</c:v>
                </c:pt>
                <c:pt idx="37">
                  <c:v>100.52251177538287</c:v>
                </c:pt>
                <c:pt idx="38">
                  <c:v>100.21662181908209</c:v>
                </c:pt>
                <c:pt idx="39">
                  <c:v>99.911870242948865</c:v>
                </c:pt>
                <c:pt idx="40">
                  <c:v>99.608252195256853</c:v>
                </c:pt>
                <c:pt idx="41">
                  <c:v>99.305762847427928</c:v>
                </c:pt>
                <c:pt idx="42">
                  <c:v>99.004397393910125</c:v>
                </c:pt>
                <c:pt idx="43">
                  <c:v>98.704151052056488</c:v>
                </c:pt>
                <c:pt idx="44">
                  <c:v>98.405019062004342</c:v>
                </c:pt>
                <c:pt idx="45">
                  <c:v>98.106996686555675</c:v>
                </c:pt>
                <c:pt idx="46">
                  <c:v>97.810079211057641</c:v>
                </c:pt>
                <c:pt idx="47">
                  <c:v>97.514261943284268</c:v>
                </c:pt>
                <c:pt idx="48">
                  <c:v>97.219540213318936</c:v>
                </c:pt>
                <c:pt idx="49">
                  <c:v>96.925909373436497</c:v>
                </c:pt>
                <c:pt idx="50">
                  <c:v>96.633364797987468</c:v>
                </c:pt>
                <c:pt idx="51">
                  <c:v>96.341901883281906</c:v>
                </c:pt>
                <c:pt idx="52">
                  <c:v>96.051516047474422</c:v>
                </c:pt>
                <c:pt idx="53">
                  <c:v>95.762202730449729</c:v>
                </c:pt>
                <c:pt idx="54">
                  <c:v>95.473957393708631</c:v>
                </c:pt>
                <c:pt idx="55">
                  <c:v>95.186775520255168</c:v>
                </c:pt>
                <c:pt idx="56">
                  <c:v>94.900652614483732</c:v>
                </c:pt>
                <c:pt idx="57">
                  <c:v>94.615584202067581</c:v>
                </c:pt>
                <c:pt idx="58">
                  <c:v>94.331565829847165</c:v>
                </c:pt>
                <c:pt idx="59">
                  <c:v>94.048593065720254</c:v>
                </c:pt>
                <c:pt idx="60">
                  <c:v>93.766661498531064</c:v>
                </c:pt>
                <c:pt idx="61">
                  <c:v>93.485766737961512</c:v>
                </c:pt>
                <c:pt idx="62">
                  <c:v>93.205904414422321</c:v>
                </c:pt>
                <c:pt idx="63">
                  <c:v>92.927070178945087</c:v>
                </c:pt>
                <c:pt idx="64">
                  <c:v>92.649259703074506</c:v>
                </c:pt>
                <c:pt idx="65">
                  <c:v>92.372468678761862</c:v>
                </c:pt>
                <c:pt idx="66">
                  <c:v>92.096692818258447</c:v>
                </c:pt>
                <c:pt idx="67">
                  <c:v>91.821927854010127</c:v>
                </c:pt>
                <c:pt idx="68">
                  <c:v>91.548169538552244</c:v>
                </c:pt>
                <c:pt idx="69">
                  <c:v>91.27541364440512</c:v>
                </c:pt>
                <c:pt idx="70">
                  <c:v>91.003655963970189</c:v>
                </c:pt>
                <c:pt idx="71">
                  <c:v>90.732892309427001</c:v>
                </c:pt>
                <c:pt idx="72">
                  <c:v>90.463118512630061</c:v>
                </c:pt>
                <c:pt idx="73">
                  <c:v>90.194330425007053</c:v>
                </c:pt>
                <c:pt idx="74">
                  <c:v>89.926523917457331</c:v>
                </c:pt>
                <c:pt idx="75">
                  <c:v>89.659694880250811</c:v>
                </c:pt>
                <c:pt idx="76">
                  <c:v>89.393839222927724</c:v>
                </c:pt>
                <c:pt idx="77">
                  <c:v>89.128952874198831</c:v>
                </c:pt>
                <c:pt idx="78">
                  <c:v>88.865031781846056</c:v>
                </c:pt>
                <c:pt idx="79">
                  <c:v>88.602071912623998</c:v>
                </c:pt>
                <c:pt idx="80">
                  <c:v>88.340069252161641</c:v>
                </c:pt>
                <c:pt idx="81">
                  <c:v>88.079019804864913</c:v>
                </c:pt>
                <c:pt idx="82">
                  <c:v>87.818919593819473</c:v>
                </c:pt>
                <c:pt idx="83">
                  <c:v>87.559764660694796</c:v>
                </c:pt>
                <c:pt idx="84">
                  <c:v>87.301551065647487</c:v>
                </c:pt>
                <c:pt idx="85">
                  <c:v>87.044274887226436</c:v>
                </c:pt>
                <c:pt idx="86">
                  <c:v>86.787932222277817</c:v>
                </c:pt>
                <c:pt idx="87">
                  <c:v>86.532519185850788</c:v>
                </c:pt>
                <c:pt idx="88">
                  <c:v>86.27803191110381</c:v>
                </c:pt>
                <c:pt idx="89">
                  <c:v>86.024466549211212</c:v>
                </c:pt>
                <c:pt idx="90">
                  <c:v>85.771819269270694</c:v>
                </c:pt>
                <c:pt idx="91">
                  <c:v>85.520086258210938</c:v>
                </c:pt>
                <c:pt idx="92">
                  <c:v>85.269263720700124</c:v>
                </c:pt>
                <c:pt idx="93">
                  <c:v>85.019347879054465</c:v>
                </c:pt>
                <c:pt idx="94">
                  <c:v>84.770334973148138</c:v>
                </c:pt>
                <c:pt idx="95">
                  <c:v>84.522221260322425</c:v>
                </c:pt>
                <c:pt idx="96">
                  <c:v>84.275003015296505</c:v>
                </c:pt>
                <c:pt idx="97">
                  <c:v>84.028676530078286</c:v>
                </c:pt>
                <c:pt idx="98">
                  <c:v>83.783238113875683</c:v>
                </c:pt>
                <c:pt idx="99">
                  <c:v>83.538684093008541</c:v>
                </c:pt>
                <c:pt idx="100">
                  <c:v>83.295010810820997</c:v>
                </c:pt>
                <c:pt idx="101">
                  <c:v>83.052214627594253</c:v>
                </c:pt>
                <c:pt idx="102">
                  <c:v>82.810291920460031</c:v>
                </c:pt>
                <c:pt idx="103">
                  <c:v>82.569239083314329</c:v>
                </c:pt>
                <c:pt idx="104">
                  <c:v>82.329052526731743</c:v>
                </c:pt>
                <c:pt idx="105">
                  <c:v>82.089728677880117</c:v>
                </c:pt>
                <c:pt idx="106">
                  <c:v>81.851263980436272</c:v>
                </c:pt>
                <c:pt idx="107">
                  <c:v>81.613654894501082</c:v>
                </c:pt>
                <c:pt idx="108">
                  <c:v>81.376897896516056</c:v>
                </c:pt>
                <c:pt idx="109">
                  <c:v>81.140989479180021</c:v>
                </c:pt>
                <c:pt idx="110">
                  <c:v>80.90592615136616</c:v>
                </c:pt>
                <c:pt idx="111">
                  <c:v>80.671704438039626</c:v>
                </c:pt>
                <c:pt idx="112">
                  <c:v>80.438320880175624</c:v>
                </c:pt>
                <c:pt idx="113">
                  <c:v>80.205772034677892</c:v>
                </c:pt>
                <c:pt idx="114">
                  <c:v>79.974054474297731</c:v>
                </c:pt>
                <c:pt idx="115">
                  <c:v>79.74316478755334</c:v>
                </c:pt>
                <c:pt idx="116">
                  <c:v>79.513099578649758</c:v>
                </c:pt>
                <c:pt idx="117">
                  <c:v>79.283855467399007</c:v>
                </c:pt>
                <c:pt idx="118">
                  <c:v>79.055429089141313</c:v>
                </c:pt>
                <c:pt idx="119">
                  <c:v>78.827817094665647</c:v>
                </c:pt>
                <c:pt idx="120">
                  <c:v>78.601016150131812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548-4C9B-94B1-70E655B6351B}"/>
            </c:ext>
          </c:extLst>
        </c:ser>
        <c:ser>
          <c:idx val="6"/>
          <c:order val="6"/>
          <c:tx>
            <c:strRef>
              <c:f>Valuacion!$AK$23</c:f>
              <c:strCache>
                <c:ptCount val="1"/>
                <c:pt idx="0">
                  <c:v>M 231207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Valuacion!$AK$24:$AK$144</c:f>
              <c:numCache>
                <c:formatCode>General</c:formatCode>
                <c:ptCount val="121"/>
                <c:pt idx="0">
                  <c:v>122.23357006690341</c:v>
                </c:pt>
                <c:pt idx="1">
                  <c:v>121.79345276049931</c:v>
                </c:pt>
                <c:pt idx="2">
                  <c:v>121.35529582340692</c:v>
                </c:pt>
                <c:pt idx="3">
                  <c:v>120.91908937854413</c:v>
                </c:pt>
                <c:pt idx="4">
                  <c:v>120.48482360385751</c:v>
                </c:pt>
                <c:pt idx="5">
                  <c:v>120.05248873198768</c:v>
                </c:pt>
                <c:pt idx="6">
                  <c:v>119.62207504993647</c:v>
                </c:pt>
                <c:pt idx="7">
                  <c:v>119.1935728987366</c:v>
                </c:pt>
                <c:pt idx="8">
                  <c:v>118.76697267312313</c:v>
                </c:pt>
                <c:pt idx="9">
                  <c:v>118.34226482120752</c:v>
                </c:pt>
                <c:pt idx="10">
                  <c:v>117.91943984415352</c:v>
                </c:pt>
                <c:pt idx="11">
                  <c:v>117.49848829585525</c:v>
                </c:pt>
                <c:pt idx="12">
                  <c:v>117.07940078261744</c:v>
                </c:pt>
                <c:pt idx="13">
                  <c:v>116.66216796283828</c:v>
                </c:pt>
                <c:pt idx="14">
                  <c:v>116.24678054669286</c:v>
                </c:pt>
                <c:pt idx="15">
                  <c:v>115.83322929582042</c:v>
                </c:pt>
                <c:pt idx="16">
                  <c:v>115.4215050230126</c:v>
                </c:pt>
                <c:pt idx="17">
                  <c:v>115.0115985919042</c:v>
                </c:pt>
                <c:pt idx="18">
                  <c:v>114.60350091666564</c:v>
                </c:pt>
                <c:pt idx="19">
                  <c:v>114.19720296169768</c:v>
                </c:pt>
                <c:pt idx="20">
                  <c:v>113.79269574132802</c:v>
                </c:pt>
                <c:pt idx="21">
                  <c:v>113.38997031950996</c:v>
                </c:pt>
                <c:pt idx="22">
                  <c:v>112.98901780952286</c:v>
                </c:pt>
                <c:pt idx="23">
                  <c:v>112.58982937367475</c:v>
                </c:pt>
                <c:pt idx="24">
                  <c:v>112.19239622300719</c:v>
                </c:pt>
                <c:pt idx="25">
                  <c:v>111.79670961700093</c:v>
                </c:pt>
                <c:pt idx="26">
                  <c:v>111.40276086328474</c:v>
                </c:pt>
                <c:pt idx="27">
                  <c:v>111.01054131734563</c:v>
                </c:pt>
                <c:pt idx="28">
                  <c:v>110.62004238224074</c:v>
                </c:pt>
                <c:pt idx="29">
                  <c:v>110.23125550831168</c:v>
                </c:pt>
                <c:pt idx="30">
                  <c:v>109.84417219290003</c:v>
                </c:pt>
                <c:pt idx="31">
                  <c:v>109.45878398006528</c:v>
                </c:pt>
                <c:pt idx="32">
                  <c:v>109.07508246030426</c:v>
                </c:pt>
                <c:pt idx="33">
                  <c:v>108.6930592702727</c:v>
                </c:pt>
                <c:pt idx="34">
                  <c:v>108.31270609250807</c:v>
                </c:pt>
                <c:pt idx="35">
                  <c:v>107.9340146551547</c:v>
                </c:pt>
                <c:pt idx="36">
                  <c:v>107.55697673169114</c:v>
                </c:pt>
                <c:pt idx="37">
                  <c:v>107.18158414065756</c:v>
                </c:pt>
                <c:pt idx="38">
                  <c:v>106.80782874538687</c:v>
                </c:pt>
                <c:pt idx="39">
                  <c:v>106.43570245373655</c:v>
                </c:pt>
                <c:pt idx="40">
                  <c:v>106.0651972178224</c:v>
                </c:pt>
                <c:pt idx="41">
                  <c:v>105.6963050337541</c:v>
                </c:pt>
                <c:pt idx="42">
                  <c:v>105.3290179413724</c:v>
                </c:pt>
                <c:pt idx="43">
                  <c:v>104.96332802398803</c:v>
                </c:pt>
                <c:pt idx="44">
                  <c:v>104.59922740812237</c:v>
                </c:pt>
                <c:pt idx="45">
                  <c:v>104.23670826324965</c:v>
                </c:pt>
                <c:pt idx="46">
                  <c:v>103.87576280154094</c:v>
                </c:pt>
                <c:pt idx="47">
                  <c:v>103.51638327760963</c:v>
                </c:pt>
                <c:pt idx="48">
                  <c:v>103.15856198825924</c:v>
                </c:pt>
                <c:pt idx="49">
                  <c:v>102.80229127223141</c:v>
                </c:pt>
                <c:pt idx="50">
                  <c:v>102.44756350995696</c:v>
                </c:pt>
                <c:pt idx="51">
                  <c:v>102.09437112330798</c:v>
                </c:pt>
                <c:pt idx="52">
                  <c:v>101.74270657535128</c:v>
                </c:pt>
                <c:pt idx="53">
                  <c:v>101.39256237010395</c:v>
                </c:pt>
                <c:pt idx="54">
                  <c:v>101.04393105229002</c:v>
                </c:pt>
                <c:pt idx="55">
                  <c:v>100.696805207099</c:v>
                </c:pt>
                <c:pt idx="56">
                  <c:v>100.3511774599458</c:v>
                </c:pt>
                <c:pt idx="57">
                  <c:v>100.00704047623231</c:v>
                </c:pt>
                <c:pt idx="58">
                  <c:v>99.664386961110182</c:v>
                </c:pt>
                <c:pt idx="59">
                  <c:v>99.323209659246174</c:v>
                </c:pt>
                <c:pt idx="60">
                  <c:v>98.983501354587176</c:v>
                </c:pt>
                <c:pt idx="61">
                  <c:v>98.645254870128483</c:v>
                </c:pt>
                <c:pt idx="62">
                  <c:v>98.308463067682737</c:v>
                </c:pt>
                <c:pt idx="63">
                  <c:v>97.973118847650369</c:v>
                </c:pt>
                <c:pt idx="64">
                  <c:v>97.639215148791749</c:v>
                </c:pt>
                <c:pt idx="65">
                  <c:v>97.306744948000613</c:v>
                </c:pt>
                <c:pt idx="66">
                  <c:v>96.975701260078921</c:v>
                </c:pt>
                <c:pt idx="67">
                  <c:v>96.646077137513402</c:v>
                </c:pt>
                <c:pt idx="68">
                  <c:v>96.317865670253212</c:v>
                </c:pt>
                <c:pt idx="69">
                  <c:v>95.991059985489159</c:v>
                </c:pt>
                <c:pt idx="70">
                  <c:v>95.665653247434264</c:v>
                </c:pt>
                <c:pt idx="71">
                  <c:v>95.341638657106287</c:v>
                </c:pt>
                <c:pt idx="72">
                  <c:v>95.019009452110367</c:v>
                </c:pt>
                <c:pt idx="73">
                  <c:v>94.697758906424312</c:v>
                </c:pt>
                <c:pt idx="74">
                  <c:v>94.377880330184638</c:v>
                </c:pt>
                <c:pt idx="75">
                  <c:v>94.059367069474206</c:v>
                </c:pt>
                <c:pt idx="76">
                  <c:v>93.742212506110945</c:v>
                </c:pt>
                <c:pt idx="77">
                  <c:v>93.426410057438233</c:v>
                </c:pt>
                <c:pt idx="78">
                  <c:v>93.111953176116344</c:v>
                </c:pt>
                <c:pt idx="79">
                  <c:v>92.798835349915407</c:v>
                </c:pt>
                <c:pt idx="80">
                  <c:v>92.487050101509567</c:v>
                </c:pt>
                <c:pt idx="81">
                  <c:v>92.176590988272551</c:v>
                </c:pt>
                <c:pt idx="82">
                  <c:v>91.867451602074297</c:v>
                </c:pt>
                <c:pt idx="83">
                  <c:v>91.559625569079572</c:v>
                </c:pt>
                <c:pt idx="84">
                  <c:v>91.253106549546573</c:v>
                </c:pt>
                <c:pt idx="85">
                  <c:v>90.947888237628192</c:v>
                </c:pt>
                <c:pt idx="86">
                  <c:v>90.64396436117363</c:v>
                </c:pt>
                <c:pt idx="87">
                  <c:v>90.341328681531678</c:v>
                </c:pt>
                <c:pt idx="88">
                  <c:v>90.039974993355145</c:v>
                </c:pt>
                <c:pt idx="89">
                  <c:v>89.739897124406411</c:v>
                </c:pt>
                <c:pt idx="90">
                  <c:v>89.441088935364391</c:v>
                </c:pt>
                <c:pt idx="91">
                  <c:v>89.14354431963261</c:v>
                </c:pt>
                <c:pt idx="92">
                  <c:v>88.847257203148516</c:v>
                </c:pt>
                <c:pt idx="93">
                  <c:v>88.552221544193841</c:v>
                </c:pt>
                <c:pt idx="94">
                  <c:v>88.2584313332069</c:v>
                </c:pt>
                <c:pt idx="95">
                  <c:v>87.965880592594615</c:v>
                </c:pt>
                <c:pt idx="96">
                  <c:v>87.674563376547198</c:v>
                </c:pt>
                <c:pt idx="97">
                  <c:v>87.384473770853219</c:v>
                </c:pt>
                <c:pt idx="98">
                  <c:v>87.095605892716065</c:v>
                </c:pt>
                <c:pt idx="99">
                  <c:v>86.807953890571468</c:v>
                </c:pt>
                <c:pt idx="100">
                  <c:v>86.521511943906262</c:v>
                </c:pt>
                <c:pt idx="101">
                  <c:v>86.236274263078144</c:v>
                </c:pt>
                <c:pt idx="102">
                  <c:v>85.952235089136863</c:v>
                </c:pt>
                <c:pt idx="103">
                  <c:v>85.669388693646127</c:v>
                </c:pt>
                <c:pt idx="104">
                  <c:v>85.387729378506947</c:v>
                </c:pt>
                <c:pt idx="105">
                  <c:v>85.107251475781823</c:v>
                </c:pt>
                <c:pt idx="106">
                  <c:v>84.827949347520715</c:v>
                </c:pt>
                <c:pt idx="107">
                  <c:v>84.549817385586778</c:v>
                </c:pt>
                <c:pt idx="108">
                  <c:v>84.272850011484536</c:v>
                </c:pt>
                <c:pt idx="109">
                  <c:v>83.997041676188488</c:v>
                </c:pt>
                <c:pt idx="110">
                  <c:v>83.722386859972787</c:v>
                </c:pt>
                <c:pt idx="111">
                  <c:v>83.448880072242218</c:v>
                </c:pt>
                <c:pt idx="112">
                  <c:v>83.176515851363916</c:v>
                </c:pt>
                <c:pt idx="113">
                  <c:v>82.905288764500554</c:v>
                </c:pt>
                <c:pt idx="114">
                  <c:v>82.635193407444163</c:v>
                </c:pt>
                <c:pt idx="115">
                  <c:v>82.366224404451216</c:v>
                </c:pt>
                <c:pt idx="116">
                  <c:v>82.098376408078721</c:v>
                </c:pt>
                <c:pt idx="117">
                  <c:v>81.831644099021176</c:v>
                </c:pt>
                <c:pt idx="118">
                  <c:v>81.566022185949151</c:v>
                </c:pt>
                <c:pt idx="119">
                  <c:v>81.301505405347584</c:v>
                </c:pt>
                <c:pt idx="120">
                  <c:v>81.038088521356627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548-4C9B-94B1-70E655B6351B}"/>
            </c:ext>
          </c:extLst>
        </c:ser>
        <c:ser>
          <c:idx val="7"/>
          <c:order val="7"/>
          <c:tx>
            <c:strRef>
              <c:f>Valuacion!$AL$23</c:f>
              <c:strCache>
                <c:ptCount val="1"/>
                <c:pt idx="0">
                  <c:v>M 240905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Valuacion!$AL$24:$AL$144</c:f>
              <c:numCache>
                <c:formatCode>General</c:formatCode>
                <c:ptCount val="121"/>
                <c:pt idx="0">
                  <c:v>123.49517452877225</c:v>
                </c:pt>
                <c:pt idx="1">
                  <c:v>122.97422166542424</c:v>
                </c:pt>
                <c:pt idx="2">
                  <c:v>122.4559368146214</c:v>
                </c:pt>
                <c:pt idx="3">
                  <c:v>121.94030466778233</c:v>
                </c:pt>
                <c:pt idx="4">
                  <c:v>121.4273100125443</c:v>
                </c:pt>
                <c:pt idx="5">
                  <c:v>120.9169377321081</c:v>
                </c:pt>
                <c:pt idx="6">
                  <c:v>120.40917280458797</c:v>
                </c:pt>
                <c:pt idx="7">
                  <c:v>119.90400030236621</c:v>
                </c:pt>
                <c:pt idx="8">
                  <c:v>119.40140539145241</c:v>
                </c:pt>
                <c:pt idx="9">
                  <c:v>118.90137333084741</c:v>
                </c:pt>
                <c:pt idx="10">
                  <c:v>118.40388947191195</c:v>
                </c:pt>
                <c:pt idx="11">
                  <c:v>117.90893925773997</c:v>
                </c:pt>
                <c:pt idx="12">
                  <c:v>117.41650822253607</c:v>
                </c:pt>
                <c:pt idx="13">
                  <c:v>116.92658199099876</c:v>
                </c:pt>
                <c:pt idx="14">
                  <c:v>116.43914627770602</c:v>
                </c:pt>
                <c:pt idx="15">
                  <c:v>115.95418688650746</c:v>
                </c:pt>
                <c:pt idx="16">
                  <c:v>115.47168970991984</c:v>
                </c:pt>
                <c:pt idx="17">
                  <c:v>114.99164072852716</c:v>
                </c:pt>
                <c:pt idx="18">
                  <c:v>114.51402601038529</c:v>
                </c:pt>
                <c:pt idx="19">
                  <c:v>114.03883171043051</c:v>
                </c:pt>
                <c:pt idx="20">
                  <c:v>113.566044069893</c:v>
                </c:pt>
                <c:pt idx="21">
                  <c:v>113.09564941571392</c:v>
                </c:pt>
                <c:pt idx="22">
                  <c:v>112.62763415996719</c:v>
                </c:pt>
                <c:pt idx="23">
                  <c:v>112.16198479928497</c:v>
                </c:pt>
                <c:pt idx="24">
                  <c:v>111.69868791428854</c:v>
                </c:pt>
                <c:pt idx="25">
                  <c:v>111.23773016902121</c:v>
                </c:pt>
                <c:pt idx="26">
                  <c:v>110.7790983103871</c:v>
                </c:pt>
                <c:pt idx="27">
                  <c:v>110.32277916759351</c:v>
                </c:pt>
                <c:pt idx="28">
                  <c:v>109.86875965159705</c:v>
                </c:pt>
                <c:pt idx="29">
                  <c:v>109.4170267545539</c:v>
                </c:pt>
                <c:pt idx="30">
                  <c:v>108.96756754927424</c:v>
                </c:pt>
                <c:pt idx="31">
                  <c:v>108.52036918868038</c:v>
                </c:pt>
                <c:pt idx="32">
                  <c:v>108.07541890526885</c:v>
                </c:pt>
                <c:pt idx="33">
                  <c:v>107.63270401057659</c:v>
                </c:pt>
                <c:pt idx="34">
                  <c:v>107.19221189465063</c:v>
                </c:pt>
                <c:pt idx="35">
                  <c:v>106.75393002552164</c:v>
                </c:pt>
                <c:pt idx="36">
                  <c:v>106.31784594868229</c:v>
                </c:pt>
                <c:pt idx="37">
                  <c:v>105.88394728656725</c:v>
                </c:pt>
                <c:pt idx="38">
                  <c:v>105.4522217380389</c:v>
                </c:pt>
                <c:pt idx="39">
                  <c:v>105.02265707787598</c:v>
                </c:pt>
                <c:pt idx="40">
                  <c:v>104.59524115626577</c:v>
                </c:pt>
                <c:pt idx="41">
                  <c:v>104.16996189830033</c:v>
                </c:pt>
                <c:pt idx="42">
                  <c:v>103.74680730347589</c:v>
                </c:pt>
                <c:pt idx="43">
                  <c:v>103.3257654451963</c:v>
                </c:pt>
                <c:pt idx="44">
                  <c:v>102.9068244702797</c:v>
                </c:pt>
                <c:pt idx="45">
                  <c:v>102.4899725984689</c:v>
                </c:pt>
                <c:pt idx="46">
                  <c:v>102.07519812194522</c:v>
                </c:pt>
                <c:pt idx="47">
                  <c:v>101.6624894048457</c:v>
                </c:pt>
                <c:pt idx="48">
                  <c:v>101.25183488278445</c:v>
                </c:pt>
                <c:pt idx="49">
                  <c:v>100.84322306237603</c:v>
                </c:pt>
                <c:pt idx="50">
                  <c:v>100.43664252076358</c:v>
                </c:pt>
                <c:pt idx="51">
                  <c:v>100.03208190514981</c:v>
                </c:pt>
                <c:pt idx="52">
                  <c:v>99.629529932331224</c:v>
                </c:pt>
                <c:pt idx="53">
                  <c:v>99.228975388235938</c:v>
                </c:pt>
                <c:pt idx="54">
                  <c:v>98.830407127464554</c:v>
                </c:pt>
                <c:pt idx="55">
                  <c:v>98.433814072834522</c:v>
                </c:pt>
                <c:pt idx="56">
                  <c:v>98.039185214927571</c:v>
                </c:pt>
                <c:pt idx="57">
                  <c:v>97.646509611640539</c:v>
                </c:pt>
                <c:pt idx="58">
                  <c:v>97.255776387739132</c:v>
                </c:pt>
                <c:pt idx="59">
                  <c:v>96.866974734415649</c:v>
                </c:pt>
                <c:pt idx="60">
                  <c:v>96.48009390884836</c:v>
                </c:pt>
                <c:pt idx="61">
                  <c:v>96.095123233765577</c:v>
                </c:pt>
                <c:pt idx="62">
                  <c:v>95.712052097011849</c:v>
                </c:pt>
                <c:pt idx="63">
                  <c:v>95.330869951117833</c:v>
                </c:pt>
                <c:pt idx="64">
                  <c:v>94.951566312872728</c:v>
                </c:pt>
                <c:pt idx="65">
                  <c:v>94.574130762900012</c:v>
                </c:pt>
                <c:pt idx="66">
                  <c:v>94.19855294523623</c:v>
                </c:pt>
                <c:pt idx="67">
                  <c:v>93.824822566912673</c:v>
                </c:pt>
                <c:pt idx="68">
                  <c:v>93.452929397539918</c:v>
                </c:pt>
                <c:pt idx="69">
                  <c:v>93.08286326889565</c:v>
                </c:pt>
                <c:pt idx="70">
                  <c:v>92.714614074514841</c:v>
                </c:pt>
                <c:pt idx="71">
                  <c:v>92.348171769283866</c:v>
                </c:pt>
                <c:pt idx="72">
                  <c:v>91.983526369035999</c:v>
                </c:pt>
                <c:pt idx="73">
                  <c:v>91.620667950150988</c:v>
                </c:pt>
                <c:pt idx="74">
                  <c:v>91.2595866491571</c:v>
                </c:pt>
                <c:pt idx="75">
                  <c:v>90.900272662335823</c:v>
                </c:pt>
                <c:pt idx="76">
                  <c:v>90.542716245329444</c:v>
                </c:pt>
                <c:pt idx="77">
                  <c:v>90.186907712751577</c:v>
                </c:pt>
                <c:pt idx="78">
                  <c:v>89.832837437800151</c:v>
                </c:pt>
                <c:pt idx="79">
                  <c:v>89.480495851873343</c:v>
                </c:pt>
                <c:pt idx="80">
                  <c:v>89.129873444188036</c:v>
                </c:pt>
                <c:pt idx="81">
                  <c:v>88.780960761401303</c:v>
                </c:pt>
                <c:pt idx="82">
                  <c:v>88.43374840723385</c:v>
                </c:pt>
                <c:pt idx="83">
                  <c:v>88.088227042097571</c:v>
                </c:pt>
                <c:pt idx="84">
                  <c:v>87.744387382723517</c:v>
                </c:pt>
                <c:pt idx="85">
                  <c:v>87.402220201794449</c:v>
                </c:pt>
                <c:pt idx="86">
                  <c:v>87.061716327579106</c:v>
                </c:pt>
                <c:pt idx="87">
                  <c:v>86.72286664356912</c:v>
                </c:pt>
                <c:pt idx="88">
                  <c:v>86.385662088118579</c:v>
                </c:pt>
                <c:pt idx="89">
                  <c:v>86.050093654085984</c:v>
                </c:pt>
                <c:pt idx="90">
                  <c:v>85.716152388478946</c:v>
                </c:pt>
                <c:pt idx="91">
                  <c:v>85.383829392101063</c:v>
                </c:pt>
                <c:pt idx="92">
                  <c:v>85.053115819201651</c:v>
                </c:pt>
                <c:pt idx="93">
                  <c:v>84.724002877127376</c:v>
                </c:pt>
                <c:pt idx="94">
                  <c:v>84.396481825977446</c:v>
                </c:pt>
                <c:pt idx="95">
                  <c:v>84.070543978259408</c:v>
                </c:pt>
                <c:pt idx="96">
                  <c:v>83.746180698549068</c:v>
                </c:pt>
                <c:pt idx="97">
                  <c:v>83.423383403151945</c:v>
                </c:pt>
                <c:pt idx="98">
                  <c:v>83.102143559767271</c:v>
                </c:pt>
                <c:pt idx="99">
                  <c:v>82.78245268715429</c:v>
                </c:pt>
                <c:pt idx="100">
                  <c:v>82.464302354801006</c:v>
                </c:pt>
                <c:pt idx="101">
                  <c:v>82.147684182594972</c:v>
                </c:pt>
                <c:pt idx="102">
                  <c:v>81.832589840496837</c:v>
                </c:pt>
                <c:pt idx="103">
                  <c:v>81.519011048215646</c:v>
                </c:pt>
                <c:pt idx="104">
                  <c:v>81.20693957488686</c:v>
                </c:pt>
                <c:pt idx="105">
                  <c:v>80.896367238752049</c:v>
                </c:pt>
                <c:pt idx="106">
                  <c:v>80.587285906841984</c:v>
                </c:pt>
                <c:pt idx="107">
                  <c:v>80.279687494660095</c:v>
                </c:pt>
                <c:pt idx="108">
                  <c:v>79.973563965869801</c:v>
                </c:pt>
                <c:pt idx="109">
                  <c:v>79.668907331983263</c:v>
                </c:pt>
                <c:pt idx="110">
                  <c:v>79.36570965205236</c:v>
                </c:pt>
                <c:pt idx="111">
                  <c:v>79.063963032361926</c:v>
                </c:pt>
                <c:pt idx="112">
                  <c:v>78.763659626124948</c:v>
                </c:pt>
                <c:pt idx="113">
                  <c:v>78.46479163318017</c:v>
                </c:pt>
                <c:pt idx="114">
                  <c:v>78.167351299691433</c:v>
                </c:pt>
                <c:pt idx="115">
                  <c:v>77.871330917849335</c:v>
                </c:pt>
                <c:pt idx="116">
                  <c:v>77.576722825574961</c:v>
                </c:pt>
                <c:pt idx="117">
                  <c:v>77.283519406225466</c:v>
                </c:pt>
                <c:pt idx="118">
                  <c:v>76.99171308830222</c:v>
                </c:pt>
                <c:pt idx="119">
                  <c:v>76.701296345160003</c:v>
                </c:pt>
                <c:pt idx="120">
                  <c:v>76.412261694719177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548-4C9B-94B1-70E655B6351B}"/>
            </c:ext>
          </c:extLst>
        </c:ser>
        <c:ser>
          <c:idx val="8"/>
          <c:order val="8"/>
          <c:tx>
            <c:strRef>
              <c:f>Valuacion!$AM$23</c:f>
              <c:strCache>
                <c:ptCount val="1"/>
                <c:pt idx="0">
                  <c:v>M 241205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Valuacion!$AM$24:$AM$144</c:f>
              <c:numCache>
                <c:formatCode>General</c:formatCode>
                <c:ptCount val="121"/>
                <c:pt idx="0">
                  <c:v>136.85702170286123</c:v>
                </c:pt>
                <c:pt idx="1">
                  <c:v>136.28207814043702</c:v>
                </c:pt>
                <c:pt idx="2">
                  <c:v>135.71016991803782</c:v>
                </c:pt>
                <c:pt idx="3">
                  <c:v>135.14127902715765</c:v>
                </c:pt>
                <c:pt idx="4">
                  <c:v>134.57538757629709</c:v>
                </c:pt>
                <c:pt idx="5">
                  <c:v>134.01247779014054</c:v>
                </c:pt>
                <c:pt idx="6">
                  <c:v>133.45253200874049</c:v>
                </c:pt>
                <c:pt idx="7">
                  <c:v>132.89553268670721</c:v>
                </c:pt>
                <c:pt idx="8">
                  <c:v>132.34146239240491</c:v>
                </c:pt>
                <c:pt idx="9">
                  <c:v>131.790303807154</c:v>
                </c:pt>
                <c:pt idx="10">
                  <c:v>131.24203972443911</c:v>
                </c:pt>
                <c:pt idx="11">
                  <c:v>130.69665304912326</c:v>
                </c:pt>
                <c:pt idx="12">
                  <c:v>130.15412679666764</c:v>
                </c:pt>
                <c:pt idx="13">
                  <c:v>129.61444409235858</c:v>
                </c:pt>
                <c:pt idx="14">
                  <c:v>129.07758817053755</c:v>
                </c:pt>
                <c:pt idx="15">
                  <c:v>128.54354237383984</c:v>
                </c:pt>
                <c:pt idx="16">
                  <c:v>128.01229015243743</c:v>
                </c:pt>
                <c:pt idx="17">
                  <c:v>127.48381506328781</c:v>
                </c:pt>
                <c:pt idx="18">
                  <c:v>126.95810076938861</c:v>
                </c:pt>
                <c:pt idx="19">
                  <c:v>126.43513103903751</c:v>
                </c:pt>
                <c:pt idx="20">
                  <c:v>125.91488974509818</c:v>
                </c:pt>
                <c:pt idx="21">
                  <c:v>125.39736086427101</c:v>
                </c:pt>
                <c:pt idx="22">
                  <c:v>124.88252847637008</c:v>
                </c:pt>
                <c:pt idx="23">
                  <c:v>124.37037676360465</c:v>
                </c:pt>
                <c:pt idx="24">
                  <c:v>123.86089000986765</c:v>
                </c:pt>
                <c:pt idx="25">
                  <c:v>123.35405260002682</c:v>
                </c:pt>
                <c:pt idx="26">
                  <c:v>122.84984901922363</c:v>
                </c:pt>
                <c:pt idx="27">
                  <c:v>122.3482638521765</c:v>
                </c:pt>
                <c:pt idx="28">
                  <c:v>121.8492817824888</c:v>
                </c:pt>
                <c:pt idx="29">
                  <c:v>121.35288759196274</c:v>
                </c:pt>
                <c:pt idx="30">
                  <c:v>120.85906615991797</c:v>
                </c:pt>
                <c:pt idx="31">
                  <c:v>120.3678024625152</c:v>
                </c:pt>
                <c:pt idx="32">
                  <c:v>119.87908157208523</c:v>
                </c:pt>
                <c:pt idx="33">
                  <c:v>119.39288865646246</c:v>
                </c:pt>
                <c:pt idx="34">
                  <c:v>118.90920897832389</c:v>
                </c:pt>
                <c:pt idx="35">
                  <c:v>118.42802789453241</c:v>
                </c:pt>
                <c:pt idx="36">
                  <c:v>117.94933085548618</c:v>
                </c:pt>
                <c:pt idx="37">
                  <c:v>117.47310340447083</c:v>
                </c:pt>
                <c:pt idx="38">
                  <c:v>116.99933117701841</c:v>
                </c:pt>
                <c:pt idx="39">
                  <c:v>116.52799990027003</c:v>
                </c:pt>
                <c:pt idx="40">
                  <c:v>116.05909539234365</c:v>
                </c:pt>
                <c:pt idx="41">
                  <c:v>115.59260356170635</c:v>
                </c:pt>
                <c:pt idx="42">
                  <c:v>115.12851040655141</c:v>
                </c:pt>
                <c:pt idx="43">
                  <c:v>114.66680201417975</c:v>
                </c:pt>
                <c:pt idx="44">
                  <c:v>114.2074645603862</c:v>
                </c:pt>
                <c:pt idx="45">
                  <c:v>113.7504843088503</c:v>
                </c:pt>
                <c:pt idx="46">
                  <c:v>113.29584761053135</c:v>
                </c:pt>
                <c:pt idx="47">
                  <c:v>112.84354090306806</c:v>
                </c:pt>
                <c:pt idx="48">
                  <c:v>112.39355071018335</c:v>
                </c:pt>
                <c:pt idx="49">
                  <c:v>111.94586364109176</c:v>
                </c:pt>
                <c:pt idx="50">
                  <c:v>111.50046638991313</c:v>
                </c:pt>
                <c:pt idx="51">
                  <c:v>111.05734573508954</c:v>
                </c:pt>
                <c:pt idx="52">
                  <c:v>110.61648853880695</c:v>
                </c:pt>
                <c:pt idx="53">
                  <c:v>110.17788174642082</c:v>
                </c:pt>
                <c:pt idx="54">
                  <c:v>109.74151238588625</c:v>
                </c:pt>
                <c:pt idx="55">
                  <c:v>109.30736756719209</c:v>
                </c:pt>
                <c:pt idx="56">
                  <c:v>108.87543448179932</c:v>
                </c:pt>
                <c:pt idx="57">
                  <c:v>108.44570040208355</c:v>
                </c:pt>
                <c:pt idx="58">
                  <c:v>108.01815268078144</c:v>
                </c:pt>
                <c:pt idx="59">
                  <c:v>107.59277875044197</c:v>
                </c:pt>
                <c:pt idx="60">
                  <c:v>107.16956612288021</c:v>
                </c:pt>
                <c:pt idx="61">
                  <c:v>106.74850238863658</c:v>
                </c:pt>
                <c:pt idx="62">
                  <c:v>106.32957521643932</c:v>
                </c:pt>
                <c:pt idx="63">
                  <c:v>105.91277235267121</c:v>
                </c:pt>
                <c:pt idx="64">
                  <c:v>105.49808162083995</c:v>
                </c:pt>
                <c:pt idx="65">
                  <c:v>105.08549092105257</c:v>
                </c:pt>
                <c:pt idx="66">
                  <c:v>104.67498822949365</c:v>
                </c:pt>
                <c:pt idx="67">
                  <c:v>104.26656159790738</c:v>
                </c:pt>
                <c:pt idx="68">
                  <c:v>103.86019915308339</c:v>
                </c:pt>
                <c:pt idx="69">
                  <c:v>103.45588909634625</c:v>
                </c:pt>
                <c:pt idx="70">
                  <c:v>103.05361970304874</c:v>
                </c:pt>
                <c:pt idx="71">
                  <c:v>102.65337932206947</c:v>
                </c:pt>
                <c:pt idx="72">
                  <c:v>102.25515637531254</c:v>
                </c:pt>
                <c:pt idx="73">
                  <c:v>101.85893935721256</c:v>
                </c:pt>
                <c:pt idx="74">
                  <c:v>101.46471683424238</c:v>
                </c:pt>
                <c:pt idx="75">
                  <c:v>101.07247744442475</c:v>
                </c:pt>
                <c:pt idx="76">
                  <c:v>100.68220989684717</c:v>
                </c:pt>
                <c:pt idx="77">
                  <c:v>100.29390297118073</c:v>
                </c:pt>
                <c:pt idx="78">
                  <c:v>99.907545517201996</c:v>
                </c:pt>
                <c:pt idx="79">
                  <c:v>99.523126454318856</c:v>
                </c:pt>
                <c:pt idx="80">
                  <c:v>99.140634771099357</c:v>
                </c:pt>
                <c:pt idx="81">
                  <c:v>98.760059524804205</c:v>
                </c:pt>
                <c:pt idx="82">
                  <c:v>98.381389840922495</c:v>
                </c:pt>
                <c:pt idx="83">
                  <c:v>98.004614912711588</c:v>
                </c:pt>
                <c:pt idx="84">
                  <c:v>97.629724000738577</c:v>
                </c:pt>
                <c:pt idx="85">
                  <c:v>97.256706432427023</c:v>
                </c:pt>
                <c:pt idx="86">
                  <c:v>96.885551601605755</c:v>
                </c:pt>
                <c:pt idx="87">
                  <c:v>96.516248968061461</c:v>
                </c:pt>
                <c:pt idx="88">
                  <c:v>96.148788057094265</c:v>
                </c:pt>
                <c:pt idx="89">
                  <c:v>95.78315845907666</c:v>
                </c:pt>
                <c:pt idx="90">
                  <c:v>95.419349829015587</c:v>
                </c:pt>
                <c:pt idx="91">
                  <c:v>95.057351886117672</c:v>
                </c:pt>
                <c:pt idx="92">
                  <c:v>94.697154413357623</c:v>
                </c:pt>
                <c:pt idx="93">
                  <c:v>94.33874725704959</c:v>
                </c:pt>
                <c:pt idx="94">
                  <c:v>93.98212032642229</c:v>
                </c:pt>
                <c:pt idx="95">
                  <c:v>93.627263593195892</c:v>
                </c:pt>
                <c:pt idx="96">
                  <c:v>93.274167091163292</c:v>
                </c:pt>
                <c:pt idx="97">
                  <c:v>92.922820915773627</c:v>
                </c:pt>
                <c:pt idx="98">
                  <c:v>92.573215223719103</c:v>
                </c:pt>
                <c:pt idx="99">
                  <c:v>92.225340232524616</c:v>
                </c:pt>
                <c:pt idx="100">
                  <c:v>91.87918622014044</c:v>
                </c:pt>
                <c:pt idx="101">
                  <c:v>91.534743524537902</c:v>
                </c:pt>
                <c:pt idx="102">
                  <c:v>91.192002543307808</c:v>
                </c:pt>
                <c:pt idx="103">
                  <c:v>90.850953733261733</c:v>
                </c:pt>
                <c:pt idx="104">
                  <c:v>90.511587610036486</c:v>
                </c:pt>
                <c:pt idx="105">
                  <c:v>90.173894747700885</c:v>
                </c:pt>
                <c:pt idx="106">
                  <c:v>89.837865778366279</c:v>
                </c:pt>
                <c:pt idx="107">
                  <c:v>89.503491391798462</c:v>
                </c:pt>
                <c:pt idx="108">
                  <c:v>89.170762335033601</c:v>
                </c:pt>
                <c:pt idx="109">
                  <c:v>88.839669411996425</c:v>
                </c:pt>
                <c:pt idx="110">
                  <c:v>88.510203483121217</c:v>
                </c:pt>
                <c:pt idx="111">
                  <c:v>88.182355464975416</c:v>
                </c:pt>
                <c:pt idx="112">
                  <c:v>87.856116329885992</c:v>
                </c:pt>
                <c:pt idx="113">
                  <c:v>87.531477105568655</c:v>
                </c:pt>
                <c:pt idx="114">
                  <c:v>87.208428874759278</c:v>
                </c:pt>
                <c:pt idx="115">
                  <c:v>86.886962774848527</c:v>
                </c:pt>
                <c:pt idx="116">
                  <c:v>86.567069997518587</c:v>
                </c:pt>
                <c:pt idx="117">
                  <c:v>86.248741788382659</c:v>
                </c:pt>
                <c:pt idx="118">
                  <c:v>85.931969446627562</c:v>
                </c:pt>
                <c:pt idx="119">
                  <c:v>85.616744324657617</c:v>
                </c:pt>
                <c:pt idx="120">
                  <c:v>85.303057827742421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548-4C9B-94B1-70E655B6351B}"/>
            </c:ext>
          </c:extLst>
        </c:ser>
        <c:ser>
          <c:idx val="9"/>
          <c:order val="9"/>
          <c:tx>
            <c:strRef>
              <c:f>Valuacion!$AN$23</c:f>
              <c:strCache>
                <c:ptCount val="1"/>
                <c:pt idx="0">
                  <c:v>M 260305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Valuacion!$AN$24:$AN$144</c:f>
              <c:numCache>
                <c:formatCode>General</c:formatCode>
                <c:ptCount val="121"/>
                <c:pt idx="0">
                  <c:v>116.48443784910384</c:v>
                </c:pt>
                <c:pt idx="1">
                  <c:v>115.84432187757963</c:v>
                </c:pt>
                <c:pt idx="2">
                  <c:v>115.20838527675406</c:v>
                </c:pt>
                <c:pt idx="3">
                  <c:v>114.5765980308465</c:v>
                </c:pt>
                <c:pt idx="4">
                  <c:v>113.94893035651299</c:v>
                </c:pt>
                <c:pt idx="5">
                  <c:v>113.32535270092345</c:v>
                </c:pt>
                <c:pt idx="6">
                  <c:v>112.70583573985567</c:v>
                </c:pt>
                <c:pt idx="7">
                  <c:v>112.09035037580617</c:v>
                </c:pt>
                <c:pt idx="8">
                  <c:v>111.47886773611758</c:v>
                </c:pt>
                <c:pt idx="9">
                  <c:v>110.87135917112246</c:v>
                </c:pt>
                <c:pt idx="10">
                  <c:v>110.26779625230346</c:v>
                </c:pt>
                <c:pt idx="11">
                  <c:v>109.6681507704694</c:v>
                </c:pt>
                <c:pt idx="12">
                  <c:v>109.07239473394732</c:v>
                </c:pt>
                <c:pt idx="13">
                  <c:v>108.48050036679147</c:v>
                </c:pt>
                <c:pt idx="14">
                  <c:v>107.89244010700557</c:v>
                </c:pt>
                <c:pt idx="15">
                  <c:v>107.30818660478288</c:v>
                </c:pt>
                <c:pt idx="16">
                  <c:v>106.72771272076072</c:v>
                </c:pt>
                <c:pt idx="17">
                  <c:v>106.15099152429028</c:v>
                </c:pt>
                <c:pt idx="18">
                  <c:v>105.57799629172169</c:v>
                </c:pt>
                <c:pt idx="19">
                  <c:v>105.00870050470382</c:v>
                </c:pt>
                <c:pt idx="20">
                  <c:v>104.4430778484992</c:v>
                </c:pt>
                <c:pt idx="21">
                  <c:v>103.88110221031337</c:v>
                </c:pt>
                <c:pt idx="22">
                  <c:v>103.32274767763903</c:v>
                </c:pt>
                <c:pt idx="23">
                  <c:v>102.76798853661414</c:v>
                </c:pt>
                <c:pt idx="24">
                  <c:v>102.21679927039578</c:v>
                </c:pt>
                <c:pt idx="25">
                  <c:v>101.66915455754543</c:v>
                </c:pt>
                <c:pt idx="26">
                  <c:v>101.12502927043099</c:v>
                </c:pt>
                <c:pt idx="27">
                  <c:v>100.58439847364133</c:v>
                </c:pt>
                <c:pt idx="28">
                  <c:v>100.04723742241492</c:v>
                </c:pt>
                <c:pt idx="29">
                  <c:v>99.513521561082058</c:v>
                </c:pt>
                <c:pt idx="30">
                  <c:v>98.983226521520635</c:v>
                </c:pt>
                <c:pt idx="31">
                  <c:v>98.456328121625347</c:v>
                </c:pt>
                <c:pt idx="32">
                  <c:v>97.932802363790074</c:v>
                </c:pt>
                <c:pt idx="33">
                  <c:v>97.412625433403548</c:v>
                </c:pt>
                <c:pt idx="34">
                  <c:v>96.895773697357924</c:v>
                </c:pt>
                <c:pt idx="35">
                  <c:v>96.382223702570101</c:v>
                </c:pt>
                <c:pt idx="36">
                  <c:v>95.871952174516977</c:v>
                </c:pt>
                <c:pt idx="37">
                  <c:v>95.364936015781041</c:v>
                </c:pt>
                <c:pt idx="38">
                  <c:v>94.861152304610897</c:v>
                </c:pt>
                <c:pt idx="39">
                  <c:v>94.360578293493091</c:v>
                </c:pt>
                <c:pt idx="40">
                  <c:v>93.863191407736338</c:v>
                </c:pt>
                <c:pt idx="41">
                  <c:v>93.368969244068154</c:v>
                </c:pt>
                <c:pt idx="42">
                  <c:v>92.87788956924355</c:v>
                </c:pt>
                <c:pt idx="43">
                  <c:v>92.389930318665648</c:v>
                </c:pt>
                <c:pt idx="44">
                  <c:v>91.905069595018304</c:v>
                </c:pt>
                <c:pt idx="45">
                  <c:v>91.423285666910289</c:v>
                </c:pt>
                <c:pt idx="46">
                  <c:v>90.944556967531554</c:v>
                </c:pt>
                <c:pt idx="47">
                  <c:v>90.468862093320325</c:v>
                </c:pt>
                <c:pt idx="48">
                  <c:v>89.996179802643155</c:v>
                </c:pt>
                <c:pt idx="49">
                  <c:v>89.526489014483985</c:v>
                </c:pt>
                <c:pt idx="50">
                  <c:v>89.059768807146639</c:v>
                </c:pt>
                <c:pt idx="51">
                  <c:v>88.595998416967376</c:v>
                </c:pt>
                <c:pt idx="52">
                  <c:v>88.135157237038797</c:v>
                </c:pt>
                <c:pt idx="53">
                  <c:v>87.677224815944598</c:v>
                </c:pt>
                <c:pt idx="54">
                  <c:v>87.222180856505204</c:v>
                </c:pt>
                <c:pt idx="55">
                  <c:v>86.770005214534166</c:v>
                </c:pt>
                <c:pt idx="56">
                  <c:v>86.320677897605236</c:v>
                </c:pt>
                <c:pt idx="57">
                  <c:v>85.874179063829942</c:v>
                </c:pt>
                <c:pt idx="58">
                  <c:v>85.430489020645467</c:v>
                </c:pt>
                <c:pt idx="59">
                  <c:v>84.989588223613865</c:v>
                </c:pt>
                <c:pt idx="60">
                  <c:v>84.551457275229609</c:v>
                </c:pt>
                <c:pt idx="61">
                  <c:v>84.116076923739172</c:v>
                </c:pt>
                <c:pt idx="62">
                  <c:v>83.683428061969991</c:v>
                </c:pt>
                <c:pt idx="63">
                  <c:v>83.253491726169216</c:v>
                </c:pt>
                <c:pt idx="64">
                  <c:v>82.826249094852784</c:v>
                </c:pt>
                <c:pt idx="65">
                  <c:v>82.401681487663978</c:v>
                </c:pt>
                <c:pt idx="66">
                  <c:v>81.979770364241915</c:v>
                </c:pt>
                <c:pt idx="67">
                  <c:v>81.560497323099597</c:v>
                </c:pt>
                <c:pt idx="68">
                  <c:v>81.143844100511544</c:v>
                </c:pt>
                <c:pt idx="69">
                  <c:v>80.729792569410847</c:v>
                </c:pt>
                <c:pt idx="70">
                  <c:v>80.318324738295502</c:v>
                </c:pt>
                <c:pt idx="71">
                  <c:v>79.909422750144884</c:v>
                </c:pt>
                <c:pt idx="72">
                  <c:v>79.503068881343665</c:v>
                </c:pt>
                <c:pt idx="73">
                  <c:v>79.09924554061655</c:v>
                </c:pt>
                <c:pt idx="74">
                  <c:v>78.697935267971459</c:v>
                </c:pt>
                <c:pt idx="75">
                  <c:v>78.299120733651506</c:v>
                </c:pt>
                <c:pt idx="76">
                  <c:v>77.902784737096027</c:v>
                </c:pt>
                <c:pt idx="77">
                  <c:v>77.508910205910496</c:v>
                </c:pt>
                <c:pt idx="78">
                  <c:v>77.117480194845058</c:v>
                </c:pt>
                <c:pt idx="79">
                  <c:v>76.728477884781654</c:v>
                </c:pt>
                <c:pt idx="80">
                  <c:v>76.341886581729952</c:v>
                </c:pt>
                <c:pt idx="81">
                  <c:v>75.957689715831506</c:v>
                </c:pt>
                <c:pt idx="82">
                  <c:v>75.575870840372346</c:v>
                </c:pt>
                <c:pt idx="83">
                  <c:v>75.196413630804699</c:v>
                </c:pt>
                <c:pt idx="84">
                  <c:v>74.819301883775324</c:v>
                </c:pt>
                <c:pt idx="85">
                  <c:v>74.444519516163609</c:v>
                </c:pt>
                <c:pt idx="86">
                  <c:v>74.072050564127153</c:v>
                </c:pt>
                <c:pt idx="87">
                  <c:v>73.70187918215538</c:v>
                </c:pt>
                <c:pt idx="88">
                  <c:v>73.333989642131257</c:v>
                </c:pt>
                <c:pt idx="89">
                  <c:v>72.968366332400848</c:v>
                </c:pt>
                <c:pt idx="90">
                  <c:v>72.604993756850732</c:v>
                </c:pt>
                <c:pt idx="91">
                  <c:v>72.243856533993167</c:v>
                </c:pt>
                <c:pt idx="92">
                  <c:v>71.884939396059053</c:v>
                </c:pt>
                <c:pt idx="93">
                  <c:v>71.528227188098185</c:v>
                </c:pt>
                <c:pt idx="94">
                  <c:v>71.17370486708802</c:v>
                </c:pt>
                <c:pt idx="95">
                  <c:v>70.821357501048254</c:v>
                </c:pt>
                <c:pt idx="96">
                  <c:v>70.471170268164528</c:v>
                </c:pt>
                <c:pt idx="97">
                  <c:v>70.123128455918533</c:v>
                </c:pt>
                <c:pt idx="98">
                  <c:v>69.777217460225756</c:v>
                </c:pt>
                <c:pt idx="99">
                  <c:v>69.433422784580301</c:v>
                </c:pt>
                <c:pt idx="100">
                  <c:v>69.091730039207022</c:v>
                </c:pt>
                <c:pt idx="101">
                  <c:v>68.75212494022054</c:v>
                </c:pt>
                <c:pt idx="102">
                  <c:v>68.414593308791623</c:v>
                </c:pt>
                <c:pt idx="103">
                  <c:v>68.079121070320269</c:v>
                </c:pt>
                <c:pt idx="104">
                  <c:v>67.745694253615781</c:v>
                </c:pt>
                <c:pt idx="105">
                  <c:v>67.414298990083651</c:v>
                </c:pt>
                <c:pt idx="106">
                  <c:v>67.08492151291982</c:v>
                </c:pt>
                <c:pt idx="107">
                  <c:v>66.757548156310392</c:v>
                </c:pt>
                <c:pt idx="108">
                  <c:v>66.432165354639238</c:v>
                </c:pt>
                <c:pt idx="109">
                  <c:v>66.108759641701738</c:v>
                </c:pt>
                <c:pt idx="110">
                  <c:v>65.787317649925043</c:v>
                </c:pt>
                <c:pt idx="111">
                  <c:v>65.467826109594981</c:v>
                </c:pt>
                <c:pt idx="112">
                  <c:v>65.150271848089261</c:v>
                </c:pt>
                <c:pt idx="113">
                  <c:v>64.834641789117242</c:v>
                </c:pt>
                <c:pt idx="114">
                  <c:v>64.520922951965758</c:v>
                </c:pt>
                <c:pt idx="115">
                  <c:v>64.209102450751615</c:v>
                </c:pt>
                <c:pt idx="116">
                  <c:v>63.899167493679826</c:v>
                </c:pt>
                <c:pt idx="117">
                  <c:v>63.591105382308342</c:v>
                </c:pt>
                <c:pt idx="118">
                  <c:v>63.284903510819262</c:v>
                </c:pt>
                <c:pt idx="119">
                  <c:v>62.980549365294813</c:v>
                </c:pt>
                <c:pt idx="120">
                  <c:v>62.678030523000778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548-4C9B-94B1-70E655B6351B}"/>
            </c:ext>
          </c:extLst>
        </c:ser>
        <c:ser>
          <c:idx val="10"/>
          <c:order val="10"/>
          <c:tx>
            <c:strRef>
              <c:f>Valuacion!$AO$23</c:f>
              <c:strCache>
                <c:ptCount val="1"/>
                <c:pt idx="0">
                  <c:v>M 270603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Valuacion!$AO$24:$AO$144</c:f>
              <c:numCache>
                <c:formatCode>General</c:formatCode>
                <c:ptCount val="121"/>
                <c:pt idx="0">
                  <c:v>133.32385090250625</c:v>
                </c:pt>
                <c:pt idx="1">
                  <c:v>132.51535906372578</c:v>
                </c:pt>
                <c:pt idx="2">
                  <c:v>131.712931668046</c:v>
                </c:pt>
                <c:pt idx="3">
                  <c:v>130.91651858622677</c:v>
                </c:pt>
                <c:pt idx="4">
                  <c:v>130.12607013412202</c:v>
                </c:pt>
                <c:pt idx="5">
                  <c:v>129.34153706848048</c:v>
                </c:pt>
                <c:pt idx="6">
                  <c:v>128.56287058278792</c:v>
                </c:pt>
                <c:pt idx="7">
                  <c:v>127.79002230315132</c:v>
                </c:pt>
                <c:pt idx="8">
                  <c:v>127.02294428422346</c:v>
                </c:pt>
                <c:pt idx="9">
                  <c:v>126.26158900516839</c:v>
                </c:pt>
                <c:pt idx="10">
                  <c:v>125.50590936566698</c:v>
                </c:pt>
                <c:pt idx="11">
                  <c:v>124.75585868196205</c:v>
                </c:pt>
                <c:pt idx="12">
                  <c:v>124.01139068294252</c:v>
                </c:pt>
                <c:pt idx="13">
                  <c:v>123.27245950626813</c:v>
                </c:pt>
                <c:pt idx="14">
                  <c:v>122.53901969452933</c:v>
                </c:pt>
                <c:pt idx="15">
                  <c:v>121.81102619144832</c:v>
                </c:pt>
                <c:pt idx="16">
                  <c:v>121.08843433811651</c:v>
                </c:pt>
                <c:pt idx="17">
                  <c:v>120.37119986926911</c:v>
                </c:pt>
                <c:pt idx="18">
                  <c:v>119.65927890959711</c:v>
                </c:pt>
                <c:pt idx="19">
                  <c:v>118.95262797009522</c:v>
                </c:pt>
                <c:pt idx="20">
                  <c:v>118.25120394444653</c:v>
                </c:pt>
                <c:pt idx="21">
                  <c:v>117.55496410544238</c:v>
                </c:pt>
                <c:pt idx="22">
                  <c:v>116.86386610143791</c:v>
                </c:pt>
                <c:pt idx="23">
                  <c:v>116.17786795284219</c:v>
                </c:pt>
                <c:pt idx="24">
                  <c:v>115.49692804864472</c:v>
                </c:pt>
                <c:pt idx="25">
                  <c:v>114.82100514297285</c:v>
                </c:pt>
                <c:pt idx="26">
                  <c:v>114.15005835168637</c:v>
                </c:pt>
                <c:pt idx="27">
                  <c:v>113.48404714900411</c:v>
                </c:pt>
                <c:pt idx="28">
                  <c:v>112.82293136416422</c:v>
                </c:pt>
                <c:pt idx="29">
                  <c:v>112.16667117811707</c:v>
                </c:pt>
                <c:pt idx="30">
                  <c:v>111.51522712025081</c:v>
                </c:pt>
                <c:pt idx="31">
                  <c:v>110.86856006514921</c:v>
                </c:pt>
                <c:pt idx="32">
                  <c:v>110.22663122938138</c:v>
                </c:pt>
                <c:pt idx="33">
                  <c:v>109.58940216832281</c:v>
                </c:pt>
                <c:pt idx="34">
                  <c:v>108.9568347730079</c:v>
                </c:pt>
                <c:pt idx="35">
                  <c:v>108.32889126701298</c:v>
                </c:pt>
                <c:pt idx="36">
                  <c:v>107.70553420337123</c:v>
                </c:pt>
                <c:pt idx="37">
                  <c:v>107.08672646151537</c:v>
                </c:pt>
                <c:pt idx="38">
                  <c:v>106.47243124425259</c:v>
                </c:pt>
                <c:pt idx="39">
                  <c:v>105.86261207476824</c:v>
                </c:pt>
                <c:pt idx="40">
                  <c:v>105.2572327936588</c:v>
                </c:pt>
                <c:pt idx="41">
                  <c:v>104.656257555994</c:v>
                </c:pt>
                <c:pt idx="42">
                  <c:v>104.05965082840768</c:v>
                </c:pt>
                <c:pt idx="43">
                  <c:v>103.46737738621704</c:v>
                </c:pt>
                <c:pt idx="44">
                  <c:v>102.8794023105701</c:v>
                </c:pt>
                <c:pt idx="45">
                  <c:v>102.29569098562098</c:v>
                </c:pt>
                <c:pt idx="46">
                  <c:v>101.71620909573267</c:v>
                </c:pt>
                <c:pt idx="47">
                  <c:v>101.14092262270704</c:v>
                </c:pt>
                <c:pt idx="48">
                  <c:v>100.56979784304292</c:v>
                </c:pt>
                <c:pt idx="49">
                  <c:v>100.00280132521843</c:v>
                </c:pt>
                <c:pt idx="50">
                  <c:v>99.439899927002443</c:v>
                </c:pt>
                <c:pt idx="51">
                  <c:v>98.881060792790691</c:v>
                </c:pt>
                <c:pt idx="52">
                  <c:v>98.32625135096832</c:v>
                </c:pt>
                <c:pt idx="53">
                  <c:v>97.775439311297873</c:v>
                </c:pt>
                <c:pt idx="54">
                  <c:v>97.228592662332872</c:v>
                </c:pt>
                <c:pt idx="55">
                  <c:v>96.685679668856324</c:v>
                </c:pt>
                <c:pt idx="56">
                  <c:v>96.146668869344239</c:v>
                </c:pt>
                <c:pt idx="57">
                  <c:v>95.611529073453681</c:v>
                </c:pt>
                <c:pt idx="58">
                  <c:v>95.080229359535082</c:v>
                </c:pt>
                <c:pt idx="59">
                  <c:v>94.552739072169601</c:v>
                </c:pt>
                <c:pt idx="60">
                  <c:v>94.029027819728356</c:v>
                </c:pt>
                <c:pt idx="61">
                  <c:v>93.509065471957243</c:v>
                </c:pt>
                <c:pt idx="62">
                  <c:v>92.992822157584257</c:v>
                </c:pt>
                <c:pt idx="63">
                  <c:v>92.480268261950243</c:v>
                </c:pt>
                <c:pt idx="64">
                  <c:v>91.971374424662116</c:v>
                </c:pt>
                <c:pt idx="65">
                  <c:v>91.466111537269271</c:v>
                </c:pt>
                <c:pt idx="66">
                  <c:v>90.964450740962278</c:v>
                </c:pt>
                <c:pt idx="67">
                  <c:v>90.46636342429359</c:v>
                </c:pt>
                <c:pt idx="68">
                  <c:v>89.971821220920617</c:v>
                </c:pt>
                <c:pt idx="69">
                  <c:v>89.480796007370145</c:v>
                </c:pt>
                <c:pt idx="70">
                  <c:v>88.993259900824526</c:v>
                </c:pt>
                <c:pt idx="71">
                  <c:v>88.509185256929925</c:v>
                </c:pt>
                <c:pt idx="72">
                  <c:v>88.028544667623834</c:v>
                </c:pt>
                <c:pt idx="73">
                  <c:v>87.551310958985241</c:v>
                </c:pt>
                <c:pt idx="74">
                  <c:v>87.077457189104933</c:v>
                </c:pt>
                <c:pt idx="75">
                  <c:v>86.606956645975998</c:v>
                </c:pt>
                <c:pt idx="76">
                  <c:v>86.139782845404909</c:v>
                </c:pt>
                <c:pt idx="77">
                  <c:v>85.67590952894264</c:v>
                </c:pt>
                <c:pt idx="78">
                  <c:v>85.215310661835503</c:v>
                </c:pt>
                <c:pt idx="79">
                  <c:v>84.757960430995752</c:v>
                </c:pt>
                <c:pt idx="80">
                  <c:v>84.303833242991772</c:v>
                </c:pt>
                <c:pt idx="81">
                  <c:v>83.852903722057192</c:v>
                </c:pt>
                <c:pt idx="82">
                  <c:v>83.405146708119332</c:v>
                </c:pt>
                <c:pt idx="83">
                  <c:v>82.960537254847083</c:v>
                </c:pt>
                <c:pt idx="84">
                  <c:v>82.51905062771587</c:v>
                </c:pt>
                <c:pt idx="85">
                  <c:v>82.08066230209279</c:v>
                </c:pt>
                <c:pt idx="86">
                  <c:v>81.645347961339326</c:v>
                </c:pt>
                <c:pt idx="87">
                  <c:v>81.213083494932221</c:v>
                </c:pt>
                <c:pt idx="88">
                  <c:v>80.783844996602483</c:v>
                </c:pt>
                <c:pt idx="89">
                  <c:v>80.357608762491836</c:v>
                </c:pt>
                <c:pt idx="90">
                  <c:v>79.934351289327196</c:v>
                </c:pt>
                <c:pt idx="91">
                  <c:v>79.51404927261224</c:v>
                </c:pt>
                <c:pt idx="92">
                  <c:v>79.096679604836311</c:v>
                </c:pt>
                <c:pt idx="93">
                  <c:v>78.682219373700264</c:v>
                </c:pt>
                <c:pt idx="94">
                  <c:v>78.270645860360005</c:v>
                </c:pt>
                <c:pt idx="95">
                  <c:v>77.861936537685054</c:v>
                </c:pt>
                <c:pt idx="96">
                  <c:v>77.456069068535456</c:v>
                </c:pt>
                <c:pt idx="97">
                  <c:v>77.053021304054084</c:v>
                </c:pt>
                <c:pt idx="98">
                  <c:v>76.652771281975461</c:v>
                </c:pt>
                <c:pt idx="99">
                  <c:v>76.255297224950681</c:v>
                </c:pt>
                <c:pt idx="100">
                  <c:v>75.860577538888066</c:v>
                </c:pt>
                <c:pt idx="101">
                  <c:v>75.468590811309696</c:v>
                </c:pt>
                <c:pt idx="102">
                  <c:v>75.079315809723568</c:v>
                </c:pt>
                <c:pt idx="103">
                  <c:v>74.692731480011076</c:v>
                </c:pt>
                <c:pt idx="104">
                  <c:v>74.308816944829843</c:v>
                </c:pt>
                <c:pt idx="105">
                  <c:v>73.927551502031491</c:v>
                </c:pt>
                <c:pt idx="106">
                  <c:v>73.548914623095229</c:v>
                </c:pt>
                <c:pt idx="107">
                  <c:v>73.172885951574585</c:v>
                </c:pt>
                <c:pt idx="108">
                  <c:v>72.799445301560553</c:v>
                </c:pt>
                <c:pt idx="109">
                  <c:v>72.428572656158352</c:v>
                </c:pt>
                <c:pt idx="110">
                  <c:v>72.060248165978692</c:v>
                </c:pt>
                <c:pt idx="111">
                  <c:v>71.694452147643588</c:v>
                </c:pt>
                <c:pt idx="112">
                  <c:v>71.331165082305802</c:v>
                </c:pt>
                <c:pt idx="113">
                  <c:v>70.970367614182749</c:v>
                </c:pt>
                <c:pt idx="114">
                  <c:v>70.612040549103767</c:v>
                </c:pt>
                <c:pt idx="115">
                  <c:v>70.256164853071539</c:v>
                </c:pt>
                <c:pt idx="116">
                  <c:v>69.902721650836611</c:v>
                </c:pt>
                <c:pt idx="117">
                  <c:v>69.551692224485521</c:v>
                </c:pt>
                <c:pt idx="118">
                  <c:v>69.20305801204276</c:v>
                </c:pt>
                <c:pt idx="119">
                  <c:v>68.856800606084562</c:v>
                </c:pt>
                <c:pt idx="120">
                  <c:v>68.512901752367071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548-4C9B-94B1-70E655B6351B}"/>
            </c:ext>
          </c:extLst>
        </c:ser>
        <c:ser>
          <c:idx val="11"/>
          <c:order val="11"/>
          <c:tx>
            <c:strRef>
              <c:f>Valuacion!$AP$23</c:f>
              <c:strCache>
                <c:ptCount val="1"/>
                <c:pt idx="0">
                  <c:v>M 290531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Valuacion!$AP$24:$AP$144</c:f>
              <c:numCache>
                <c:formatCode>General</c:formatCode>
                <c:ptCount val="121"/>
                <c:pt idx="0">
                  <c:v>149.02185598625752</c:v>
                </c:pt>
                <c:pt idx="1">
                  <c:v>147.95788696882008</c:v>
                </c:pt>
                <c:pt idx="2">
                  <c:v>146.90355290409082</c:v>
                </c:pt>
                <c:pt idx="3">
                  <c:v>145.85875748859871</c:v>
                </c:pt>
                <c:pt idx="4">
                  <c:v>144.8234054483641</c:v>
                </c:pt>
                <c:pt idx="5">
                  <c:v>143.79740252727532</c:v>
                </c:pt>
                <c:pt idx="6">
                  <c:v>142.78065547560291</c:v>
                </c:pt>
                <c:pt idx="7">
                  <c:v>141.77307203864996</c:v>
                </c:pt>
                <c:pt idx="8">
                  <c:v>140.77456094553648</c:v>
                </c:pt>
                <c:pt idx="9">
                  <c:v>139.78503189811676</c:v>
                </c:pt>
                <c:pt idx="10">
                  <c:v>138.80439556002761</c:v>
                </c:pt>
                <c:pt idx="11">
                  <c:v>137.8325635458659</c:v>
                </c:pt>
                <c:pt idx="12">
                  <c:v>136.86944841049356</c:v>
                </c:pt>
                <c:pt idx="13">
                  <c:v>135.91496363847091</c:v>
                </c:pt>
                <c:pt idx="14">
                  <c:v>134.96902363361033</c:v>
                </c:pt>
                <c:pt idx="15">
                  <c:v>134.03154370865747</c:v>
                </c:pt>
                <c:pt idx="16">
                  <c:v>133.10244007509181</c:v>
                </c:pt>
                <c:pt idx="17">
                  <c:v>132.18162983304765</c:v>
                </c:pt>
                <c:pt idx="18">
                  <c:v>131.26903096135405</c:v>
                </c:pt>
                <c:pt idx="19">
                  <c:v>130.36456230769164</c:v>
                </c:pt>
                <c:pt idx="20">
                  <c:v>129.46814357886524</c:v>
                </c:pt>
                <c:pt idx="21">
                  <c:v>128.57969533119089</c:v>
                </c:pt>
                <c:pt idx="22">
                  <c:v>127.69913896099573</c:v>
                </c:pt>
                <c:pt idx="23">
                  <c:v>126.82639669522888</c:v>
                </c:pt>
                <c:pt idx="24">
                  <c:v>125.96139158218472</c:v>
                </c:pt>
                <c:pt idx="25">
                  <c:v>125.1040474823306</c:v>
                </c:pt>
                <c:pt idx="26">
                  <c:v>124.25428905924649</c:v>
                </c:pt>
                <c:pt idx="27">
                  <c:v>123.41204177066842</c:v>
                </c:pt>
                <c:pt idx="28">
                  <c:v>122.57723185963718</c:v>
                </c:pt>
                <c:pt idx="29">
                  <c:v>121.74978634575086</c:v>
                </c:pt>
                <c:pt idx="30">
                  <c:v>120.92963301651938</c:v>
                </c:pt>
                <c:pt idx="31">
                  <c:v>120.11670041882027</c:v>
                </c:pt>
                <c:pt idx="32">
                  <c:v>119.3109178504542</c:v>
                </c:pt>
                <c:pt idx="33">
                  <c:v>118.51221535179911</c:v>
                </c:pt>
                <c:pt idx="34">
                  <c:v>117.72052369756166</c:v>
                </c:pt>
                <c:pt idx="35">
                  <c:v>116.93577438862474</c:v>
                </c:pt>
                <c:pt idx="36">
                  <c:v>116.15789964399141</c:v>
                </c:pt>
                <c:pt idx="37">
                  <c:v>115.38683239281976</c:v>
                </c:pt>
                <c:pt idx="38">
                  <c:v>114.62250626655327</c:v>
                </c:pt>
                <c:pt idx="39">
                  <c:v>113.8648555911418</c:v>
                </c:pt>
                <c:pt idx="40">
                  <c:v>113.11381537935284</c:v>
                </c:pt>
                <c:pt idx="41">
                  <c:v>112.36932132317222</c:v>
                </c:pt>
                <c:pt idx="42">
                  <c:v>111.63130978629363</c:v>
                </c:pt>
                <c:pt idx="43">
                  <c:v>110.89971779669453</c:v>
                </c:pt>
                <c:pt idx="44">
                  <c:v>110.17448303929919</c:v>
                </c:pt>
                <c:pt idx="45">
                  <c:v>109.45554384872575</c:v>
                </c:pt>
                <c:pt idx="46">
                  <c:v>108.74283920211855</c:v>
                </c:pt>
                <c:pt idx="47">
                  <c:v>108.03630871206221</c:v>
                </c:pt>
                <c:pt idx="48">
                  <c:v>107.33589261957994</c:v>
                </c:pt>
                <c:pt idx="49">
                  <c:v>106.64153178720963</c:v>
                </c:pt>
                <c:pt idx="50">
                  <c:v>105.95316769216305</c:v>
                </c:pt>
                <c:pt idx="51">
                  <c:v>105.27074241956285</c:v>
                </c:pt>
                <c:pt idx="52">
                  <c:v>104.59419865575764</c:v>
                </c:pt>
                <c:pt idx="53">
                  <c:v>103.92347968171478</c:v>
                </c:pt>
                <c:pt idx="54">
                  <c:v>103.25852936648914</c:v>
                </c:pt>
                <c:pt idx="55">
                  <c:v>102.59929216076716</c:v>
                </c:pt>
                <c:pt idx="56">
                  <c:v>101.94571309048564</c:v>
                </c:pt>
                <c:pt idx="57">
                  <c:v>101.29773775052396</c:v>
                </c:pt>
                <c:pt idx="58">
                  <c:v>100.6553122984686</c:v>
                </c:pt>
                <c:pt idx="59">
                  <c:v>100.01838344845093</c:v>
                </c:pt>
                <c:pt idx="60">
                  <c:v>99.386898465053235</c:v>
                </c:pt>
                <c:pt idx="61">
                  <c:v>98.760805157287407</c:v>
                </c:pt>
                <c:pt idx="62">
                  <c:v>98.140051872641664</c:v>
                </c:pt>
                <c:pt idx="63">
                  <c:v>97.524587491195859</c:v>
                </c:pt>
                <c:pt idx="64">
                  <c:v>96.914361419804294</c:v>
                </c:pt>
                <c:pt idx="65">
                  <c:v>96.309323586345528</c:v>
                </c:pt>
                <c:pt idx="66">
                  <c:v>95.709424434037885</c:v>
                </c:pt>
                <c:pt idx="67">
                  <c:v>95.11461491582034</c:v>
                </c:pt>
                <c:pt idx="68">
                  <c:v>94.524846488797749</c:v>
                </c:pt>
                <c:pt idx="69">
                  <c:v>93.940071108749521</c:v>
                </c:pt>
                <c:pt idx="70">
                  <c:v>93.360241224701269</c:v>
                </c:pt>
                <c:pt idx="71">
                  <c:v>92.785309773559476</c:v>
                </c:pt>
                <c:pt idx="72">
                  <c:v>92.215230174805143</c:v>
                </c:pt>
                <c:pt idx="73">
                  <c:v>91.649956325250628</c:v>
                </c:pt>
                <c:pt idx="74">
                  <c:v>91.08944259385504</c:v>
                </c:pt>
                <c:pt idx="75">
                  <c:v>90.533643816599209</c:v>
                </c:pt>
                <c:pt idx="76">
                  <c:v>89.982515291418977</c:v>
                </c:pt>
                <c:pt idx="77">
                  <c:v>89.436012773196296</c:v>
                </c:pt>
                <c:pt idx="78">
                  <c:v>88.894092468807614</c:v>
                </c:pt>
                <c:pt idx="79">
                  <c:v>88.356711032228418</c:v>
                </c:pt>
                <c:pt idx="80">
                  <c:v>87.82382555969366</c:v>
                </c:pt>
                <c:pt idx="81">
                  <c:v>87.295393584913313</c:v>
                </c:pt>
                <c:pt idx="82">
                  <c:v>86.771373074341838</c:v>
                </c:pt>
                <c:pt idx="83">
                  <c:v>86.251722422503079</c:v>
                </c:pt>
                <c:pt idx="84">
                  <c:v>85.736400447365384</c:v>
                </c:pt>
                <c:pt idx="85">
                  <c:v>85.22536638577202</c:v>
                </c:pt>
                <c:pt idx="86">
                  <c:v>84.718579888922108</c:v>
                </c:pt>
                <c:pt idx="87">
                  <c:v>84.216001017903068</c:v>
                </c:pt>
                <c:pt idx="88">
                  <c:v>83.717590239273676</c:v>
                </c:pt>
                <c:pt idx="89">
                  <c:v>83.223308420697293</c:v>
                </c:pt>
                <c:pt idx="90">
                  <c:v>82.733116826624439</c:v>
                </c:pt>
                <c:pt idx="91">
                  <c:v>82.246977114024389</c:v>
                </c:pt>
                <c:pt idx="92">
                  <c:v>81.764851328164795</c:v>
                </c:pt>
                <c:pt idx="93">
                  <c:v>81.286701898439134</c:v>
                </c:pt>
                <c:pt idx="94">
                  <c:v>80.812491634242178</c:v>
                </c:pt>
                <c:pt idx="95">
                  <c:v>80.342183720890048</c:v>
                </c:pt>
                <c:pt idx="96">
                  <c:v>79.875741715588248</c:v>
                </c:pt>
                <c:pt idx="97">
                  <c:v>79.413129543444484</c:v>
                </c:pt>
                <c:pt idx="98">
                  <c:v>78.954311493526262</c:v>
                </c:pt>
                <c:pt idx="99">
                  <c:v>78.499252214963306</c:v>
                </c:pt>
                <c:pt idx="100">
                  <c:v>78.047916713093628</c:v>
                </c:pt>
                <c:pt idx="101">
                  <c:v>77.600270345653058</c:v>
                </c:pt>
                <c:pt idx="102">
                  <c:v>77.156278819007667</c:v>
                </c:pt>
                <c:pt idx="103">
                  <c:v>76.715908184428656</c:v>
                </c:pt>
                <c:pt idx="104">
                  <c:v>76.27912483440906</c:v>
                </c:pt>
                <c:pt idx="105">
                  <c:v>75.845895499021509</c:v>
                </c:pt>
                <c:pt idx="106">
                  <c:v>75.416187242318074</c:v>
                </c:pt>
                <c:pt idx="107">
                  <c:v>74.989967458768547</c:v>
                </c:pt>
                <c:pt idx="108">
                  <c:v>74.56720386974041</c:v>
                </c:pt>
                <c:pt idx="109">
                  <c:v>74.147864520017706</c:v>
                </c:pt>
                <c:pt idx="110">
                  <c:v>73.731917774358649</c:v>
                </c:pt>
                <c:pt idx="111">
                  <c:v>73.319332314092094</c:v>
                </c:pt>
                <c:pt idx="112">
                  <c:v>72.910077133752125</c:v>
                </c:pt>
                <c:pt idx="113">
                  <c:v>72.504121537750109</c:v>
                </c:pt>
                <c:pt idx="114">
                  <c:v>72.101435137084067</c:v>
                </c:pt>
                <c:pt idx="115">
                  <c:v>71.701987846084833</c:v>
                </c:pt>
                <c:pt idx="116">
                  <c:v>71.305749879198672</c:v>
                </c:pt>
                <c:pt idx="117">
                  <c:v>70.912691747805283</c:v>
                </c:pt>
                <c:pt idx="118">
                  <c:v>70.522784257072658</c:v>
                </c:pt>
                <c:pt idx="119">
                  <c:v>70.135998502844927</c:v>
                </c:pt>
                <c:pt idx="120">
                  <c:v>69.752305868566864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548-4C9B-94B1-70E655B6351B}"/>
            </c:ext>
          </c:extLst>
        </c:ser>
        <c:ser>
          <c:idx val="12"/>
          <c:order val="12"/>
          <c:tx>
            <c:strRef>
              <c:f>Valuacion!$AQ$23</c:f>
              <c:strCache>
                <c:ptCount val="1"/>
                <c:pt idx="0">
                  <c:v>M 310529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Valuacion!$AQ$24:$AQ$144</c:f>
              <c:numCache>
                <c:formatCode>General</c:formatCode>
                <c:ptCount val="121"/>
                <c:pt idx="0">
                  <c:v>149.37286544175481</c:v>
                </c:pt>
                <c:pt idx="1">
                  <c:v>148.12072825932154</c:v>
                </c:pt>
                <c:pt idx="2">
                  <c:v>146.88197965046373</c:v>
                </c:pt>
                <c:pt idx="3">
                  <c:v>145.65646196786707</c:v>
                </c:pt>
                <c:pt idx="4">
                  <c:v>144.44401954041027</c:v>
                </c:pt>
                <c:pt idx="5">
                  <c:v>143.24449864713637</c:v>
                </c:pt>
                <c:pt idx="6">
                  <c:v>142.0577474915824</c:v>
                </c:pt>
                <c:pt idx="7">
                  <c:v>140.88361617646115</c:v>
                </c:pt>
                <c:pt idx="8">
                  <c:v>139.72195667869107</c:v>
                </c:pt>
                <c:pt idx="9">
                  <c:v>138.57262282476864</c:v>
                </c:pt>
                <c:pt idx="10">
                  <c:v>137.43547026647872</c:v>
                </c:pt>
                <c:pt idx="11">
                  <c:v>136.3103564569378</c:v>
                </c:pt>
                <c:pt idx="12">
                  <c:v>135.19714062696482</c:v>
                </c:pt>
                <c:pt idx="13">
                  <c:v>134.09568376177853</c:v>
                </c:pt>
                <c:pt idx="14">
                  <c:v>133.00584857800857</c:v>
                </c:pt>
                <c:pt idx="15">
                  <c:v>131.92749950102566</c:v>
                </c:pt>
                <c:pt idx="16">
                  <c:v>130.86050264258006</c:v>
                </c:pt>
                <c:pt idx="17">
                  <c:v>129.80472577874508</c:v>
                </c:pt>
                <c:pt idx="18">
                  <c:v>128.76003832816264</c:v>
                </c:pt>
                <c:pt idx="19">
                  <c:v>127.72631133058528</c:v>
                </c:pt>
                <c:pt idx="20">
                  <c:v>126.70341742571117</c:v>
                </c:pt>
                <c:pt idx="21">
                  <c:v>125.69123083230747</c:v>
                </c:pt>
                <c:pt idx="22">
                  <c:v>124.68962732761821</c:v>
                </c:pt>
                <c:pt idx="23">
                  <c:v>123.69848422705235</c:v>
                </c:pt>
                <c:pt idx="24">
                  <c:v>122.71768036415028</c:v>
                </c:pt>
                <c:pt idx="25">
                  <c:v>121.74709607081863</c:v>
                </c:pt>
                <c:pt idx="26">
                  <c:v>120.78661315783808</c:v>
                </c:pt>
                <c:pt idx="27">
                  <c:v>119.83611489563398</c:v>
                </c:pt>
                <c:pt idx="28">
                  <c:v>118.89548599530846</c:v>
                </c:pt>
                <c:pt idx="29">
                  <c:v>117.96461258993014</c:v>
                </c:pt>
                <c:pt idx="30">
                  <c:v>117.04338221607748</c:v>
                </c:pt>
                <c:pt idx="31">
                  <c:v>116.1316837956326</c:v>
                </c:pt>
                <c:pt idx="32">
                  <c:v>115.22940761782164</c:v>
                </c:pt>
                <c:pt idx="33">
                  <c:v>114.33644532149856</c:v>
                </c:pt>
                <c:pt idx="34">
                  <c:v>113.45268987766846</c:v>
                </c:pt>
                <c:pt idx="35">
                  <c:v>112.57803557224737</c:v>
                </c:pt>
                <c:pt idx="36">
                  <c:v>111.71237798905662</c:v>
                </c:pt>
                <c:pt idx="37">
                  <c:v>110.8556139930436</c:v>
                </c:pt>
                <c:pt idx="38">
                  <c:v>110.00764171373267</c:v>
                </c:pt>
                <c:pt idx="39">
                  <c:v>109.16836052889782</c:v>
                </c:pt>
                <c:pt idx="40">
                  <c:v>108.33767104845572</c:v>
                </c:pt>
                <c:pt idx="41">
                  <c:v>107.5154750985763</c:v>
                </c:pt>
                <c:pt idx="42">
                  <c:v>106.70167570600707</c:v>
                </c:pt>
                <c:pt idx="43">
                  <c:v>105.8961770826089</c:v>
                </c:pt>
                <c:pt idx="44">
                  <c:v>105.09888461009999</c:v>
                </c:pt>
                <c:pt idx="45">
                  <c:v>104.3097048250047</c:v>
                </c:pt>
                <c:pt idx="46">
                  <c:v>103.52854540380545</c:v>
                </c:pt>
                <c:pt idx="47">
                  <c:v>102.75531514829306</c:v>
                </c:pt>
                <c:pt idx="48">
                  <c:v>101.98992397111626</c:v>
                </c:pt>
                <c:pt idx="49">
                  <c:v>101.23228288152133</c:v>
                </c:pt>
                <c:pt idx="50">
                  <c:v>100.48230397128673</c:v>
                </c:pt>
                <c:pt idx="51">
                  <c:v>99.73990040084459</c:v>
                </c:pt>
                <c:pt idx="52">
                  <c:v>99.004986385588424</c:v>
                </c:pt>
                <c:pt idx="53">
                  <c:v>98.27747718236445</c:v>
                </c:pt>
                <c:pt idx="54">
                  <c:v>97.557289076143661</c:v>
                </c:pt>
                <c:pt idx="55">
                  <c:v>96.844339366872305</c:v>
                </c:pt>
                <c:pt idx="56">
                  <c:v>96.138546356497983</c:v>
                </c:pt>
                <c:pt idx="57">
                  <c:v>95.43982933616951</c:v>
                </c:pt>
                <c:pt idx="58">
                  <c:v>94.748108573607226</c:v>
                </c:pt>
                <c:pt idx="59">
                  <c:v>94.063305300643492</c:v>
                </c:pt>
                <c:pt idx="60">
                  <c:v>93.38534170092646</c:v>
                </c:pt>
                <c:pt idx="61">
                  <c:v>92.714140897790685</c:v>
                </c:pt>
                <c:pt idx="62">
                  <c:v>92.049626942288228</c:v>
                </c:pt>
                <c:pt idx="63">
                  <c:v>91.391724801379212</c:v>
                </c:pt>
                <c:pt idx="64">
                  <c:v>90.740360346279715</c:v>
                </c:pt>
                <c:pt idx="65">
                  <c:v>90.095460340964678</c:v>
                </c:pt>
                <c:pt idx="66">
                  <c:v>89.456952430823819</c:v>
                </c:pt>
                <c:pt idx="67">
                  <c:v>88.824765131468254</c:v>
                </c:pt>
                <c:pt idx="68">
                  <c:v>88.198827817685839</c:v>
                </c:pt>
                <c:pt idx="69">
                  <c:v>87.579070712543171</c:v>
                </c:pt>
                <c:pt idx="70">
                  <c:v>86.965424876631857</c:v>
                </c:pt>
                <c:pt idx="71">
                  <c:v>86.357822197458972</c:v>
                </c:pt>
                <c:pt idx="72">
                  <c:v>85.756195378975178</c:v>
                </c:pt>
                <c:pt idx="73">
                  <c:v>85.160477931244429</c:v>
                </c:pt>
                <c:pt idx="74">
                  <c:v>84.570604160249175</c:v>
                </c:pt>
                <c:pt idx="75">
                  <c:v>83.986509157830625</c:v>
                </c:pt>
                <c:pt idx="76">
                  <c:v>83.408128791762081</c:v>
                </c:pt>
                <c:pt idx="77">
                  <c:v>82.835399695953498</c:v>
                </c:pt>
                <c:pt idx="78">
                  <c:v>82.268259260785555</c:v>
                </c:pt>
                <c:pt idx="79">
                  <c:v>81.706645623571305</c:v>
                </c:pt>
                <c:pt idx="80">
                  <c:v>81.150497659143497</c:v>
                </c:pt>
                <c:pt idx="81">
                  <c:v>80.599754970566551</c:v>
                </c:pt>
                <c:pt idx="82">
                  <c:v>80.054357879970098</c:v>
                </c:pt>
                <c:pt idx="83">
                  <c:v>79.514247419505026</c:v>
                </c:pt>
                <c:pt idx="84">
                  <c:v>78.979365322415916</c:v>
                </c:pt>
                <c:pt idx="85">
                  <c:v>78.449654014233559</c:v>
                </c:pt>
                <c:pt idx="86">
                  <c:v>77.925056604081846</c:v>
                </c:pt>
                <c:pt idx="87">
                  <c:v>77.405516876099597</c:v>
                </c:pt>
                <c:pt idx="88">
                  <c:v>76.890979280974619</c:v>
                </c:pt>
                <c:pt idx="89">
                  <c:v>76.381388927589342</c:v>
                </c:pt>
                <c:pt idx="90">
                  <c:v>75.876691574775947</c:v>
                </c:pt>
                <c:pt idx="91">
                  <c:v>75.376833623179508</c:v>
                </c:pt>
                <c:pt idx="92">
                  <c:v>74.881762107228056</c:v>
                </c:pt>
                <c:pt idx="93">
                  <c:v>74.39142468720739</c:v>
                </c:pt>
                <c:pt idx="94">
                  <c:v>73.905769641441168</c:v>
                </c:pt>
                <c:pt idx="95">
                  <c:v>73.424745858570475</c:v>
                </c:pt>
                <c:pt idx="96">
                  <c:v>72.948302829937347</c:v>
                </c:pt>
                <c:pt idx="97">
                  <c:v>72.476390642066207</c:v>
                </c:pt>
                <c:pt idx="98">
                  <c:v>72.008959969244088</c:v>
                </c:pt>
                <c:pt idx="99">
                  <c:v>71.545962066197504</c:v>
                </c:pt>
                <c:pt idx="100">
                  <c:v>71.087348760865112</c:v>
                </c:pt>
                <c:pt idx="101">
                  <c:v>70.633072447264539</c:v>
                </c:pt>
                <c:pt idx="102">
                  <c:v>70.183086078452334</c:v>
                </c:pt>
                <c:pt idx="103">
                  <c:v>69.737343159575403</c:v>
                </c:pt>
                <c:pt idx="104">
                  <c:v>69.29579774101326</c:v>
                </c:pt>
                <c:pt idx="105">
                  <c:v>68.85840441160903</c:v>
                </c:pt>
                <c:pt idx="106">
                  <c:v>68.42511829198979</c:v>
                </c:pt>
                <c:pt idx="107">
                  <c:v>67.995895027971486</c:v>
                </c:pt>
                <c:pt idx="108">
                  <c:v>67.570690784051791</c:v>
                </c:pt>
                <c:pt idx="109">
                  <c:v>67.149462236986338</c:v>
                </c:pt>
                <c:pt idx="110">
                  <c:v>66.732166569448566</c:v>
                </c:pt>
                <c:pt idx="111">
                  <c:v>66.31876146377175</c:v>
                </c:pt>
                <c:pt idx="112">
                  <c:v>65.909205095772307</c:v>
                </c:pt>
                <c:pt idx="113">
                  <c:v>65.50345612865307</c:v>
                </c:pt>
                <c:pt idx="114">
                  <c:v>65.101473706985445</c:v>
                </c:pt>
                <c:pt idx="115">
                  <c:v>64.703217450769614</c:v>
                </c:pt>
                <c:pt idx="116">
                  <c:v>64.308647449571481</c:v>
                </c:pt>
                <c:pt idx="117">
                  <c:v>63.917724256735291</c:v>
                </c:pt>
                <c:pt idx="118">
                  <c:v>63.530408883671825</c:v>
                </c:pt>
                <c:pt idx="119">
                  <c:v>63.146662794218784</c:v>
                </c:pt>
                <c:pt idx="120">
                  <c:v>62.766447899075587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548-4C9B-94B1-70E655B6351B}"/>
            </c:ext>
          </c:extLst>
        </c:ser>
        <c:ser>
          <c:idx val="13"/>
          <c:order val="13"/>
          <c:tx>
            <c:strRef>
              <c:f>Valuacion!$AR$23</c:f>
              <c:strCache>
                <c:ptCount val="1"/>
                <c:pt idx="0">
                  <c:v>M 341123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Valuacion!$AR$24:$AR$144</c:f>
              <c:numCache>
                <c:formatCode>General</c:formatCode>
                <c:ptCount val="121"/>
                <c:pt idx="0">
                  <c:v>160.50808073780908</c:v>
                </c:pt>
                <c:pt idx="1">
                  <c:v>158.87420109085789</c:v>
                </c:pt>
                <c:pt idx="2">
                  <c:v>157.26207486323858</c:v>
                </c:pt>
                <c:pt idx="3">
                  <c:v>155.67138162786043</c:v>
                </c:pt>
                <c:pt idx="4">
                  <c:v>154.10180597335932</c:v>
                </c:pt>
                <c:pt idx="5">
                  <c:v>152.55303742194857</c:v>
                </c:pt>
                <c:pt idx="6">
                  <c:v>151.02477034866763</c:v>
                </c:pt>
                <c:pt idx="7">
                  <c:v>149.5167039020024</c:v>
                </c:pt>
                <c:pt idx="8">
                  <c:v>148.02854192585554</c:v>
                </c:pt>
                <c:pt idx="9">
                  <c:v>146.55999288284016</c:v>
                </c:pt>
                <c:pt idx="10">
                  <c:v>145.11076977887598</c:v>
                </c:pt>
                <c:pt idx="11">
                  <c:v>143.68059008906408</c:v>
                </c:pt>
                <c:pt idx="12">
                  <c:v>142.26917568481696</c:v>
                </c:pt>
                <c:pt idx="13">
                  <c:v>140.87625276222656</c:v>
                </c:pt>
                <c:pt idx="14">
                  <c:v>139.50155177163847</c:v>
                </c:pt>
                <c:pt idx="15">
                  <c:v>138.14480734842334</c:v>
                </c:pt>
                <c:pt idx="16">
                  <c:v>136.80575824491689</c:v>
                </c:pt>
                <c:pt idx="17">
                  <c:v>135.48414726350927</c:v>
                </c:pt>
                <c:pt idx="18">
                  <c:v>134.17972119086551</c:v>
                </c:pt>
                <c:pt idx="19">
                  <c:v>132.89223073325587</c:v>
                </c:pt>
                <c:pt idx="20">
                  <c:v>131.62143045297674</c:v>
                </c:pt>
                <c:pt idx="21">
                  <c:v>130.36707870584399</c:v>
                </c:pt>
                <c:pt idx="22">
                  <c:v>129.12893757973899</c:v>
                </c:pt>
                <c:pt idx="23">
                  <c:v>127.90677283418904</c:v>
                </c:pt>
                <c:pt idx="24">
                  <c:v>126.7003538409673</c:v>
                </c:pt>
                <c:pt idx="25">
                  <c:v>125.50945352568641</c:v>
                </c:pt>
                <c:pt idx="26">
                  <c:v>124.3338483103791</c:v>
                </c:pt>
                <c:pt idx="27">
                  <c:v>123.17331805704066</c:v>
                </c:pt>
                <c:pt idx="28">
                  <c:v>122.0276460121199</c:v>
                </c:pt>
                <c:pt idx="29">
                  <c:v>120.89661875194145</c:v>
                </c:pt>
                <c:pt idx="30">
                  <c:v>119.78002612904314</c:v>
                </c:pt>
                <c:pt idx="31">
                  <c:v>118.67766121941298</c:v>
                </c:pt>
                <c:pt idx="32">
                  <c:v>117.58932027060943</c:v>
                </c:pt>
                <c:pt idx="33">
                  <c:v>116.51480265075043</c:v>
                </c:pt>
                <c:pt idx="34">
                  <c:v>115.45391079835571</c:v>
                </c:pt>
                <c:pt idx="35">
                  <c:v>114.40645017302703</c:v>
                </c:pt>
                <c:pt idx="36">
                  <c:v>113.37222920695507</c:v>
                </c:pt>
                <c:pt idx="37">
                  <c:v>112.35105925723127</c:v>
                </c:pt>
                <c:pt idx="38">
                  <c:v>111.34275455896031</c:v>
                </c:pt>
                <c:pt idx="39">
                  <c:v>110.34713217915221</c:v>
                </c:pt>
                <c:pt idx="40">
                  <c:v>109.36401197138352</c:v>
                </c:pt>
                <c:pt idx="41">
                  <c:v>108.39321653121385</c:v>
                </c:pt>
                <c:pt idx="42">
                  <c:v>107.43457115234452</c:v>
                </c:pt>
                <c:pt idx="43">
                  <c:v>106.48790378350691</c:v>
                </c:pt>
                <c:pt idx="44">
                  <c:v>105.55304498606776</c:v>
                </c:pt>
                <c:pt idx="45">
                  <c:v>104.62982789233838</c:v>
                </c:pt>
                <c:pt idx="46">
                  <c:v>103.71808816457761</c:v>
                </c:pt>
                <c:pt idx="47">
                  <c:v>102.81766395467349</c:v>
                </c:pt>
                <c:pt idx="48">
                  <c:v>101.92839586449674</c:v>
                </c:pt>
                <c:pt idx="49">
                  <c:v>101.05012690690728</c:v>
                </c:pt>
                <c:pt idx="50">
                  <c:v>100.18270246741071</c:v>
                </c:pt>
                <c:pt idx="51">
                  <c:v>99.325970266448024</c:v>
                </c:pt>
                <c:pt idx="52">
                  <c:v>98.479780322309495</c:v>
                </c:pt>
                <c:pt idx="53">
                  <c:v>97.643984914662326</c:v>
                </c:pt>
                <c:pt idx="54">
                  <c:v>96.818438548680845</c:v>
                </c:pt>
                <c:pt idx="55">
                  <c:v>96.002997919769555</c:v>
                </c:pt>
                <c:pt idx="56">
                  <c:v>95.197521878868301</c:v>
                </c:pt>
                <c:pt idx="57">
                  <c:v>94.401871398330172</c:v>
                </c:pt>
                <c:pt idx="58">
                  <c:v>93.615909538361649</c:v>
                </c:pt>
                <c:pt idx="59">
                  <c:v>92.839501414017491</c:v>
                </c:pt>
                <c:pt idx="60">
                  <c:v>92.072514162735914</c:v>
                </c:pt>
                <c:pt idx="61">
                  <c:v>91.314816912411231</c:v>
                </c:pt>
                <c:pt idx="62">
                  <c:v>90.566280749990639</c:v>
                </c:pt>
                <c:pt idx="63">
                  <c:v>89.826778690587062</c:v>
                </c:pt>
                <c:pt idx="64">
                  <c:v>89.096185647099617</c:v>
                </c:pt>
                <c:pt idx="65">
                  <c:v>88.374378400333171</c:v>
                </c:pt>
                <c:pt idx="66">
                  <c:v>87.661235569607939</c:v>
                </c:pt>
                <c:pt idx="67">
                  <c:v>86.956637583851347</c:v>
                </c:pt>
                <c:pt idx="68">
                  <c:v>86.260466653163576</c:v>
                </c:pt>
                <c:pt idx="69">
                  <c:v>85.572606740849039</c:v>
                </c:pt>
                <c:pt idx="70">
                  <c:v>84.892943535905161</c:v>
                </c:pt>
                <c:pt idx="71">
                  <c:v>84.221364425963102</c:v>
                </c:pt>
                <c:pt idx="72">
                  <c:v>83.557758470667707</c:v>
                </c:pt>
                <c:pt idx="73">
                  <c:v>82.902016375495535</c:v>
                </c:pt>
                <c:pt idx="74">
                  <c:v>82.254030465999037</c:v>
                </c:pt>
                <c:pt idx="75">
                  <c:v>81.613694662471246</c:v>
                </c:pt>
                <c:pt idx="76">
                  <c:v>80.980904455023818</c:v>
                </c:pt>
                <c:pt idx="77">
                  <c:v>80.355556879071401</c:v>
                </c:pt>
                <c:pt idx="78">
                  <c:v>79.737550491215302</c:v>
                </c:pt>
                <c:pt idx="79">
                  <c:v>79.126785345519892</c:v>
                </c:pt>
                <c:pt idx="80">
                  <c:v>78.523162970174781</c:v>
                </c:pt>
                <c:pt idx="81">
                  <c:v>77.926586344537085</c:v>
                </c:pt>
                <c:pt idx="82">
                  <c:v>77.336959876545848</c:v>
                </c:pt>
                <c:pt idx="83">
                  <c:v>76.754189380505096</c:v>
                </c:pt>
                <c:pt idx="84">
                  <c:v>76.178182055224624</c:v>
                </c:pt>
                <c:pt idx="85">
                  <c:v>75.608846462518343</c:v>
                </c:pt>
                <c:pt idx="86">
                  <c:v>75.04609250604932</c:v>
                </c:pt>
                <c:pt idx="87">
                  <c:v>74.489831410518576</c:v>
                </c:pt>
                <c:pt idx="88">
                  <c:v>73.939975701190221</c:v>
                </c:pt>
                <c:pt idx="89">
                  <c:v>73.396439183748342</c:v>
                </c:pt>
                <c:pt idx="90">
                  <c:v>72.859136924479472</c:v>
                </c:pt>
                <c:pt idx="91">
                  <c:v>72.327985230775326</c:v>
                </c:pt>
                <c:pt idx="92">
                  <c:v>71.802901631950718</c:v>
                </c:pt>
                <c:pt idx="93">
                  <c:v>71.283804860370495</c:v>
                </c:pt>
                <c:pt idx="94">
                  <c:v>70.770614832882572</c:v>
                </c:pt>
                <c:pt idx="95">
                  <c:v>70.26325263254752</c:v>
                </c:pt>
                <c:pt idx="96">
                  <c:v>69.761640490665386</c:v>
                </c:pt>
                <c:pt idx="97">
                  <c:v>69.265701769090199</c:v>
                </c:pt>
                <c:pt idx="98">
                  <c:v>68.77536094282992</c:v>
                </c:pt>
                <c:pt idx="99">
                  <c:v>68.290543582925693</c:v>
                </c:pt>
                <c:pt idx="100">
                  <c:v>67.811176339606661</c:v>
                </c:pt>
                <c:pt idx="101">
                  <c:v>67.337186925715287</c:v>
                </c:pt>
                <c:pt idx="102">
                  <c:v>66.868504100398511</c:v>
                </c:pt>
                <c:pt idx="103">
                  <c:v>66.405057653061036</c:v>
                </c:pt>
                <c:pt idx="104">
                  <c:v>65.946778387575449</c:v>
                </c:pt>
                <c:pt idx="105">
                  <c:v>65.493598106745253</c:v>
                </c:pt>
                <c:pt idx="106">
                  <c:v>65.045449597017992</c:v>
                </c:pt>
                <c:pt idx="107">
                  <c:v>64.602266613440662</c:v>
                </c:pt>
                <c:pt idx="108">
                  <c:v>64.163983864857855</c:v>
                </c:pt>
                <c:pt idx="109">
                  <c:v>63.730536999345674</c:v>
                </c:pt>
                <c:pt idx="110">
                  <c:v>63.301862589878226</c:v>
                </c:pt>
                <c:pt idx="111">
                  <c:v>62.877898120223151</c:v>
                </c:pt>
                <c:pt idx="112">
                  <c:v>62.458581971062046</c:v>
                </c:pt>
                <c:pt idx="113">
                  <c:v>62.043853406332445</c:v>
                </c:pt>
                <c:pt idx="114">
                  <c:v>61.63365255978691</c:v>
                </c:pt>
                <c:pt idx="115">
                  <c:v>61.227920421766726</c:v>
                </c:pt>
                <c:pt idx="116">
                  <c:v>60.826598826185744</c:v>
                </c:pt>
                <c:pt idx="117">
                  <c:v>60.429630437721137</c:v>
                </c:pt>
                <c:pt idx="118">
                  <c:v>60.036958739208664</c:v>
                </c:pt>
                <c:pt idx="119">
                  <c:v>59.648528019236402</c:v>
                </c:pt>
                <c:pt idx="120">
                  <c:v>59.264283359937004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548-4C9B-94B1-70E655B6351B}"/>
            </c:ext>
          </c:extLst>
        </c:ser>
        <c:ser>
          <c:idx val="14"/>
          <c:order val="14"/>
          <c:tx>
            <c:strRef>
              <c:f>Valuacion!$AS$23</c:f>
              <c:strCache>
                <c:ptCount val="1"/>
                <c:pt idx="0">
                  <c:v>M 361120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Valuacion!$AS$24:$AS$144</c:f>
              <c:numCache>
                <c:formatCode>General</c:formatCode>
                <c:ptCount val="121"/>
                <c:pt idx="0">
                  <c:v>197.36220708343097</c:v>
                </c:pt>
                <c:pt idx="1">
                  <c:v>195.26854645819361</c:v>
                </c:pt>
                <c:pt idx="2">
                  <c:v>193.20495666969944</c:v>
                </c:pt>
                <c:pt idx="3">
                  <c:v>191.17095350203493</c:v>
                </c:pt>
                <c:pt idx="4">
                  <c:v>189.16606106994442</c:v>
                </c:pt>
                <c:pt idx="5">
                  <c:v>187.18981166857876</c:v>
                </c:pt>
                <c:pt idx="6">
                  <c:v>185.24174562605884</c:v>
                </c:pt>
                <c:pt idx="7">
                  <c:v>183.32141115879904</c:v>
                </c:pt>
                <c:pt idx="8">
                  <c:v>181.42836422953857</c:v>
                </c:pt>
                <c:pt idx="9">
                  <c:v>179.56216840802603</c:v>
                </c:pt>
                <c:pt idx="10">
                  <c:v>177.72239473430858</c:v>
                </c:pt>
                <c:pt idx="11">
                  <c:v>175.90862158457318</c:v>
                </c:pt>
                <c:pt idx="12">
                  <c:v>174.12043453949153</c:v>
                </c:pt>
                <c:pt idx="13">
                  <c:v>172.35742625502368</c:v>
                </c:pt>
                <c:pt idx="14">
                  <c:v>170.61919633562232</c:v>
                </c:pt>
                <c:pt idx="15">
                  <c:v>168.90535120980644</c:v>
                </c:pt>
                <c:pt idx="16">
                  <c:v>167.21550400804756</c:v>
                </c:pt>
                <c:pt idx="17">
                  <c:v>165.54927444292804</c:v>
                </c:pt>
                <c:pt idx="18">
                  <c:v>163.90628869152749</c:v>
                </c:pt>
                <c:pt idx="19">
                  <c:v>162.2861792799944</c:v>
                </c:pt>
                <c:pt idx="20">
                  <c:v>160.68858497026091</c:v>
                </c:pt>
                <c:pt idx="21">
                  <c:v>159.11315064885946</c:v>
                </c:pt>
                <c:pt idx="22">
                  <c:v>157.55952721780122</c:v>
                </c:pt>
                <c:pt idx="23">
                  <c:v>156.02737148747613</c:v>
                </c:pt>
                <c:pt idx="24">
                  <c:v>154.51634607153935</c:v>
                </c:pt>
                <c:pt idx="25">
                  <c:v>153.02611928373668</c:v>
                </c:pt>
                <c:pt idx="26">
                  <c:v>151.55636503664471</c:v>
                </c:pt>
                <c:pt idx="27">
                  <c:v>150.1067627422797</c:v>
                </c:pt>
                <c:pt idx="28">
                  <c:v>148.67699721454204</c:v>
                </c:pt>
                <c:pt idx="29">
                  <c:v>147.26675857346279</c:v>
                </c:pt>
                <c:pt idx="30">
                  <c:v>145.87574215121558</c:v>
                </c:pt>
                <c:pt idx="31">
                  <c:v>144.50364839986167</c:v>
                </c:pt>
                <c:pt idx="32">
                  <c:v>143.15018280079465</c:v>
                </c:pt>
                <c:pt idx="33">
                  <c:v>141.81505577585256</c:v>
                </c:pt>
                <c:pt idx="34">
                  <c:v>140.49798260006486</c:v>
                </c:pt>
                <c:pt idx="35">
                  <c:v>139.19868331600398</c:v>
                </c:pt>
                <c:pt idx="36">
                  <c:v>137.91688264971339</c:v>
                </c:pt>
                <c:pt idx="37">
                  <c:v>136.65230992817303</c:v>
                </c:pt>
                <c:pt idx="38">
                  <c:v>135.40469899828636</c:v>
                </c:pt>
                <c:pt idx="39">
                  <c:v>134.17378814734917</c:v>
                </c:pt>
                <c:pt idx="40">
                  <c:v>132.95932002497744</c:v>
                </c:pt>
                <c:pt idx="41">
                  <c:v>131.76104156646454</c:v>
                </c:pt>
                <c:pt idx="42">
                  <c:v>130.57870391754136</c:v>
                </c:pt>
                <c:pt idx="43">
                  <c:v>129.41206236051329</c:v>
                </c:pt>
                <c:pt idx="44">
                  <c:v>128.26087624174622</c:v>
                </c:pt>
                <c:pt idx="45">
                  <c:v>127.12490890047857</c:v>
                </c:pt>
                <c:pt idx="46">
                  <c:v>126.00392759893167</c:v>
                </c:pt>
                <c:pt idx="47">
                  <c:v>124.8977034536957</c:v>
                </c:pt>
                <c:pt idx="48">
                  <c:v>123.80601136836808</c:v>
                </c:pt>
                <c:pt idx="49">
                  <c:v>122.72862996741497</c:v>
                </c:pt>
                <c:pt idx="50">
                  <c:v>121.66534153124185</c:v>
                </c:pt>
                <c:pt idx="51">
                  <c:v>120.61593193244234</c:v>
                </c:pt>
                <c:pt idx="52">
                  <c:v>119.5801905732076</c:v>
                </c:pt>
                <c:pt idx="53">
                  <c:v>118.5579103238726</c:v>
                </c:pt>
                <c:pt idx="54">
                  <c:v>117.54888746257858</c:v>
                </c:pt>
                <c:pt idx="55">
                  <c:v>116.55292161603023</c:v>
                </c:pt>
                <c:pt idx="56">
                  <c:v>115.56981570132741</c:v>
                </c:pt>
                <c:pt idx="57">
                  <c:v>114.5993758688511</c:v>
                </c:pt>
                <c:pt idx="58">
                  <c:v>113.64141144618324</c:v>
                </c:pt>
                <c:pt idx="59">
                  <c:v>112.69573488304364</c:v>
                </c:pt>
                <c:pt idx="60">
                  <c:v>111.76216169721881</c:v>
                </c:pt>
                <c:pt idx="61">
                  <c:v>110.8405104214721</c:v>
                </c:pt>
                <c:pt idx="62">
                  <c:v>109.93060255141059</c:v>
                </c:pt>
                <c:pt idx="63">
                  <c:v>109.03226249429414</c:v>
                </c:pt>
                <c:pt idx="64">
                  <c:v>108.14531751876673</c:v>
                </c:pt>
                <c:pt idx="65">
                  <c:v>107.26959770549514</c:v>
                </c:pt>
                <c:pt idx="66">
                  <c:v>106.4049358986958</c:v>
                </c:pt>
                <c:pt idx="67">
                  <c:v>105.55116765853528</c:v>
                </c:pt>
                <c:pt idx="68">
                  <c:v>104.70813121438621</c:v>
                </c:pt>
                <c:pt idx="69">
                  <c:v>103.87566741892412</c:v>
                </c:pt>
                <c:pt idx="70">
                  <c:v>103.05361970304865</c:v>
                </c:pt>
                <c:pt idx="71">
                  <c:v>102.24183403161524</c:v>
                </c:pt>
                <c:pt idx="72">
                  <c:v>101.44015885995856</c:v>
                </c:pt>
                <c:pt idx="73">
                  <c:v>100.64844509119801</c:v>
                </c:pt>
                <c:pt idx="74">
                  <c:v>99.866546034307035</c:v>
                </c:pt>
                <c:pt idx="75">
                  <c:v>99.094317362933509</c:v>
                </c:pt>
                <c:pt idx="76">
                  <c:v>98.33161707495664</c:v>
                </c:pt>
                <c:pt idx="77">
                  <c:v>97.578305452767452</c:v>
                </c:pt>
                <c:pt idx="78">
                  <c:v>96.834245024258664</c:v>
                </c:pt>
                <c:pt idx="79">
                  <c:v>96.099300524511577</c:v>
                </c:pt>
                <c:pt idx="80">
                  <c:v>95.37333885816615</c:v>
                </c:pt>
                <c:pt idx="81">
                  <c:v>94.656229062462558</c:v>
                </c:pt>
                <c:pt idx="82">
                  <c:v>93.947842270940683</c:v>
                </c:pt>
                <c:pt idx="83">
                  <c:v>93.248051677787998</c:v>
                </c:pt>
                <c:pt idx="84">
                  <c:v>92.556732502818491</c:v>
                </c:pt>
                <c:pt idx="85">
                  <c:v>91.873761957077505</c:v>
                </c:pt>
                <c:pt idx="86">
                  <c:v>91.199019209056644</c:v>
                </c:pt>
                <c:pt idx="87">
                  <c:v>90.532385351508523</c:v>
                </c:pt>
                <c:pt idx="88">
                  <c:v>89.873743368850626</c:v>
                </c:pt>
                <c:pt idx="89">
                  <c:v>89.222978105147646</c:v>
                </c:pt>
                <c:pt idx="90">
                  <c:v>88.579976232660613</c:v>
                </c:pt>
                <c:pt idx="91">
                  <c:v>87.94462622095341</c:v>
                </c:pt>
                <c:pt idx="92">
                  <c:v>87.316818306546125</c:v>
                </c:pt>
                <c:pt idx="93">
                  <c:v>86.696444463104527</c:v>
                </c:pt>
                <c:pt idx="94">
                  <c:v>86.083398372158143</c:v>
                </c:pt>
                <c:pt idx="95">
                  <c:v>85.477575394332362</c:v>
                </c:pt>
                <c:pt idx="96">
                  <c:v>84.878872541091539</c:v>
                </c:pt>
                <c:pt idx="97">
                  <c:v>84.287188446978448</c:v>
                </c:pt>
                <c:pt idx="98">
                  <c:v>83.702423342343863</c:v>
                </c:pt>
                <c:pt idx="99">
                  <c:v>83.124479026556045</c:v>
                </c:pt>
                <c:pt idx="100">
                  <c:v>82.55325884168208</c:v>
                </c:pt>
                <c:pt idx="101">
                  <c:v>81.988667646631711</c:v>
                </c:pt>
                <c:pt idx="102">
                  <c:v>81.430611791755979</c:v>
                </c:pt>
                <c:pt idx="103">
                  <c:v>80.878999093891807</c:v>
                </c:pt>
                <c:pt idx="104">
                  <c:v>80.333738811844626</c:v>
                </c:pt>
                <c:pt idx="105">
                  <c:v>79.794741622300705</c:v>
                </c:pt>
                <c:pt idx="106">
                  <c:v>79.261919596162869</c:v>
                </c:pt>
                <c:pt idx="107">
                  <c:v>78.73518617529858</c:v>
                </c:pt>
                <c:pt idx="108">
                  <c:v>78.214456149696559</c:v>
                </c:pt>
                <c:pt idx="109">
                  <c:v>77.699645635022719</c:v>
                </c:pt>
                <c:pt idx="110">
                  <c:v>77.190672050567969</c:v>
                </c:pt>
                <c:pt idx="111">
                  <c:v>76.687454097581266</c:v>
                </c:pt>
                <c:pt idx="112">
                  <c:v>76.189911737980893</c:v>
                </c:pt>
                <c:pt idx="113">
                  <c:v>75.697966173436939</c:v>
                </c:pt>
                <c:pt idx="114">
                  <c:v>75.211539824818317</c:v>
                </c:pt>
                <c:pt idx="115">
                  <c:v>74.730556311997816</c:v>
                </c:pt>
                <c:pt idx="116">
                  <c:v>74.254940434008461</c:v>
                </c:pt>
                <c:pt idx="117">
                  <c:v>73.784618149544798</c:v>
                </c:pt>
                <c:pt idx="118">
                  <c:v>73.319516557804093</c:v>
                </c:pt>
                <c:pt idx="119">
                  <c:v>72.859563879658182</c:v>
                </c:pt>
                <c:pt idx="120">
                  <c:v>72.404689439153984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548-4C9B-94B1-70E655B6351B}"/>
            </c:ext>
          </c:extLst>
        </c:ser>
        <c:ser>
          <c:idx val="15"/>
          <c:order val="15"/>
          <c:tx>
            <c:strRef>
              <c:f>Valuacion!$AT$23</c:f>
              <c:strCache>
                <c:ptCount val="1"/>
                <c:pt idx="0">
                  <c:v>M 381118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Valuacion!$AT$24:$AT$144</c:f>
              <c:numCache>
                <c:formatCode>General</c:formatCode>
                <c:ptCount val="121"/>
                <c:pt idx="0">
                  <c:v>183.08045993851078</c:v>
                </c:pt>
                <c:pt idx="1">
                  <c:v>180.91901973474663</c:v>
                </c:pt>
                <c:pt idx="2">
                  <c:v>178.79210351956621</c:v>
                </c:pt>
                <c:pt idx="3">
                  <c:v>176.6990943972275</c:v>
                </c:pt>
                <c:pt idx="4">
                  <c:v>174.63938721881104</c:v>
                </c:pt>
                <c:pt idx="5">
                  <c:v>172.61238834833665</c:v>
                </c:pt>
                <c:pt idx="6">
                  <c:v>170.61751543370534</c:v>
                </c:pt>
                <c:pt idx="7">
                  <c:v>168.65419718236333</c:v>
                </c:pt>
                <c:pt idx="8">
                  <c:v>166.72187314158811</c:v>
                </c:pt>
                <c:pt idx="9">
                  <c:v>164.81999348329808</c:v>
                </c:pt>
                <c:pt idx="10">
                  <c:v>162.94801879329006</c:v>
                </c:pt>
                <c:pt idx="11">
                  <c:v>161.10541986481041</c:v>
                </c:pt>
                <c:pt idx="12">
                  <c:v>159.29167749636741</c:v>
                </c:pt>
                <c:pt idx="13">
                  <c:v>157.50628229369923</c:v>
                </c:pt>
                <c:pt idx="14">
                  <c:v>155.74873447579836</c:v>
                </c:pt>
                <c:pt idx="15">
                  <c:v>154.01854368492201</c:v>
                </c:pt>
                <c:pt idx="16">
                  <c:v>152.31522880049218</c:v>
                </c:pt>
                <c:pt idx="17">
                  <c:v>150.63831775680833</c:v>
                </c:pt>
                <c:pt idx="18">
                  <c:v>148.98734736449117</c:v>
                </c:pt>
                <c:pt idx="19">
                  <c:v>147.3618631355784</c:v>
                </c:pt>
                <c:pt idx="20">
                  <c:v>145.76141911219591</c:v>
                </c:pt>
                <c:pt idx="21">
                  <c:v>144.18557769872888</c:v>
                </c:pt>
                <c:pt idx="22">
                  <c:v>142.63390949741895</c:v>
                </c:pt>
                <c:pt idx="23">
                  <c:v>141.10599314731405</c:v>
                </c:pt>
                <c:pt idx="24">
                  <c:v>139.60141516650592</c:v>
                </c:pt>
                <c:pt idx="25">
                  <c:v>138.11976979757418</c:v>
                </c:pt>
                <c:pt idx="26">
                  <c:v>136.66065885618445</c:v>
                </c:pt>
                <c:pt idx="27">
                  <c:v>135.22369158276319</c:v>
                </c:pt>
                <c:pt idx="28">
                  <c:v>133.8084844971894</c:v>
                </c:pt>
                <c:pt idx="29">
                  <c:v>132.41466125643879</c:v>
                </c:pt>
                <c:pt idx="30">
                  <c:v>131.04185251511842</c:v>
                </c:pt>
                <c:pt idx="31">
                  <c:v>129.68969578883184</c:v>
                </c:pt>
                <c:pt idx="32">
                  <c:v>128.35783532031434</c:v>
                </c:pt>
                <c:pt idx="33">
                  <c:v>127.04592194828177</c:v>
                </c:pt>
                <c:pt idx="34">
                  <c:v>125.75361297893467</c:v>
                </c:pt>
                <c:pt idx="35">
                  <c:v>124.48057206006277</c:v>
                </c:pt>
                <c:pt idx="36">
                  <c:v>123.22646905769827</c:v>
                </c:pt>
                <c:pt idx="37">
                  <c:v>121.99097993525648</c:v>
                </c:pt>
                <c:pt idx="38">
                  <c:v>120.77378663512306</c:v>
                </c:pt>
                <c:pt idx="39">
                  <c:v>119.57457696262858</c:v>
                </c:pt>
                <c:pt idx="40">
                  <c:v>118.39304447236361</c:v>
                </c:pt>
                <c:pt idx="41">
                  <c:v>117.22888835678535</c:v>
                </c:pt>
                <c:pt idx="42">
                  <c:v>116.08181333706841</c:v>
                </c:pt>
                <c:pt idx="43">
                  <c:v>114.95152955615193</c:v>
                </c:pt>
                <c:pt idx="44">
                  <c:v>113.83775247393882</c:v>
                </c:pt>
                <c:pt idx="45">
                  <c:v>112.74020276460116</c:v>
                </c:pt>
                <c:pt idx="46">
                  <c:v>111.65860621594884</c:v>
                </c:pt>
                <c:pt idx="47">
                  <c:v>110.59269363081759</c:v>
                </c:pt>
                <c:pt idx="48">
                  <c:v>109.54220073043787</c:v>
                </c:pt>
                <c:pt idx="49">
                  <c:v>108.50686805973602</c:v>
                </c:pt>
                <c:pt idx="50">
                  <c:v>107.48644089453725</c:v>
                </c:pt>
                <c:pt idx="51">
                  <c:v>106.48066915062422</c:v>
                </c:pt>
                <c:pt idx="52">
                  <c:v>105.48930729461503</c:v>
                </c:pt>
                <c:pt idx="53">
                  <c:v>104.51211425662378</c:v>
                </c:pt>
                <c:pt idx="54">
                  <c:v>103.54885334466479</c:v>
                </c:pt>
                <c:pt idx="55">
                  <c:v>102.59929216076716</c:v>
                </c:pt>
                <c:pt idx="56">
                  <c:v>101.66320251876159</c:v>
                </c:pt>
                <c:pt idx="57">
                  <c:v>100.74036036370725</c:v>
                </c:pt>
                <c:pt idx="58">
                  <c:v>99.830545692923025</c:v>
                </c:pt>
                <c:pt idx="59">
                  <c:v>98.93354247859331</c:v>
                </c:pt>
                <c:pt idx="60">
                  <c:v>98.049138591909326</c:v>
                </c:pt>
                <c:pt idx="61">
                  <c:v>97.177125728722956</c:v>
                </c:pt>
                <c:pt idx="62">
                  <c:v>96.317299336675589</c:v>
                </c:pt>
                <c:pt idx="63">
                  <c:v>95.469458543773968</c:v>
                </c:pt>
                <c:pt idx="64">
                  <c:v>94.633406088383651</c:v>
                </c:pt>
                <c:pt idx="65">
                  <c:v>93.808948250609987</c:v>
                </c:pt>
                <c:pt idx="66">
                  <c:v>92.995894785038743</c:v>
                </c:pt>
                <c:pt idx="67">
                  <c:v>92.194058854808802</c:v>
                </c:pt>
                <c:pt idx="68">
                  <c:v>91.403256966988536</c:v>
                </c:pt>
                <c:pt idx="69">
                  <c:v>90.623308909230687</c:v>
                </c:pt>
                <c:pt idx="70">
                  <c:v>89.854037687677618</c:v>
                </c:pt>
                <c:pt idx="71">
                  <c:v>89.095269466095019</c:v>
                </c:pt>
                <c:pt idx="72">
                  <c:v>88.346833506202557</c:v>
                </c:pt>
                <c:pt idx="73">
                  <c:v>87.608562109184504</c:v>
                </c:pt>
                <c:pt idx="74">
                  <c:v>86.880290558351064</c:v>
                </c:pt>
                <c:pt idx="75">
                  <c:v>86.161857062929059</c:v>
                </c:pt>
                <c:pt idx="76">
                  <c:v>85.453102702957977</c:v>
                </c:pt>
                <c:pt idx="77">
                  <c:v>84.753871375269995</c:v>
                </c:pt>
                <c:pt idx="78">
                  <c:v>84.064009740530778</c:v>
                </c:pt>
                <c:pt idx="79">
                  <c:v>83.383367171320373</c:v>
                </c:pt>
                <c:pt idx="80">
                  <c:v>82.711795701232333</c:v>
                </c:pt>
                <c:pt idx="81">
                  <c:v>82.04914997497076</c:v>
                </c:pt>
                <c:pt idx="82">
                  <c:v>81.395287199425056</c:v>
                </c:pt>
                <c:pt idx="83">
                  <c:v>80.750067095703216</c:v>
                </c:pt>
                <c:pt idx="84">
                  <c:v>80.113351852101133</c:v>
                </c:pt>
                <c:pt idx="85">
                  <c:v>79.485006077993802</c:v>
                </c:pt>
                <c:pt idx="86">
                  <c:v>78.864896758625989</c:v>
                </c:pt>
                <c:pt idx="87">
                  <c:v>78.252893210785402</c:v>
                </c:pt>
                <c:pt idx="88">
                  <c:v>77.648867039340928</c:v>
                </c:pt>
                <c:pt idx="89">
                  <c:v>77.052692094627332</c:v>
                </c:pt>
                <c:pt idx="90">
                  <c:v>76.464244430660827</c:v>
                </c:pt>
                <c:pt idx="91">
                  <c:v>75.883402264167216</c:v>
                </c:pt>
                <c:pt idx="92">
                  <c:v>75.310045934407199</c:v>
                </c:pt>
                <c:pt idx="93">
                  <c:v>74.744057863782274</c:v>
                </c:pt>
                <c:pt idx="94">
                  <c:v>74.185322519206878</c:v>
                </c:pt>
                <c:pt idx="95">
                  <c:v>73.633726374227734</c:v>
                </c:pt>
                <c:pt idx="96">
                  <c:v>73.089157871880118</c:v>
                </c:pt>
                <c:pt idx="97">
                  <c:v>72.551507388262849</c:v>
                </c:pt>
                <c:pt idx="98">
                  <c:v>72.020667196818948</c:v>
                </c:pt>
                <c:pt idx="99">
                  <c:v>71.49653143330714</c:v>
                </c:pt>
                <c:pt idx="100">
                  <c:v>70.978996061451141</c:v>
                </c:pt>
                <c:pt idx="101">
                  <c:v>70.467958839251949</c:v>
                </c:pt>
                <c:pt idx="102">
                  <c:v>69.963319285951286</c:v>
                </c:pt>
                <c:pt idx="103">
                  <c:v>69.464978649632059</c:v>
                </c:pt>
                <c:pt idx="104">
                  <c:v>68.972839875443398</c:v>
                </c:pt>
                <c:pt idx="105">
                  <c:v>68.486807574437705</c:v>
                </c:pt>
                <c:pt idx="106">
                  <c:v>68.006787993008615</c:v>
                </c:pt>
                <c:pt idx="107">
                  <c:v>67.532688982914792</c:v>
                </c:pt>
                <c:pt idx="108">
                  <c:v>67.064419971881875</c:v>
                </c:pt>
                <c:pt idx="109">
                  <c:v>66.601891934768219</c:v>
                </c:pt>
                <c:pt idx="110">
                  <c:v>66.145017365284033</c:v>
                </c:pt>
                <c:pt idx="111">
                  <c:v>65.693710248253026</c:v>
                </c:pt>
                <c:pt idx="112">
                  <c:v>65.247886032405603</c:v>
                </c:pt>
                <c:pt idx="113">
                  <c:v>64.807461603693127</c:v>
                </c:pt>
                <c:pt idx="114">
                  <c:v>64.37235525911251</c:v>
                </c:pt>
                <c:pt idx="115">
                  <c:v>63.942486681031774</c:v>
                </c:pt>
                <c:pt idx="116">
                  <c:v>63.517776912005672</c:v>
                </c:pt>
                <c:pt idx="117">
                  <c:v>63.098148330072306</c:v>
                </c:pt>
                <c:pt idx="118">
                  <c:v>62.683524624521567</c:v>
                </c:pt>
                <c:pt idx="119">
                  <c:v>62.273830772124121</c:v>
                </c:pt>
                <c:pt idx="120">
                  <c:v>61.868993013814489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9548-4C9B-94B1-70E655B6351B}"/>
            </c:ext>
          </c:extLst>
        </c:ser>
        <c:ser>
          <c:idx val="16"/>
          <c:order val="16"/>
          <c:tx>
            <c:strRef>
              <c:f>Valuacion!$AU$23</c:f>
              <c:strCache>
                <c:ptCount val="1"/>
                <c:pt idx="0">
                  <c:v>M 421113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Valuacion!$AU$24:$AU$144</c:f>
              <c:numCache>
                <c:formatCode>General</c:formatCode>
                <c:ptCount val="121"/>
                <c:pt idx="0">
                  <c:v>181.95620438449285</c:v>
                </c:pt>
                <c:pt idx="1">
                  <c:v>179.47147937041521</c:v>
                </c:pt>
                <c:pt idx="2">
                  <c:v>177.03340543643554</c:v>
                </c:pt>
                <c:pt idx="3">
                  <c:v>174.64099806024493</c:v>
                </c:pt>
                <c:pt idx="4">
                  <c:v>172.29329486971645</c:v>
                </c:pt>
                <c:pt idx="5">
                  <c:v>169.98935512255775</c:v>
                </c:pt>
                <c:pt idx="6">
                  <c:v>167.72825919860082</c:v>
                </c:pt>
                <c:pt idx="7">
                  <c:v>165.50910810441394</c:v>
                </c:pt>
                <c:pt idx="8">
                  <c:v>163.33102298992864</c:v>
                </c:pt>
                <c:pt idx="9">
                  <c:v>161.19314467678103</c:v>
                </c:pt>
                <c:pt idx="10">
                  <c:v>159.09463319807605</c:v>
                </c:pt>
                <c:pt idx="11">
                  <c:v>157.03466734929088</c:v>
                </c:pt>
                <c:pt idx="12">
                  <c:v>155.01244425003722</c:v>
                </c:pt>
                <c:pt idx="13">
                  <c:v>153.02717891642044</c:v>
                </c:pt>
                <c:pt idx="14">
                  <c:v>151.07810384371604</c:v>
                </c:pt>
                <c:pt idx="15">
                  <c:v>149.16446859912679</c:v>
                </c:pt>
                <c:pt idx="16">
                  <c:v>147.28553942435607</c:v>
                </c:pt>
                <c:pt idx="17">
                  <c:v>145.44059884775947</c:v>
                </c:pt>
                <c:pt idx="18">
                  <c:v>143.62894530583574</c:v>
                </c:pt>
                <c:pt idx="19">
                  <c:v>141.84989277382638</c:v>
                </c:pt>
                <c:pt idx="20">
                  <c:v>140.10277040519787</c:v>
                </c:pt>
                <c:pt idx="21">
                  <c:v>138.38692217978655</c:v>
                </c:pt>
                <c:pt idx="22">
                  <c:v>136.70170656039213</c:v>
                </c:pt>
                <c:pt idx="23">
                  <c:v>135.04649615761022</c:v>
                </c:pt>
                <c:pt idx="24">
                  <c:v>133.4206774027048</c:v>
                </c:pt>
                <c:pt idx="25">
                  <c:v>131.82365022831135</c:v>
                </c:pt>
                <c:pt idx="26">
                  <c:v>130.25482775679109</c:v>
                </c:pt>
                <c:pt idx="27">
                  <c:v>128.71363599603851</c:v>
                </c:pt>
                <c:pt idx="28">
                  <c:v>127.19951354256106</c:v>
                </c:pt>
                <c:pt idx="29">
                  <c:v>125.7119112916528</c:v>
                </c:pt>
                <c:pt idx="30">
                  <c:v>124.2502921544862</c:v>
                </c:pt>
                <c:pt idx="31">
                  <c:v>122.81413078195305</c:v>
                </c:pt>
                <c:pt idx="32">
                  <c:v>121.4029132950876</c:v>
                </c:pt>
                <c:pt idx="33">
                  <c:v>120.01613702191116</c:v>
                </c:pt>
                <c:pt idx="34">
                  <c:v>118.65331024054036</c:v>
                </c:pt>
                <c:pt idx="35">
                  <c:v>117.31395192840411</c:v>
                </c:pt>
                <c:pt idx="36">
                  <c:v>115.99759151742458</c:v>
                </c:pt>
                <c:pt idx="37">
                  <c:v>114.70376865500555</c:v>
                </c:pt>
                <c:pt idx="38">
                  <c:v>113.4320329706992</c:v>
                </c:pt>
                <c:pt idx="39">
                  <c:v>112.18194384840298</c:v>
                </c:pt>
                <c:pt idx="40">
                  <c:v>110.95307020395458</c:v>
                </c:pt>
                <c:pt idx="41">
                  <c:v>109.74499026799363</c:v>
                </c:pt>
                <c:pt idx="42">
                  <c:v>108.55729137396023</c:v>
                </c:pt>
                <c:pt idx="43">
                  <c:v>107.38956975110611</c:v>
                </c:pt>
                <c:pt idx="44">
                  <c:v>106.24143032239553</c:v>
                </c:pt>
                <c:pt idx="45">
                  <c:v>105.11248650717692</c:v>
                </c:pt>
                <c:pt idx="46">
                  <c:v>104.0023600285098</c:v>
                </c:pt>
                <c:pt idx="47">
                  <c:v>102.91068072503194</c:v>
                </c:pt>
                <c:pt idx="48">
                  <c:v>101.8370863672601</c:v>
                </c:pt>
                <c:pt idx="49">
                  <c:v>100.78122247821003</c:v>
                </c:pt>
                <c:pt idx="50">
                  <c:v>99.742742158238656</c:v>
                </c:pt>
                <c:pt idx="51">
                  <c:v>98.721305914000652</c:v>
                </c:pt>
                <c:pt idx="52">
                  <c:v>97.716581491421152</c:v>
                </c:pt>
                <c:pt idx="53">
                  <c:v>96.72824371258811</c:v>
                </c:pt>
                <c:pt idx="54">
                  <c:v>95.7559743164677</c:v>
                </c:pt>
                <c:pt idx="55">
                  <c:v>94.799461803352216</c:v>
                </c:pt>
                <c:pt idx="56">
                  <c:v>93.858401282948336</c:v>
                </c:pt>
                <c:pt idx="57">
                  <c:v>92.932494326019096</c:v>
                </c:pt>
                <c:pt idx="58">
                  <c:v>92.021448819492861</c:v>
                </c:pt>
                <c:pt idx="59">
                  <c:v>91.124978824958006</c:v>
                </c:pt>
                <c:pt idx="60">
                  <c:v>90.242804440455643</c:v>
                </c:pt>
                <c:pt idx="61">
                  <c:v>89.374651665498874</c:v>
                </c:pt>
                <c:pt idx="62">
                  <c:v>88.520252269235414</c:v>
                </c:pt>
                <c:pt idx="63">
                  <c:v>87.679343661679411</c:v>
                </c:pt>
                <c:pt idx="64">
                  <c:v>86.851668767938691</c:v>
                </c:pt>
                <c:pt idx="65">
                  <c:v>86.036975905365892</c:v>
                </c:pt>
                <c:pt idx="66">
                  <c:v>85.235018663562542</c:v>
                </c:pt>
                <c:pt idx="67">
                  <c:v>84.445555787167763</c:v>
                </c:pt>
                <c:pt idx="68">
                  <c:v>83.668351061365229</c:v>
                </c:pt>
                <c:pt idx="69">
                  <c:v>82.903173200042744</c:v>
                </c:pt>
                <c:pt idx="70">
                  <c:v>82.149795736540881</c:v>
                </c:pt>
                <c:pt idx="71">
                  <c:v>81.407996916930415</c:v>
                </c:pt>
                <c:pt idx="72">
                  <c:v>80.677559595753593</c:v>
                </c:pt>
                <c:pt idx="73">
                  <c:v>79.958271134176343</c:v>
                </c:pt>
                <c:pt idx="74">
                  <c:v>79.249923300489229</c:v>
                </c:pt>
                <c:pt idx="75">
                  <c:v>78.552312172903328</c:v>
                </c:pt>
                <c:pt idx="76">
                  <c:v>77.865238044585055</c:v>
                </c:pt>
                <c:pt idx="77">
                  <c:v>77.188505330878044</c:v>
                </c:pt>
                <c:pt idx="78">
                  <c:v>76.521922478658254</c:v>
                </c:pt>
                <c:pt idx="79">
                  <c:v>75.865301877773049</c:v>
                </c:pt>
                <c:pt idx="80">
                  <c:v>75.218459774513477</c:v>
                </c:pt>
                <c:pt idx="81">
                  <c:v>74.581216187072755</c:v>
                </c:pt>
                <c:pt idx="82">
                  <c:v>73.953394822941831</c:v>
                </c:pt>
                <c:pt idx="83">
                  <c:v>73.334822998199428</c:v>
                </c:pt>
                <c:pt idx="84">
                  <c:v>72.725331558645991</c:v>
                </c:pt>
                <c:pt idx="85">
                  <c:v>72.124754802744746</c:v>
                </c:pt>
                <c:pt idx="86">
                  <c:v>71.532930406321512</c:v>
                </c:pt>
                <c:pt idx="87">
                  <c:v>70.949699348984709</c:v>
                </c:pt>
                <c:pt idx="88">
                  <c:v>70.374905842223313</c:v>
                </c:pt>
                <c:pt idx="89">
                  <c:v>69.808397259144243</c:v>
                </c:pt>
                <c:pt idx="90">
                  <c:v>69.250024065809583</c:v>
                </c:pt>
                <c:pt idx="91">
                  <c:v>68.699639754136186</c:v>
                </c:pt>
                <c:pt idx="92">
                  <c:v>68.157100776321272</c:v>
                </c:pt>
                <c:pt idx="93">
                  <c:v>67.622266480756863</c:v>
                </c:pt>
                <c:pt idx="94">
                  <c:v>67.094999049400599</c:v>
                </c:pt>
                <c:pt idx="95">
                  <c:v>66.575163436563727</c:v>
                </c:pt>
                <c:pt idx="96">
                  <c:v>66.062627309089265</c:v>
                </c:pt>
                <c:pt idx="97">
                  <c:v>65.55726098788243</c:v>
                </c:pt>
                <c:pt idx="98">
                  <c:v>65.058937390764726</c:v>
                </c:pt>
                <c:pt idx="99">
                  <c:v>64.567531976618739</c:v>
                </c:pt>
                <c:pt idx="100">
                  <c:v>64.082922690794845</c:v>
                </c:pt>
                <c:pt idx="101">
                  <c:v>63.604989911749136</c:v>
                </c:pt>
                <c:pt idx="102">
                  <c:v>63.133616398884314</c:v>
                </c:pt>
                <c:pt idx="103">
                  <c:v>62.668687241565536</c:v>
                </c:pt>
                <c:pt idx="104">
                  <c:v>62.210089809283197</c:v>
                </c:pt>
                <c:pt idx="105">
                  <c:v>61.757713702935987</c:v>
                </c:pt>
                <c:pt idx="106">
                  <c:v>61.311450707209652</c:v>
                </c:pt>
                <c:pt idx="107">
                  <c:v>60.871194744021956</c:v>
                </c:pt>
                <c:pt idx="108">
                  <c:v>60.436841827013843</c:v>
                </c:pt>
                <c:pt idx="109">
                  <c:v>60.008290017059224</c:v>
                </c:pt>
                <c:pt idx="110">
                  <c:v>59.585439378770552</c:v>
                </c:pt>
                <c:pt idx="111">
                  <c:v>59.168191937977205</c:v>
                </c:pt>
                <c:pt idx="112">
                  <c:v>58.756451640153863</c:v>
                </c:pt>
                <c:pt idx="113">
                  <c:v>58.350124309777136</c:v>
                </c:pt>
                <c:pt idx="114">
                  <c:v>57.949117610588203</c:v>
                </c:pt>
                <c:pt idx="115">
                  <c:v>57.553341006741327</c:v>
                </c:pt>
                <c:pt idx="116">
                  <c:v>57.162705724817243</c:v>
                </c:pt>
                <c:pt idx="117">
                  <c:v>56.777124716681023</c:v>
                </c:pt>
                <c:pt idx="118">
                  <c:v>56.396512623166501</c:v>
                </c:pt>
                <c:pt idx="119">
                  <c:v>56.020785738565181</c:v>
                </c:pt>
                <c:pt idx="120">
                  <c:v>55.649861975904351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548-4C9B-94B1-70E655B6351B}"/>
            </c:ext>
          </c:extLst>
        </c:ser>
        <c:ser>
          <c:idx val="17"/>
          <c:order val="17"/>
          <c:tx>
            <c:strRef>
              <c:f>Valuacion!$AV$23</c:f>
              <c:strCache>
                <c:ptCount val="1"/>
                <c:pt idx="0">
                  <c:v>M 471107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Valuacion!$AD$24:$AD$144</c:f>
              <c:numCache>
                <c:formatCode>General</c:formatCode>
                <c:ptCount val="121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3.6000000000000004E-2</c:v>
                </c:pt>
                <c:pt idx="7">
                  <c:v>3.7000000000000005E-2</c:v>
                </c:pt>
                <c:pt idx="8">
                  <c:v>3.8000000000000006E-2</c:v>
                </c:pt>
                <c:pt idx="9">
                  <c:v>3.9000000000000007E-2</c:v>
                </c:pt>
                <c:pt idx="10">
                  <c:v>4.0000000000000008E-2</c:v>
                </c:pt>
                <c:pt idx="11">
                  <c:v>4.1000000000000009E-2</c:v>
                </c:pt>
                <c:pt idx="12">
                  <c:v>4.200000000000001E-2</c:v>
                </c:pt>
                <c:pt idx="13">
                  <c:v>4.300000000000001E-2</c:v>
                </c:pt>
                <c:pt idx="14">
                  <c:v>4.4000000000000011E-2</c:v>
                </c:pt>
                <c:pt idx="15">
                  <c:v>4.5000000000000012E-2</c:v>
                </c:pt>
                <c:pt idx="16">
                  <c:v>4.6000000000000013E-2</c:v>
                </c:pt>
                <c:pt idx="17">
                  <c:v>4.7000000000000014E-2</c:v>
                </c:pt>
                <c:pt idx="18">
                  <c:v>4.8000000000000015E-2</c:v>
                </c:pt>
                <c:pt idx="19">
                  <c:v>4.9000000000000016E-2</c:v>
                </c:pt>
                <c:pt idx="20">
                  <c:v>5.0000000000000017E-2</c:v>
                </c:pt>
                <c:pt idx="21">
                  <c:v>5.1000000000000018E-2</c:v>
                </c:pt>
                <c:pt idx="22">
                  <c:v>5.2000000000000018E-2</c:v>
                </c:pt>
                <c:pt idx="23">
                  <c:v>5.3000000000000019E-2</c:v>
                </c:pt>
                <c:pt idx="24">
                  <c:v>5.400000000000002E-2</c:v>
                </c:pt>
                <c:pt idx="25">
                  <c:v>5.5000000000000021E-2</c:v>
                </c:pt>
                <c:pt idx="26">
                  <c:v>5.6000000000000022E-2</c:v>
                </c:pt>
                <c:pt idx="27">
                  <c:v>5.7000000000000023E-2</c:v>
                </c:pt>
                <c:pt idx="28">
                  <c:v>5.8000000000000024E-2</c:v>
                </c:pt>
                <c:pt idx="29">
                  <c:v>5.9000000000000025E-2</c:v>
                </c:pt>
                <c:pt idx="30">
                  <c:v>6.0000000000000026E-2</c:v>
                </c:pt>
                <c:pt idx="31">
                  <c:v>6.1000000000000026E-2</c:v>
                </c:pt>
                <c:pt idx="32">
                  <c:v>6.2000000000000027E-2</c:v>
                </c:pt>
                <c:pt idx="33">
                  <c:v>6.3000000000000028E-2</c:v>
                </c:pt>
                <c:pt idx="34">
                  <c:v>6.4000000000000029E-2</c:v>
                </c:pt>
                <c:pt idx="35">
                  <c:v>6.500000000000003E-2</c:v>
                </c:pt>
                <c:pt idx="36">
                  <c:v>6.6000000000000031E-2</c:v>
                </c:pt>
                <c:pt idx="37">
                  <c:v>6.7000000000000032E-2</c:v>
                </c:pt>
                <c:pt idx="38">
                  <c:v>6.8000000000000033E-2</c:v>
                </c:pt>
                <c:pt idx="39">
                  <c:v>6.9000000000000034E-2</c:v>
                </c:pt>
                <c:pt idx="40">
                  <c:v>7.0000000000000034E-2</c:v>
                </c:pt>
                <c:pt idx="41">
                  <c:v>7.1000000000000035E-2</c:v>
                </c:pt>
                <c:pt idx="42">
                  <c:v>7.2000000000000036E-2</c:v>
                </c:pt>
                <c:pt idx="43">
                  <c:v>7.3000000000000037E-2</c:v>
                </c:pt>
                <c:pt idx="44">
                  <c:v>7.4000000000000038E-2</c:v>
                </c:pt>
                <c:pt idx="45">
                  <c:v>7.5000000000000039E-2</c:v>
                </c:pt>
                <c:pt idx="46">
                  <c:v>7.600000000000004E-2</c:v>
                </c:pt>
                <c:pt idx="47">
                  <c:v>7.7000000000000041E-2</c:v>
                </c:pt>
                <c:pt idx="48">
                  <c:v>7.8000000000000042E-2</c:v>
                </c:pt>
                <c:pt idx="49">
                  <c:v>7.9000000000000042E-2</c:v>
                </c:pt>
                <c:pt idx="50">
                  <c:v>8.0000000000000043E-2</c:v>
                </c:pt>
                <c:pt idx="51">
                  <c:v>8.1000000000000044E-2</c:v>
                </c:pt>
                <c:pt idx="52">
                  <c:v>8.2000000000000045E-2</c:v>
                </c:pt>
                <c:pt idx="53">
                  <c:v>8.3000000000000046E-2</c:v>
                </c:pt>
                <c:pt idx="54">
                  <c:v>8.4000000000000047E-2</c:v>
                </c:pt>
                <c:pt idx="55">
                  <c:v>8.5000000000000048E-2</c:v>
                </c:pt>
                <c:pt idx="56">
                  <c:v>8.6000000000000049E-2</c:v>
                </c:pt>
                <c:pt idx="57">
                  <c:v>8.700000000000005E-2</c:v>
                </c:pt>
                <c:pt idx="58">
                  <c:v>8.800000000000005E-2</c:v>
                </c:pt>
                <c:pt idx="59">
                  <c:v>8.9000000000000051E-2</c:v>
                </c:pt>
                <c:pt idx="60">
                  <c:v>9.0000000000000052E-2</c:v>
                </c:pt>
                <c:pt idx="61">
                  <c:v>9.1000000000000053E-2</c:v>
                </c:pt>
                <c:pt idx="62">
                  <c:v>9.2000000000000054E-2</c:v>
                </c:pt>
                <c:pt idx="63">
                  <c:v>9.3000000000000055E-2</c:v>
                </c:pt>
                <c:pt idx="64">
                  <c:v>9.4000000000000056E-2</c:v>
                </c:pt>
                <c:pt idx="65">
                  <c:v>9.5000000000000057E-2</c:v>
                </c:pt>
                <c:pt idx="66">
                  <c:v>9.6000000000000058E-2</c:v>
                </c:pt>
                <c:pt idx="67">
                  <c:v>9.7000000000000058E-2</c:v>
                </c:pt>
                <c:pt idx="68">
                  <c:v>9.8000000000000059E-2</c:v>
                </c:pt>
                <c:pt idx="69">
                  <c:v>9.900000000000006E-2</c:v>
                </c:pt>
                <c:pt idx="70">
                  <c:v>0.10000000000000006</c:v>
                </c:pt>
                <c:pt idx="71">
                  <c:v>0.10100000000000006</c:v>
                </c:pt>
                <c:pt idx="72">
                  <c:v>0.10200000000000006</c:v>
                </c:pt>
                <c:pt idx="73">
                  <c:v>0.10300000000000006</c:v>
                </c:pt>
                <c:pt idx="74">
                  <c:v>0.10400000000000006</c:v>
                </c:pt>
                <c:pt idx="75">
                  <c:v>0.10500000000000007</c:v>
                </c:pt>
                <c:pt idx="76">
                  <c:v>0.10600000000000007</c:v>
                </c:pt>
                <c:pt idx="77">
                  <c:v>0.10700000000000007</c:v>
                </c:pt>
                <c:pt idx="78">
                  <c:v>0.10800000000000007</c:v>
                </c:pt>
                <c:pt idx="79">
                  <c:v>0.10900000000000007</c:v>
                </c:pt>
                <c:pt idx="80">
                  <c:v>0.11000000000000007</c:v>
                </c:pt>
                <c:pt idx="81">
                  <c:v>0.11100000000000007</c:v>
                </c:pt>
                <c:pt idx="82">
                  <c:v>0.11200000000000007</c:v>
                </c:pt>
                <c:pt idx="83">
                  <c:v>0.11300000000000007</c:v>
                </c:pt>
                <c:pt idx="84">
                  <c:v>0.11400000000000007</c:v>
                </c:pt>
                <c:pt idx="85">
                  <c:v>0.11500000000000007</c:v>
                </c:pt>
                <c:pt idx="86">
                  <c:v>0.11600000000000008</c:v>
                </c:pt>
                <c:pt idx="87">
                  <c:v>0.11700000000000008</c:v>
                </c:pt>
                <c:pt idx="88">
                  <c:v>0.11800000000000008</c:v>
                </c:pt>
                <c:pt idx="89">
                  <c:v>0.11900000000000008</c:v>
                </c:pt>
                <c:pt idx="90">
                  <c:v>0.12000000000000008</c:v>
                </c:pt>
                <c:pt idx="91">
                  <c:v>0.12100000000000008</c:v>
                </c:pt>
                <c:pt idx="92">
                  <c:v>0.12200000000000008</c:v>
                </c:pt>
                <c:pt idx="93">
                  <c:v>0.12300000000000008</c:v>
                </c:pt>
                <c:pt idx="94">
                  <c:v>0.12400000000000008</c:v>
                </c:pt>
                <c:pt idx="95">
                  <c:v>0.12500000000000008</c:v>
                </c:pt>
                <c:pt idx="96">
                  <c:v>0.12600000000000008</c:v>
                </c:pt>
                <c:pt idx="97">
                  <c:v>0.12700000000000009</c:v>
                </c:pt>
                <c:pt idx="98">
                  <c:v>0.12800000000000009</c:v>
                </c:pt>
                <c:pt idx="99">
                  <c:v>0.12900000000000009</c:v>
                </c:pt>
                <c:pt idx="100">
                  <c:v>0.13000000000000009</c:v>
                </c:pt>
                <c:pt idx="101">
                  <c:v>0.13100000000000009</c:v>
                </c:pt>
                <c:pt idx="102">
                  <c:v>0.13200000000000009</c:v>
                </c:pt>
                <c:pt idx="103">
                  <c:v>0.13300000000000009</c:v>
                </c:pt>
                <c:pt idx="104">
                  <c:v>0.13400000000000009</c:v>
                </c:pt>
                <c:pt idx="105">
                  <c:v>0.13500000000000009</c:v>
                </c:pt>
                <c:pt idx="106">
                  <c:v>0.13600000000000009</c:v>
                </c:pt>
                <c:pt idx="107">
                  <c:v>0.13700000000000009</c:v>
                </c:pt>
                <c:pt idx="108">
                  <c:v>0.13800000000000009</c:v>
                </c:pt>
                <c:pt idx="109">
                  <c:v>0.1390000000000001</c:v>
                </c:pt>
                <c:pt idx="110">
                  <c:v>0.1400000000000001</c:v>
                </c:pt>
                <c:pt idx="111">
                  <c:v>0.1410000000000001</c:v>
                </c:pt>
                <c:pt idx="112">
                  <c:v>0.1420000000000001</c:v>
                </c:pt>
                <c:pt idx="113">
                  <c:v>0.1430000000000001</c:v>
                </c:pt>
                <c:pt idx="114">
                  <c:v>0.1440000000000001</c:v>
                </c:pt>
                <c:pt idx="115">
                  <c:v>0.1450000000000001</c:v>
                </c:pt>
                <c:pt idx="116">
                  <c:v>0.1460000000000001</c:v>
                </c:pt>
                <c:pt idx="117">
                  <c:v>0.1470000000000001</c:v>
                </c:pt>
                <c:pt idx="118">
                  <c:v>0.1480000000000001</c:v>
                </c:pt>
                <c:pt idx="119">
                  <c:v>0.1490000000000001</c:v>
                </c:pt>
                <c:pt idx="120">
                  <c:v>0.15000000000000011</c:v>
                </c:pt>
              </c:numCache>
            </c:numRef>
          </c:xVal>
          <c:yVal>
            <c:numRef>
              <c:f>Valuacion!$AV$24:$AV$144</c:f>
              <c:numCache>
                <c:formatCode>General</c:formatCode>
                <c:ptCount val="121"/>
                <c:pt idx="0">
                  <c:v>197.8068127893483</c:v>
                </c:pt>
                <c:pt idx="1">
                  <c:v>194.75798125477499</c:v>
                </c:pt>
                <c:pt idx="2">
                  <c:v>191.77559939823152</c:v>
                </c:pt>
                <c:pt idx="3">
                  <c:v>188.85802019296241</c:v>
                </c:pt>
                <c:pt idx="4">
                  <c:v>186.00364033412342</c:v>
                </c:pt>
                <c:pt idx="5">
                  <c:v>183.21089902523289</c:v>
                </c:pt>
                <c:pt idx="6">
                  <c:v>180.4782767994387</c:v>
                </c:pt>
                <c:pt idx="7">
                  <c:v>177.80429437457298</c:v>
                </c:pt>
                <c:pt idx="8">
                  <c:v>175.18751154100156</c:v>
                </c:pt>
                <c:pt idx="9">
                  <c:v>172.62652608130185</c:v>
                </c:pt>
                <c:pt idx="10">
                  <c:v>170.11997272083372</c:v>
                </c:pt>
                <c:pt idx="11">
                  <c:v>167.66652210829542</c:v>
                </c:pt>
                <c:pt idx="12">
                  <c:v>165.26487982538401</c:v>
                </c:pt>
                <c:pt idx="13">
                  <c:v>162.91378542471128</c:v>
                </c:pt>
                <c:pt idx="14">
                  <c:v>160.61201149513175</c:v>
                </c:pt>
                <c:pt idx="15">
                  <c:v>158.3583627537009</c:v>
                </c:pt>
                <c:pt idx="16">
                  <c:v>156.15167516346753</c:v>
                </c:pt>
                <c:pt idx="17">
                  <c:v>153.99081507635077</c:v>
                </c:pt>
                <c:pt idx="18">
                  <c:v>151.874678400368</c:v>
                </c:pt>
                <c:pt idx="19">
                  <c:v>149.80218979050161</c:v>
                </c:pt>
                <c:pt idx="20">
                  <c:v>147.77230186251438</c:v>
                </c:pt>
                <c:pt idx="21">
                  <c:v>145.78399442904538</c:v>
                </c:pt>
                <c:pt idx="22">
                  <c:v>143.83627375733451</c:v>
                </c:pt>
                <c:pt idx="23">
                  <c:v>141.92817184794728</c:v>
                </c:pt>
                <c:pt idx="24">
                  <c:v>140.05874573389173</c:v>
                </c:pt>
                <c:pt idx="25">
                  <c:v>138.22707679952285</c:v>
                </c:pt>
                <c:pt idx="26">
                  <c:v>136.43227011867586</c:v>
                </c:pt>
                <c:pt idx="27">
                  <c:v>134.67345381145648</c:v>
                </c:pt>
                <c:pt idx="28">
                  <c:v>132.94977841915332</c:v>
                </c:pt>
                <c:pt idx="29">
                  <c:v>131.26041629674458</c:v>
                </c:pt>
                <c:pt idx="30">
                  <c:v>129.60456102248941</c:v>
                </c:pt>
                <c:pt idx="31">
                  <c:v>127.98142682411017</c:v>
                </c:pt>
                <c:pt idx="32">
                  <c:v>126.39024802108396</c:v>
                </c:pt>
                <c:pt idx="33">
                  <c:v>124.83027848257899</c:v>
                </c:pt>
                <c:pt idx="34">
                  <c:v>123.30079110058264</c:v>
                </c:pt>
                <c:pt idx="35">
                  <c:v>121.80107727778302</c:v>
                </c:pt>
                <c:pt idx="36">
                  <c:v>120.33044642978098</c:v>
                </c:pt>
                <c:pt idx="37">
                  <c:v>118.88822550121094</c:v>
                </c:pt>
                <c:pt idx="38">
                  <c:v>117.47375849538196</c:v>
                </c:pt>
                <c:pt idx="39">
                  <c:v>116.08640601704074</c:v>
                </c:pt>
                <c:pt idx="40">
                  <c:v>114.72554482788243</c:v>
                </c:pt>
                <c:pt idx="41">
                  <c:v>113.39056741444254</c:v>
                </c:pt>
                <c:pt idx="42">
                  <c:v>112.08088156801439</c:v>
                </c:pt>
                <c:pt idx="43">
                  <c:v>110.79590997624688</c:v>
                </c:pt>
                <c:pt idx="44">
                  <c:v>109.53508982608714</c:v>
                </c:pt>
                <c:pt idx="45">
                  <c:v>108.29787241774456</c:v>
                </c:pt>
                <c:pt idx="46">
                  <c:v>107.08372278935816</c:v>
                </c:pt>
                <c:pt idx="47">
                  <c:v>105.89211935206291</c:v>
                </c:pt>
                <c:pt idx="48">
                  <c:v>104.72255353515926</c:v>
                </c:pt>
                <c:pt idx="49">
                  <c:v>103.57452944109033</c:v>
                </c:pt>
                <c:pt idx="50">
                  <c:v>102.44756350995689</c:v>
                </c:pt>
                <c:pt idx="51">
                  <c:v>101.34118419328991</c:v>
                </c:pt>
                <c:pt idx="52">
                  <c:v>100.25493163682063</c:v>
                </c:pt>
                <c:pt idx="53">
                  <c:v>99.188357371991458</c:v>
                </c:pt>
                <c:pt idx="54">
                  <c:v>98.141024015957697</c:v>
                </c:pt>
                <c:pt idx="55">
                  <c:v>97.112504979840537</c:v>
                </c:pt>
                <c:pt idx="56">
                  <c:v>96.102384184995415</c:v>
                </c:pt>
                <c:pt idx="57">
                  <c:v>95.110255787068667</c:v>
                </c:pt>
                <c:pt idx="58">
                  <c:v>94.135723907621653</c:v>
                </c:pt>
                <c:pt idx="59">
                  <c:v>93.178402373109293</c:v>
                </c:pt>
                <c:pt idx="60">
                  <c:v>92.237914460999903</c:v>
                </c:pt>
                <c:pt idx="61">
                  <c:v>91.313892652840593</c:v>
                </c:pt>
                <c:pt idx="62">
                  <c:v>90.405978394068086</c:v>
                </c:pt>
                <c:pt idx="63">
                  <c:v>89.513821860374364</c:v>
                </c:pt>
                <c:pt idx="64">
                  <c:v>88.637081730443725</c:v>
                </c:pt>
                <c:pt idx="65">
                  <c:v>87.775424964880074</c:v>
                </c:pt>
                <c:pt idx="66">
                  <c:v>86.928526591151027</c:v>
                </c:pt>
                <c:pt idx="67">
                  <c:v>86.096069494378341</c:v>
                </c:pt>
                <c:pt idx="68">
                  <c:v>85.277744213811445</c:v>
                </c:pt>
                <c:pt idx="69">
                  <c:v>84.473248744822968</c:v>
                </c:pt>
                <c:pt idx="70">
                  <c:v>83.682288346271733</c:v>
                </c:pt>
                <c:pt idx="71">
                  <c:v>82.90457535308434</c:v>
                </c:pt>
                <c:pt idx="72">
                  <c:v>82.13982899390308</c:v>
                </c:pt>
                <c:pt idx="73">
                  <c:v>81.387775213666913</c:v>
                </c:pt>
                <c:pt idx="74">
                  <c:v>80.648146500979934</c:v>
                </c:pt>
                <c:pt idx="75">
                  <c:v>79.920681720137182</c:v>
                </c:pt>
                <c:pt idx="76">
                  <c:v>79.205125947676677</c:v>
                </c:pt>
                <c:pt idx="77">
                  <c:v>78.501230313330822</c:v>
                </c:pt>
                <c:pt idx="78">
                  <c:v>77.808751845255088</c:v>
                </c:pt>
                <c:pt idx="79">
                  <c:v>77.127453319414457</c:v>
                </c:pt>
                <c:pt idx="80">
                  <c:v>76.457103113011712</c:v>
                </c:pt>
                <c:pt idx="81">
                  <c:v>75.797475061844992</c:v>
                </c:pt>
                <c:pt idx="82">
                  <c:v>75.148348321485201</c:v>
                </c:pt>
                <c:pt idx="83">
                  <c:v>74.509507232168886</c:v>
                </c:pt>
                <c:pt idx="84">
                  <c:v>73.880741187299122</c:v>
                </c:pt>
                <c:pt idx="85">
                  <c:v>73.261844505459308</c:v>
                </c:pt>
                <c:pt idx="86">
                  <c:v>72.652616305839928</c:v>
                </c:pt>
                <c:pt idx="87">
                  <c:v>72.05286038698307</c:v>
                </c:pt>
                <c:pt idx="88">
                  <c:v>71.462385108755299</c:v>
                </c:pt>
                <c:pt idx="89">
                  <c:v>70.881003277456941</c:v>
                </c:pt>
                <c:pt idx="90">
                  <c:v>70.308532033983511</c:v>
                </c:pt>
                <c:pt idx="91">
                  <c:v>69.744792744953344</c:v>
                </c:pt>
                <c:pt idx="92">
                  <c:v>69.189610896720396</c:v>
                </c:pt>
                <c:pt idx="93">
                  <c:v>68.642815992192752</c:v>
                </c:pt>
                <c:pt idx="94">
                  <c:v>68.104241450380044</c:v>
                </c:pt>
                <c:pt idx="95">
                  <c:v>67.573724508592363</c:v>
                </c:pt>
                <c:pt idx="96">
                  <c:v>67.051106127221544</c:v>
                </c:pt>
                <c:pt idx="97">
                  <c:v>66.53623089703099</c:v>
                </c:pt>
                <c:pt idx="98">
                  <c:v>66.028946948886471</c:v>
                </c:pt>
                <c:pt idx="99">
                  <c:v>65.529105865860714</c:v>
                </c:pt>
                <c:pt idx="100">
                  <c:v>65.036562597646778</c:v>
                </c:pt>
                <c:pt idx="101">
                  <c:v>64.551175377217206</c:v>
                </c:pt>
                <c:pt idx="102">
                  <c:v>64.072805639667394</c:v>
                </c:pt>
                <c:pt idx="103">
                  <c:v>63.601317943183687</c:v>
                </c:pt>
                <c:pt idx="104">
                  <c:v>63.136579892078167</c:v>
                </c:pt>
                <c:pt idx="105">
                  <c:v>62.678462061833429</c:v>
                </c:pt>
                <c:pt idx="106">
                  <c:v>62.226837926104366</c:v>
                </c:pt>
                <c:pt idx="107">
                  <c:v>61.781583785619887</c:v>
                </c:pt>
                <c:pt idx="108">
                  <c:v>61.342578698937743</c:v>
                </c:pt>
                <c:pt idx="109">
                  <c:v>60.909704414998494</c:v>
                </c:pt>
                <c:pt idx="110">
                  <c:v>60.482845307431688</c:v>
                </c:pt>
                <c:pt idx="111">
                  <c:v>60.0618883105655</c:v>
                </c:pt>
                <c:pt idx="112">
                  <c:v>59.646722857095099</c:v>
                </c:pt>
                <c:pt idx="113">
                  <c:v>59.237240817363464</c:v>
                </c:pt>
                <c:pt idx="114">
                  <c:v>58.833336440212257</c:v>
                </c:pt>
                <c:pt idx="115">
                  <c:v>58.434906295359497</c:v>
                </c:pt>
                <c:pt idx="116">
                  <c:v>58.041849217263177</c:v>
                </c:pt>
                <c:pt idx="117">
                  <c:v>57.654066250430844</c:v>
                </c:pt>
                <c:pt idx="118">
                  <c:v>57.271460596136606</c:v>
                </c:pt>
                <c:pt idx="119">
                  <c:v>56.893937560505869</c:v>
                </c:pt>
                <c:pt idx="120">
                  <c:v>56.521404503933859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9548-4C9B-94B1-70E655B63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756047"/>
        <c:axId val="1133747311"/>
      </c:scatterChart>
      <c:valAx>
        <c:axId val="1133756047"/>
        <c:scaling>
          <c:orientation val="minMax"/>
          <c:min val="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47311"/>
        <c:crosses val="autoZero"/>
        <c:crossBetween val="midCat"/>
      </c:valAx>
      <c:valAx>
        <c:axId val="113374731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5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Valuacion!$T$23</c:f>
              <c:strCache>
                <c:ptCount val="1"/>
                <c:pt idx="0">
                  <c:v>Error Dur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Valuacion!$S$24:$S$73</c:f>
              <c:numCache>
                <c:formatCode>0.00%</c:formatCode>
                <c:ptCount val="50"/>
                <c:pt idx="0">
                  <c:v>-1.2000000000000011E-2</c:v>
                </c:pt>
                <c:pt idx="1">
                  <c:v>-1.150000000000001E-2</c:v>
                </c:pt>
                <c:pt idx="2">
                  <c:v>-1.100000000000001E-2</c:v>
                </c:pt>
                <c:pt idx="3">
                  <c:v>-1.0500000000000009E-2</c:v>
                </c:pt>
                <c:pt idx="4">
                  <c:v>-1.0000000000000009E-2</c:v>
                </c:pt>
                <c:pt idx="5">
                  <c:v>-9.5000000000000084E-3</c:v>
                </c:pt>
                <c:pt idx="6">
                  <c:v>-9.000000000000008E-3</c:v>
                </c:pt>
                <c:pt idx="7">
                  <c:v>-8.5000000000000075E-3</c:v>
                </c:pt>
                <c:pt idx="8">
                  <c:v>-8.0000000000000071E-3</c:v>
                </c:pt>
                <c:pt idx="9">
                  <c:v>-7.5000000000000067E-3</c:v>
                </c:pt>
                <c:pt idx="10">
                  <c:v>-7.0000000000000062E-3</c:v>
                </c:pt>
                <c:pt idx="11">
                  <c:v>-6.5000000000000058E-3</c:v>
                </c:pt>
                <c:pt idx="12">
                  <c:v>-6.0000000000000053E-3</c:v>
                </c:pt>
                <c:pt idx="13">
                  <c:v>-5.5000000000000049E-3</c:v>
                </c:pt>
                <c:pt idx="14">
                  <c:v>-5.0000000000000044E-3</c:v>
                </c:pt>
                <c:pt idx="15">
                  <c:v>-4.500000000000004E-3</c:v>
                </c:pt>
                <c:pt idx="16">
                  <c:v>-4.0000000000000036E-3</c:v>
                </c:pt>
                <c:pt idx="17">
                  <c:v>-3.5000000000000031E-3</c:v>
                </c:pt>
                <c:pt idx="18">
                  <c:v>-3.0000000000000027E-3</c:v>
                </c:pt>
                <c:pt idx="19">
                  <c:v>-2.5000000000000022E-3</c:v>
                </c:pt>
                <c:pt idx="20">
                  <c:v>-2.0000000000000018E-3</c:v>
                </c:pt>
                <c:pt idx="21">
                  <c:v>-1.5000000000000013E-3</c:v>
                </c:pt>
                <c:pt idx="22">
                  <c:v>-1.0000000000000009E-3</c:v>
                </c:pt>
                <c:pt idx="23">
                  <c:v>-5.0000000000000044E-4</c:v>
                </c:pt>
                <c:pt idx="24">
                  <c:v>0</c:v>
                </c:pt>
                <c:pt idx="25">
                  <c:v>5.0000000000000044E-4</c:v>
                </c:pt>
                <c:pt idx="26">
                  <c:v>1.0000000000000009E-3</c:v>
                </c:pt>
                <c:pt idx="27">
                  <c:v>1.5000000000000013E-3</c:v>
                </c:pt>
                <c:pt idx="28">
                  <c:v>2.0000000000000018E-3</c:v>
                </c:pt>
                <c:pt idx="29">
                  <c:v>2.5000000000000022E-3</c:v>
                </c:pt>
                <c:pt idx="30">
                  <c:v>3.0000000000000027E-3</c:v>
                </c:pt>
                <c:pt idx="31">
                  <c:v>3.5000000000000031E-3</c:v>
                </c:pt>
                <c:pt idx="32">
                  <c:v>4.0000000000000036E-3</c:v>
                </c:pt>
                <c:pt idx="33">
                  <c:v>4.500000000000004E-3</c:v>
                </c:pt>
                <c:pt idx="34">
                  <c:v>5.0000000000000044E-3</c:v>
                </c:pt>
                <c:pt idx="35">
                  <c:v>5.5000000000000049E-3</c:v>
                </c:pt>
                <c:pt idx="36">
                  <c:v>6.0000000000000053E-3</c:v>
                </c:pt>
                <c:pt idx="37">
                  <c:v>6.5000000000000058E-3</c:v>
                </c:pt>
                <c:pt idx="38">
                  <c:v>7.0000000000000062E-3</c:v>
                </c:pt>
                <c:pt idx="39">
                  <c:v>7.5000000000000067E-3</c:v>
                </c:pt>
                <c:pt idx="40">
                  <c:v>8.0000000000000071E-3</c:v>
                </c:pt>
                <c:pt idx="41">
                  <c:v>8.5000000000000075E-3</c:v>
                </c:pt>
                <c:pt idx="42">
                  <c:v>9.000000000000008E-3</c:v>
                </c:pt>
                <c:pt idx="43">
                  <c:v>9.5000000000000084E-3</c:v>
                </c:pt>
                <c:pt idx="44">
                  <c:v>1.0000000000000009E-2</c:v>
                </c:pt>
                <c:pt idx="45">
                  <c:v>1.0500000000000009E-2</c:v>
                </c:pt>
                <c:pt idx="46">
                  <c:v>1.100000000000001E-2</c:v>
                </c:pt>
                <c:pt idx="47">
                  <c:v>1.150000000000001E-2</c:v>
                </c:pt>
                <c:pt idx="48">
                  <c:v>1.2000000000000011E-2</c:v>
                </c:pt>
                <c:pt idx="49">
                  <c:v>1.2500000000000011E-2</c:v>
                </c:pt>
              </c:numCache>
            </c:numRef>
          </c:xVal>
          <c:yVal>
            <c:numRef>
              <c:f>Valuacion!$T$24:$T$73</c:f>
              <c:numCache>
                <c:formatCode>General</c:formatCode>
                <c:ptCount val="50"/>
                <c:pt idx="0">
                  <c:v>-0.49768868530226484</c:v>
                </c:pt>
                <c:pt idx="1">
                  <c:v>-0.45644121498506252</c:v>
                </c:pt>
                <c:pt idx="2">
                  <c:v>-0.41704210678453535</c:v>
                </c:pt>
                <c:pt idx="3">
                  <c:v>-0.37948227196908135</c:v>
                </c:pt>
                <c:pt idx="4">
                  <c:v>-0.34375266974846852</c:v>
                </c:pt>
                <c:pt idx="5">
                  <c:v>-0.30984430700364385</c:v>
                </c:pt>
                <c:pt idx="6">
                  <c:v>-0.27774823802322146</c:v>
                </c:pt>
                <c:pt idx="7">
                  <c:v>-0.24745556423813753</c:v>
                </c:pt>
                <c:pt idx="8">
                  <c:v>-0.21895743395769784</c:v>
                </c:pt>
                <c:pt idx="9">
                  <c:v>-0.19224504211094029</c:v>
                </c:pt>
                <c:pt idx="10">
                  <c:v>-0.16730962998390453</c:v>
                </c:pt>
                <c:pt idx="11">
                  <c:v>-0.14414248496433402</c:v>
                </c:pt>
                <c:pt idx="12">
                  <c:v>-0.1227349402822</c:v>
                </c:pt>
                <c:pt idx="13">
                  <c:v>-0.10307837475717463</c:v>
                </c:pt>
                <c:pt idx="14">
                  <c:v>-8.5164212542224504E-2</c:v>
                </c:pt>
                <c:pt idx="15">
                  <c:v>-6.8983922874153336E-2</c:v>
                </c:pt>
                <c:pt idx="16">
                  <c:v>-5.4529019820108715E-2</c:v>
                </c:pt>
                <c:pt idx="17">
                  <c:v>-4.1791062030554826E-2</c:v>
                </c:pt>
                <c:pt idx="18">
                  <c:v>-3.0761652490653546E-2</c:v>
                </c:pt>
                <c:pt idx="19">
                  <c:v>-2.1432438272640297E-2</c:v>
                </c:pt>
                <c:pt idx="20">
                  <c:v>-1.3795110293429502E-2</c:v>
                </c:pt>
                <c:pt idx="21">
                  <c:v>-7.8414030681983604E-3</c:v>
                </c:pt>
                <c:pt idx="22">
                  <c:v>-3.5630944712181645E-3</c:v>
                </c:pt>
                <c:pt idx="23">
                  <c:v>-9.5200549218077413E-4</c:v>
                </c:pt>
                <c:pt idx="24">
                  <c:v>0</c:v>
                </c:pt>
                <c:pt idx="25">
                  <c:v>-6.9898450188077277E-4</c:v>
                </c:pt>
                <c:pt idx="26">
                  <c:v>-3.0409079096500591E-3</c:v>
                </c:pt>
                <c:pt idx="27">
                  <c:v>-7.0177613019808405E-3</c:v>
                </c:pt>
                <c:pt idx="28">
                  <c:v>-1.2621577693352037E-2</c:v>
                </c:pt>
                <c:pt idx="29">
                  <c:v>-1.9844431798830442E-2</c:v>
                </c:pt>
                <c:pt idx="30">
                  <c:v>-2.8678439805474909E-2</c:v>
                </c:pt>
                <c:pt idx="31">
                  <c:v>-3.911575914162313E-2</c:v>
                </c:pt>
                <c:pt idx="32">
                  <c:v>-5.1148588247613702E-2</c:v>
                </c:pt>
                <c:pt idx="33">
                  <c:v>-6.4769166350927776E-2</c:v>
                </c:pt>
                <c:pt idx="34">
                  <c:v>-7.9969773237934305E-2</c:v>
                </c:pt>
                <c:pt idx="35">
                  <c:v>-9.6742729032214925E-2</c:v>
                </c:pt>
                <c:pt idx="36">
                  <c:v>-0.11508039396856873</c:v>
                </c:pt>
                <c:pt idx="37">
                  <c:v>-0.13497516817416511</c:v>
                </c:pt>
                <c:pt idx="38">
                  <c:v>-0.15641949144524858</c:v>
                </c:pt>
                <c:pt idx="39">
                  <c:v>-0.17940584303045171</c:v>
                </c:pt>
                <c:pt idx="40">
                  <c:v>-0.20392674141048417</c:v>
                </c:pt>
                <c:pt idx="41">
                  <c:v>-0.22997474408347784</c:v>
                </c:pt>
                <c:pt idx="42">
                  <c:v>-0.25754244734862652</c:v>
                </c:pt>
                <c:pt idx="43">
                  <c:v>-0.28662248609126095</c:v>
                </c:pt>
                <c:pt idx="44">
                  <c:v>-0.31720753357181763</c:v>
                </c:pt>
                <c:pt idx="45">
                  <c:v>-0.34929030121183757</c:v>
                </c:pt>
                <c:pt idx="46">
                  <c:v>-0.38286353838593357</c:v>
                </c:pt>
                <c:pt idx="47">
                  <c:v>-0.41792003220997742</c:v>
                </c:pt>
                <c:pt idx="48">
                  <c:v>-0.45445260733569626</c:v>
                </c:pt>
                <c:pt idx="49">
                  <c:v>-0.49245412574116187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2E-4051-AF72-E33F633CBC76}"/>
            </c:ext>
          </c:extLst>
        </c:ser>
        <c:ser>
          <c:idx val="1"/>
          <c:order val="1"/>
          <c:tx>
            <c:strRef>
              <c:f>Valuacion!$U$23</c:f>
              <c:strCache>
                <c:ptCount val="1"/>
                <c:pt idx="0">
                  <c:v>Error Con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Valuacion!$S$24:$S$73</c:f>
              <c:numCache>
                <c:formatCode>0.00%</c:formatCode>
                <c:ptCount val="50"/>
                <c:pt idx="0">
                  <c:v>-1.2000000000000011E-2</c:v>
                </c:pt>
                <c:pt idx="1">
                  <c:v>-1.150000000000001E-2</c:v>
                </c:pt>
                <c:pt idx="2">
                  <c:v>-1.100000000000001E-2</c:v>
                </c:pt>
                <c:pt idx="3">
                  <c:v>-1.0500000000000009E-2</c:v>
                </c:pt>
                <c:pt idx="4">
                  <c:v>-1.0000000000000009E-2</c:v>
                </c:pt>
                <c:pt idx="5">
                  <c:v>-9.5000000000000084E-3</c:v>
                </c:pt>
                <c:pt idx="6">
                  <c:v>-9.000000000000008E-3</c:v>
                </c:pt>
                <c:pt idx="7">
                  <c:v>-8.5000000000000075E-3</c:v>
                </c:pt>
                <c:pt idx="8">
                  <c:v>-8.0000000000000071E-3</c:v>
                </c:pt>
                <c:pt idx="9">
                  <c:v>-7.5000000000000067E-3</c:v>
                </c:pt>
                <c:pt idx="10">
                  <c:v>-7.0000000000000062E-3</c:v>
                </c:pt>
                <c:pt idx="11">
                  <c:v>-6.5000000000000058E-3</c:v>
                </c:pt>
                <c:pt idx="12">
                  <c:v>-6.0000000000000053E-3</c:v>
                </c:pt>
                <c:pt idx="13">
                  <c:v>-5.5000000000000049E-3</c:v>
                </c:pt>
                <c:pt idx="14">
                  <c:v>-5.0000000000000044E-3</c:v>
                </c:pt>
                <c:pt idx="15">
                  <c:v>-4.500000000000004E-3</c:v>
                </c:pt>
                <c:pt idx="16">
                  <c:v>-4.0000000000000036E-3</c:v>
                </c:pt>
                <c:pt idx="17">
                  <c:v>-3.5000000000000031E-3</c:v>
                </c:pt>
                <c:pt idx="18">
                  <c:v>-3.0000000000000027E-3</c:v>
                </c:pt>
                <c:pt idx="19">
                  <c:v>-2.5000000000000022E-3</c:v>
                </c:pt>
                <c:pt idx="20">
                  <c:v>-2.0000000000000018E-3</c:v>
                </c:pt>
                <c:pt idx="21">
                  <c:v>-1.5000000000000013E-3</c:v>
                </c:pt>
                <c:pt idx="22">
                  <c:v>-1.0000000000000009E-3</c:v>
                </c:pt>
                <c:pt idx="23">
                  <c:v>-5.0000000000000044E-4</c:v>
                </c:pt>
                <c:pt idx="24">
                  <c:v>0</c:v>
                </c:pt>
                <c:pt idx="25">
                  <c:v>5.0000000000000044E-4</c:v>
                </c:pt>
                <c:pt idx="26">
                  <c:v>1.0000000000000009E-3</c:v>
                </c:pt>
                <c:pt idx="27">
                  <c:v>1.5000000000000013E-3</c:v>
                </c:pt>
                <c:pt idx="28">
                  <c:v>2.0000000000000018E-3</c:v>
                </c:pt>
                <c:pt idx="29">
                  <c:v>2.5000000000000022E-3</c:v>
                </c:pt>
                <c:pt idx="30">
                  <c:v>3.0000000000000027E-3</c:v>
                </c:pt>
                <c:pt idx="31">
                  <c:v>3.5000000000000031E-3</c:v>
                </c:pt>
                <c:pt idx="32">
                  <c:v>4.0000000000000036E-3</c:v>
                </c:pt>
                <c:pt idx="33">
                  <c:v>4.500000000000004E-3</c:v>
                </c:pt>
                <c:pt idx="34">
                  <c:v>5.0000000000000044E-3</c:v>
                </c:pt>
                <c:pt idx="35">
                  <c:v>5.5000000000000049E-3</c:v>
                </c:pt>
                <c:pt idx="36">
                  <c:v>6.0000000000000053E-3</c:v>
                </c:pt>
                <c:pt idx="37">
                  <c:v>6.5000000000000058E-3</c:v>
                </c:pt>
                <c:pt idx="38">
                  <c:v>7.0000000000000062E-3</c:v>
                </c:pt>
                <c:pt idx="39">
                  <c:v>7.5000000000000067E-3</c:v>
                </c:pt>
                <c:pt idx="40">
                  <c:v>8.0000000000000071E-3</c:v>
                </c:pt>
                <c:pt idx="41">
                  <c:v>8.5000000000000075E-3</c:v>
                </c:pt>
                <c:pt idx="42">
                  <c:v>9.000000000000008E-3</c:v>
                </c:pt>
                <c:pt idx="43">
                  <c:v>9.5000000000000084E-3</c:v>
                </c:pt>
                <c:pt idx="44">
                  <c:v>1.0000000000000009E-2</c:v>
                </c:pt>
                <c:pt idx="45">
                  <c:v>1.0500000000000009E-2</c:v>
                </c:pt>
                <c:pt idx="46">
                  <c:v>1.100000000000001E-2</c:v>
                </c:pt>
                <c:pt idx="47">
                  <c:v>1.150000000000001E-2</c:v>
                </c:pt>
                <c:pt idx="48">
                  <c:v>1.2000000000000011E-2</c:v>
                </c:pt>
                <c:pt idx="49">
                  <c:v>1.2500000000000011E-2</c:v>
                </c:pt>
              </c:numCache>
            </c:numRef>
          </c:xVal>
          <c:yVal>
            <c:numRef>
              <c:f>Valuacion!$U$24:$U$73</c:f>
              <c:numCache>
                <c:formatCode>General</c:formatCode>
                <c:ptCount val="50"/>
                <c:pt idx="0">
                  <c:v>-2.2212781602206633E-2</c:v>
                </c:pt>
                <c:pt idx="1">
                  <c:v>-1.9762824260524781E-2</c:v>
                </c:pt>
                <c:pt idx="2">
                  <c:v>-1.7510271036584868E-2</c:v>
                </c:pt>
                <c:pt idx="3">
                  <c:v>-1.5446033198713849E-2</c:v>
                </c:pt>
                <c:pt idx="4">
                  <c:v>-1.3561069956764982E-2</c:v>
                </c:pt>
                <c:pt idx="5">
                  <c:v>-1.1846388191628421E-2</c:v>
                </c:pt>
                <c:pt idx="6">
                  <c:v>-1.0293042191946711E-2</c:v>
                </c:pt>
                <c:pt idx="7">
                  <c:v>-8.8921333886275988E-3</c:v>
                </c:pt>
                <c:pt idx="8">
                  <c:v>-7.6348100910195171E-3</c:v>
                </c:pt>
                <c:pt idx="9">
                  <c:v>-6.5122672281034966E-3</c:v>
                </c:pt>
                <c:pt idx="10">
                  <c:v>-5.5157460859902585E-3</c:v>
                </c:pt>
                <c:pt idx="11">
                  <c:v>-4.6365340523379928E-3</c:v>
                </c:pt>
                <c:pt idx="12">
                  <c:v>-3.8659643571890001E-3</c:v>
                </c:pt>
                <c:pt idx="13">
                  <c:v>-3.1954158201870086E-3</c:v>
                </c:pt>
                <c:pt idx="14">
                  <c:v>-2.6163125942986198E-3</c:v>
                </c:pt>
                <c:pt idx="15">
                  <c:v>-2.1201239163559649E-3</c:v>
                </c:pt>
                <c:pt idx="16">
                  <c:v>-1.6983638534213696E-3</c:v>
                </c:pt>
                <c:pt idx="17">
                  <c:v>-1.3425910560727061E-3</c:v>
                </c:pt>
                <c:pt idx="18">
                  <c:v>-1.044408509400796E-3</c:v>
                </c:pt>
                <c:pt idx="19">
                  <c:v>-7.9546328566948432E-4</c:v>
                </c:pt>
                <c:pt idx="20">
                  <c:v>-5.8744630176477131E-4</c:v>
                </c:pt>
                <c:pt idx="21">
                  <c:v>-4.1209207289227834E-4</c:v>
                </c:pt>
                <c:pt idx="22">
                  <c:v>-2.6117847328066546E-4</c:v>
                </c:pt>
                <c:pt idx="23">
                  <c:v>-1.2652649270705751E-4</c:v>
                </c:pt>
                <c:pt idx="24">
                  <c:v>0</c:v>
                </c:pt>
                <c:pt idx="25">
                  <c:v>1.264944976071547E-4</c:v>
                </c:pt>
                <c:pt idx="26">
                  <c:v>2.6100808825901822E-4</c:v>
                </c:pt>
                <c:pt idx="27">
                  <c:v>4.1154969332524161E-4</c:v>
                </c:pt>
                <c:pt idx="28">
                  <c:v>5.860862983269044E-4</c:v>
                </c:pt>
                <c:pt idx="29">
                  <c:v>7.9254318814037106E-4</c:v>
                </c:pt>
                <c:pt idx="30">
                  <c:v>1.038804175777841E-3</c:v>
                </c:pt>
                <c:pt idx="31">
                  <c:v>1.3327118328589904E-3</c:v>
                </c:pt>
                <c:pt idx="32">
                  <c:v>1.6820677190594324E-3</c:v>
                </c:pt>
                <c:pt idx="33">
                  <c:v>2.094632606898017E-3</c:v>
                </c:pt>
                <c:pt idx="34">
                  <c:v>2.5781267099915794E-3</c:v>
                </c:pt>
                <c:pt idx="35">
                  <c:v>3.1402299047869064E-3</c:v>
                </c:pt>
                <c:pt idx="36">
                  <c:v>3.7885819564422718E-3</c:v>
                </c:pt>
                <c:pt idx="37">
                  <c:v>4.5307827378309184E-3</c:v>
                </c:pt>
                <c:pt idx="38">
                  <c:v>5.37439245269411E-3</c:v>
                </c:pt>
                <c:pt idx="39">
                  <c:v>6.3269318523708762E-3</c:v>
                </c:pt>
                <c:pt idx="40">
                  <c:v>7.3958824561941583E-3</c:v>
                </c:pt>
                <c:pt idx="41">
                  <c:v>8.5886867660320831E-3</c:v>
                </c:pt>
                <c:pt idx="42">
                  <c:v>9.9127484826482259E-3</c:v>
                </c:pt>
                <c:pt idx="43">
                  <c:v>1.1375432720754475E-2</c:v>
                </c:pt>
                <c:pt idx="44">
                  <c:v>1.2984066219885904E-2</c:v>
                </c:pt>
                <c:pt idx="45">
                  <c:v>1.474593755851572E-2</c:v>
                </c:pt>
                <c:pt idx="46">
                  <c:v>1.6668297362031126E-2</c:v>
                </c:pt>
                <c:pt idx="47">
                  <c:v>1.8758358514546103E-2</c:v>
                </c:pt>
                <c:pt idx="48">
                  <c:v>2.1023296364361954E-2</c:v>
                </c:pt>
                <c:pt idx="49">
                  <c:v>2.3470248933392668E-2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2E-4051-AF72-E33F633CB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038703"/>
        <c:axId val="1357034127"/>
      </c:scatterChart>
      <c:valAx>
        <c:axId val="135703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034127"/>
        <c:crosses val="autoZero"/>
        <c:crossBetween val="midCat"/>
      </c:valAx>
      <c:valAx>
        <c:axId val="135703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038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11205</xdr:colOff>
      <xdr:row>2</xdr:row>
      <xdr:rowOff>156882</xdr:rowOff>
    </xdr:from>
    <xdr:to>
      <xdr:col>15</xdr:col>
      <xdr:colOff>459328</xdr:colOff>
      <xdr:row>7</xdr:row>
      <xdr:rowOff>131037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6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6476999" y="526676"/>
              <a:ext cx="5233035" cy="91544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𝐷</m:t>
                        </m:r>
                      </m:e>
                      <m:sup>
                        <m:r>
                          <a:rPr lang="en-US" sz="1600" b="0" i="1">
                            <a:latin typeface="Cambria Math"/>
                          </a:rPr>
                          <m:t>∗</m:t>
                        </m:r>
                      </m:sup>
                    </m:sSup>
                    <m:r>
                      <a:rPr lang="en-US" sz="16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𝐶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MX" sz="1600" b="0" i="1">
                                    <a:latin typeface="Cambria Math"/>
                                  </a:rPr>
                                  <m:t>𝑌</m:t>
                                </m:r>
                              </m:e>
                              <m:sup>
                                <m:r>
                                  <a:rPr lang="es-MX" sz="1600" b="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lang="en-US" sz="1600" b="0" i="1">
                            <a:latin typeface="Cambria Math"/>
                          </a:rPr>
                          <m:t>∗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1−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6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600" i="1">
                                            <a:latin typeface="Cambria Math"/>
                                          </a:rPr>
                                          <m:t>1+</m:t>
                                        </m:r>
                                        <m:r>
                                          <a:rPr lang="en-US" sz="1600" i="1">
                                            <a:latin typeface="Cambria Math"/>
                                          </a:rPr>
                                          <m:t>𝑌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sz="1600" b="0" i="1">
                                        <a:latin typeface="Cambria Math"/>
                                      </a:rPr>
                                      <m:t>𝑛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  <m:r>
                          <a:rPr lang="en-US" sz="1600" b="0" i="1">
                            <a:latin typeface="Cambria Math"/>
                          </a:rPr>
                          <m:t>+</m:t>
                        </m:r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/>
                              </a:rPr>
                              <m:t>∗(</m:t>
                            </m:r>
                            <m:r>
                              <a:rPr lang="en-US" sz="1600" b="0" i="1">
                                <a:latin typeface="Cambria Math"/>
                              </a:rPr>
                              <m:t>𝑉𝑁</m:t>
                            </m:r>
                            <m:r>
                              <a:rPr lang="en-US" sz="16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/>
                                  </a:rPr>
                                  <m:t>𝐶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/>
                                  </a:rPr>
                                  <m:t>𝑌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/>
                                  </a:rPr>
                                  <m:t>𝑌</m:t>
                                </m:r>
                                <m:r>
                                  <a:rPr lang="en-US" sz="1600" b="0" i="1">
                                    <a:latin typeface="Cambria Math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600" b="0" i="1">
                                    <a:latin typeface="Cambria Math"/>
                                  </a:rPr>
                                  <m:t>𝑛</m:t>
                                </m:r>
                                <m:r>
                                  <a:rPr lang="en-US" sz="1600" b="0" i="1">
                                    <a:latin typeface="Cambria Math"/>
                                  </a:rPr>
                                  <m:t>+1</m:t>
                                </m:r>
                              </m:sup>
                            </m:sSup>
                          </m:den>
                        </m:f>
                      </m:num>
                      <m:den>
                        <m:r>
                          <a:rPr lang="en-US" sz="1600" b="0" i="1">
                            <a:latin typeface="Cambria Math"/>
                          </a:rPr>
                          <m:t>𝑃</m:t>
                        </m:r>
                      </m:den>
                    </m:f>
                    <m:r>
                      <a:rPr lang="en-US" sz="1600" b="0" i="1">
                        <a:latin typeface="Cambria Math"/>
                      </a:rPr>
                      <m:t>∗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1600" b="0" i="1">
                            <a:latin typeface="Cambria Math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6"/>
            <xdr:cNvSpPr txBox="1"/>
          </xdr:nvSpPr>
          <xdr:spPr>
            <a:xfrm>
              <a:off x="6476999" y="526676"/>
              <a:ext cx="5233035" cy="91544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/>
                </a:rPr>
                <a:t>𝐷</a:t>
              </a:r>
              <a:r>
                <a:rPr lang="en-US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/>
                </a:rPr>
                <a:t>∗=</a:t>
              </a:r>
              <a:r>
                <a:rPr lang="en-US" sz="1600" b="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/>
                </a:rPr>
                <a:t>𝐶</a:t>
              </a:r>
              <a:r>
                <a:rPr lang="en-US" sz="1600" b="0" i="0">
                  <a:latin typeface="Cambria Math" panose="02040503050406030204" pitchFamily="18" charset="0"/>
                </a:rPr>
                <a:t>/</a:t>
              </a:r>
              <a:r>
                <a:rPr lang="es-MX" sz="1600" b="0" i="0">
                  <a:latin typeface="Cambria Math"/>
                </a:rPr>
                <a:t>𝑌</a:t>
              </a:r>
              <a:r>
                <a:rPr lang="en-US" sz="1600" b="0" i="0">
                  <a:latin typeface="Cambria Math" panose="02040503050406030204" pitchFamily="18" charset="0"/>
                </a:rPr>
                <a:t>^</a:t>
              </a:r>
              <a:r>
                <a:rPr lang="es-MX" sz="1600" b="0" i="0">
                  <a:latin typeface="Cambria Math"/>
                </a:rPr>
                <a:t>2</a:t>
              </a:r>
              <a:r>
                <a:rPr lang="es-MX" sz="1600" b="0" i="0">
                  <a:latin typeface="Cambria Math" panose="02040503050406030204" pitchFamily="18" charset="0"/>
                </a:rPr>
                <a:t> </a:t>
              </a:r>
              <a:r>
                <a:rPr lang="en-US" sz="1600" b="0" i="0">
                  <a:latin typeface="Cambria Math"/>
                </a:rPr>
                <a:t>∗</a:t>
              </a:r>
              <a:r>
                <a:rPr lang="en-US" sz="1600" b="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/>
                </a:rPr>
                <a:t>1−1</a:t>
              </a:r>
              <a:r>
                <a:rPr lang="en-US" sz="1600" b="0" i="0">
                  <a:latin typeface="Cambria Math" panose="02040503050406030204" pitchFamily="18" charset="0"/>
                </a:rPr>
                <a:t>/(</a:t>
              </a:r>
              <a:r>
                <a:rPr lang="en-US" sz="1600" i="0">
                  <a:latin typeface="Cambria Math"/>
                </a:rPr>
                <a:t>1+𝑌</a:t>
              </a:r>
              <a:r>
                <a:rPr lang="en-US" sz="1600" i="0">
                  <a:latin typeface="Cambria Math" panose="02040503050406030204" pitchFamily="18" charset="0"/>
                </a:rPr>
                <a:t>)</a:t>
              </a:r>
              <a:r>
                <a:rPr lang="en-US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/>
                </a:rPr>
                <a:t>𝑛</a:t>
              </a:r>
              <a:r>
                <a:rPr lang="en-US" sz="1600" b="0" i="0">
                  <a:latin typeface="Cambria Math" panose="02040503050406030204" pitchFamily="18" charset="0"/>
                </a:rPr>
                <a:t> )</a:t>
              </a:r>
              <a:r>
                <a:rPr lang="en-US" sz="1600" b="0" i="0">
                  <a:latin typeface="Cambria Math"/>
                </a:rPr>
                <a:t>+</a:t>
              </a:r>
              <a:r>
                <a:rPr lang="en-US" sz="1600" b="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/>
                </a:rPr>
                <a:t>𝑛∗(𝑉𝑁−𝐶</a:t>
              </a:r>
              <a:r>
                <a:rPr lang="en-US" sz="1600" b="0" i="0">
                  <a:latin typeface="Cambria Math" panose="02040503050406030204" pitchFamily="18" charset="0"/>
                </a:rPr>
                <a:t>/</a:t>
              </a:r>
              <a:r>
                <a:rPr lang="en-US" sz="1600" b="0" i="0">
                  <a:latin typeface="Cambria Math"/>
                </a:rPr>
                <a:t>𝑌)</a:t>
              </a:r>
              <a:r>
                <a:rPr lang="en-US" sz="1600" b="0" i="0">
                  <a:latin typeface="Cambria Math" panose="02040503050406030204" pitchFamily="18" charset="0"/>
                </a:rPr>
                <a:t>)/〖</a:t>
              </a:r>
              <a:r>
                <a:rPr lang="en-US" sz="1600" b="0" i="0">
                  <a:latin typeface="Cambria Math"/>
                </a:rPr>
                <a:t>(1+𝑌)</a:t>
              </a:r>
              <a:r>
                <a:rPr lang="en-US" sz="1600" b="0" i="0">
                  <a:latin typeface="Cambria Math" panose="02040503050406030204" pitchFamily="18" charset="0"/>
                </a:rPr>
                <a:t>〗^(</a:t>
              </a:r>
              <a:r>
                <a:rPr lang="en-US" sz="1600" b="0" i="0">
                  <a:latin typeface="Cambria Math"/>
                </a:rPr>
                <a:t>𝑛+1</a:t>
              </a:r>
              <a:r>
                <a:rPr lang="en-US" sz="1600" b="0" i="0">
                  <a:latin typeface="Cambria Math" panose="02040503050406030204" pitchFamily="18" charset="0"/>
                </a:rPr>
                <a:t>) )/</a:t>
              </a:r>
              <a:r>
                <a:rPr lang="en-US" sz="1600" b="0" i="0">
                  <a:latin typeface="Cambria Math"/>
                </a:rPr>
                <a:t>𝑃∗1</a:t>
              </a:r>
              <a:r>
                <a:rPr lang="en-US" sz="1600" b="0" i="0">
                  <a:latin typeface="Cambria Math" panose="02040503050406030204" pitchFamily="18" charset="0"/>
                </a:rPr>
                <a:t>/</a:t>
              </a:r>
              <a:r>
                <a:rPr lang="en-US" sz="1600" b="0" i="0">
                  <a:latin typeface="Cambria Math"/>
                </a:rPr>
                <a:t>𝑚</a:t>
              </a:r>
              <a:endParaRPr lang="en-US" sz="1600"/>
            </a:p>
          </xdr:txBody>
        </xdr:sp>
      </mc:Fallback>
    </mc:AlternateContent>
    <xdr:clientData/>
  </xdr:twoCellAnchor>
  <xdr:twoCellAnchor editAs="oneCell">
    <xdr:from>
      <xdr:col>7</xdr:col>
      <xdr:colOff>123265</xdr:colOff>
      <xdr:row>10</xdr:row>
      <xdr:rowOff>11206</xdr:rowOff>
    </xdr:from>
    <xdr:to>
      <xdr:col>14</xdr:col>
      <xdr:colOff>438385</xdr:colOff>
      <xdr:row>14</xdr:row>
      <xdr:rowOff>148366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893794"/>
          <a:ext cx="5174575" cy="8991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432435</xdr:colOff>
      <xdr:row>5</xdr:row>
      <xdr:rowOff>10574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6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0" y="0"/>
              <a:ext cx="5553075" cy="92497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𝐷</m:t>
                        </m:r>
                      </m:e>
                      <m:sup>
                        <m:r>
                          <a:rPr lang="en-US" sz="1600" b="0" i="1">
                            <a:latin typeface="Cambria Math"/>
                          </a:rPr>
                          <m:t>∗</m:t>
                        </m:r>
                      </m:sup>
                    </m:sSup>
                    <m:r>
                      <a:rPr lang="en-US" sz="16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𝐶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MX" sz="1600" b="0" i="1">
                                    <a:latin typeface="Cambria Math"/>
                                  </a:rPr>
                                  <m:t>𝑌</m:t>
                                </m:r>
                              </m:e>
                              <m:sup>
                                <m:r>
                                  <a:rPr lang="es-MX" sz="1600" b="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lang="en-US" sz="1600" b="0" i="1">
                            <a:latin typeface="Cambria Math"/>
                          </a:rPr>
                          <m:t>∗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1−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6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600" i="1">
                                            <a:latin typeface="Cambria Math"/>
                                          </a:rPr>
                                          <m:t>1+</m:t>
                                        </m:r>
                                        <m:r>
                                          <a:rPr lang="en-US" sz="1600" i="1">
                                            <a:latin typeface="Cambria Math"/>
                                          </a:rPr>
                                          <m:t>𝑌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sz="1600" b="0" i="1">
                                        <a:latin typeface="Cambria Math"/>
                                      </a:rPr>
                                      <m:t>𝑛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  <m:r>
                          <a:rPr lang="en-US" sz="1600" b="0" i="1">
                            <a:latin typeface="Cambria Math"/>
                          </a:rPr>
                          <m:t>+</m:t>
                        </m:r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/>
                              </a:rPr>
                              <m:t>∗(</m:t>
                            </m:r>
                            <m:r>
                              <a:rPr lang="en-US" sz="1600" b="0" i="1">
                                <a:latin typeface="Cambria Math"/>
                              </a:rPr>
                              <m:t>𝑉𝑁</m:t>
                            </m:r>
                            <m:r>
                              <a:rPr lang="en-US" sz="16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/>
                                  </a:rPr>
                                  <m:t>𝐶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/>
                                  </a:rPr>
                                  <m:t>𝑌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/>
                                  </a:rPr>
                                  <m:t>𝑌</m:t>
                                </m:r>
                                <m:r>
                                  <a:rPr lang="en-US" sz="1600" b="0" i="1">
                                    <a:latin typeface="Cambria Math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600" b="0" i="1">
                                    <a:latin typeface="Cambria Math"/>
                                  </a:rPr>
                                  <m:t>𝑛</m:t>
                                </m:r>
                                <m:r>
                                  <a:rPr lang="en-US" sz="1600" b="0" i="1">
                                    <a:latin typeface="Cambria Math"/>
                                  </a:rPr>
                                  <m:t>+1</m:t>
                                </m:r>
                              </m:sup>
                            </m:sSup>
                          </m:den>
                        </m:f>
                      </m:num>
                      <m:den>
                        <m:r>
                          <a:rPr lang="en-US" sz="1600" b="0" i="1">
                            <a:latin typeface="Cambria Math"/>
                          </a:rPr>
                          <m:t>𝑃</m:t>
                        </m:r>
                      </m:den>
                    </m:f>
                    <m:r>
                      <a:rPr lang="en-US" sz="1600" b="0" i="1">
                        <a:latin typeface="Cambria Math"/>
                      </a:rPr>
                      <m:t>∗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1600" b="0" i="1">
                            <a:latin typeface="Cambria Math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6"/>
            <xdr:cNvSpPr txBox="1"/>
          </xdr:nvSpPr>
          <xdr:spPr>
            <a:xfrm>
              <a:off x="0" y="0"/>
              <a:ext cx="5553075" cy="92497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/>
                </a:rPr>
                <a:t>𝐷^∗=(𝐶/</a:t>
              </a:r>
              <a:r>
                <a:rPr lang="es-MX" sz="1600" b="0" i="0">
                  <a:latin typeface="Cambria Math"/>
                </a:rPr>
                <a:t>𝑌</a:t>
              </a:r>
              <a:r>
                <a:rPr lang="en-US" sz="1600" b="0" i="0">
                  <a:latin typeface="Cambria Math"/>
                </a:rPr>
                <a:t>^</a:t>
              </a:r>
              <a:r>
                <a:rPr lang="es-MX" sz="1600" b="0" i="0">
                  <a:latin typeface="Cambria Math"/>
                </a:rPr>
                <a:t>2 </a:t>
              </a:r>
              <a:r>
                <a:rPr lang="en-US" sz="1600" b="0" i="0">
                  <a:latin typeface="Cambria Math"/>
                </a:rPr>
                <a:t>∗(1−1/(</a:t>
              </a:r>
              <a:r>
                <a:rPr lang="en-US" sz="1600" i="0">
                  <a:latin typeface="Cambria Math"/>
                </a:rPr>
                <a:t>1+𝑌)</a:t>
              </a:r>
              <a:r>
                <a:rPr lang="en-US" sz="1600" b="0" i="0">
                  <a:latin typeface="Cambria Math"/>
                </a:rPr>
                <a:t>^𝑛 )+(𝑛∗(𝑉𝑁−𝐶/𝑌))/〖(1+𝑌)〗^(𝑛+1) )/𝑃∗1/𝑚</a:t>
              </a:r>
              <a:endParaRPr lang="en-US" sz="1600"/>
            </a:p>
          </xdr:txBody>
        </xdr:sp>
      </mc:Fallback>
    </mc:AlternateContent>
    <xdr:clientData/>
  </xdr:twoCellAnchor>
  <xdr:twoCellAnchor editAs="oneCell">
    <xdr:from>
      <xdr:col>0</xdr:col>
      <xdr:colOff>106680</xdr:colOff>
      <xdr:row>7</xdr:row>
      <xdr:rowOff>7620</xdr:rowOff>
    </xdr:from>
    <xdr:to>
      <xdr:col>7</xdr:col>
      <xdr:colOff>480655</xdr:colOff>
      <xdr:row>12</xdr:row>
      <xdr:rowOff>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1287780"/>
          <a:ext cx="5494615" cy="9086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zoomScale="115" zoomScaleNormal="115" workbookViewId="0">
      <selection activeCell="B22" sqref="B22"/>
    </sheetView>
  </sheetViews>
  <sheetFormatPr baseColWidth="10" defaultColWidth="9" defaultRowHeight="15"/>
  <cols>
    <col min="1" max="1" width="11.33203125" bestFit="1" customWidth="1"/>
    <col min="2" max="2" width="11.83203125" bestFit="1" customWidth="1"/>
    <col min="3" max="3" width="7.33203125" bestFit="1" customWidth="1"/>
    <col min="4" max="4" width="3.5" bestFit="1" customWidth="1"/>
    <col min="5" max="5" width="8" bestFit="1" customWidth="1"/>
    <col min="6" max="6" width="7.1640625" bestFit="1" customWidth="1"/>
    <col min="7" max="7" width="11.1640625" bestFit="1" customWidth="1"/>
    <col min="8" max="8" width="11.83203125" bestFit="1" customWidth="1"/>
    <col min="9" max="9" width="19.5" bestFit="1" customWidth="1"/>
    <col min="10" max="10" width="13.6640625" bestFit="1" customWidth="1"/>
    <col min="11" max="11" width="12.33203125" bestFit="1" customWidth="1"/>
    <col min="12" max="12" width="16.1640625" bestFit="1" customWidth="1"/>
    <col min="13" max="13" width="17" bestFit="1" customWidth="1"/>
    <col min="14" max="14" width="24.5" bestFit="1" customWidth="1"/>
    <col min="15" max="15" width="18.6640625" bestFit="1" customWidth="1"/>
    <col min="16" max="16" width="19.33203125" bestFit="1" customWidth="1"/>
    <col min="17" max="17" width="6.1640625" bestFit="1" customWidth="1"/>
    <col min="18" max="18" width="9.6640625" bestFit="1" customWidth="1"/>
    <col min="19" max="19" width="14.33203125" bestFit="1" customWidth="1"/>
    <col min="20" max="20" width="9.5" bestFit="1" customWidth="1"/>
    <col min="21" max="21" width="11.5" bestFit="1" customWidth="1"/>
    <col min="22" max="22" width="17.6640625" bestFit="1" customWidth="1"/>
    <col min="23" max="23" width="16.1640625" bestFit="1" customWidth="1"/>
    <col min="24" max="24" width="14.1640625" bestFit="1" customWidth="1"/>
    <col min="25" max="25" width="17.1640625" bestFit="1" customWidth="1"/>
    <col min="26" max="26" width="21.83203125" bestFit="1" customWidth="1"/>
    <col min="27" max="27" width="7.6640625" bestFit="1" customWidth="1"/>
    <col min="28" max="28" width="16" bestFit="1" customWidth="1"/>
  </cols>
  <sheetData>
    <row r="1" spans="1:28">
      <c r="A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67</v>
      </c>
      <c r="L1" s="1" t="s">
        <v>9</v>
      </c>
      <c r="M1" s="1" t="s">
        <v>10</v>
      </c>
      <c r="N1" s="1" t="s">
        <v>11</v>
      </c>
      <c r="O1" s="3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6" t="str">
        <f>D2&amp;" "&amp;F2</f>
        <v>M 191211</v>
      </c>
      <c r="B2" s="1" t="s">
        <v>26</v>
      </c>
      <c r="C2" s="2">
        <v>43739</v>
      </c>
      <c r="D2" s="1" t="s">
        <v>27</v>
      </c>
      <c r="E2" s="1" t="s">
        <v>28</v>
      </c>
      <c r="F2" s="1">
        <v>191211</v>
      </c>
      <c r="G2" s="1">
        <v>101.02289399999999</v>
      </c>
      <c r="H2" s="1">
        <v>99.495115999999996</v>
      </c>
      <c r="I2" s="1">
        <v>1.5277780000000001</v>
      </c>
      <c r="J2" s="1">
        <v>71</v>
      </c>
      <c r="K2" s="2">
        <v>43810</v>
      </c>
      <c r="L2" s="1">
        <v>101.04374300000001</v>
      </c>
      <c r="M2" s="1">
        <v>99.502076000000002</v>
      </c>
      <c r="N2" s="1">
        <v>1.5416669999999999</v>
      </c>
      <c r="O2" s="3">
        <v>70</v>
      </c>
      <c r="P2" s="1">
        <v>0</v>
      </c>
      <c r="Q2" s="1">
        <v>2001</v>
      </c>
      <c r="R2" s="1">
        <v>0</v>
      </c>
      <c r="S2" s="1" t="s">
        <v>29</v>
      </c>
      <c r="T2" s="1">
        <v>1</v>
      </c>
      <c r="U2" s="1">
        <v>7.57</v>
      </c>
      <c r="V2" s="1" t="s">
        <v>30</v>
      </c>
      <c r="W2" s="2">
        <v>43629</v>
      </c>
      <c r="X2" s="2">
        <v>43810</v>
      </c>
      <c r="Y2" s="1">
        <v>0.05</v>
      </c>
      <c r="Z2" s="1">
        <v>0.05</v>
      </c>
      <c r="AA2" s="1" t="s">
        <v>31</v>
      </c>
      <c r="AB2" s="1" t="s">
        <v>32</v>
      </c>
    </row>
    <row r="3" spans="1:28">
      <c r="A3" s="6" t="str">
        <f t="shared" ref="A3:A19" si="0">D3&amp;" "&amp;F3</f>
        <v>M 200611</v>
      </c>
      <c r="B3" s="1" t="s">
        <v>26</v>
      </c>
      <c r="C3" s="2">
        <v>43739</v>
      </c>
      <c r="D3" s="1" t="s">
        <v>27</v>
      </c>
      <c r="E3" s="1" t="s">
        <v>28</v>
      </c>
      <c r="F3" s="1">
        <v>200611</v>
      </c>
      <c r="G3" s="1">
        <v>103.227509</v>
      </c>
      <c r="H3" s="1">
        <v>100.78306499999999</v>
      </c>
      <c r="I3" s="1">
        <v>2.4444439999999998</v>
      </c>
      <c r="J3" s="1">
        <v>254</v>
      </c>
      <c r="K3" s="2">
        <v>43993</v>
      </c>
      <c r="L3" s="1">
        <v>103.246737</v>
      </c>
      <c r="M3" s="1">
        <v>100.78006999999999</v>
      </c>
      <c r="N3" s="1">
        <v>2.4666670000000002</v>
      </c>
      <c r="O3" s="3">
        <v>253</v>
      </c>
      <c r="P3" s="1">
        <v>0</v>
      </c>
      <c r="Q3" s="1">
        <v>3822</v>
      </c>
      <c r="R3" s="1">
        <v>0</v>
      </c>
      <c r="S3" s="1" t="s">
        <v>29</v>
      </c>
      <c r="T3" s="1">
        <v>1</v>
      </c>
      <c r="U3" s="1">
        <v>6.82</v>
      </c>
      <c r="V3" s="1" t="s">
        <v>33</v>
      </c>
      <c r="W3" s="2">
        <v>43629</v>
      </c>
      <c r="X3" s="2">
        <v>43810</v>
      </c>
      <c r="Y3" s="1">
        <v>0.08</v>
      </c>
      <c r="Z3" s="1">
        <v>0.08</v>
      </c>
      <c r="AA3" s="1" t="s">
        <v>31</v>
      </c>
      <c r="AB3" s="1" t="s">
        <v>34</v>
      </c>
    </row>
    <row r="4" spans="1:28">
      <c r="A4" s="6" t="str">
        <f t="shared" si="0"/>
        <v>M 210610</v>
      </c>
      <c r="B4" s="1" t="s">
        <v>26</v>
      </c>
      <c r="C4" s="2">
        <v>43739</v>
      </c>
      <c r="D4" s="1" t="s">
        <v>27</v>
      </c>
      <c r="E4" s="1" t="s">
        <v>28</v>
      </c>
      <c r="F4" s="1">
        <v>210610</v>
      </c>
      <c r="G4" s="1">
        <v>101.63781899999999</v>
      </c>
      <c r="H4" s="1">
        <v>99.651707999999999</v>
      </c>
      <c r="I4" s="1">
        <v>1.986111</v>
      </c>
      <c r="J4" s="1">
        <v>618</v>
      </c>
      <c r="K4" s="2">
        <v>44357</v>
      </c>
      <c r="L4" s="1">
        <v>101.656451</v>
      </c>
      <c r="M4" s="1">
        <v>99.652283999999995</v>
      </c>
      <c r="N4" s="1">
        <v>2.0041669999999998</v>
      </c>
      <c r="O4" s="3">
        <v>617</v>
      </c>
      <c r="P4" s="1">
        <v>0</v>
      </c>
      <c r="Q4" s="1">
        <v>3822</v>
      </c>
      <c r="R4" s="1">
        <v>0</v>
      </c>
      <c r="S4" s="1" t="s">
        <v>29</v>
      </c>
      <c r="T4" s="1">
        <v>1</v>
      </c>
      <c r="U4" s="1">
        <v>6.71</v>
      </c>
      <c r="V4" s="1" t="s">
        <v>35</v>
      </c>
      <c r="W4" s="2">
        <v>43629</v>
      </c>
      <c r="X4" s="2">
        <v>43810</v>
      </c>
      <c r="Y4" s="1">
        <v>6.5000000000000002E-2</v>
      </c>
      <c r="Z4" s="1">
        <v>6.5000000000000002E-2</v>
      </c>
      <c r="AA4" s="1" t="s">
        <v>31</v>
      </c>
      <c r="AB4" s="1" t="s">
        <v>36</v>
      </c>
    </row>
    <row r="5" spans="1:28">
      <c r="A5" s="6" t="str">
        <f t="shared" si="0"/>
        <v>M 211209</v>
      </c>
      <c r="B5" s="1" t="s">
        <v>26</v>
      </c>
      <c r="C5" s="2">
        <v>43739</v>
      </c>
      <c r="D5" s="1" t="s">
        <v>27</v>
      </c>
      <c r="E5" s="1" t="s">
        <v>28</v>
      </c>
      <c r="F5" s="1">
        <v>211209</v>
      </c>
      <c r="G5" s="1">
        <v>103.25733099999999</v>
      </c>
      <c r="H5" s="1">
        <v>101.042053</v>
      </c>
      <c r="I5" s="1">
        <v>2.2152780000000001</v>
      </c>
      <c r="J5" s="1">
        <v>800</v>
      </c>
      <c r="K5" s="2">
        <v>44539</v>
      </c>
      <c r="L5" s="1">
        <v>103.276315</v>
      </c>
      <c r="M5" s="1">
        <v>101.040898</v>
      </c>
      <c r="N5" s="1">
        <v>2.235417</v>
      </c>
      <c r="O5" s="3">
        <v>799</v>
      </c>
      <c r="P5" s="1">
        <v>0</v>
      </c>
      <c r="Q5" s="1">
        <v>1330</v>
      </c>
      <c r="R5" s="1">
        <v>0</v>
      </c>
      <c r="S5" s="1" t="s">
        <v>29</v>
      </c>
      <c r="T5" s="1">
        <v>1</v>
      </c>
      <c r="U5" s="1">
        <v>6.73</v>
      </c>
      <c r="V5" s="1" t="s">
        <v>37</v>
      </c>
      <c r="W5" s="2">
        <v>43629</v>
      </c>
      <c r="X5" s="2">
        <v>43810</v>
      </c>
      <c r="Y5" s="1">
        <v>7.2499999999999995E-2</v>
      </c>
      <c r="Z5" s="1">
        <v>7.2499999999999995E-2</v>
      </c>
      <c r="AA5" s="1" t="s">
        <v>31</v>
      </c>
      <c r="AB5" s="1" t="s">
        <v>38</v>
      </c>
    </row>
    <row r="6" spans="1:28">
      <c r="A6" s="6" t="str">
        <f t="shared" si="0"/>
        <v>M 220609</v>
      </c>
      <c r="B6" s="1" t="s">
        <v>26</v>
      </c>
      <c r="C6" s="2">
        <v>43739</v>
      </c>
      <c r="D6" s="1" t="s">
        <v>27</v>
      </c>
      <c r="E6" s="1" t="s">
        <v>28</v>
      </c>
      <c r="F6" s="1">
        <v>220609</v>
      </c>
      <c r="G6" s="1">
        <v>101.384018</v>
      </c>
      <c r="H6" s="1">
        <v>99.397907000000004</v>
      </c>
      <c r="I6" s="1">
        <v>1.986111</v>
      </c>
      <c r="J6" s="1">
        <v>982</v>
      </c>
      <c r="K6" s="2">
        <v>44721</v>
      </c>
      <c r="L6" s="1">
        <v>101.40268500000001</v>
      </c>
      <c r="M6" s="1">
        <v>99.398517999999996</v>
      </c>
      <c r="N6" s="1">
        <v>2.0041669999999998</v>
      </c>
      <c r="O6" s="3">
        <v>981</v>
      </c>
      <c r="P6" s="1">
        <v>0</v>
      </c>
      <c r="Q6" s="1">
        <v>3822</v>
      </c>
      <c r="R6" s="1">
        <v>0</v>
      </c>
      <c r="S6" s="1" t="s">
        <v>29</v>
      </c>
      <c r="T6" s="1">
        <v>1</v>
      </c>
      <c r="U6" s="1">
        <v>6.74</v>
      </c>
      <c r="V6" s="1" t="s">
        <v>39</v>
      </c>
      <c r="W6" s="2">
        <v>43629</v>
      </c>
      <c r="X6" s="2">
        <v>43810</v>
      </c>
      <c r="Y6" s="1">
        <v>6.5000000000000002E-2</v>
      </c>
      <c r="Z6" s="1">
        <v>6.5000000000000002E-2</v>
      </c>
      <c r="AA6" s="1" t="s">
        <v>31</v>
      </c>
      <c r="AB6" s="1" t="s">
        <v>40</v>
      </c>
    </row>
    <row r="7" spans="1:28">
      <c r="A7" s="6" t="str">
        <f t="shared" si="0"/>
        <v>M 230309</v>
      </c>
      <c r="B7" s="1" t="s">
        <v>26</v>
      </c>
      <c r="C7" s="2">
        <v>43739</v>
      </c>
      <c r="D7" s="1" t="s">
        <v>27</v>
      </c>
      <c r="E7" s="1" t="s">
        <v>28</v>
      </c>
      <c r="F7" s="1">
        <v>230309</v>
      </c>
      <c r="G7" s="1">
        <v>100.38153699999999</v>
      </c>
      <c r="H7" s="1">
        <v>100.02528700000001</v>
      </c>
      <c r="I7" s="1">
        <v>0.35625000000000001</v>
      </c>
      <c r="J7" s="1">
        <v>1255</v>
      </c>
      <c r="K7" s="2">
        <v>44994</v>
      </c>
      <c r="L7" s="1">
        <v>100.400019</v>
      </c>
      <c r="M7" s="1">
        <v>100.025019</v>
      </c>
      <c r="N7" s="1">
        <v>0.375</v>
      </c>
      <c r="O7" s="3">
        <v>1254</v>
      </c>
      <c r="P7" s="1">
        <v>0</v>
      </c>
      <c r="Q7" s="1">
        <v>1274</v>
      </c>
      <c r="R7" s="1">
        <v>0</v>
      </c>
      <c r="S7" s="1" t="s">
        <v>29</v>
      </c>
      <c r="T7" s="1">
        <v>1</v>
      </c>
      <c r="U7" s="1">
        <v>6.74</v>
      </c>
      <c r="V7" s="1" t="s">
        <v>41</v>
      </c>
      <c r="W7" s="2">
        <v>43720</v>
      </c>
      <c r="X7" s="2">
        <v>43902</v>
      </c>
      <c r="Y7" s="1">
        <v>6.7500000000000004E-2</v>
      </c>
      <c r="Z7" s="1">
        <v>6.7500000000000004E-2</v>
      </c>
      <c r="AA7" s="1" t="s">
        <v>31</v>
      </c>
      <c r="AB7" s="1" t="s">
        <v>42</v>
      </c>
    </row>
    <row r="8" spans="1:28">
      <c r="A8" s="6" t="str">
        <f t="shared" si="0"/>
        <v>M 231207</v>
      </c>
      <c r="B8" s="1" t="s">
        <v>26</v>
      </c>
      <c r="C8" s="2">
        <v>43739</v>
      </c>
      <c r="D8" s="1" t="s">
        <v>27</v>
      </c>
      <c r="E8" s="1" t="s">
        <v>28</v>
      </c>
      <c r="F8" s="1">
        <v>231207</v>
      </c>
      <c r="G8" s="1">
        <v>107.012191</v>
      </c>
      <c r="H8" s="1">
        <v>104.567747</v>
      </c>
      <c r="I8" s="1">
        <v>2.4444439999999998</v>
      </c>
      <c r="J8" s="1">
        <v>1528</v>
      </c>
      <c r="K8" s="2">
        <v>45267</v>
      </c>
      <c r="L8" s="1">
        <v>107.03189399999999</v>
      </c>
      <c r="M8" s="1">
        <v>104.56522699999999</v>
      </c>
      <c r="N8" s="1">
        <v>2.4666670000000002</v>
      </c>
      <c r="O8" s="3">
        <v>1527</v>
      </c>
      <c r="P8" s="1">
        <v>0</v>
      </c>
      <c r="Q8" s="1">
        <v>7344</v>
      </c>
      <c r="R8" s="1">
        <v>0</v>
      </c>
      <c r="S8" s="1" t="s">
        <v>29</v>
      </c>
      <c r="T8" s="1">
        <v>1</v>
      </c>
      <c r="U8" s="1">
        <v>6.74</v>
      </c>
      <c r="V8" s="1" t="s">
        <v>43</v>
      </c>
      <c r="W8" s="2">
        <v>43629</v>
      </c>
      <c r="X8" s="2">
        <v>43810</v>
      </c>
      <c r="Y8" s="1">
        <v>0.08</v>
      </c>
      <c r="Z8" s="1">
        <v>0.08</v>
      </c>
      <c r="AA8" s="1" t="s">
        <v>31</v>
      </c>
      <c r="AB8" s="1" t="s">
        <v>44</v>
      </c>
    </row>
    <row r="9" spans="1:28">
      <c r="A9" s="6" t="str">
        <f t="shared" si="0"/>
        <v>M 240905</v>
      </c>
      <c r="B9" s="1" t="s">
        <v>26</v>
      </c>
      <c r="C9" s="2">
        <v>43739</v>
      </c>
      <c r="D9" s="1" t="s">
        <v>27</v>
      </c>
      <c r="E9" s="1" t="s">
        <v>28</v>
      </c>
      <c r="F9" s="1">
        <v>240905</v>
      </c>
      <c r="G9" s="1">
        <v>105.77800999999999</v>
      </c>
      <c r="H9" s="1">
        <v>105.355788</v>
      </c>
      <c r="I9" s="1">
        <v>0.42222199999999999</v>
      </c>
      <c r="J9" s="1">
        <v>1801</v>
      </c>
      <c r="K9" s="2">
        <v>45540</v>
      </c>
      <c r="L9" s="1">
        <v>105.79742899999999</v>
      </c>
      <c r="M9" s="1">
        <v>105.352985</v>
      </c>
      <c r="N9" s="1">
        <v>0.44444400000000001</v>
      </c>
      <c r="O9" s="3">
        <v>1800</v>
      </c>
      <c r="P9" s="1">
        <v>0</v>
      </c>
      <c r="Q9" s="1">
        <v>2002</v>
      </c>
      <c r="R9" s="1">
        <v>0</v>
      </c>
      <c r="S9" s="1" t="s">
        <v>29</v>
      </c>
      <c r="T9" s="1">
        <v>1</v>
      </c>
      <c r="U9" s="1">
        <v>6.72</v>
      </c>
      <c r="V9" s="1" t="s">
        <v>45</v>
      </c>
      <c r="W9" s="2">
        <v>43720</v>
      </c>
      <c r="X9" s="2">
        <v>43902</v>
      </c>
      <c r="Y9" s="1">
        <v>0.08</v>
      </c>
      <c r="Z9" s="1">
        <v>0.08</v>
      </c>
      <c r="AA9" s="1" t="s">
        <v>31</v>
      </c>
      <c r="AB9" s="1" t="s">
        <v>46</v>
      </c>
    </row>
    <row r="10" spans="1:28">
      <c r="A10" s="6" t="str">
        <f t="shared" si="0"/>
        <v>M 241205</v>
      </c>
      <c r="B10" s="1" t="s">
        <v>26</v>
      </c>
      <c r="C10" s="2">
        <v>43739</v>
      </c>
      <c r="D10" s="1" t="s">
        <v>27</v>
      </c>
      <c r="E10" s="1" t="s">
        <v>28</v>
      </c>
      <c r="F10" s="1">
        <v>241205</v>
      </c>
      <c r="G10" s="1">
        <v>117.26172099999999</v>
      </c>
      <c r="H10" s="1">
        <v>114.206165</v>
      </c>
      <c r="I10" s="1">
        <v>3.0555560000000002</v>
      </c>
      <c r="J10" s="1">
        <v>1892</v>
      </c>
      <c r="K10" s="2">
        <v>45631</v>
      </c>
      <c r="L10" s="1">
        <v>117.283311</v>
      </c>
      <c r="M10" s="1">
        <v>114.199978</v>
      </c>
      <c r="N10" s="1">
        <v>3.0833330000000001</v>
      </c>
      <c r="O10" s="3">
        <v>1891</v>
      </c>
      <c r="P10" s="1">
        <v>0</v>
      </c>
      <c r="Q10" s="1">
        <v>7280</v>
      </c>
      <c r="R10" s="1">
        <v>0</v>
      </c>
      <c r="S10" s="1" t="s">
        <v>29</v>
      </c>
      <c r="T10" s="1">
        <v>1</v>
      </c>
      <c r="U10" s="1">
        <v>6.74</v>
      </c>
      <c r="V10" s="1" t="s">
        <v>47</v>
      </c>
      <c r="W10" s="2">
        <v>43629</v>
      </c>
      <c r="X10" s="2">
        <v>43810</v>
      </c>
      <c r="Y10" s="1">
        <v>0.1</v>
      </c>
      <c r="Z10" s="1">
        <v>0.1</v>
      </c>
      <c r="AA10" s="1" t="s">
        <v>31</v>
      </c>
      <c r="AB10" s="1" t="s">
        <v>48</v>
      </c>
    </row>
    <row r="11" spans="1:28">
      <c r="A11" s="6" t="str">
        <f t="shared" si="0"/>
        <v>M 260305</v>
      </c>
      <c r="B11" s="1" t="s">
        <v>26</v>
      </c>
      <c r="C11" s="2">
        <v>43739</v>
      </c>
      <c r="D11" s="1" t="s">
        <v>27</v>
      </c>
      <c r="E11" s="1" t="s">
        <v>28</v>
      </c>
      <c r="F11" s="1">
        <v>260305</v>
      </c>
      <c r="G11" s="1">
        <v>94.843536999999998</v>
      </c>
      <c r="H11" s="1">
        <v>94.540064999999998</v>
      </c>
      <c r="I11" s="1">
        <v>0.30347200000000002</v>
      </c>
      <c r="J11" s="1">
        <v>2347</v>
      </c>
      <c r="K11" s="2">
        <v>46086</v>
      </c>
      <c r="L11" s="1">
        <v>94.861152000000004</v>
      </c>
      <c r="M11" s="1">
        <v>94.541708</v>
      </c>
      <c r="N11" s="1">
        <v>0.31944400000000001</v>
      </c>
      <c r="O11" s="3">
        <v>2346</v>
      </c>
      <c r="P11" s="1">
        <v>0</v>
      </c>
      <c r="Q11" s="1">
        <v>3822</v>
      </c>
      <c r="R11" s="1">
        <v>0</v>
      </c>
      <c r="S11" s="1" t="s">
        <v>29</v>
      </c>
      <c r="T11" s="1">
        <v>1</v>
      </c>
      <c r="U11" s="1">
        <v>6.8</v>
      </c>
      <c r="V11" s="1" t="s">
        <v>49</v>
      </c>
      <c r="W11" s="2">
        <v>43720</v>
      </c>
      <c r="X11" s="2">
        <v>43902</v>
      </c>
      <c r="Y11" s="1">
        <v>5.7500000000000002E-2</v>
      </c>
      <c r="Z11" s="1">
        <v>5.7500000000000002E-2</v>
      </c>
      <c r="AA11" s="1" t="s">
        <v>31</v>
      </c>
      <c r="AB11" s="1" t="s">
        <v>50</v>
      </c>
    </row>
    <row r="12" spans="1:28">
      <c r="A12" s="6" t="str">
        <f t="shared" si="0"/>
        <v>M 270603</v>
      </c>
      <c r="B12" s="1" t="s">
        <v>26</v>
      </c>
      <c r="C12" s="2">
        <v>43739</v>
      </c>
      <c r="D12" s="1" t="s">
        <v>27</v>
      </c>
      <c r="E12" s="1" t="s">
        <v>28</v>
      </c>
      <c r="F12" s="1">
        <v>270603</v>
      </c>
      <c r="G12" s="1">
        <v>106.025206</v>
      </c>
      <c r="H12" s="1">
        <v>103.73353899999999</v>
      </c>
      <c r="I12" s="1">
        <v>2.2916669999999999</v>
      </c>
      <c r="J12" s="1">
        <v>2802</v>
      </c>
      <c r="K12" s="2">
        <v>46541</v>
      </c>
      <c r="L12" s="1">
        <v>106.045098</v>
      </c>
      <c r="M12" s="1">
        <v>103.732598</v>
      </c>
      <c r="N12" s="1">
        <v>2.3125</v>
      </c>
      <c r="O12" s="3">
        <v>2801</v>
      </c>
      <c r="P12" s="1">
        <v>0</v>
      </c>
      <c r="Q12" s="1">
        <v>7462</v>
      </c>
      <c r="R12" s="1">
        <v>0</v>
      </c>
      <c r="S12" s="1" t="s">
        <v>29</v>
      </c>
      <c r="T12" s="1">
        <v>1</v>
      </c>
      <c r="U12" s="1">
        <v>6.87</v>
      </c>
      <c r="V12" s="1" t="s">
        <v>51</v>
      </c>
      <c r="W12" s="2">
        <v>43629</v>
      </c>
      <c r="X12" s="2">
        <v>43810</v>
      </c>
      <c r="Y12" s="1">
        <v>7.4999999999999997E-2</v>
      </c>
      <c r="Z12" s="1">
        <v>7.4999999999999997E-2</v>
      </c>
      <c r="AA12" s="1" t="s">
        <v>31</v>
      </c>
      <c r="AB12" s="1" t="s">
        <v>52</v>
      </c>
    </row>
    <row r="13" spans="1:28">
      <c r="A13" s="6" t="str">
        <f t="shared" si="0"/>
        <v>M 290531</v>
      </c>
      <c r="B13" s="1" t="s">
        <v>26</v>
      </c>
      <c r="C13" s="2">
        <v>43739</v>
      </c>
      <c r="D13" s="1" t="s">
        <v>27</v>
      </c>
      <c r="E13" s="1" t="s">
        <v>28</v>
      </c>
      <c r="F13" s="1">
        <v>290531</v>
      </c>
      <c r="G13" s="1">
        <v>113.76799800000001</v>
      </c>
      <c r="H13" s="1">
        <v>111.170776</v>
      </c>
      <c r="I13" s="1">
        <v>2.5972219999999999</v>
      </c>
      <c r="J13" s="1">
        <v>3530</v>
      </c>
      <c r="K13" s="2">
        <v>47269</v>
      </c>
      <c r="L13" s="1">
        <v>113.789464</v>
      </c>
      <c r="M13" s="1">
        <v>111.168631</v>
      </c>
      <c r="N13" s="1">
        <v>2.6208330000000002</v>
      </c>
      <c r="O13" s="3">
        <v>3529</v>
      </c>
      <c r="P13" s="1">
        <v>0</v>
      </c>
      <c r="Q13" s="1">
        <v>7463</v>
      </c>
      <c r="R13" s="1">
        <v>0</v>
      </c>
      <c r="S13" s="1" t="s">
        <v>29</v>
      </c>
      <c r="T13" s="1">
        <v>1</v>
      </c>
      <c r="U13" s="1">
        <v>6.91</v>
      </c>
      <c r="V13" s="1" t="s">
        <v>53</v>
      </c>
      <c r="W13" s="2">
        <v>43629</v>
      </c>
      <c r="X13" s="2">
        <v>43810</v>
      </c>
      <c r="Y13" s="1">
        <v>8.5000000000000006E-2</v>
      </c>
      <c r="Z13" s="1">
        <v>8.5000000000000006E-2</v>
      </c>
      <c r="AA13" s="1" t="s">
        <v>31</v>
      </c>
      <c r="AB13" s="1" t="s">
        <v>54</v>
      </c>
    </row>
    <row r="14" spans="1:28">
      <c r="A14" s="6" t="str">
        <f t="shared" si="0"/>
        <v>M 310529</v>
      </c>
      <c r="B14" s="1" t="s">
        <v>26</v>
      </c>
      <c r="C14" s="2">
        <v>43739</v>
      </c>
      <c r="D14" s="1" t="s">
        <v>27</v>
      </c>
      <c r="E14" s="1" t="s">
        <v>28</v>
      </c>
      <c r="F14" s="1">
        <v>310529</v>
      </c>
      <c r="G14" s="1">
        <v>108.23436700000001</v>
      </c>
      <c r="H14" s="1">
        <v>105.866311</v>
      </c>
      <c r="I14" s="1">
        <v>2.3680560000000002</v>
      </c>
      <c r="J14" s="1">
        <v>4258</v>
      </c>
      <c r="K14" s="2">
        <v>47997</v>
      </c>
      <c r="L14" s="1">
        <v>108.25508000000001</v>
      </c>
      <c r="M14" s="1">
        <v>105.865497</v>
      </c>
      <c r="N14" s="1">
        <v>2.389583</v>
      </c>
      <c r="O14" s="3">
        <v>4257</v>
      </c>
      <c r="P14" s="1">
        <v>0</v>
      </c>
      <c r="Q14" s="1">
        <v>7280</v>
      </c>
      <c r="R14" s="1">
        <v>0</v>
      </c>
      <c r="S14" s="1" t="s">
        <v>29</v>
      </c>
      <c r="T14" s="1">
        <v>1</v>
      </c>
      <c r="U14" s="1">
        <v>7.01</v>
      </c>
      <c r="V14" s="1" t="s">
        <v>55</v>
      </c>
      <c r="W14" s="2">
        <v>43629</v>
      </c>
      <c r="X14" s="2">
        <v>43810</v>
      </c>
      <c r="Y14" s="1">
        <v>7.7499999999999999E-2</v>
      </c>
      <c r="Z14" s="1">
        <v>7.7499999999999999E-2</v>
      </c>
      <c r="AA14" s="1" t="s">
        <v>31</v>
      </c>
      <c r="AB14" s="1" t="s">
        <v>56</v>
      </c>
    </row>
    <row r="15" spans="1:28">
      <c r="A15" s="6" t="str">
        <f t="shared" si="0"/>
        <v>M 341123</v>
      </c>
      <c r="B15" s="1" t="s">
        <v>26</v>
      </c>
      <c r="C15" s="2">
        <v>43739</v>
      </c>
      <c r="D15" s="1" t="s">
        <v>27</v>
      </c>
      <c r="E15" s="1" t="s">
        <v>28</v>
      </c>
      <c r="F15" s="1">
        <v>341123</v>
      </c>
      <c r="G15" s="1">
        <v>107.98727700000001</v>
      </c>
      <c r="H15" s="1">
        <v>105.619221</v>
      </c>
      <c r="I15" s="1">
        <v>2.3680560000000002</v>
      </c>
      <c r="J15" s="1">
        <v>5532</v>
      </c>
      <c r="K15" s="2">
        <v>49271</v>
      </c>
      <c r="L15" s="1">
        <v>108.008319</v>
      </c>
      <c r="M15" s="1">
        <v>105.618736</v>
      </c>
      <c r="N15" s="1">
        <v>2.389583</v>
      </c>
      <c r="O15" s="3">
        <v>5531</v>
      </c>
      <c r="P15" s="1">
        <v>0</v>
      </c>
      <c r="Q15" s="1">
        <v>7644</v>
      </c>
      <c r="R15" s="1">
        <v>0</v>
      </c>
      <c r="S15" s="1" t="s">
        <v>29</v>
      </c>
      <c r="T15" s="1">
        <v>1</v>
      </c>
      <c r="U15" s="1">
        <v>7.14</v>
      </c>
      <c r="V15" s="1" t="s">
        <v>57</v>
      </c>
      <c r="W15" s="2">
        <v>43629</v>
      </c>
      <c r="X15" s="2">
        <v>43810</v>
      </c>
      <c r="Y15" s="1">
        <v>7.7499999999999999E-2</v>
      </c>
      <c r="Z15" s="1">
        <v>7.7499999999999999E-2</v>
      </c>
      <c r="AA15" s="1" t="s">
        <v>31</v>
      </c>
      <c r="AB15" s="1" t="s">
        <v>58</v>
      </c>
    </row>
    <row r="16" spans="1:28">
      <c r="A16" s="6" t="str">
        <f t="shared" si="0"/>
        <v>M 361120</v>
      </c>
      <c r="B16" s="1" t="s">
        <v>26</v>
      </c>
      <c r="C16" s="2">
        <v>43739</v>
      </c>
      <c r="D16" s="1" t="s">
        <v>27</v>
      </c>
      <c r="E16" s="1" t="s">
        <v>28</v>
      </c>
      <c r="F16" s="1">
        <v>361120</v>
      </c>
      <c r="G16" s="1">
        <v>130.318467</v>
      </c>
      <c r="H16" s="1">
        <v>127.262911</v>
      </c>
      <c r="I16" s="1">
        <v>3.0555560000000002</v>
      </c>
      <c r="J16" s="1">
        <v>6260</v>
      </c>
      <c r="K16" s="2">
        <v>49999</v>
      </c>
      <c r="L16" s="1">
        <v>130.34414000000001</v>
      </c>
      <c r="M16" s="1">
        <v>127.260807</v>
      </c>
      <c r="N16" s="1">
        <v>3.0833330000000001</v>
      </c>
      <c r="O16" s="3">
        <v>6259</v>
      </c>
      <c r="P16" s="1">
        <v>0</v>
      </c>
      <c r="Q16" s="1">
        <v>11102</v>
      </c>
      <c r="R16" s="1">
        <v>0</v>
      </c>
      <c r="S16" s="1" t="s">
        <v>29</v>
      </c>
      <c r="T16" s="1">
        <v>1</v>
      </c>
      <c r="U16" s="1">
        <v>7.22</v>
      </c>
      <c r="V16" s="1" t="s">
        <v>59</v>
      </c>
      <c r="W16" s="2">
        <v>43629</v>
      </c>
      <c r="X16" s="2">
        <v>43810</v>
      </c>
      <c r="Y16" s="1">
        <v>0.1</v>
      </c>
      <c r="Z16" s="1">
        <v>0.1</v>
      </c>
      <c r="AA16" s="1" t="s">
        <v>31</v>
      </c>
      <c r="AB16" s="1" t="s">
        <v>60</v>
      </c>
    </row>
    <row r="17" spans="1:28">
      <c r="A17" s="6" t="str">
        <f t="shared" si="0"/>
        <v>M 381118</v>
      </c>
      <c r="B17" s="1" t="s">
        <v>26</v>
      </c>
      <c r="C17" s="2">
        <v>43739</v>
      </c>
      <c r="D17" s="1" t="s">
        <v>27</v>
      </c>
      <c r="E17" s="1" t="s">
        <v>28</v>
      </c>
      <c r="F17" s="1">
        <v>381118</v>
      </c>
      <c r="G17" s="1">
        <v>115.153397</v>
      </c>
      <c r="H17" s="1">
        <v>112.556175</v>
      </c>
      <c r="I17" s="1">
        <v>2.5972219999999999</v>
      </c>
      <c r="J17" s="1">
        <v>6988</v>
      </c>
      <c r="K17" s="2">
        <v>50727</v>
      </c>
      <c r="L17" s="1">
        <v>115.176267</v>
      </c>
      <c r="M17" s="1">
        <v>112.55543400000001</v>
      </c>
      <c r="N17" s="1">
        <v>2.6208330000000002</v>
      </c>
      <c r="O17" s="3">
        <v>6987</v>
      </c>
      <c r="P17" s="1">
        <v>0</v>
      </c>
      <c r="Q17" s="1">
        <v>10921</v>
      </c>
      <c r="R17" s="1">
        <v>0</v>
      </c>
      <c r="S17" s="1" t="s">
        <v>29</v>
      </c>
      <c r="T17" s="1">
        <v>1</v>
      </c>
      <c r="U17" s="1">
        <v>7.28</v>
      </c>
      <c r="V17" s="1" t="s">
        <v>61</v>
      </c>
      <c r="W17" s="2">
        <v>43629</v>
      </c>
      <c r="X17" s="2">
        <v>43810</v>
      </c>
      <c r="Y17" s="1">
        <v>8.5000000000000006E-2</v>
      </c>
      <c r="Z17" s="1">
        <v>8.5000000000000006E-2</v>
      </c>
      <c r="AA17" s="1" t="s">
        <v>31</v>
      </c>
      <c r="AB17" s="1" t="s">
        <v>62</v>
      </c>
    </row>
    <row r="18" spans="1:28">
      <c r="A18" s="6" t="str">
        <f t="shared" si="0"/>
        <v>M 421113</v>
      </c>
      <c r="B18" s="1" t="s">
        <v>26</v>
      </c>
      <c r="C18" s="2">
        <v>43739</v>
      </c>
      <c r="D18" s="1" t="s">
        <v>27</v>
      </c>
      <c r="E18" s="1" t="s">
        <v>28</v>
      </c>
      <c r="F18" s="1">
        <v>421113</v>
      </c>
      <c r="G18" s="1">
        <v>107.0217</v>
      </c>
      <c r="H18" s="1">
        <v>104.653644</v>
      </c>
      <c r="I18" s="1">
        <v>2.3680560000000002</v>
      </c>
      <c r="J18" s="1">
        <v>8444</v>
      </c>
      <c r="K18" s="2">
        <v>52183</v>
      </c>
      <c r="L18" s="1">
        <v>107.043099</v>
      </c>
      <c r="M18" s="1">
        <v>104.653516</v>
      </c>
      <c r="N18" s="1">
        <v>2.389583</v>
      </c>
      <c r="O18" s="3">
        <v>8443</v>
      </c>
      <c r="P18" s="1">
        <v>0</v>
      </c>
      <c r="Q18" s="1">
        <v>11284</v>
      </c>
      <c r="R18" s="1">
        <v>0</v>
      </c>
      <c r="S18" s="1" t="s">
        <v>29</v>
      </c>
      <c r="T18" s="1">
        <v>1</v>
      </c>
      <c r="U18" s="1">
        <v>7.33</v>
      </c>
      <c r="V18" s="1" t="s">
        <v>63</v>
      </c>
      <c r="W18" s="2">
        <v>43629</v>
      </c>
      <c r="X18" s="2">
        <v>43810</v>
      </c>
      <c r="Y18" s="1">
        <v>7.7499999999999999E-2</v>
      </c>
      <c r="Z18" s="1">
        <v>7.7499999999999999E-2</v>
      </c>
      <c r="AA18" s="1" t="s">
        <v>31</v>
      </c>
      <c r="AB18" s="1" t="s">
        <v>64</v>
      </c>
    </row>
    <row r="19" spans="1:28">
      <c r="A19" s="6" t="str">
        <f t="shared" si="0"/>
        <v>M 471107</v>
      </c>
      <c r="B19" s="1" t="s">
        <v>26</v>
      </c>
      <c r="C19" s="2">
        <v>43739</v>
      </c>
      <c r="D19" s="1" t="s">
        <v>27</v>
      </c>
      <c r="E19" s="1" t="s">
        <v>28</v>
      </c>
      <c r="F19" s="1">
        <v>471107</v>
      </c>
      <c r="G19" s="1">
        <v>110.140444</v>
      </c>
      <c r="H19" s="1">
        <v>107.696</v>
      </c>
      <c r="I19" s="1">
        <v>2.4444439999999998</v>
      </c>
      <c r="J19" s="1">
        <v>10264</v>
      </c>
      <c r="K19" s="2">
        <v>54003</v>
      </c>
      <c r="L19" s="1">
        <v>110.162526</v>
      </c>
      <c r="M19" s="1">
        <v>107.695859</v>
      </c>
      <c r="N19" s="1">
        <v>2.4666670000000002</v>
      </c>
      <c r="O19" s="3">
        <v>10263</v>
      </c>
      <c r="P19" s="1">
        <v>0</v>
      </c>
      <c r="Q19" s="1">
        <v>11214</v>
      </c>
      <c r="R19" s="1">
        <v>0</v>
      </c>
      <c r="S19" s="1" t="s">
        <v>29</v>
      </c>
      <c r="T19" s="1">
        <v>1</v>
      </c>
      <c r="U19" s="1">
        <v>7.35</v>
      </c>
      <c r="V19" s="1" t="s">
        <v>65</v>
      </c>
      <c r="W19" s="2">
        <v>43629</v>
      </c>
      <c r="X19" s="2">
        <v>43810</v>
      </c>
      <c r="Y19" s="1">
        <v>0.08</v>
      </c>
      <c r="Z19" s="1">
        <v>0.08</v>
      </c>
      <c r="AA19" s="1" t="s">
        <v>31</v>
      </c>
      <c r="AB19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3604"/>
  <sheetViews>
    <sheetView showGridLines="0" tabSelected="1" zoomScale="115" zoomScaleNormal="115" workbookViewId="0">
      <selection activeCell="K24" sqref="K24"/>
    </sheetView>
  </sheetViews>
  <sheetFormatPr baseColWidth="10" defaultColWidth="9" defaultRowHeight="15"/>
  <cols>
    <col min="1" max="1" width="25.33203125" bestFit="1" customWidth="1"/>
    <col min="2" max="2" width="12.5" style="1" bestFit="1" customWidth="1"/>
    <col min="3" max="3" width="14" customWidth="1"/>
    <col min="4" max="4" width="13.1640625" bestFit="1" customWidth="1"/>
    <col min="5" max="5" width="10.6640625" bestFit="1" customWidth="1"/>
    <col min="11" max="11" width="10" bestFit="1" customWidth="1"/>
  </cols>
  <sheetData>
    <row r="1" spans="1:27">
      <c r="E1" t="s">
        <v>91</v>
      </c>
      <c r="F1" t="s">
        <v>98</v>
      </c>
    </row>
    <row r="2" spans="1:27">
      <c r="A2" s="5" t="s">
        <v>70</v>
      </c>
      <c r="B2" s="7">
        <f ca="1">WORKDAY(B3,-2)</f>
        <v>43741</v>
      </c>
      <c r="D2" s="6" t="s">
        <v>94</v>
      </c>
      <c r="E2" s="6">
        <f ca="1">SUMPRODUCT(E26:E82,D26:D82)</f>
        <v>113.85387863224483</v>
      </c>
      <c r="F2" s="6">
        <f ca="1">(cupon_monetario*((1-E6^cup_completos)/david)+valor_nominal*E6^cup_completos)*(1+david)^(dias_devengados/dias_cupon)</f>
        <v>113.85387863224474</v>
      </c>
    </row>
    <row r="3" spans="1:27">
      <c r="A3" s="5" t="s">
        <v>69</v>
      </c>
      <c r="B3" s="36">
        <f ca="1">TODAY()</f>
        <v>43743</v>
      </c>
      <c r="D3" t="s">
        <v>95</v>
      </c>
      <c r="E3">
        <f ca="1">cupon_monetario/dias_cupon*dias_devengados</f>
        <v>2.6916666666666726</v>
      </c>
    </row>
    <row r="4" spans="1:27">
      <c r="D4" s="6" t="s">
        <v>96</v>
      </c>
      <c r="E4" s="6">
        <f ca="1">+E2-E3</f>
        <v>111.16221196557815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>
      <c r="A5" s="5" t="s">
        <v>71</v>
      </c>
      <c r="B5" s="8" t="s">
        <v>73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3"/>
    </row>
    <row r="6" spans="1:27">
      <c r="A6" s="12" t="s">
        <v>82</v>
      </c>
      <c r="B6" s="1">
        <v>360</v>
      </c>
      <c r="D6" s="6" t="s">
        <v>97</v>
      </c>
      <c r="E6">
        <f>1/(1+david)</f>
        <v>0.9662452942512163</v>
      </c>
      <c r="G6" s="25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>
      <c r="A7" s="5" t="s">
        <v>74</v>
      </c>
      <c r="B7" s="10">
        <v>100</v>
      </c>
      <c r="G7" s="25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>
      <c r="A8" s="5" t="s">
        <v>75</v>
      </c>
      <c r="B8" s="11">
        <f>VLOOKUP(serie,datos,25,0)</f>
        <v>8.5000000000000006E-2</v>
      </c>
      <c r="G8" s="25"/>
      <c r="H8" s="26"/>
      <c r="I8" s="26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5" t="s">
        <v>121</v>
      </c>
      <c r="B9" s="7">
        <f>VLOOKUP(serie,datos,11,0)</f>
        <v>47269</v>
      </c>
      <c r="G9" s="25"/>
      <c r="H9" s="26"/>
      <c r="I9" s="26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>
      <c r="A10" s="5" t="s">
        <v>76</v>
      </c>
      <c r="B10" s="10">
        <f ca="1">+B9-B3</f>
        <v>3526</v>
      </c>
      <c r="G10" s="25"/>
      <c r="H10" s="26"/>
      <c r="I10" s="26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>
      <c r="G11" s="25"/>
      <c r="H11" s="26"/>
      <c r="I11" s="26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5" t="s">
        <v>83</v>
      </c>
      <c r="B12" s="9">
        <v>6.9099999999999995E-2</v>
      </c>
      <c r="C12" s="9">
        <f>VLOOKUP(serie,datos,21,0)/100</f>
        <v>6.9099999999999995E-2</v>
      </c>
      <c r="G12" s="25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5" t="s">
        <v>84</v>
      </c>
      <c r="B13" s="14">
        <f>base_años/dias_cupon</f>
        <v>1.9780219780219781</v>
      </c>
      <c r="G13" s="25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5" t="s">
        <v>85</v>
      </c>
      <c r="B14" s="11">
        <f>yield_to_mat/capitalizacion</f>
        <v>3.4933888888888882E-2</v>
      </c>
      <c r="G14" s="25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>
      <c r="A15" s="5" t="s">
        <v>77</v>
      </c>
      <c r="B15" s="10">
        <v>182</v>
      </c>
      <c r="G15" s="25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D16" s="5" t="s">
        <v>112</v>
      </c>
      <c r="E16" s="14">
        <f ca="1">(cupon_monetario/david^2*(1-E6^cup_reales)+cup_reales*(valor_nominal-cupon_monetario/david)*E6^(cup_reales+1))/E2/capitalizacion</f>
        <v>6.6131921148330495</v>
      </c>
      <c r="G16" s="25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48">
      <c r="A17" s="5" t="s">
        <v>78</v>
      </c>
      <c r="B17" s="20">
        <f ca="1">ROUNDUP(B10/B15,0)</f>
        <v>20</v>
      </c>
      <c r="D17" s="5" t="s">
        <v>113</v>
      </c>
      <c r="E17" s="14">
        <f ca="1">(2*cupon_monetario/david^3*(1-E6^cup_reales)-((2*cupon_monetario*cup_reales*E6^(cup_reales+1))/david^2)+cup_reales*(cup_reales+1)*(valor_nominal-cupon_monetario/david)*E6^(cup_reales+2))/E2/(capitalizacion^2)</f>
        <v>57.925031502280191</v>
      </c>
      <c r="G17" s="25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48">
      <c r="A18" s="5" t="s">
        <v>79</v>
      </c>
      <c r="B18" s="14">
        <f ca="1">B10/182</f>
        <v>19.373626373626372</v>
      </c>
      <c r="D18" t="s">
        <v>114</v>
      </c>
      <c r="E18" s="21">
        <v>0.01</v>
      </c>
      <c r="G18" s="25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48">
      <c r="A19" s="5" t="s">
        <v>80</v>
      </c>
      <c r="B19" s="10">
        <f ca="1">(B17-B18)*B15</f>
        <v>114.00000000000024</v>
      </c>
      <c r="D19" s="5" t="s">
        <v>93</v>
      </c>
      <c r="E19" s="14">
        <v>113.78945516548082</v>
      </c>
      <c r="G19" s="25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48">
      <c r="D20" s="5" t="s">
        <v>112</v>
      </c>
      <c r="E20" s="28">
        <f ca="1">-E16*E18</f>
        <v>-6.6131921148330497E-2</v>
      </c>
      <c r="F20" s="14">
        <f ca="1">E19*(1+E20)</f>
        <v>106.26433988896575</v>
      </c>
      <c r="G20" s="25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48">
      <c r="A21" s="5" t="s">
        <v>81</v>
      </c>
      <c r="B21" s="14">
        <f>valor_nominal*tasa_cupon/base_años*dias_cupon</f>
        <v>4.2972222222222225</v>
      </c>
      <c r="D21" s="5" t="s">
        <v>115</v>
      </c>
      <c r="E21" s="28">
        <f ca="1">-E16*E18+E17*E18^2/2</f>
        <v>-6.3235669573216483E-2</v>
      </c>
      <c r="F21" s="14">
        <f ca="1">+E19*(1+E21)</f>
        <v>106.59390277772015</v>
      </c>
      <c r="G21" s="25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48">
      <c r="G22" s="25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48">
      <c r="G23" s="25"/>
      <c r="H23" s="23"/>
      <c r="I23" s="23"/>
      <c r="J23" s="23"/>
      <c r="K23" s="23"/>
      <c r="L23" s="34">
        <f ca="1">+F21</f>
        <v>106.59390277772015</v>
      </c>
      <c r="M23" s="23"/>
      <c r="N23" s="23"/>
      <c r="O23" s="23" t="s">
        <v>116</v>
      </c>
      <c r="P23" s="23" t="s">
        <v>117</v>
      </c>
      <c r="Q23" s="23" t="s">
        <v>118</v>
      </c>
      <c r="R23" s="23"/>
      <c r="T23" s="12" t="s">
        <v>119</v>
      </c>
      <c r="U23" s="12" t="s">
        <v>120</v>
      </c>
      <c r="V23" s="23"/>
      <c r="AE23" t="s">
        <v>86</v>
      </c>
      <c r="AF23" t="s">
        <v>99</v>
      </c>
      <c r="AG23" t="s">
        <v>100</v>
      </c>
      <c r="AH23" t="s">
        <v>72</v>
      </c>
      <c r="AI23" t="s">
        <v>101</v>
      </c>
      <c r="AJ23" t="s">
        <v>102</v>
      </c>
      <c r="AK23" t="s">
        <v>103</v>
      </c>
      <c r="AL23" t="s">
        <v>104</v>
      </c>
      <c r="AM23" t="s">
        <v>105</v>
      </c>
      <c r="AN23" t="s">
        <v>106</v>
      </c>
      <c r="AO23" t="s">
        <v>107</v>
      </c>
      <c r="AP23" t="s">
        <v>73</v>
      </c>
      <c r="AQ23" t="s">
        <v>108</v>
      </c>
      <c r="AR23" t="s">
        <v>109</v>
      </c>
      <c r="AS23" t="s">
        <v>110</v>
      </c>
      <c r="AT23" t="s">
        <v>111</v>
      </c>
      <c r="AU23" t="s">
        <v>88</v>
      </c>
      <c r="AV23" t="s">
        <v>87</v>
      </c>
    </row>
    <row r="24" spans="1:48" s="19" customFormat="1" ht="21" customHeight="1">
      <c r="A24" s="18" t="s">
        <v>77</v>
      </c>
      <c r="B24" s="18" t="s">
        <v>89</v>
      </c>
      <c r="C24" s="18" t="s">
        <v>90</v>
      </c>
      <c r="D24" s="18" t="s">
        <v>91</v>
      </c>
      <c r="E24" s="18" t="s">
        <v>92</v>
      </c>
      <c r="G24" s="25"/>
      <c r="H24" s="27"/>
      <c r="I24" s="27">
        <v>1</v>
      </c>
      <c r="J24" s="29">
        <f t="shared" ref="J24:J46" si="0">+J25-0.05%</f>
        <v>5.7099999999999984E-2</v>
      </c>
      <c r="K24" s="33">
        <f t="shared" ref="K24:K46" si="1">+J24-$J$48</f>
        <v>-1.2000000000000011E-2</v>
      </c>
      <c r="L24" s="27">
        <f t="dataTable" ref="L24:L73" dt2D="0" dtr="0" r1="E18" ca="1"/>
        <v>123.30601452620796</v>
      </c>
      <c r="M24" s="27"/>
      <c r="N24" s="32">
        <f>+J24</f>
        <v>5.7099999999999984E-2</v>
      </c>
      <c r="O24" s="27">
        <v>123.32822730781017</v>
      </c>
      <c r="P24" s="27">
        <v>122.8305386225079</v>
      </c>
      <c r="Q24" s="27">
        <v>123.30601452620796</v>
      </c>
      <c r="R24" s="27"/>
      <c r="S24" s="35">
        <f>+K24</f>
        <v>-1.2000000000000011E-2</v>
      </c>
      <c r="T24" s="27">
        <f t="shared" ref="T24:T55" si="2">+(P24-O24)</f>
        <v>-0.49768868530226484</v>
      </c>
      <c r="U24" s="27">
        <f t="shared" ref="U24:U55" si="3">+Q24-O24</f>
        <v>-2.2212781602206633E-2</v>
      </c>
      <c r="V24" s="27"/>
      <c r="AD24">
        <v>0.03</v>
      </c>
      <c r="AE24">
        <v>101.93590415248917</v>
      </c>
      <c r="AF24">
        <v>105.91069360557636</v>
      </c>
      <c r="AG24">
        <v>107.80249928543364</v>
      </c>
      <c r="AH24">
        <v>111.2880447504933</v>
      </c>
      <c r="AI24">
        <v>111.09034077997683</v>
      </c>
      <c r="AJ24">
        <v>112.68727208514814</v>
      </c>
      <c r="AK24">
        <v>122.23357006690341</v>
      </c>
      <c r="AL24">
        <v>123.49517452877225</v>
      </c>
      <c r="AM24">
        <v>136.85702170286123</v>
      </c>
      <c r="AN24">
        <v>116.48443784910384</v>
      </c>
      <c r="AO24">
        <v>133.32385090250625</v>
      </c>
      <c r="AP24">
        <v>149.02185598625752</v>
      </c>
      <c r="AQ24">
        <v>149.37286544175481</v>
      </c>
      <c r="AR24">
        <v>160.50808073780908</v>
      </c>
      <c r="AS24">
        <v>197.36220708343097</v>
      </c>
      <c r="AT24">
        <v>183.08045993851078</v>
      </c>
      <c r="AU24">
        <v>181.95620438449285</v>
      </c>
      <c r="AV24">
        <v>197.8068127893483</v>
      </c>
    </row>
    <row r="25" spans="1:48">
      <c r="A25" s="16">
        <v>0</v>
      </c>
      <c r="B25" s="17">
        <f t="shared" ref="B25:B56" ca="1" si="4">IF(A25="","",IF(A25=cup_completos,fecha_vto,B26-dias_cupon))</f>
        <v>43629</v>
      </c>
      <c r="C25" s="1"/>
      <c r="D25" s="1"/>
      <c r="G25" s="25"/>
      <c r="H25" s="23"/>
      <c r="I25" s="23">
        <f>I24+1</f>
        <v>2</v>
      </c>
      <c r="J25" s="29">
        <f t="shared" si="0"/>
        <v>5.7599999999999985E-2</v>
      </c>
      <c r="K25" s="33">
        <f t="shared" si="1"/>
        <v>-1.150000000000001E-2</v>
      </c>
      <c r="L25" s="23">
        <v>122.89050520252296</v>
      </c>
      <c r="M25" s="23"/>
      <c r="N25" s="32">
        <f t="shared" ref="N25:N73" si="5">+J25</f>
        <v>5.7599999999999985E-2</v>
      </c>
      <c r="O25" s="23">
        <v>122.91026802678348</v>
      </c>
      <c r="P25" s="23">
        <v>122.45382681179842</v>
      </c>
      <c r="Q25" s="23">
        <v>122.89050520252296</v>
      </c>
      <c r="R25" s="23"/>
      <c r="S25" s="35">
        <f t="shared" ref="S25:S73" si="6">+K25</f>
        <v>-1.150000000000001E-2</v>
      </c>
      <c r="T25" s="27">
        <f t="shared" si="2"/>
        <v>-0.45644121498506252</v>
      </c>
      <c r="U25" s="27">
        <f t="shared" si="3"/>
        <v>-1.9762824260524781E-2</v>
      </c>
      <c r="V25" s="23"/>
      <c r="AD25">
        <v>3.1E-2</v>
      </c>
      <c r="AE25">
        <v>101.91638613643754</v>
      </c>
      <c r="AF25">
        <v>105.83941851484705</v>
      </c>
      <c r="AG25">
        <v>107.6303484286809</v>
      </c>
      <c r="AH25">
        <v>111.06291062324081</v>
      </c>
      <c r="AI25">
        <v>110.81649098667789</v>
      </c>
      <c r="AJ25">
        <v>112.3356280512433</v>
      </c>
      <c r="AK25">
        <v>121.79345276049931</v>
      </c>
      <c r="AL25">
        <v>122.97422166542424</v>
      </c>
      <c r="AM25">
        <v>136.28207814043702</v>
      </c>
      <c r="AN25">
        <v>115.84432187757963</v>
      </c>
      <c r="AO25">
        <v>132.51535906372578</v>
      </c>
      <c r="AP25">
        <v>147.95788696882008</v>
      </c>
      <c r="AQ25">
        <v>148.12072825932154</v>
      </c>
      <c r="AR25">
        <v>158.87420109085789</v>
      </c>
      <c r="AS25">
        <v>195.26854645819361</v>
      </c>
      <c r="AT25">
        <v>180.91901973474663</v>
      </c>
      <c r="AU25">
        <v>179.47147937041521</v>
      </c>
      <c r="AV25">
        <v>194.75798125477499</v>
      </c>
    </row>
    <row r="26" spans="1:48">
      <c r="A26" s="1">
        <f t="shared" ref="A26:A57" ca="1" si="7">IF(A25="","",IF(A25+1&gt;cup_completos,"",A25+1))</f>
        <v>1</v>
      </c>
      <c r="B26" s="13">
        <f t="shared" ca="1" si="4"/>
        <v>43811</v>
      </c>
      <c r="C26" s="1">
        <f ca="1">IF(A26="","",B26-fecha_liq)</f>
        <v>68</v>
      </c>
      <c r="D26" s="15">
        <f t="shared" ref="D26:D57" ca="1" si="8">IF(A26="","",IF(A26=cup_completos,valor_nominal+cupon_monetario,cupon_monetario))</f>
        <v>4.2972222222222225</v>
      </c>
      <c r="E26">
        <f t="shared" ref="E26:E57" ca="1" si="9">IF(A26="","",1/(1+david)^(C26/dias_cupon))</f>
        <v>0.98725253212746877</v>
      </c>
      <c r="G26" s="25"/>
      <c r="H26" s="23"/>
      <c r="I26" s="23">
        <f t="shared" ref="I26:I73" si="10">I25+1</f>
        <v>3</v>
      </c>
      <c r="J26" s="29">
        <f t="shared" si="0"/>
        <v>5.8099999999999985E-2</v>
      </c>
      <c r="K26" s="33">
        <f t="shared" si="1"/>
        <v>-1.100000000000001E-2</v>
      </c>
      <c r="L26" s="23">
        <v>122.47664683683693</v>
      </c>
      <c r="M26" s="23"/>
      <c r="N26" s="32">
        <f t="shared" si="5"/>
        <v>5.8099999999999985E-2</v>
      </c>
      <c r="O26" s="23">
        <v>122.49415710787352</v>
      </c>
      <c r="P26" s="23">
        <v>122.07711500108898</v>
      </c>
      <c r="Q26" s="23">
        <v>122.47664683683693</v>
      </c>
      <c r="R26" s="23"/>
      <c r="S26" s="35">
        <f t="shared" si="6"/>
        <v>-1.100000000000001E-2</v>
      </c>
      <c r="T26" s="27">
        <f t="shared" si="2"/>
        <v>-0.41704210678453535</v>
      </c>
      <c r="U26" s="27">
        <f t="shared" si="3"/>
        <v>-1.7510271036584868E-2</v>
      </c>
      <c r="V26" s="23"/>
      <c r="AD26">
        <v>3.2000000000000001E-2</v>
      </c>
      <c r="AE26">
        <v>101.8968815675442</v>
      </c>
      <c r="AF26">
        <v>105.76822778053076</v>
      </c>
      <c r="AG26">
        <v>107.45856831320727</v>
      </c>
      <c r="AH26">
        <v>110.83836750932565</v>
      </c>
      <c r="AI26">
        <v>110.5434906689821</v>
      </c>
      <c r="AJ26">
        <v>111.98531936682016</v>
      </c>
      <c r="AK26">
        <v>121.35529582340692</v>
      </c>
      <c r="AL26">
        <v>122.4559368146214</v>
      </c>
      <c r="AM26">
        <v>135.71016991803782</v>
      </c>
      <c r="AN26">
        <v>115.20838527675406</v>
      </c>
      <c r="AO26">
        <v>131.712931668046</v>
      </c>
      <c r="AP26">
        <v>146.90355290409082</v>
      </c>
      <c r="AQ26">
        <v>146.88197965046373</v>
      </c>
      <c r="AR26">
        <v>157.26207486323858</v>
      </c>
      <c r="AS26">
        <v>193.20495666969944</v>
      </c>
      <c r="AT26">
        <v>178.79210351956621</v>
      </c>
      <c r="AU26">
        <v>177.03340543643554</v>
      </c>
      <c r="AV26">
        <v>191.77559939823152</v>
      </c>
    </row>
    <row r="27" spans="1:48">
      <c r="A27" s="1">
        <f t="shared" ca="1" si="7"/>
        <v>2</v>
      </c>
      <c r="B27" s="13">
        <f t="shared" ca="1" si="4"/>
        <v>43993</v>
      </c>
      <c r="C27" s="1">
        <f t="shared" ref="C26:C57" ca="1" si="11">IF(A27="","",B27-fecha_liq)</f>
        <v>250</v>
      </c>
      <c r="D27" s="15">
        <f t="shared" ca="1" si="8"/>
        <v>4.2972222222222225</v>
      </c>
      <c r="E27">
        <f ca="1">IF(A27="","",1/(1+david)^(C27/dias_cupon))</f>
        <v>0.95392811340576433</v>
      </c>
      <c r="G27" s="25"/>
      <c r="H27" s="23"/>
      <c r="I27" s="23">
        <f t="shared" si="10"/>
        <v>4</v>
      </c>
      <c r="J27" s="29">
        <f t="shared" si="0"/>
        <v>5.8599999999999985E-2</v>
      </c>
      <c r="K27" s="33">
        <f t="shared" si="1"/>
        <v>-1.0500000000000009E-2</v>
      </c>
      <c r="L27" s="23">
        <v>122.06443942914987</v>
      </c>
      <c r="M27" s="23"/>
      <c r="N27" s="32">
        <f t="shared" si="5"/>
        <v>5.8599999999999985E-2</v>
      </c>
      <c r="O27" s="23">
        <v>122.07988546234859</v>
      </c>
      <c r="P27" s="23">
        <v>121.7004031903795</v>
      </c>
      <c r="Q27" s="23">
        <v>122.06443942914987</v>
      </c>
      <c r="R27" s="23"/>
      <c r="S27" s="35">
        <f t="shared" si="6"/>
        <v>-1.0500000000000009E-2</v>
      </c>
      <c r="T27" s="27">
        <f t="shared" si="2"/>
        <v>-0.37948227196908135</v>
      </c>
      <c r="U27" s="27">
        <f t="shared" si="3"/>
        <v>-1.5446033198713849E-2</v>
      </c>
      <c r="V27" s="23"/>
      <c r="AD27">
        <v>3.3000000000000002E-2</v>
      </c>
      <c r="AE27">
        <v>101.87739042986142</v>
      </c>
      <c r="AF27">
        <v>105.69712126070456</v>
      </c>
      <c r="AG27">
        <v>107.28715795234957</v>
      </c>
      <c r="AH27">
        <v>110.61441355112814</v>
      </c>
      <c r="AI27">
        <v>110.27133674477392</v>
      </c>
      <c r="AJ27">
        <v>111.63634023108483</v>
      </c>
      <c r="AK27">
        <v>120.91908937854413</v>
      </c>
      <c r="AL27">
        <v>121.94030466778233</v>
      </c>
      <c r="AM27">
        <v>135.14127902715765</v>
      </c>
      <c r="AN27">
        <v>114.5765980308465</v>
      </c>
      <c r="AO27">
        <v>130.91651858622677</v>
      </c>
      <c r="AP27">
        <v>145.85875748859871</v>
      </c>
      <c r="AQ27">
        <v>145.65646196786707</v>
      </c>
      <c r="AR27">
        <v>155.67138162786043</v>
      </c>
      <c r="AS27">
        <v>191.17095350203493</v>
      </c>
      <c r="AT27">
        <v>176.6990943972275</v>
      </c>
      <c r="AU27">
        <v>174.64099806024493</v>
      </c>
      <c r="AV27">
        <v>188.85802019296241</v>
      </c>
    </row>
    <row r="28" spans="1:48">
      <c r="A28" s="1">
        <f t="shared" ca="1" si="7"/>
        <v>3</v>
      </c>
      <c r="B28" s="13">
        <f t="shared" ca="1" si="4"/>
        <v>44175</v>
      </c>
      <c r="C28" s="1">
        <f t="shared" ca="1" si="11"/>
        <v>432</v>
      </c>
      <c r="D28" s="15">
        <f t="shared" ca="1" si="8"/>
        <v>4.2972222222222225</v>
      </c>
      <c r="E28">
        <f t="shared" ca="1" si="9"/>
        <v>0.92172855063226056</v>
      </c>
      <c r="G28" s="25"/>
      <c r="H28" s="23"/>
      <c r="I28" s="23">
        <f t="shared" si="10"/>
        <v>5</v>
      </c>
      <c r="J28" s="29">
        <f t="shared" si="0"/>
        <v>5.9099999999999986E-2</v>
      </c>
      <c r="K28" s="33">
        <f t="shared" si="1"/>
        <v>-1.0000000000000009E-2</v>
      </c>
      <c r="L28" s="23">
        <v>121.65388297946176</v>
      </c>
      <c r="M28" s="23"/>
      <c r="N28" s="32">
        <f t="shared" si="5"/>
        <v>5.9099999999999986E-2</v>
      </c>
      <c r="O28" s="23">
        <v>121.66744404941852</v>
      </c>
      <c r="P28" s="23">
        <v>121.32369137967005</v>
      </c>
      <c r="Q28" s="23">
        <v>121.65388297946176</v>
      </c>
      <c r="R28" s="23"/>
      <c r="S28" s="35">
        <f t="shared" si="6"/>
        <v>-1.0000000000000009E-2</v>
      </c>
      <c r="T28" s="27">
        <f t="shared" si="2"/>
        <v>-0.34375266974846852</v>
      </c>
      <c r="U28" s="27">
        <f t="shared" si="3"/>
        <v>-1.3561069956764982E-2</v>
      </c>
      <c r="V28" s="23"/>
      <c r="AD28">
        <v>3.4000000000000002E-2</v>
      </c>
      <c r="AE28">
        <v>101.85791270746833</v>
      </c>
      <c r="AF28">
        <v>105.62609881375499</v>
      </c>
      <c r="AG28">
        <v>107.11611636256424</v>
      </c>
      <c r="AH28">
        <v>110.39104689780478</v>
      </c>
      <c r="AI28">
        <v>110.00002614468652</v>
      </c>
      <c r="AJ28">
        <v>111.28868487144108</v>
      </c>
      <c r="AK28">
        <v>120.48482360385751</v>
      </c>
      <c r="AL28">
        <v>121.4273100125443</v>
      </c>
      <c r="AM28">
        <v>134.57538757629709</v>
      </c>
      <c r="AN28">
        <v>113.94893035651299</v>
      </c>
      <c r="AO28">
        <v>130.12607013412202</v>
      </c>
      <c r="AP28">
        <v>144.8234054483641</v>
      </c>
      <c r="AQ28">
        <v>144.44401954041027</v>
      </c>
      <c r="AR28">
        <v>154.10180597335932</v>
      </c>
      <c r="AS28">
        <v>189.16606106994442</v>
      </c>
      <c r="AT28">
        <v>174.63938721881104</v>
      </c>
      <c r="AU28">
        <v>172.29329486971645</v>
      </c>
      <c r="AV28">
        <v>186.00364033412342</v>
      </c>
    </row>
    <row r="29" spans="1:48">
      <c r="A29" s="1">
        <f t="shared" ca="1" si="7"/>
        <v>4</v>
      </c>
      <c r="B29" s="13">
        <f t="shared" ca="1" si="4"/>
        <v>44357</v>
      </c>
      <c r="C29" s="1">
        <f t="shared" ca="1" si="11"/>
        <v>614</v>
      </c>
      <c r="D29" s="15">
        <f t="shared" ca="1" si="8"/>
        <v>4.2972222222222225</v>
      </c>
      <c r="E29">
        <f t="shared" ca="1" si="9"/>
        <v>0.89061587462541569</v>
      </c>
      <c r="G29" s="25"/>
      <c r="H29" s="23"/>
      <c r="I29" s="23">
        <f t="shared" si="10"/>
        <v>6</v>
      </c>
      <c r="J29" s="29">
        <f t="shared" si="0"/>
        <v>5.9599999999999986E-2</v>
      </c>
      <c r="K29" s="33">
        <f t="shared" si="1"/>
        <v>-9.5000000000000084E-3</v>
      </c>
      <c r="L29" s="23">
        <v>121.2449774877726</v>
      </c>
      <c r="M29" s="23"/>
      <c r="N29" s="32">
        <f t="shared" si="5"/>
        <v>5.9599999999999986E-2</v>
      </c>
      <c r="O29" s="23">
        <v>121.25682387596423</v>
      </c>
      <c r="P29" s="23">
        <v>120.94697956896059</v>
      </c>
      <c r="Q29" s="23">
        <v>121.2449774877726</v>
      </c>
      <c r="R29" s="23"/>
      <c r="S29" s="35">
        <f t="shared" si="6"/>
        <v>-9.5000000000000084E-3</v>
      </c>
      <c r="T29" s="27">
        <f t="shared" si="2"/>
        <v>-0.30984430700364385</v>
      </c>
      <c r="U29" s="27">
        <f t="shared" si="3"/>
        <v>-1.1846388191628421E-2</v>
      </c>
      <c r="V29" s="23"/>
      <c r="AD29">
        <v>3.5000000000000003E-2</v>
      </c>
      <c r="AE29">
        <v>101.83844838447082</v>
      </c>
      <c r="AF29">
        <v>105.55516029837689</v>
      </c>
      <c r="AG29">
        <v>106.94544256341594</v>
      </c>
      <c r="AH29">
        <v>110.16826570526044</v>
      </c>
      <c r="AI29">
        <v>109.72955581204276</v>
      </c>
      <c r="AJ29">
        <v>110.94234754333921</v>
      </c>
      <c r="AK29">
        <v>120.05248873198768</v>
      </c>
      <c r="AL29">
        <v>120.9169377321081</v>
      </c>
      <c r="AM29">
        <v>134.01247779014054</v>
      </c>
      <c r="AN29">
        <v>113.32535270092345</v>
      </c>
      <c r="AO29">
        <v>129.34153706848048</v>
      </c>
      <c r="AP29">
        <v>143.79740252727532</v>
      </c>
      <c r="AQ29">
        <v>143.24449864713637</v>
      </c>
      <c r="AR29">
        <v>152.55303742194857</v>
      </c>
      <c r="AS29">
        <v>187.18981166857876</v>
      </c>
      <c r="AT29">
        <v>172.61238834833665</v>
      </c>
      <c r="AU29">
        <v>169.98935512255775</v>
      </c>
      <c r="AV29">
        <v>183.21089902523289</v>
      </c>
    </row>
    <row r="30" spans="1:48">
      <c r="A30" s="1">
        <f t="shared" ca="1" si="7"/>
        <v>5</v>
      </c>
      <c r="B30" s="13">
        <f t="shared" ca="1" si="4"/>
        <v>44539</v>
      </c>
      <c r="C30" s="1">
        <f t="shared" ca="1" si="11"/>
        <v>796</v>
      </c>
      <c r="D30" s="15">
        <f t="shared" ca="1" si="8"/>
        <v>4.2972222222222225</v>
      </c>
      <c r="E30">
        <f t="shared" ca="1" si="9"/>
        <v>0.86055339784223905</v>
      </c>
      <c r="G30" s="25"/>
      <c r="H30" s="23"/>
      <c r="I30" s="23">
        <f t="shared" si="10"/>
        <v>7</v>
      </c>
      <c r="J30" s="29">
        <f t="shared" si="0"/>
        <v>6.0099999999999987E-2</v>
      </c>
      <c r="K30" s="33">
        <f t="shared" si="1"/>
        <v>-9.000000000000008E-3</v>
      </c>
      <c r="L30" s="23">
        <v>120.83772295408241</v>
      </c>
      <c r="M30" s="23"/>
      <c r="N30" s="32">
        <f t="shared" si="5"/>
        <v>6.0099999999999987E-2</v>
      </c>
      <c r="O30" s="23">
        <v>120.84801599627436</v>
      </c>
      <c r="P30" s="23">
        <v>120.57026775825113</v>
      </c>
      <c r="Q30" s="23">
        <v>120.83772295408241</v>
      </c>
      <c r="R30" s="23"/>
      <c r="S30" s="35">
        <f t="shared" si="6"/>
        <v>-9.000000000000008E-3</v>
      </c>
      <c r="T30" s="27">
        <f t="shared" si="2"/>
        <v>-0.27774823802322146</v>
      </c>
      <c r="U30" s="27">
        <f t="shared" si="3"/>
        <v>-1.0293042191946711E-2</v>
      </c>
      <c r="V30" s="23"/>
      <c r="AD30">
        <v>3.6000000000000004E-2</v>
      </c>
      <c r="AE30">
        <v>101.8189974450015</v>
      </c>
      <c r="AF30">
        <v>105.48430557357291</v>
      </c>
      <c r="AG30">
        <v>106.77513557756627</v>
      </c>
      <c r="AH30">
        <v>109.94606813612002</v>
      </c>
      <c r="AI30">
        <v>109.45992270279631</v>
      </c>
      <c r="AJ30">
        <v>110.59732253012534</v>
      </c>
      <c r="AK30">
        <v>119.62207504993647</v>
      </c>
      <c r="AL30">
        <v>120.40917280458797</v>
      </c>
      <c r="AM30">
        <v>133.45253200874049</v>
      </c>
      <c r="AN30">
        <v>112.70583573985567</v>
      </c>
      <c r="AO30">
        <v>128.56287058278792</v>
      </c>
      <c r="AP30">
        <v>142.78065547560291</v>
      </c>
      <c r="AQ30">
        <v>142.0577474915824</v>
      </c>
      <c r="AR30">
        <v>151.02477034866763</v>
      </c>
      <c r="AS30">
        <v>185.24174562605884</v>
      </c>
      <c r="AT30">
        <v>170.61751543370534</v>
      </c>
      <c r="AU30">
        <v>167.72825919860082</v>
      </c>
      <c r="AV30">
        <v>180.4782767994387</v>
      </c>
    </row>
    <row r="31" spans="1:48">
      <c r="A31" s="1">
        <f t="shared" ca="1" si="7"/>
        <v>6</v>
      </c>
      <c r="B31" s="13">
        <f t="shared" ca="1" si="4"/>
        <v>44721</v>
      </c>
      <c r="C31" s="1">
        <f t="shared" ca="1" si="11"/>
        <v>978</v>
      </c>
      <c r="D31" s="15">
        <f t="shared" ca="1" si="8"/>
        <v>4.2972222222222225</v>
      </c>
      <c r="E31">
        <f t="shared" ca="1" si="9"/>
        <v>0.8315056711169585</v>
      </c>
      <c r="G31" s="25"/>
      <c r="H31" s="23"/>
      <c r="I31" s="23">
        <f t="shared" si="10"/>
        <v>8</v>
      </c>
      <c r="J31" s="29">
        <f t="shared" si="0"/>
        <v>6.0599999999999987E-2</v>
      </c>
      <c r="K31" s="33">
        <f t="shared" si="1"/>
        <v>-8.5000000000000075E-3</v>
      </c>
      <c r="L31" s="23">
        <v>120.43211937839118</v>
      </c>
      <c r="M31" s="23"/>
      <c r="N31" s="32">
        <f t="shared" si="5"/>
        <v>6.0599999999999987E-2</v>
      </c>
      <c r="O31" s="23">
        <v>120.44101151177981</v>
      </c>
      <c r="P31" s="23">
        <v>120.19355594754167</v>
      </c>
      <c r="Q31" s="23">
        <v>120.43211937839118</v>
      </c>
      <c r="R31" s="23"/>
      <c r="S31" s="35">
        <f t="shared" si="6"/>
        <v>-8.5000000000000075E-3</v>
      </c>
      <c r="T31" s="27">
        <f t="shared" si="2"/>
        <v>-0.24745556423813753</v>
      </c>
      <c r="U31" s="27">
        <f t="shared" si="3"/>
        <v>-8.8921333886275988E-3</v>
      </c>
      <c r="V31" s="23"/>
      <c r="AD31">
        <v>3.7000000000000005E-2</v>
      </c>
      <c r="AE31">
        <v>101.79955987321961</v>
      </c>
      <c r="AF31">
        <v>105.4135344986525</v>
      </c>
      <c r="AG31">
        <v>106.60519443076238</v>
      </c>
      <c r="AH31">
        <v>109.72445235970102</v>
      </c>
      <c r="AI31">
        <v>109.19112378547305</v>
      </c>
      <c r="AJ31">
        <v>110.25360414289199</v>
      </c>
      <c r="AK31">
        <v>119.1935728987366</v>
      </c>
      <c r="AL31">
        <v>119.90400030236621</v>
      </c>
      <c r="AM31">
        <v>132.89553268670721</v>
      </c>
      <c r="AN31">
        <v>112.09035037580617</v>
      </c>
      <c r="AO31">
        <v>127.79002230315132</v>
      </c>
      <c r="AP31">
        <v>141.77307203864996</v>
      </c>
      <c r="AQ31">
        <v>140.88361617646115</v>
      </c>
      <c r="AR31">
        <v>149.5167039020024</v>
      </c>
      <c r="AS31">
        <v>183.32141115879904</v>
      </c>
      <c r="AT31">
        <v>168.65419718236333</v>
      </c>
      <c r="AU31">
        <v>165.50910810441394</v>
      </c>
      <c r="AV31">
        <v>177.80429437457298</v>
      </c>
    </row>
    <row r="32" spans="1:48">
      <c r="A32" s="1">
        <f t="shared" ca="1" si="7"/>
        <v>7</v>
      </c>
      <c r="B32" s="13">
        <f t="shared" ca="1" si="4"/>
        <v>44903</v>
      </c>
      <c r="C32" s="1">
        <f t="shared" ca="1" si="11"/>
        <v>1160</v>
      </c>
      <c r="D32" s="15">
        <f t="shared" ca="1" si="8"/>
        <v>4.2972222222222225</v>
      </c>
      <c r="E32">
        <f t="shared" ca="1" si="9"/>
        <v>0.80343844185996061</v>
      </c>
      <c r="G32" s="25"/>
      <c r="H32" s="23"/>
      <c r="I32" s="23">
        <f t="shared" si="10"/>
        <v>9</v>
      </c>
      <c r="J32" s="29">
        <f t="shared" si="0"/>
        <v>6.1099999999999988E-2</v>
      </c>
      <c r="K32" s="33">
        <f t="shared" si="1"/>
        <v>-8.0000000000000071E-3</v>
      </c>
      <c r="L32" s="23">
        <v>120.02816676069889</v>
      </c>
      <c r="M32" s="23"/>
      <c r="N32" s="32">
        <f t="shared" si="5"/>
        <v>6.1099999999999988E-2</v>
      </c>
      <c r="O32" s="23">
        <v>120.03580157078991</v>
      </c>
      <c r="P32" s="23">
        <v>119.81684413683222</v>
      </c>
      <c r="Q32" s="23">
        <v>120.02816676069889</v>
      </c>
      <c r="R32" s="23"/>
      <c r="S32" s="35">
        <f t="shared" si="6"/>
        <v>-8.0000000000000071E-3</v>
      </c>
      <c r="T32" s="27">
        <f t="shared" si="2"/>
        <v>-0.21895743395769784</v>
      </c>
      <c r="U32" s="27">
        <f t="shared" si="3"/>
        <v>-7.6348100910195171E-3</v>
      </c>
      <c r="V32" s="23"/>
      <c r="AD32">
        <v>3.8000000000000006E-2</v>
      </c>
      <c r="AE32">
        <v>101.78013565331099</v>
      </c>
      <c r="AF32">
        <v>105.3428469332311</v>
      </c>
      <c r="AG32">
        <v>106.43561815182564</v>
      </c>
      <c r="AH32">
        <v>109.50341655198544</v>
      </c>
      <c r="AI32">
        <v>108.92315604111302</v>
      </c>
      <c r="AJ32">
        <v>109.91118672032933</v>
      </c>
      <c r="AK32">
        <v>118.76697267312313</v>
      </c>
      <c r="AL32">
        <v>119.40140539145241</v>
      </c>
      <c r="AM32">
        <v>132.34146239240491</v>
      </c>
      <c r="AN32">
        <v>111.47886773611758</v>
      </c>
      <c r="AO32">
        <v>127.02294428422346</v>
      </c>
      <c r="AP32">
        <v>140.77456094553648</v>
      </c>
      <c r="AQ32">
        <v>139.72195667869107</v>
      </c>
      <c r="AR32">
        <v>148.02854192585554</v>
      </c>
      <c r="AS32">
        <v>181.42836422953857</v>
      </c>
      <c r="AT32">
        <v>166.72187314158811</v>
      </c>
      <c r="AU32">
        <v>163.33102298992864</v>
      </c>
      <c r="AV32">
        <v>175.18751154100156</v>
      </c>
    </row>
    <row r="33" spans="1:48">
      <c r="A33" s="1">
        <f t="shared" ca="1" si="7"/>
        <v>8</v>
      </c>
      <c r="B33" s="13">
        <f t="shared" ca="1" si="4"/>
        <v>45085</v>
      </c>
      <c r="C33" s="1">
        <f t="shared" ca="1" si="11"/>
        <v>1342</v>
      </c>
      <c r="D33" s="15">
        <f t="shared" ca="1" si="8"/>
        <v>4.2972222222222225</v>
      </c>
      <c r="E33">
        <f t="shared" ca="1" si="9"/>
        <v>0.77631861366771637</v>
      </c>
      <c r="G33" s="25"/>
      <c r="H33" s="23"/>
      <c r="I33" s="23">
        <f t="shared" si="10"/>
        <v>10</v>
      </c>
      <c r="J33" s="29">
        <f t="shared" si="0"/>
        <v>6.1599999999999988E-2</v>
      </c>
      <c r="K33" s="33">
        <f t="shared" si="1"/>
        <v>-7.5000000000000067E-3</v>
      </c>
      <c r="L33" s="23">
        <v>119.62586510100557</v>
      </c>
      <c r="M33" s="23"/>
      <c r="N33" s="32">
        <f t="shared" si="5"/>
        <v>6.1599999999999988E-2</v>
      </c>
      <c r="O33" s="23">
        <v>119.63237736823368</v>
      </c>
      <c r="P33" s="23">
        <v>119.44013232612274</v>
      </c>
      <c r="Q33" s="23">
        <v>119.62586510100557</v>
      </c>
      <c r="R33" s="23"/>
      <c r="S33" s="35">
        <f t="shared" si="6"/>
        <v>-7.5000000000000067E-3</v>
      </c>
      <c r="T33" s="27">
        <f t="shared" si="2"/>
        <v>-0.19224504211094029</v>
      </c>
      <c r="U33" s="27">
        <f t="shared" si="3"/>
        <v>-6.5122672281034966E-3</v>
      </c>
      <c r="V33" s="23"/>
      <c r="AD33">
        <v>3.9000000000000007E-2</v>
      </c>
      <c r="AE33">
        <v>101.76072476948809</v>
      </c>
      <c r="AF33">
        <v>105.2722427372294</v>
      </c>
      <c r="AG33">
        <v>106.2664057726405</v>
      </c>
      <c r="AH33">
        <v>109.28295889559244</v>
      </c>
      <c r="AI33">
        <v>108.65601646321232</v>
      </c>
      <c r="AJ33">
        <v>109.5700646285774</v>
      </c>
      <c r="AK33">
        <v>118.34226482120752</v>
      </c>
      <c r="AL33">
        <v>118.90137333084741</v>
      </c>
      <c r="AM33">
        <v>131.790303807154</v>
      </c>
      <c r="AN33">
        <v>110.87135917112246</v>
      </c>
      <c r="AO33">
        <v>126.26158900516839</v>
      </c>
      <c r="AP33">
        <v>139.78503189811676</v>
      </c>
      <c r="AQ33">
        <v>138.57262282476864</v>
      </c>
      <c r="AR33">
        <v>146.55999288284016</v>
      </c>
      <c r="AS33">
        <v>179.56216840802603</v>
      </c>
      <c r="AT33">
        <v>164.81999348329808</v>
      </c>
      <c r="AU33">
        <v>161.19314467678103</v>
      </c>
      <c r="AV33">
        <v>172.62652608130185</v>
      </c>
    </row>
    <row r="34" spans="1:48">
      <c r="A34" s="1">
        <f t="shared" ca="1" si="7"/>
        <v>9</v>
      </c>
      <c r="B34" s="13">
        <f t="shared" ca="1" si="4"/>
        <v>45267</v>
      </c>
      <c r="C34" s="1">
        <f t="shared" ca="1" si="11"/>
        <v>1524</v>
      </c>
      <c r="D34" s="15">
        <f t="shared" ca="1" si="8"/>
        <v>4.2972222222222225</v>
      </c>
      <c r="E34">
        <f t="shared" ca="1" si="9"/>
        <v>0.75011420729605893</v>
      </c>
      <c r="G34" s="25"/>
      <c r="H34" s="23"/>
      <c r="I34" s="23">
        <f t="shared" si="10"/>
        <v>11</v>
      </c>
      <c r="J34" s="29">
        <f t="shared" si="0"/>
        <v>6.2099999999999989E-2</v>
      </c>
      <c r="K34" s="33">
        <f t="shared" si="1"/>
        <v>-7.0000000000000062E-3</v>
      </c>
      <c r="L34" s="23">
        <v>119.22521439931121</v>
      </c>
      <c r="M34" s="23"/>
      <c r="N34" s="32">
        <f t="shared" si="5"/>
        <v>6.2099999999999989E-2</v>
      </c>
      <c r="O34" s="23">
        <v>119.2307301453972</v>
      </c>
      <c r="P34" s="23">
        <v>119.0634205154133</v>
      </c>
      <c r="Q34" s="23">
        <v>119.22521439931121</v>
      </c>
      <c r="R34" s="23"/>
      <c r="S34" s="35">
        <f t="shared" si="6"/>
        <v>-7.0000000000000062E-3</v>
      </c>
      <c r="T34" s="27">
        <f t="shared" si="2"/>
        <v>-0.16730962998390453</v>
      </c>
      <c r="U34" s="27">
        <f t="shared" si="3"/>
        <v>-5.5157460859902585E-3</v>
      </c>
      <c r="V34" s="23"/>
      <c r="AD34">
        <v>4.0000000000000008E-2</v>
      </c>
      <c r="AE34">
        <v>101.74132720598976</v>
      </c>
      <c r="AF34">
        <v>105.20172177087247</v>
      </c>
      <c r="AG34">
        <v>106.09755632814327</v>
      </c>
      <c r="AH34">
        <v>109.06307757975077</v>
      </c>
      <c r="AI34">
        <v>108.38970205766562</v>
      </c>
      <c r="AJ34">
        <v>109.23023226107915</v>
      </c>
      <c r="AK34">
        <v>117.91943984415352</v>
      </c>
      <c r="AL34">
        <v>118.40388947191195</v>
      </c>
      <c r="AM34">
        <v>131.24203972443911</v>
      </c>
      <c r="AN34">
        <v>110.26779625230346</v>
      </c>
      <c r="AO34">
        <v>125.50590936566698</v>
      </c>
      <c r="AP34">
        <v>138.80439556002761</v>
      </c>
      <c r="AQ34">
        <v>137.43547026647872</v>
      </c>
      <c r="AR34">
        <v>145.11076977887598</v>
      </c>
      <c r="AS34">
        <v>177.72239473430858</v>
      </c>
      <c r="AT34">
        <v>162.94801879329006</v>
      </c>
      <c r="AU34">
        <v>159.09463319807605</v>
      </c>
      <c r="AV34">
        <v>170.11997272083372</v>
      </c>
    </row>
    <row r="35" spans="1:48">
      <c r="A35" s="1">
        <f t="shared" ca="1" si="7"/>
        <v>10</v>
      </c>
      <c r="B35" s="13">
        <f t="shared" ca="1" si="4"/>
        <v>45449</v>
      </c>
      <c r="C35" s="1">
        <f t="shared" ca="1" si="11"/>
        <v>1706</v>
      </c>
      <c r="D35" s="15">
        <f t="shared" ca="1" si="8"/>
        <v>4.2972222222222225</v>
      </c>
      <c r="E35">
        <f t="shared" ca="1" si="9"/>
        <v>0.72479432295079838</v>
      </c>
      <c r="G35" s="25"/>
      <c r="H35" s="23"/>
      <c r="I35" s="23">
        <f t="shared" si="10"/>
        <v>12</v>
      </c>
      <c r="J35" s="29">
        <f t="shared" si="0"/>
        <v>6.2599999999999989E-2</v>
      </c>
      <c r="K35" s="33">
        <f t="shared" si="1"/>
        <v>-6.5000000000000058E-3</v>
      </c>
      <c r="L35" s="23">
        <v>118.82621465561581</v>
      </c>
      <c r="M35" s="23"/>
      <c r="N35" s="32">
        <f t="shared" si="5"/>
        <v>6.2599999999999989E-2</v>
      </c>
      <c r="O35" s="23">
        <v>118.83085118966815</v>
      </c>
      <c r="P35" s="23">
        <v>118.68670870470382</v>
      </c>
      <c r="Q35" s="23">
        <v>118.82621465561581</v>
      </c>
      <c r="R35" s="23"/>
      <c r="S35" s="35">
        <f t="shared" si="6"/>
        <v>-6.5000000000000058E-3</v>
      </c>
      <c r="T35" s="27">
        <f t="shared" si="2"/>
        <v>-0.14414248496433402</v>
      </c>
      <c r="U35" s="27">
        <f t="shared" si="3"/>
        <v>-4.6365340523379928E-3</v>
      </c>
      <c r="V35" s="23"/>
      <c r="AD35">
        <v>4.1000000000000009E-2</v>
      </c>
      <c r="AE35">
        <v>101.7219429470813</v>
      </c>
      <c r="AF35">
        <v>105.13128389468895</v>
      </c>
      <c r="AG35">
        <v>105.92906885631105</v>
      </c>
      <c r="AH35">
        <v>108.84377080027149</v>
      </c>
      <c r="AI35">
        <v>108.12420984270879</v>
      </c>
      <c r="AJ35">
        <v>108.89168403843428</v>
      </c>
      <c r="AK35">
        <v>117.49848829585525</v>
      </c>
      <c r="AL35">
        <v>117.90893925773997</v>
      </c>
      <c r="AM35">
        <v>130.69665304912326</v>
      </c>
      <c r="AN35">
        <v>109.6681507704694</v>
      </c>
      <c r="AO35">
        <v>124.75585868196205</v>
      </c>
      <c r="AP35">
        <v>137.8325635458659</v>
      </c>
      <c r="AQ35">
        <v>136.3103564569378</v>
      </c>
      <c r="AR35">
        <v>143.68059008906408</v>
      </c>
      <c r="AS35">
        <v>175.90862158457318</v>
      </c>
      <c r="AT35">
        <v>161.10541986481041</v>
      </c>
      <c r="AU35">
        <v>157.03466734929088</v>
      </c>
      <c r="AV35">
        <v>167.66652210829542</v>
      </c>
    </row>
    <row r="36" spans="1:48">
      <c r="A36" s="1">
        <f t="shared" ca="1" si="7"/>
        <v>11</v>
      </c>
      <c r="B36" s="13">
        <f t="shared" ca="1" si="4"/>
        <v>45631</v>
      </c>
      <c r="C36" s="1">
        <f t="shared" ca="1" si="11"/>
        <v>1888</v>
      </c>
      <c r="D36" s="15">
        <f t="shared" ca="1" si="8"/>
        <v>4.2972222222222225</v>
      </c>
      <c r="E36">
        <f t="shared" ca="1" si="9"/>
        <v>0.70032910385120517</v>
      </c>
      <c r="G36" s="25"/>
      <c r="H36" s="23"/>
      <c r="I36" s="23">
        <f t="shared" si="10"/>
        <v>13</v>
      </c>
      <c r="J36" s="29">
        <f t="shared" si="0"/>
        <v>6.3099999999999989E-2</v>
      </c>
      <c r="K36" s="33">
        <f t="shared" si="1"/>
        <v>-6.0000000000000053E-3</v>
      </c>
      <c r="L36" s="23">
        <v>118.42886586991936</v>
      </c>
      <c r="M36" s="23"/>
      <c r="N36" s="32">
        <f t="shared" si="5"/>
        <v>6.3099999999999989E-2</v>
      </c>
      <c r="O36" s="23">
        <v>118.43273183427655</v>
      </c>
      <c r="P36" s="23">
        <v>118.30999689399435</v>
      </c>
      <c r="Q36" s="23">
        <v>118.42886586991936</v>
      </c>
      <c r="R36" s="23"/>
      <c r="S36" s="35">
        <f t="shared" si="6"/>
        <v>-6.0000000000000053E-3</v>
      </c>
      <c r="T36" s="27">
        <f t="shared" si="2"/>
        <v>-0.1227349402822</v>
      </c>
      <c r="U36" s="27">
        <f t="shared" si="3"/>
        <v>-3.8659643571890001E-3</v>
      </c>
      <c r="V36" s="23"/>
      <c r="AD36">
        <v>4.200000000000001E-2</v>
      </c>
      <c r="AE36">
        <v>101.70257197705438</v>
      </c>
      <c r="AF36">
        <v>105.06092896951023</v>
      </c>
      <c r="AG36">
        <v>105.76094239815038</v>
      </c>
      <c r="AH36">
        <v>108.62503675952058</v>
      </c>
      <c r="AI36">
        <v>107.85953684886169</v>
      </c>
      <c r="AJ36">
        <v>108.55441440825399</v>
      </c>
      <c r="AK36">
        <v>117.07940078261744</v>
      </c>
      <c r="AL36">
        <v>117.41650822253607</v>
      </c>
      <c r="AM36">
        <v>130.15412679666764</v>
      </c>
      <c r="AN36">
        <v>109.07239473394732</v>
      </c>
      <c r="AO36">
        <v>124.01139068294252</v>
      </c>
      <c r="AP36">
        <v>136.86944841049356</v>
      </c>
      <c r="AQ36">
        <v>135.19714062696482</v>
      </c>
      <c r="AR36">
        <v>142.26917568481696</v>
      </c>
      <c r="AS36">
        <v>174.12043453949153</v>
      </c>
      <c r="AT36">
        <v>159.29167749636741</v>
      </c>
      <c r="AU36">
        <v>155.01244425003722</v>
      </c>
      <c r="AV36">
        <v>165.26487982538401</v>
      </c>
    </row>
    <row r="37" spans="1:48">
      <c r="A37" s="1">
        <f t="shared" ca="1" si="7"/>
        <v>12</v>
      </c>
      <c r="B37" s="13">
        <f t="shared" ca="1" si="4"/>
        <v>45813</v>
      </c>
      <c r="C37" s="1">
        <f t="shared" ca="1" si="11"/>
        <v>2070</v>
      </c>
      <c r="D37" s="15">
        <f t="shared" ca="1" si="8"/>
        <v>4.2972222222222225</v>
      </c>
      <c r="E37">
        <f t="shared" ca="1" si="9"/>
        <v>0.67668970102339843</v>
      </c>
      <c r="G37" s="25"/>
      <c r="H37" s="23"/>
      <c r="I37" s="23">
        <f t="shared" si="10"/>
        <v>14</v>
      </c>
      <c r="J37" s="29">
        <f t="shared" si="0"/>
        <v>6.359999999999999E-2</v>
      </c>
      <c r="K37" s="33">
        <f t="shared" si="1"/>
        <v>-5.5000000000000049E-3</v>
      </c>
      <c r="L37" s="23">
        <v>118.03316804222189</v>
      </c>
      <c r="M37" s="23"/>
      <c r="N37" s="32">
        <f t="shared" si="5"/>
        <v>6.359999999999999E-2</v>
      </c>
      <c r="O37" s="23">
        <v>118.03636345804208</v>
      </c>
      <c r="P37" s="23">
        <v>117.9332850832849</v>
      </c>
      <c r="Q37" s="23">
        <v>118.03316804222189</v>
      </c>
      <c r="R37" s="23"/>
      <c r="S37" s="35">
        <f t="shared" si="6"/>
        <v>-5.5000000000000049E-3</v>
      </c>
      <c r="T37" s="27">
        <f t="shared" si="2"/>
        <v>-0.10307837475717463</v>
      </c>
      <c r="U37" s="27">
        <f t="shared" si="3"/>
        <v>-3.1954158201870086E-3</v>
      </c>
      <c r="V37" s="23"/>
      <c r="AD37">
        <v>4.300000000000001E-2</v>
      </c>
      <c r="AE37">
        <v>101.68321428022701</v>
      </c>
      <c r="AF37">
        <v>104.99065685646973</v>
      </c>
      <c r="AG37">
        <v>105.5931759976868</v>
      </c>
      <c r="AH37">
        <v>108.40687366639246</v>
      </c>
      <c r="AI37">
        <v>107.59568011887194</v>
      </c>
      <c r="AJ37">
        <v>108.21841784501706</v>
      </c>
      <c r="AK37">
        <v>116.66216796283828</v>
      </c>
      <c r="AL37">
        <v>116.92658199099876</v>
      </c>
      <c r="AM37">
        <v>129.61444409235858</v>
      </c>
      <c r="AN37">
        <v>108.48050036679147</v>
      </c>
      <c r="AO37">
        <v>123.27245950626813</v>
      </c>
      <c r="AP37">
        <v>135.91496363847091</v>
      </c>
      <c r="AQ37">
        <v>134.09568376177853</v>
      </c>
      <c r="AR37">
        <v>140.87625276222656</v>
      </c>
      <c r="AS37">
        <v>172.35742625502368</v>
      </c>
      <c r="AT37">
        <v>157.50628229369923</v>
      </c>
      <c r="AU37">
        <v>153.02717891642044</v>
      </c>
      <c r="AV37">
        <v>162.91378542471128</v>
      </c>
    </row>
    <row r="38" spans="1:48">
      <c r="A38" s="1">
        <f t="shared" ca="1" si="7"/>
        <v>13</v>
      </c>
      <c r="B38" s="13">
        <f t="shared" ca="1" si="4"/>
        <v>45995</v>
      </c>
      <c r="C38" s="1">
        <f t="shared" ca="1" si="11"/>
        <v>2252</v>
      </c>
      <c r="D38" s="15">
        <f t="shared" ca="1" si="8"/>
        <v>4.2972222222222225</v>
      </c>
      <c r="E38">
        <f t="shared" ca="1" si="9"/>
        <v>0.65384823928212121</v>
      </c>
      <c r="G38" s="25"/>
      <c r="H38" s="23"/>
      <c r="I38" s="23">
        <f t="shared" si="10"/>
        <v>15</v>
      </c>
      <c r="J38" s="29">
        <f t="shared" si="0"/>
        <v>6.409999999999999E-2</v>
      </c>
      <c r="K38" s="33">
        <f t="shared" si="1"/>
        <v>-5.0000000000000044E-3</v>
      </c>
      <c r="L38" s="23">
        <v>117.63912117252335</v>
      </c>
      <c r="M38" s="23"/>
      <c r="N38" s="32">
        <f t="shared" si="5"/>
        <v>6.409999999999999E-2</v>
      </c>
      <c r="O38" s="23">
        <v>117.64173748511764</v>
      </c>
      <c r="P38" s="23">
        <v>117.55657327257542</v>
      </c>
      <c r="Q38" s="23">
        <v>117.63912117252335</v>
      </c>
      <c r="R38" s="23"/>
      <c r="S38" s="35">
        <f t="shared" si="6"/>
        <v>-5.0000000000000044E-3</v>
      </c>
      <c r="T38" s="27">
        <f t="shared" si="2"/>
        <v>-8.5164212542224504E-2</v>
      </c>
      <c r="U38" s="27">
        <f t="shared" si="3"/>
        <v>-2.6163125942986198E-3</v>
      </c>
      <c r="V38" s="23"/>
      <c r="AD38">
        <v>4.4000000000000011E-2</v>
      </c>
      <c r="AE38">
        <v>101.66386984094341</v>
      </c>
      <c r="AF38">
        <v>104.92046741700197</v>
      </c>
      <c r="AG38">
        <v>105.42576870195305</v>
      </c>
      <c r="AH38">
        <v>108.18927973628215</v>
      </c>
      <c r="AI38">
        <v>107.33263670765777</v>
      </c>
      <c r="AJ38">
        <v>107.88368884992545</v>
      </c>
      <c r="AK38">
        <v>116.24678054669286</v>
      </c>
      <c r="AL38">
        <v>116.43914627770602</v>
      </c>
      <c r="AM38">
        <v>129.07758817053755</v>
      </c>
      <c r="AN38">
        <v>107.89244010700557</v>
      </c>
      <c r="AO38">
        <v>122.53901969452933</v>
      </c>
      <c r="AP38">
        <v>134.96902363361033</v>
      </c>
      <c r="AQ38">
        <v>133.00584857800857</v>
      </c>
      <c r="AR38">
        <v>139.50155177163847</v>
      </c>
      <c r="AS38">
        <v>170.61919633562232</v>
      </c>
      <c r="AT38">
        <v>155.74873447579836</v>
      </c>
      <c r="AU38">
        <v>151.07810384371604</v>
      </c>
      <c r="AV38">
        <v>160.61201149513175</v>
      </c>
    </row>
    <row r="39" spans="1:48">
      <c r="A39" s="1">
        <f t="shared" ca="1" si="7"/>
        <v>14</v>
      </c>
      <c r="B39" s="13">
        <f t="shared" ca="1" si="4"/>
        <v>46177</v>
      </c>
      <c r="C39" s="1">
        <f t="shared" ca="1" si="11"/>
        <v>2434</v>
      </c>
      <c r="D39" s="15">
        <f t="shared" ca="1" si="8"/>
        <v>4.2972222222222225</v>
      </c>
      <c r="E39">
        <f t="shared" ca="1" si="9"/>
        <v>0.6317777843607929</v>
      </c>
      <c r="G39" s="25"/>
      <c r="H39" s="23"/>
      <c r="I39" s="23">
        <f t="shared" si="10"/>
        <v>16</v>
      </c>
      <c r="J39" s="29">
        <f t="shared" si="0"/>
        <v>6.4599999999999991E-2</v>
      </c>
      <c r="K39" s="33">
        <f t="shared" si="1"/>
        <v>-4.500000000000004E-3</v>
      </c>
      <c r="L39" s="23">
        <v>117.24672526082378</v>
      </c>
      <c r="M39" s="23"/>
      <c r="N39" s="32">
        <f t="shared" si="5"/>
        <v>6.4599999999999991E-2</v>
      </c>
      <c r="O39" s="23">
        <v>117.24884538474014</v>
      </c>
      <c r="P39" s="23">
        <v>117.17986146186598</v>
      </c>
      <c r="Q39" s="23">
        <v>117.24672526082378</v>
      </c>
      <c r="R39" s="23"/>
      <c r="S39" s="35">
        <f t="shared" si="6"/>
        <v>-4.500000000000004E-3</v>
      </c>
      <c r="T39" s="27">
        <f t="shared" si="2"/>
        <v>-6.8983922874153336E-2</v>
      </c>
      <c r="U39" s="27">
        <f t="shared" si="3"/>
        <v>-2.1201239163559649E-3</v>
      </c>
      <c r="V39" s="23"/>
      <c r="AD39">
        <v>4.5000000000000012E-2</v>
      </c>
      <c r="AE39">
        <v>101.64453864357399</v>
      </c>
      <c r="AF39">
        <v>104.85036051284189</v>
      </c>
      <c r="AG39">
        <v>105.25871956097876</v>
      </c>
      <c r="AH39">
        <v>107.97225319105902</v>
      </c>
      <c r="AI39">
        <v>107.07040368225235</v>
      </c>
      <c r="AJ39">
        <v>107.55022195076218</v>
      </c>
      <c r="AK39">
        <v>115.83322929582042</v>
      </c>
      <c r="AL39">
        <v>115.95418688650746</v>
      </c>
      <c r="AM39">
        <v>128.54354237383984</v>
      </c>
      <c r="AN39">
        <v>107.30818660478288</v>
      </c>
      <c r="AO39">
        <v>121.81102619144832</v>
      </c>
      <c r="AP39">
        <v>134.03154370865747</v>
      </c>
      <c r="AQ39">
        <v>131.92749950102566</v>
      </c>
      <c r="AR39">
        <v>138.14480734842334</v>
      </c>
      <c r="AS39">
        <v>168.90535120980644</v>
      </c>
      <c r="AT39">
        <v>154.01854368492201</v>
      </c>
      <c r="AU39">
        <v>149.16446859912679</v>
      </c>
      <c r="AV39">
        <v>158.3583627537009</v>
      </c>
    </row>
    <row r="40" spans="1:48">
      <c r="A40" s="1">
        <f t="shared" ca="1" si="7"/>
        <v>15</v>
      </c>
      <c r="B40" s="13">
        <f t="shared" ca="1" si="4"/>
        <v>46359</v>
      </c>
      <c r="C40" s="1">
        <f t="shared" ca="1" si="11"/>
        <v>2616</v>
      </c>
      <c r="D40" s="15">
        <f t="shared" ca="1" si="8"/>
        <v>4.2972222222222225</v>
      </c>
      <c r="E40">
        <f t="shared" ca="1" si="9"/>
        <v>0.6104523111510759</v>
      </c>
      <c r="G40" s="25"/>
      <c r="H40" s="23"/>
      <c r="I40" s="23">
        <f t="shared" si="10"/>
        <v>17</v>
      </c>
      <c r="J40" s="29">
        <f t="shared" si="0"/>
        <v>6.5099999999999991E-2</v>
      </c>
      <c r="K40" s="33">
        <f t="shared" si="1"/>
        <v>-4.0000000000000036E-3</v>
      </c>
      <c r="L40" s="23">
        <v>116.85598030712319</v>
      </c>
      <c r="M40" s="23"/>
      <c r="N40" s="32">
        <f t="shared" si="5"/>
        <v>6.5099999999999991E-2</v>
      </c>
      <c r="O40" s="23">
        <v>116.85767867097661</v>
      </c>
      <c r="P40" s="23">
        <v>116.8031496511565</v>
      </c>
      <c r="Q40" s="23">
        <v>116.85598030712319</v>
      </c>
      <c r="R40" s="23"/>
      <c r="S40" s="35">
        <f t="shared" si="6"/>
        <v>-4.0000000000000036E-3</v>
      </c>
      <c r="T40" s="27">
        <f t="shared" si="2"/>
        <v>-5.4529019820108715E-2</v>
      </c>
      <c r="U40" s="27">
        <f t="shared" si="3"/>
        <v>-1.6983638534213696E-3</v>
      </c>
      <c r="V40" s="23"/>
      <c r="AD40">
        <v>4.6000000000000013E-2</v>
      </c>
      <c r="AE40">
        <v>101.62522067251541</v>
      </c>
      <c r="AF40">
        <v>104.78033600602387</v>
      </c>
      <c r="AG40">
        <v>105.09202762777916</v>
      </c>
      <c r="AH40">
        <v>107.75579225903998</v>
      </c>
      <c r="AI40">
        <v>106.80897812174771</v>
      </c>
      <c r="AJ40">
        <v>107.21801170174936</v>
      </c>
      <c r="AK40">
        <v>115.4215050230126</v>
      </c>
      <c r="AL40">
        <v>115.47168970991984</v>
      </c>
      <c r="AM40">
        <v>128.01229015243743</v>
      </c>
      <c r="AN40">
        <v>106.72771272076072</v>
      </c>
      <c r="AO40">
        <v>121.08843433811651</v>
      </c>
      <c r="AP40">
        <v>133.10244007509181</v>
      </c>
      <c r="AQ40">
        <v>130.86050264258006</v>
      </c>
      <c r="AR40">
        <v>136.80575824491689</v>
      </c>
      <c r="AS40">
        <v>167.21550400804756</v>
      </c>
      <c r="AT40">
        <v>152.31522880049218</v>
      </c>
      <c r="AU40">
        <v>147.28553942435607</v>
      </c>
      <c r="AV40">
        <v>156.15167516346753</v>
      </c>
    </row>
    <row r="41" spans="1:48">
      <c r="A41" s="1">
        <f t="shared" ca="1" si="7"/>
        <v>16</v>
      </c>
      <c r="B41" s="13">
        <f t="shared" ca="1" si="4"/>
        <v>46541</v>
      </c>
      <c r="C41" s="1">
        <f t="shared" ca="1" si="11"/>
        <v>2798</v>
      </c>
      <c r="D41" s="15">
        <f t="shared" ca="1" si="8"/>
        <v>4.2972222222222225</v>
      </c>
      <c r="E41">
        <f t="shared" ca="1" si="9"/>
        <v>0.58984667301450633</v>
      </c>
      <c r="G41" s="25"/>
      <c r="H41" s="23"/>
      <c r="I41" s="23">
        <f t="shared" si="10"/>
        <v>18</v>
      </c>
      <c r="J41" s="29">
        <f t="shared" si="0"/>
        <v>6.5599999999999992E-2</v>
      </c>
      <c r="K41" s="33">
        <f t="shared" si="1"/>
        <v>-3.5000000000000031E-3</v>
      </c>
      <c r="L41" s="23">
        <v>116.46688631142153</v>
      </c>
      <c r="M41" s="23"/>
      <c r="N41" s="32">
        <f t="shared" si="5"/>
        <v>6.5599999999999992E-2</v>
      </c>
      <c r="O41" s="23">
        <v>116.46822890247761</v>
      </c>
      <c r="P41" s="23">
        <v>116.42643784044705</v>
      </c>
      <c r="Q41" s="23">
        <v>116.46688631142153</v>
      </c>
      <c r="R41" s="23"/>
      <c r="S41" s="35">
        <f t="shared" si="6"/>
        <v>-3.5000000000000031E-3</v>
      </c>
      <c r="T41" s="27">
        <f t="shared" si="2"/>
        <v>-4.1791062030554826E-2</v>
      </c>
      <c r="U41" s="27">
        <f t="shared" si="3"/>
        <v>-1.3425910560727061E-3</v>
      </c>
      <c r="V41" s="23"/>
      <c r="AD41">
        <v>4.7000000000000014E-2</v>
      </c>
      <c r="AE41">
        <v>101.60591591219023</v>
      </c>
      <c r="AF41">
        <v>104.71039375888117</v>
      </c>
      <c r="AG41">
        <v>104.92569195834447</v>
      </c>
      <c r="AH41">
        <v>107.53989517496287</v>
      </c>
      <c r="AI41">
        <v>106.54835711723921</v>
      </c>
      <c r="AJ41">
        <v>106.88705268340711</v>
      </c>
      <c r="AK41">
        <v>115.0115985919042</v>
      </c>
      <c r="AL41">
        <v>114.99164072852716</v>
      </c>
      <c r="AM41">
        <v>127.48381506328781</v>
      </c>
      <c r="AN41">
        <v>106.15099152429028</v>
      </c>
      <c r="AO41">
        <v>120.37119986926911</v>
      </c>
      <c r="AP41">
        <v>132.18162983304765</v>
      </c>
      <c r="AQ41">
        <v>129.80472577874508</v>
      </c>
      <c r="AR41">
        <v>135.48414726350927</v>
      </c>
      <c r="AS41">
        <v>165.54927444292804</v>
      </c>
      <c r="AT41">
        <v>150.63831775680833</v>
      </c>
      <c r="AU41">
        <v>145.44059884775947</v>
      </c>
      <c r="AV41">
        <v>153.99081507635077</v>
      </c>
    </row>
    <row r="42" spans="1:48">
      <c r="A42" s="1">
        <f t="shared" ca="1" si="7"/>
        <v>17</v>
      </c>
      <c r="B42" s="13">
        <f t="shared" ca="1" si="4"/>
        <v>46723</v>
      </c>
      <c r="C42" s="1">
        <f t="shared" ca="1" si="11"/>
        <v>2980</v>
      </c>
      <c r="D42" s="15">
        <f t="shared" ca="1" si="8"/>
        <v>4.2972222222222225</v>
      </c>
      <c r="E42">
        <f t="shared" ca="1" si="9"/>
        <v>0.56993657213000271</v>
      </c>
      <c r="G42" s="25"/>
      <c r="H42" s="23"/>
      <c r="I42" s="23">
        <f t="shared" si="10"/>
        <v>19</v>
      </c>
      <c r="J42" s="29">
        <f t="shared" si="0"/>
        <v>6.6099999999999992E-2</v>
      </c>
      <c r="K42" s="33">
        <f t="shared" si="1"/>
        <v>-3.0000000000000027E-3</v>
      </c>
      <c r="L42" s="23">
        <v>116.07944327371884</v>
      </c>
      <c r="M42" s="23"/>
      <c r="N42" s="32">
        <f t="shared" si="5"/>
        <v>6.6099999999999992E-2</v>
      </c>
      <c r="O42" s="23">
        <v>116.08048768222824</v>
      </c>
      <c r="P42" s="23">
        <v>116.04972602973758</v>
      </c>
      <c r="Q42" s="23">
        <v>116.07944327371884</v>
      </c>
      <c r="R42" s="23"/>
      <c r="S42" s="35">
        <f t="shared" si="6"/>
        <v>-3.0000000000000027E-3</v>
      </c>
      <c r="T42" s="27">
        <f t="shared" si="2"/>
        <v>-3.0761652490653546E-2</v>
      </c>
      <c r="U42" s="27">
        <f t="shared" si="3"/>
        <v>-1.044408509400796E-3</v>
      </c>
      <c r="V42" s="23"/>
      <c r="AD42">
        <v>4.8000000000000015E-2</v>
      </c>
      <c r="AE42">
        <v>101.58662434704719</v>
      </c>
      <c r="AF42">
        <v>104.64053363404496</v>
      </c>
      <c r="AG42">
        <v>104.75971161162892</v>
      </c>
      <c r="AH42">
        <v>107.32456017995996</v>
      </c>
      <c r="AI42">
        <v>106.28853777177021</v>
      </c>
      <c r="AJ42">
        <v>106.55733950241329</v>
      </c>
      <c r="AK42">
        <v>114.60350091666564</v>
      </c>
      <c r="AL42">
        <v>114.51402601038529</v>
      </c>
      <c r="AM42">
        <v>126.95810076938861</v>
      </c>
      <c r="AN42">
        <v>105.57799629172169</v>
      </c>
      <c r="AO42">
        <v>119.65927890959711</v>
      </c>
      <c r="AP42">
        <v>131.26903096135405</v>
      </c>
      <c r="AQ42">
        <v>128.76003832816264</v>
      </c>
      <c r="AR42">
        <v>134.17972119086551</v>
      </c>
      <c r="AS42">
        <v>163.90628869152749</v>
      </c>
      <c r="AT42">
        <v>148.98734736449117</v>
      </c>
      <c r="AU42">
        <v>143.62894530583574</v>
      </c>
      <c r="AV42">
        <v>151.874678400368</v>
      </c>
    </row>
    <row r="43" spans="1:48">
      <c r="A43" s="1">
        <f t="shared" ca="1" si="7"/>
        <v>18</v>
      </c>
      <c r="B43" s="13">
        <f t="shared" ca="1" si="4"/>
        <v>46905</v>
      </c>
      <c r="C43" s="1">
        <f t="shared" ca="1" si="11"/>
        <v>3162</v>
      </c>
      <c r="D43" s="15">
        <f t="shared" ca="1" si="8"/>
        <v>4.2972222222222225</v>
      </c>
      <c r="E43">
        <f t="shared" ca="1" si="9"/>
        <v>0.55069853084228404</v>
      </c>
      <c r="G43" s="25"/>
      <c r="H43" s="23"/>
      <c r="I43" s="23">
        <f t="shared" si="10"/>
        <v>20</v>
      </c>
      <c r="J43" s="29">
        <f t="shared" si="0"/>
        <v>6.6599999999999993E-2</v>
      </c>
      <c r="K43" s="33">
        <f t="shared" si="1"/>
        <v>-2.5000000000000022E-3</v>
      </c>
      <c r="L43" s="23">
        <v>115.6936511940151</v>
      </c>
      <c r="M43" s="23"/>
      <c r="N43" s="32">
        <f t="shared" si="5"/>
        <v>6.6599999999999993E-2</v>
      </c>
      <c r="O43" s="23">
        <v>115.69444665730077</v>
      </c>
      <c r="P43" s="23">
        <v>115.67301421902813</v>
      </c>
      <c r="Q43" s="23">
        <v>115.6936511940151</v>
      </c>
      <c r="R43" s="23"/>
      <c r="S43" s="35">
        <f t="shared" si="6"/>
        <v>-2.5000000000000022E-3</v>
      </c>
      <c r="T43" s="27">
        <f t="shared" si="2"/>
        <v>-2.1432438272640297E-2</v>
      </c>
      <c r="U43" s="27">
        <f t="shared" si="3"/>
        <v>-7.9546328566948432E-4</v>
      </c>
      <c r="V43" s="23"/>
      <c r="AD43">
        <v>4.9000000000000016E-2</v>
      </c>
      <c r="AE43">
        <v>101.56734596156093</v>
      </c>
      <c r="AF43">
        <v>104.57075549444357</v>
      </c>
      <c r="AG43">
        <v>104.59408564954003</v>
      </c>
      <c r="AH43">
        <v>107.10978552153168</v>
      </c>
      <c r="AI43">
        <v>106.02951720027706</v>
      </c>
      <c r="AJ43">
        <v>106.22886679146416</v>
      </c>
      <c r="AK43">
        <v>114.19720296169768</v>
      </c>
      <c r="AL43">
        <v>114.03883171043051</v>
      </c>
      <c r="AM43">
        <v>126.43513103903751</v>
      </c>
      <c r="AN43">
        <v>105.00870050470382</v>
      </c>
      <c r="AO43">
        <v>118.95262797009522</v>
      </c>
      <c r="AP43">
        <v>130.36456230769164</v>
      </c>
      <c r="AQ43">
        <v>127.72631133058528</v>
      </c>
      <c r="AR43">
        <v>132.89223073325587</v>
      </c>
      <c r="AS43">
        <v>162.2861792799944</v>
      </c>
      <c r="AT43">
        <v>147.3618631355784</v>
      </c>
      <c r="AU43">
        <v>141.84989277382638</v>
      </c>
      <c r="AV43">
        <v>149.80218979050161</v>
      </c>
    </row>
    <row r="44" spans="1:48">
      <c r="A44" s="1">
        <f t="shared" ca="1" si="7"/>
        <v>19</v>
      </c>
      <c r="B44" s="13">
        <f t="shared" ca="1" si="4"/>
        <v>47087</v>
      </c>
      <c r="C44" s="1">
        <f t="shared" ca="1" si="11"/>
        <v>3344</v>
      </c>
      <c r="D44" s="15">
        <f t="shared" ca="1" si="8"/>
        <v>4.2972222222222225</v>
      </c>
      <c r="E44">
        <f t="shared" ca="1" si="9"/>
        <v>0.53210986397741533</v>
      </c>
      <c r="G44" s="25"/>
      <c r="H44" s="23"/>
      <c r="I44" s="23">
        <f t="shared" si="10"/>
        <v>21</v>
      </c>
      <c r="J44" s="29">
        <f t="shared" si="0"/>
        <v>6.7099999999999993E-2</v>
      </c>
      <c r="K44" s="33">
        <f t="shared" si="1"/>
        <v>-2.0000000000000018E-3</v>
      </c>
      <c r="L44" s="23">
        <v>115.30951007231033</v>
      </c>
      <c r="M44" s="23"/>
      <c r="N44" s="32">
        <f t="shared" si="5"/>
        <v>6.7099999999999993E-2</v>
      </c>
      <c r="O44" s="23">
        <v>115.3100975186121</v>
      </c>
      <c r="P44" s="23">
        <v>115.29630240831867</v>
      </c>
      <c r="Q44" s="23">
        <v>115.30951007231033</v>
      </c>
      <c r="R44" s="23"/>
      <c r="S44" s="35">
        <f t="shared" si="6"/>
        <v>-2.0000000000000018E-3</v>
      </c>
      <c r="T44" s="27">
        <f t="shared" si="2"/>
        <v>-1.3795110293429502E-2</v>
      </c>
      <c r="U44" s="27">
        <f t="shared" si="3"/>
        <v>-5.8744630176477131E-4</v>
      </c>
      <c r="V44" s="23"/>
      <c r="AD44">
        <v>5.0000000000000017E-2</v>
      </c>
      <c r="AE44">
        <v>101.54808074023205</v>
      </c>
      <c r="AF44">
        <v>104.50105920330181</v>
      </c>
      <c r="AG44">
        <v>104.42881313692794</v>
      </c>
      <c r="AH44">
        <v>106.89556945352035</v>
      </c>
      <c r="AI44">
        <v>105.77129252953432</v>
      </c>
      <c r="AJ44">
        <v>105.90162920913576</v>
      </c>
      <c r="AK44">
        <v>113.79269574132802</v>
      </c>
      <c r="AL44">
        <v>113.566044069893</v>
      </c>
      <c r="AM44">
        <v>125.91488974509818</v>
      </c>
      <c r="AN44">
        <v>104.4430778484992</v>
      </c>
      <c r="AO44">
        <v>118.25120394444653</v>
      </c>
      <c r="AP44">
        <v>129.46814357886524</v>
      </c>
      <c r="AQ44">
        <v>126.70341742571117</v>
      </c>
      <c r="AR44">
        <v>131.62143045297674</v>
      </c>
      <c r="AS44">
        <v>160.68858497026091</v>
      </c>
      <c r="AT44">
        <v>145.76141911219591</v>
      </c>
      <c r="AU44">
        <v>140.10277040519787</v>
      </c>
      <c r="AV44">
        <v>147.77230186251438</v>
      </c>
    </row>
    <row r="45" spans="1:48">
      <c r="A45" s="1">
        <f t="shared" ca="1" si="7"/>
        <v>20</v>
      </c>
      <c r="B45" s="13">
        <f t="shared" ca="1" si="4"/>
        <v>47269</v>
      </c>
      <c r="C45" s="1">
        <f t="shared" ca="1" si="11"/>
        <v>3526</v>
      </c>
      <c r="D45" s="15">
        <f t="shared" ca="1" si="8"/>
        <v>104.29722222222222</v>
      </c>
      <c r="E45">
        <f t="shared" ca="1" si="9"/>
        <v>0.51414865209283234</v>
      </c>
      <c r="G45" s="25"/>
      <c r="H45" s="23"/>
      <c r="I45" s="23">
        <f t="shared" si="10"/>
        <v>22</v>
      </c>
      <c r="J45" s="29">
        <f t="shared" si="0"/>
        <v>6.7599999999999993E-2</v>
      </c>
      <c r="K45" s="33">
        <f t="shared" si="1"/>
        <v>-1.5000000000000013E-3</v>
      </c>
      <c r="L45" s="23">
        <v>114.92701990860452</v>
      </c>
      <c r="M45" s="23"/>
      <c r="N45" s="32">
        <f t="shared" si="5"/>
        <v>6.7599999999999993E-2</v>
      </c>
      <c r="O45" s="23">
        <v>114.92743200067741</v>
      </c>
      <c r="P45" s="23">
        <v>114.91959059760921</v>
      </c>
      <c r="Q45" s="23">
        <v>114.92701990860452</v>
      </c>
      <c r="R45" s="23"/>
      <c r="S45" s="35">
        <f t="shared" si="6"/>
        <v>-1.5000000000000013E-3</v>
      </c>
      <c r="T45" s="27">
        <f t="shared" si="2"/>
        <v>-7.8414030681983604E-3</v>
      </c>
      <c r="U45" s="27">
        <f t="shared" si="3"/>
        <v>-4.1209207289227834E-4</v>
      </c>
      <c r="V45" s="23"/>
      <c r="AD45">
        <v>5.1000000000000018E-2</v>
      </c>
      <c r="AE45">
        <v>101.52882866758694</v>
      </c>
      <c r="AF45">
        <v>104.43144462413996</v>
      </c>
      <c r="AG45">
        <v>104.26389314157466</v>
      </c>
      <c r="AH45">
        <v>106.68191023608412</v>
      </c>
      <c r="AI45">
        <v>105.51386089810039</v>
      </c>
      <c r="AJ45">
        <v>105.57562143974613</v>
      </c>
      <c r="AK45">
        <v>113.38997031950996</v>
      </c>
      <c r="AL45">
        <v>113.09564941571392</v>
      </c>
      <c r="AM45">
        <v>125.39736086427101</v>
      </c>
      <c r="AN45">
        <v>103.88110221031337</v>
      </c>
      <c r="AO45">
        <v>117.55496410544238</v>
      </c>
      <c r="AP45">
        <v>128.57969533119089</v>
      </c>
      <c r="AQ45">
        <v>125.69123083230747</v>
      </c>
      <c r="AR45">
        <v>130.36707870584399</v>
      </c>
      <c r="AS45">
        <v>159.11315064885946</v>
      </c>
      <c r="AT45">
        <v>144.18557769872888</v>
      </c>
      <c r="AU45">
        <v>138.38692217978655</v>
      </c>
      <c r="AV45">
        <v>145.78399442904538</v>
      </c>
    </row>
    <row r="46" spans="1:48">
      <c r="A46" s="1" t="str">
        <f t="shared" ca="1" si="7"/>
        <v/>
      </c>
      <c r="B46" s="13" t="str">
        <f t="shared" ca="1" si="4"/>
        <v/>
      </c>
      <c r="C46" s="1" t="str">
        <f t="shared" ca="1" si="11"/>
        <v/>
      </c>
      <c r="D46" s="15" t="str">
        <f t="shared" ca="1" si="8"/>
        <v/>
      </c>
      <c r="E46" t="str">
        <f t="shared" ca="1" si="9"/>
        <v/>
      </c>
      <c r="G46" s="25"/>
      <c r="H46" s="23"/>
      <c r="I46" s="23">
        <f t="shared" si="10"/>
        <v>23</v>
      </c>
      <c r="J46" s="29">
        <f t="shared" si="0"/>
        <v>6.8099999999999994E-2</v>
      </c>
      <c r="K46" s="33">
        <f t="shared" si="1"/>
        <v>-1.0000000000000009E-3</v>
      </c>
      <c r="L46" s="23">
        <v>114.54618070289767</v>
      </c>
      <c r="M46" s="23"/>
      <c r="N46" s="32">
        <f t="shared" si="5"/>
        <v>6.8099999999999994E-2</v>
      </c>
      <c r="O46" s="23">
        <v>114.54644188137095</v>
      </c>
      <c r="P46" s="23">
        <v>114.54287878689973</v>
      </c>
      <c r="Q46" s="23">
        <v>114.54618070289767</v>
      </c>
      <c r="R46" s="23"/>
      <c r="S46" s="35">
        <f t="shared" si="6"/>
        <v>-1.0000000000000009E-3</v>
      </c>
      <c r="T46" s="27">
        <f t="shared" si="2"/>
        <v>-3.5630944712181645E-3</v>
      </c>
      <c r="U46" s="27">
        <f t="shared" si="3"/>
        <v>-2.6117847328066546E-4</v>
      </c>
      <c r="V46" s="23"/>
      <c r="AD46">
        <v>5.2000000000000018E-2</v>
      </c>
      <c r="AE46">
        <v>101.50958972817783</v>
      </c>
      <c r="AF46">
        <v>104.36191162077321</v>
      </c>
      <c r="AG46">
        <v>104.09932473418337</v>
      </c>
      <c r="AH46">
        <v>106.46880613567093</v>
      </c>
      <c r="AI46">
        <v>105.2572194562631</v>
      </c>
      <c r="AJ46">
        <v>105.25083819321831</v>
      </c>
      <c r="AK46">
        <v>112.98901780952286</v>
      </c>
      <c r="AL46">
        <v>112.62763415996719</v>
      </c>
      <c r="AM46">
        <v>124.88252847637008</v>
      </c>
      <c r="AN46">
        <v>103.32274767763903</v>
      </c>
      <c r="AO46">
        <v>116.86386610143791</v>
      </c>
      <c r="AP46">
        <v>127.69913896099573</v>
      </c>
      <c r="AQ46">
        <v>124.68962732761821</v>
      </c>
      <c r="AR46">
        <v>129.12893757973899</v>
      </c>
      <c r="AS46">
        <v>157.55952721780122</v>
      </c>
      <c r="AT46">
        <v>142.63390949741895</v>
      </c>
      <c r="AU46">
        <v>136.70170656039213</v>
      </c>
      <c r="AV46">
        <v>143.83627375733451</v>
      </c>
    </row>
    <row r="47" spans="1:48">
      <c r="A47" s="1" t="str">
        <f t="shared" ca="1" si="7"/>
        <v/>
      </c>
      <c r="B47" s="13" t="str">
        <f t="shared" ca="1" si="4"/>
        <v/>
      </c>
      <c r="C47" s="1" t="str">
        <f t="shared" ca="1" si="11"/>
        <v/>
      </c>
      <c r="D47" s="15" t="str">
        <f t="shared" ca="1" si="8"/>
        <v/>
      </c>
      <c r="E47" t="str">
        <f t="shared" ca="1" si="9"/>
        <v/>
      </c>
      <c r="G47" s="25"/>
      <c r="H47" s="23"/>
      <c r="I47" s="23">
        <f t="shared" si="10"/>
        <v>24</v>
      </c>
      <c r="J47" s="29">
        <f>+J48-0.05%</f>
        <v>6.8599999999999994E-2</v>
      </c>
      <c r="K47" s="33">
        <f>+J47-$J$48</f>
        <v>-5.0000000000000044E-4</v>
      </c>
      <c r="L47" s="23">
        <v>114.16699245518977</v>
      </c>
      <c r="M47" s="23"/>
      <c r="N47" s="32">
        <f t="shared" si="5"/>
        <v>6.8599999999999994E-2</v>
      </c>
      <c r="O47" s="23">
        <v>114.16711898168248</v>
      </c>
      <c r="P47" s="23">
        <v>114.1661669761903</v>
      </c>
      <c r="Q47" s="23">
        <v>114.16699245518977</v>
      </c>
      <c r="R47" s="23"/>
      <c r="S47" s="35">
        <f t="shared" si="6"/>
        <v>-5.0000000000000044E-4</v>
      </c>
      <c r="T47" s="27">
        <f t="shared" si="2"/>
        <v>-9.5200549218077413E-4</v>
      </c>
      <c r="U47" s="27">
        <f t="shared" si="3"/>
        <v>-1.2652649270705751E-4</v>
      </c>
      <c r="V47" s="23"/>
      <c r="AD47">
        <v>5.3000000000000019E-2</v>
      </c>
      <c r="AE47">
        <v>101.49036390658273</v>
      </c>
      <c r="AF47">
        <v>104.29246005731069</v>
      </c>
      <c r="AG47">
        <v>103.93510698836791</v>
      </c>
      <c r="AH47">
        <v>106.25625542499269</v>
      </c>
      <c r="AI47">
        <v>105.00136536598596</v>
      </c>
      <c r="AJ47">
        <v>104.92727420494404</v>
      </c>
      <c r="AK47">
        <v>112.58982937367475</v>
      </c>
      <c r="AL47">
        <v>112.16198479928497</v>
      </c>
      <c r="AM47">
        <v>124.37037676360465</v>
      </c>
      <c r="AN47">
        <v>102.76798853661414</v>
      </c>
      <c r="AO47">
        <v>116.17786795284219</v>
      </c>
      <c r="AP47">
        <v>126.82639669522888</v>
      </c>
      <c r="AQ47">
        <v>123.69848422705235</v>
      </c>
      <c r="AR47">
        <v>127.90677283418904</v>
      </c>
      <c r="AS47">
        <v>156.02737148747613</v>
      </c>
      <c r="AT47">
        <v>141.10599314731405</v>
      </c>
      <c r="AU47">
        <v>135.04649615761022</v>
      </c>
      <c r="AV47">
        <v>141.92817184794728</v>
      </c>
    </row>
    <row r="48" spans="1:48">
      <c r="A48" s="1" t="str">
        <f t="shared" ca="1" si="7"/>
        <v/>
      </c>
      <c r="B48" s="13" t="str">
        <f t="shared" ca="1" si="4"/>
        <v/>
      </c>
      <c r="C48" s="1" t="str">
        <f t="shared" ca="1" si="11"/>
        <v/>
      </c>
      <c r="D48" s="15" t="str">
        <f t="shared" ca="1" si="8"/>
        <v/>
      </c>
      <c r="E48" t="str">
        <f t="shared" ca="1" si="9"/>
        <v/>
      </c>
      <c r="G48" s="25"/>
      <c r="H48" s="23"/>
      <c r="I48" s="30">
        <f t="shared" si="10"/>
        <v>25</v>
      </c>
      <c r="J48" s="31">
        <v>6.9099999999999995E-2</v>
      </c>
      <c r="K48" s="33">
        <f>+J48-$J$48</f>
        <v>0</v>
      </c>
      <c r="L48" s="23">
        <v>113.78945516548082</v>
      </c>
      <c r="M48" s="23"/>
      <c r="N48" s="32">
        <f t="shared" si="5"/>
        <v>6.9099999999999995E-2</v>
      </c>
      <c r="O48" s="23">
        <v>113.78945516548082</v>
      </c>
      <c r="P48" s="23">
        <v>113.78945516548082</v>
      </c>
      <c r="Q48" s="23">
        <v>113.78945516548082</v>
      </c>
      <c r="R48" s="23"/>
      <c r="S48" s="35">
        <f t="shared" si="6"/>
        <v>0</v>
      </c>
      <c r="T48" s="27">
        <f t="shared" si="2"/>
        <v>0</v>
      </c>
      <c r="U48" s="27">
        <f t="shared" si="3"/>
        <v>0</v>
      </c>
      <c r="V48" s="23"/>
      <c r="AD48">
        <v>5.400000000000002E-2</v>
      </c>
      <c r="AE48">
        <v>101.47115118740528</v>
      </c>
      <c r="AF48">
        <v>104.22308979815494</v>
      </c>
      <c r="AG48">
        <v>103.77123898064241</v>
      </c>
      <c r="AH48">
        <v>106.04425638299979</v>
      </c>
      <c r="AI48">
        <v>104.7462958008548</v>
      </c>
      <c r="AJ48">
        <v>104.60492423564894</v>
      </c>
      <c r="AK48">
        <v>112.19239622300719</v>
      </c>
      <c r="AL48">
        <v>111.69868791428854</v>
      </c>
      <c r="AM48">
        <v>123.86089000986765</v>
      </c>
      <c r="AN48">
        <v>102.21679927039578</v>
      </c>
      <c r="AO48">
        <v>115.49692804864472</v>
      </c>
      <c r="AP48">
        <v>125.96139158218472</v>
      </c>
      <c r="AQ48">
        <v>122.71768036415028</v>
      </c>
      <c r="AR48">
        <v>126.7003538409673</v>
      </c>
      <c r="AS48">
        <v>154.51634607153935</v>
      </c>
      <c r="AT48">
        <v>139.60141516650592</v>
      </c>
      <c r="AU48">
        <v>133.4206774027048</v>
      </c>
      <c r="AV48">
        <v>140.05874573389173</v>
      </c>
    </row>
    <row r="49" spans="1:48">
      <c r="A49" s="1" t="str">
        <f t="shared" ca="1" si="7"/>
        <v/>
      </c>
      <c r="B49" s="13" t="str">
        <f t="shared" ca="1" si="4"/>
        <v/>
      </c>
      <c r="C49" s="1" t="str">
        <f t="shared" ca="1" si="11"/>
        <v/>
      </c>
      <c r="D49" s="15" t="str">
        <f t="shared" ca="1" si="8"/>
        <v/>
      </c>
      <c r="E49" t="str">
        <f t="shared" ca="1" si="9"/>
        <v/>
      </c>
      <c r="G49" s="25"/>
      <c r="H49" s="23"/>
      <c r="I49" s="23">
        <f t="shared" si="10"/>
        <v>26</v>
      </c>
      <c r="J49" s="29">
        <f>+J48+0.05%</f>
        <v>6.9599999999999995E-2</v>
      </c>
      <c r="K49" s="33">
        <f t="shared" ref="K49:K73" si="12">+J49-$J$48</f>
        <v>5.0000000000000044E-4</v>
      </c>
      <c r="L49" s="23">
        <v>113.41356883377084</v>
      </c>
      <c r="M49" s="23"/>
      <c r="N49" s="32">
        <f t="shared" si="5"/>
        <v>6.9599999999999995E-2</v>
      </c>
      <c r="O49" s="23">
        <v>113.41344233927323</v>
      </c>
      <c r="P49" s="23">
        <v>113.41274335477135</v>
      </c>
      <c r="Q49" s="23">
        <v>113.41356883377084</v>
      </c>
      <c r="R49" s="23"/>
      <c r="S49" s="35">
        <f t="shared" si="6"/>
        <v>5.0000000000000044E-4</v>
      </c>
      <c r="T49" s="27">
        <f t="shared" si="2"/>
        <v>-6.9898450188077277E-4</v>
      </c>
      <c r="U49" s="27">
        <f t="shared" si="3"/>
        <v>1.264944976071547E-4</v>
      </c>
      <c r="V49" s="23"/>
      <c r="AD49">
        <v>5.5000000000000021E-2</v>
      </c>
      <c r="AE49">
        <v>101.45195155527482</v>
      </c>
      <c r="AF49">
        <v>104.15380070800083</v>
      </c>
      <c r="AG49">
        <v>103.60771979041034</v>
      </c>
      <c r="AH49">
        <v>105.83280729485494</v>
      </c>
      <c r="AI49">
        <v>104.49200794602369</v>
      </c>
      <c r="AJ49">
        <v>104.28378307125693</v>
      </c>
      <c r="AK49">
        <v>111.79670961700093</v>
      </c>
      <c r="AL49">
        <v>111.23773016902121</v>
      </c>
      <c r="AM49">
        <v>123.35405260002682</v>
      </c>
      <c r="AN49">
        <v>101.66915455754543</v>
      </c>
      <c r="AO49">
        <v>114.82100514297285</v>
      </c>
      <c r="AP49">
        <v>125.1040474823306</v>
      </c>
      <c r="AQ49">
        <v>121.74709607081863</v>
      </c>
      <c r="AR49">
        <v>125.50945352568641</v>
      </c>
      <c r="AS49">
        <v>153.02611928373668</v>
      </c>
      <c r="AT49">
        <v>138.11976979757418</v>
      </c>
      <c r="AU49">
        <v>131.82365022831135</v>
      </c>
      <c r="AV49">
        <v>138.22707679952285</v>
      </c>
    </row>
    <row r="50" spans="1:48">
      <c r="A50" s="1" t="str">
        <f t="shared" ca="1" si="7"/>
        <v/>
      </c>
      <c r="B50" s="13" t="str">
        <f t="shared" ca="1" si="4"/>
        <v/>
      </c>
      <c r="C50" s="1" t="str">
        <f t="shared" ca="1" si="11"/>
        <v/>
      </c>
      <c r="D50" s="15" t="str">
        <f t="shared" ca="1" si="8"/>
        <v/>
      </c>
      <c r="E50" t="str">
        <f t="shared" ca="1" si="9"/>
        <v/>
      </c>
      <c r="G50" s="25"/>
      <c r="H50" s="23"/>
      <c r="I50" s="23">
        <f t="shared" si="10"/>
        <v>27</v>
      </c>
      <c r="J50" s="29">
        <f t="shared" ref="J50:J73" si="13">+J49+0.05%</f>
        <v>7.0099999999999996E-2</v>
      </c>
      <c r="K50" s="33">
        <f t="shared" si="12"/>
        <v>1.0000000000000009E-3</v>
      </c>
      <c r="L50" s="23">
        <v>113.03933346005981</v>
      </c>
      <c r="M50" s="23"/>
      <c r="N50" s="32">
        <f t="shared" si="5"/>
        <v>7.0099999999999996E-2</v>
      </c>
      <c r="O50" s="23">
        <v>113.03907245197155</v>
      </c>
      <c r="P50" s="23">
        <v>113.0360315440619</v>
      </c>
      <c r="Q50" s="23">
        <v>113.03933346005981</v>
      </c>
      <c r="R50" s="23"/>
      <c r="S50" s="35">
        <f t="shared" si="6"/>
        <v>1.0000000000000009E-3</v>
      </c>
      <c r="T50" s="27">
        <f t="shared" si="2"/>
        <v>-3.0409079096500591E-3</v>
      </c>
      <c r="U50" s="27">
        <f t="shared" si="3"/>
        <v>2.6100808825901822E-4</v>
      </c>
      <c r="V50" s="23"/>
      <c r="AD50">
        <v>5.6000000000000022E-2</v>
      </c>
      <c r="AE50">
        <v>101.43276499484624</v>
      </c>
      <c r="AF50">
        <v>104.08459265183501</v>
      </c>
      <c r="AG50">
        <v>103.44454849995444</v>
      </c>
      <c r="AH50">
        <v>105.62190645190817</v>
      </c>
      <c r="AI50">
        <v>104.23849899816247</v>
      </c>
      <c r="AJ50">
        <v>103.96384552275718</v>
      </c>
      <c r="AK50">
        <v>111.40276086328474</v>
      </c>
      <c r="AL50">
        <v>110.7790983103871</v>
      </c>
      <c r="AM50">
        <v>122.84984901922363</v>
      </c>
      <c r="AN50">
        <v>101.12502927043099</v>
      </c>
      <c r="AO50">
        <v>114.15005835168637</v>
      </c>
      <c r="AP50">
        <v>124.25428905924649</v>
      </c>
      <c r="AQ50">
        <v>120.78661315783808</v>
      </c>
      <c r="AR50">
        <v>124.3338483103791</v>
      </c>
      <c r="AS50">
        <v>151.55636503664471</v>
      </c>
      <c r="AT50">
        <v>136.66065885618445</v>
      </c>
      <c r="AU50">
        <v>130.25482775679109</v>
      </c>
      <c r="AV50">
        <v>136.43227011867586</v>
      </c>
    </row>
    <row r="51" spans="1:48">
      <c r="A51" s="1" t="str">
        <f t="shared" ca="1" si="7"/>
        <v/>
      </c>
      <c r="B51" s="13" t="str">
        <f t="shared" ca="1" si="4"/>
        <v/>
      </c>
      <c r="C51" s="1" t="str">
        <f t="shared" ca="1" si="11"/>
        <v/>
      </c>
      <c r="D51" s="15" t="str">
        <f t="shared" ca="1" si="8"/>
        <v/>
      </c>
      <c r="E51" t="str">
        <f t="shared" ca="1" si="9"/>
        <v/>
      </c>
      <c r="G51" s="25"/>
      <c r="H51" s="23"/>
      <c r="I51" s="23">
        <f t="shared" si="10"/>
        <v>28</v>
      </c>
      <c r="J51" s="29">
        <f t="shared" si="13"/>
        <v>7.0599999999999996E-2</v>
      </c>
      <c r="K51" s="33">
        <f t="shared" si="12"/>
        <v>1.5000000000000013E-3</v>
      </c>
      <c r="L51" s="23">
        <v>112.66674904434774</v>
      </c>
      <c r="M51" s="23"/>
      <c r="N51" s="32">
        <f t="shared" si="5"/>
        <v>7.0599999999999996E-2</v>
      </c>
      <c r="O51" s="23">
        <v>112.66633749465441</v>
      </c>
      <c r="P51" s="23">
        <v>112.65931973335243</v>
      </c>
      <c r="Q51" s="23">
        <v>112.66674904434774</v>
      </c>
      <c r="R51" s="23"/>
      <c r="S51" s="35">
        <f t="shared" si="6"/>
        <v>1.5000000000000013E-3</v>
      </c>
      <c r="T51" s="27">
        <f t="shared" si="2"/>
        <v>-7.0177613019808405E-3</v>
      </c>
      <c r="U51" s="27">
        <f t="shared" si="3"/>
        <v>4.1154969332524161E-4</v>
      </c>
      <c r="V51" s="23"/>
      <c r="AD51">
        <v>5.7000000000000023E-2</v>
      </c>
      <c r="AE51">
        <v>101.4135914907999</v>
      </c>
      <c r="AF51">
        <v>104.01546549493499</v>
      </c>
      <c r="AG51">
        <v>103.28172419442608</v>
      </c>
      <c r="AH51">
        <v>105.41155215167117</v>
      </c>
      <c r="AI51">
        <v>103.98576616540373</v>
      </c>
      <c r="AJ51">
        <v>103.64510642607073</v>
      </c>
      <c r="AK51">
        <v>111.01054131734563</v>
      </c>
      <c r="AL51">
        <v>110.32277916759351</v>
      </c>
      <c r="AM51">
        <v>122.3482638521765</v>
      </c>
      <c r="AN51">
        <v>100.58439847364133</v>
      </c>
      <c r="AO51">
        <v>113.48404714900411</v>
      </c>
      <c r="AP51">
        <v>123.41204177066842</v>
      </c>
      <c r="AQ51">
        <v>119.83611489563398</v>
      </c>
      <c r="AR51">
        <v>123.17331805704066</v>
      </c>
      <c r="AS51">
        <v>150.1067627422797</v>
      </c>
      <c r="AT51">
        <v>135.22369158276319</v>
      </c>
      <c r="AU51">
        <v>128.71363599603851</v>
      </c>
      <c r="AV51">
        <v>134.67345381145648</v>
      </c>
    </row>
    <row r="52" spans="1:48">
      <c r="A52" s="1" t="str">
        <f t="shared" ca="1" si="7"/>
        <v/>
      </c>
      <c r="B52" s="13" t="str">
        <f t="shared" ca="1" si="4"/>
        <v/>
      </c>
      <c r="C52" s="1" t="str">
        <f t="shared" ca="1" si="11"/>
        <v/>
      </c>
      <c r="D52" s="15" t="str">
        <f t="shared" ca="1" si="8"/>
        <v/>
      </c>
      <c r="E52" t="str">
        <f t="shared" ca="1" si="9"/>
        <v/>
      </c>
      <c r="G52" s="25"/>
      <c r="H52" s="23"/>
      <c r="I52" s="23">
        <f t="shared" si="10"/>
        <v>29</v>
      </c>
      <c r="J52" s="29">
        <f t="shared" si="13"/>
        <v>7.1099999999999997E-2</v>
      </c>
      <c r="K52" s="33">
        <f t="shared" si="12"/>
        <v>2.0000000000000018E-3</v>
      </c>
      <c r="L52" s="23">
        <v>112.29581558663465</v>
      </c>
      <c r="M52" s="23"/>
      <c r="N52" s="32">
        <f t="shared" si="5"/>
        <v>7.1099999999999997E-2</v>
      </c>
      <c r="O52" s="23">
        <v>112.29522950033632</v>
      </c>
      <c r="P52" s="23">
        <v>112.28260792264297</v>
      </c>
      <c r="Q52" s="23">
        <v>112.29581558663465</v>
      </c>
      <c r="R52" s="23"/>
      <c r="S52" s="35">
        <f t="shared" si="6"/>
        <v>2.0000000000000018E-3</v>
      </c>
      <c r="T52" s="27">
        <f t="shared" si="2"/>
        <v>-1.2621577693352037E-2</v>
      </c>
      <c r="U52" s="27">
        <f t="shared" si="3"/>
        <v>5.860862983269044E-4</v>
      </c>
      <c r="V52" s="23"/>
      <c r="AD52">
        <v>5.8000000000000024E-2</v>
      </c>
      <c r="AE52">
        <v>101.39443102784175</v>
      </c>
      <c r="AF52">
        <v>103.9464191028685</v>
      </c>
      <c r="AG52">
        <v>103.11924596183496</v>
      </c>
      <c r="AH52">
        <v>105.20174269779208</v>
      </c>
      <c r="AI52">
        <v>103.73380666729011</v>
      </c>
      <c r="AJ52">
        <v>103.32756064191832</v>
      </c>
      <c r="AK52">
        <v>110.62004238224074</v>
      </c>
      <c r="AL52">
        <v>109.86875965159705</v>
      </c>
      <c r="AM52">
        <v>121.8492817824888</v>
      </c>
      <c r="AN52">
        <v>100.04723742241492</v>
      </c>
      <c r="AO52">
        <v>112.82293136416422</v>
      </c>
      <c r="AP52">
        <v>122.57723185963718</v>
      </c>
      <c r="AQ52">
        <v>118.89548599530846</v>
      </c>
      <c r="AR52">
        <v>122.0276460121199</v>
      </c>
      <c r="AS52">
        <v>148.67699721454204</v>
      </c>
      <c r="AT52">
        <v>133.8084844971894</v>
      </c>
      <c r="AU52">
        <v>127.19951354256106</v>
      </c>
      <c r="AV52">
        <v>132.94977841915332</v>
      </c>
    </row>
    <row r="53" spans="1:48">
      <c r="A53" s="1" t="str">
        <f t="shared" ca="1" si="7"/>
        <v/>
      </c>
      <c r="B53" s="13" t="str">
        <f t="shared" ca="1" si="4"/>
        <v/>
      </c>
      <c r="C53" s="1" t="str">
        <f t="shared" ca="1" si="11"/>
        <v/>
      </c>
      <c r="D53" s="15" t="str">
        <f t="shared" ca="1" si="8"/>
        <v/>
      </c>
      <c r="E53" t="str">
        <f t="shared" ca="1" si="9"/>
        <v/>
      </c>
      <c r="G53" s="25"/>
      <c r="H53" s="23"/>
      <c r="I53" s="23">
        <f t="shared" si="10"/>
        <v>30</v>
      </c>
      <c r="J53" s="29">
        <f t="shared" si="13"/>
        <v>7.1599999999999997E-2</v>
      </c>
      <c r="K53" s="33">
        <f t="shared" si="12"/>
        <v>2.5000000000000022E-3</v>
      </c>
      <c r="L53" s="23">
        <v>111.92653308692049</v>
      </c>
      <c r="M53" s="23"/>
      <c r="N53" s="32">
        <f t="shared" si="5"/>
        <v>7.1599999999999997E-2</v>
      </c>
      <c r="O53" s="23">
        <v>111.92574054373235</v>
      </c>
      <c r="P53" s="23">
        <v>111.90589611193352</v>
      </c>
      <c r="Q53" s="23">
        <v>111.92653308692049</v>
      </c>
      <c r="R53" s="23"/>
      <c r="S53" s="35">
        <f t="shared" si="6"/>
        <v>2.5000000000000022E-3</v>
      </c>
      <c r="T53" s="27">
        <f t="shared" si="2"/>
        <v>-1.9844431798830442E-2</v>
      </c>
      <c r="U53" s="27">
        <f t="shared" si="3"/>
        <v>7.9254318814037106E-4</v>
      </c>
      <c r="V53" s="23"/>
      <c r="AD53">
        <v>5.9000000000000025E-2</v>
      </c>
      <c r="AE53">
        <v>101.37528359070303</v>
      </c>
      <c r="AF53">
        <v>103.87745334149265</v>
      </c>
      <c r="AG53">
        <v>102.95711289303881</v>
      </c>
      <c r="AH53">
        <v>104.99247640003048</v>
      </c>
      <c r="AI53">
        <v>103.48261773472225</v>
      </c>
      <c r="AJ53">
        <v>103.01120305568884</v>
      </c>
      <c r="AK53">
        <v>110.23125550831168</v>
      </c>
      <c r="AL53">
        <v>109.4170267545539</v>
      </c>
      <c r="AM53">
        <v>121.35288759196274</v>
      </c>
      <c r="AN53">
        <v>99.513521561082058</v>
      </c>
      <c r="AO53">
        <v>112.16667117811707</v>
      </c>
      <c r="AP53">
        <v>121.74978634575086</v>
      </c>
      <c r="AQ53">
        <v>117.96461258993014</v>
      </c>
      <c r="AR53">
        <v>120.89661875194145</v>
      </c>
      <c r="AS53">
        <v>147.26675857346279</v>
      </c>
      <c r="AT53">
        <v>132.41466125643879</v>
      </c>
      <c r="AU53">
        <v>125.7119112916528</v>
      </c>
      <c r="AV53">
        <v>131.26041629674458</v>
      </c>
    </row>
    <row r="54" spans="1:48">
      <c r="A54" s="1" t="str">
        <f t="shared" ca="1" si="7"/>
        <v/>
      </c>
      <c r="B54" s="13" t="str">
        <f t="shared" ca="1" si="4"/>
        <v/>
      </c>
      <c r="C54" s="1" t="str">
        <f t="shared" ca="1" si="11"/>
        <v/>
      </c>
      <c r="D54" s="15" t="str">
        <f t="shared" ca="1" si="8"/>
        <v/>
      </c>
      <c r="E54" t="str">
        <f t="shared" ca="1" si="9"/>
        <v/>
      </c>
      <c r="G54" s="25"/>
      <c r="H54" s="23"/>
      <c r="I54" s="23">
        <f t="shared" si="10"/>
        <v>31</v>
      </c>
      <c r="J54" s="29">
        <f t="shared" si="13"/>
        <v>7.2099999999999997E-2</v>
      </c>
      <c r="K54" s="33">
        <f t="shared" si="12"/>
        <v>3.0000000000000027E-3</v>
      </c>
      <c r="L54" s="23">
        <v>111.5589015452053</v>
      </c>
      <c r="M54" s="23"/>
      <c r="N54" s="32">
        <f t="shared" si="5"/>
        <v>7.2099999999999997E-2</v>
      </c>
      <c r="O54" s="23">
        <v>111.55786274102952</v>
      </c>
      <c r="P54" s="23">
        <v>111.52918430122405</v>
      </c>
      <c r="Q54" s="23">
        <v>111.5589015452053</v>
      </c>
      <c r="R54" s="23"/>
      <c r="S54" s="35">
        <f t="shared" si="6"/>
        <v>3.0000000000000027E-3</v>
      </c>
      <c r="T54" s="27">
        <f t="shared" si="2"/>
        <v>-2.8678439805474909E-2</v>
      </c>
      <c r="U54" s="27">
        <f t="shared" si="3"/>
        <v>1.038804175777841E-3</v>
      </c>
      <c r="V54" s="23"/>
      <c r="AD54">
        <v>6.0000000000000026E-2</v>
      </c>
      <c r="AE54">
        <v>101.35614916414043</v>
      </c>
      <c r="AF54">
        <v>103.80856807695321</v>
      </c>
      <c r="AG54">
        <v>102.79532408173301</v>
      </c>
      <c r="AH54">
        <v>104.78375157423214</v>
      </c>
      <c r="AI54">
        <v>103.23219660990662</v>
      </c>
      <c r="AJ54">
        <v>102.69602857730862</v>
      </c>
      <c r="AK54">
        <v>109.84417219290003</v>
      </c>
      <c r="AL54">
        <v>108.96756754927424</v>
      </c>
      <c r="AM54">
        <v>120.85906615991797</v>
      </c>
      <c r="AN54">
        <v>98.983226521520635</v>
      </c>
      <c r="AO54">
        <v>111.51522712025081</v>
      </c>
      <c r="AP54">
        <v>120.92963301651938</v>
      </c>
      <c r="AQ54">
        <v>117.04338221607748</v>
      </c>
      <c r="AR54">
        <v>119.78002612904314</v>
      </c>
      <c r="AS54">
        <v>145.87574215121558</v>
      </c>
      <c r="AT54">
        <v>131.04185251511842</v>
      </c>
      <c r="AU54">
        <v>124.2502921544862</v>
      </c>
      <c r="AV54">
        <v>129.60456102248941</v>
      </c>
    </row>
    <row r="55" spans="1:48">
      <c r="A55" s="1" t="str">
        <f t="shared" ca="1" si="7"/>
        <v/>
      </c>
      <c r="B55" s="13" t="str">
        <f t="shared" ca="1" si="4"/>
        <v/>
      </c>
      <c r="C55" s="1" t="str">
        <f t="shared" ca="1" si="11"/>
        <v/>
      </c>
      <c r="D55" s="15" t="str">
        <f t="shared" ca="1" si="8"/>
        <v/>
      </c>
      <c r="E55" t="str">
        <f t="shared" ca="1" si="9"/>
        <v/>
      </c>
      <c r="G55" s="25"/>
      <c r="H55" s="23"/>
      <c r="I55" s="23">
        <f t="shared" si="10"/>
        <v>32</v>
      </c>
      <c r="J55" s="29">
        <f t="shared" si="13"/>
        <v>7.2599999999999998E-2</v>
      </c>
      <c r="K55" s="33">
        <f t="shared" si="12"/>
        <v>3.5000000000000031E-3</v>
      </c>
      <c r="L55" s="23">
        <v>111.19292096148907</v>
      </c>
      <c r="M55" s="23"/>
      <c r="N55" s="32">
        <f t="shared" si="5"/>
        <v>7.2599999999999998E-2</v>
      </c>
      <c r="O55" s="23">
        <v>111.19158824965621</v>
      </c>
      <c r="P55" s="23">
        <v>111.15247249051458</v>
      </c>
      <c r="Q55" s="23">
        <v>111.19292096148907</v>
      </c>
      <c r="R55" s="23"/>
      <c r="S55" s="35">
        <f t="shared" si="6"/>
        <v>3.5000000000000031E-3</v>
      </c>
      <c r="T55" s="27">
        <f t="shared" si="2"/>
        <v>-3.911575914162313E-2</v>
      </c>
      <c r="U55" s="27">
        <f t="shared" si="3"/>
        <v>1.3327118328589904E-3</v>
      </c>
      <c r="V55" s="23"/>
      <c r="AD55">
        <v>6.1000000000000026E-2</v>
      </c>
      <c r="AE55">
        <v>101.33702773293592</v>
      </c>
      <c r="AF55">
        <v>103.73976317568372</v>
      </c>
      <c r="AG55">
        <v>102.63387862444041</v>
      </c>
      <c r="AH55">
        <v>104.57556654230427</v>
      </c>
      <c r="AI55">
        <v>102.98254054630378</v>
      </c>
      <c r="AJ55">
        <v>102.38203214111135</v>
      </c>
      <c r="AK55">
        <v>109.45878398006528</v>
      </c>
      <c r="AL55">
        <v>108.52036918868038</v>
      </c>
      <c r="AM55">
        <v>120.3678024625152</v>
      </c>
      <c r="AN55">
        <v>98.456328121625347</v>
      </c>
      <c r="AO55">
        <v>110.86856006514921</v>
      </c>
      <c r="AP55">
        <v>120.11670041882027</v>
      </c>
      <c r="AQ55">
        <v>116.1316837956326</v>
      </c>
      <c r="AR55">
        <v>118.67766121941298</v>
      </c>
      <c r="AS55">
        <v>144.50364839986167</v>
      </c>
      <c r="AT55">
        <v>129.68969578883184</v>
      </c>
      <c r="AU55">
        <v>122.81413078195305</v>
      </c>
      <c r="AV55">
        <v>127.98142682411017</v>
      </c>
    </row>
    <row r="56" spans="1:48">
      <c r="A56" s="1" t="str">
        <f t="shared" ca="1" si="7"/>
        <v/>
      </c>
      <c r="B56" s="13" t="str">
        <f t="shared" ca="1" si="4"/>
        <v/>
      </c>
      <c r="C56" s="1" t="str">
        <f t="shared" ca="1" si="11"/>
        <v/>
      </c>
      <c r="D56" s="15" t="str">
        <f t="shared" ca="1" si="8"/>
        <v/>
      </c>
      <c r="E56" t="str">
        <f t="shared" ca="1" si="9"/>
        <v/>
      </c>
      <c r="G56" s="25"/>
      <c r="H56" s="23"/>
      <c r="I56" s="23">
        <f t="shared" si="10"/>
        <v>33</v>
      </c>
      <c r="J56" s="29">
        <f t="shared" si="13"/>
        <v>7.3099999999999998E-2</v>
      </c>
      <c r="K56" s="33">
        <f t="shared" si="12"/>
        <v>4.0000000000000036E-3</v>
      </c>
      <c r="L56" s="23">
        <v>110.82859133577179</v>
      </c>
      <c r="M56" s="23"/>
      <c r="N56" s="32">
        <f t="shared" si="5"/>
        <v>7.3099999999999998E-2</v>
      </c>
      <c r="O56" s="23">
        <v>110.82690926805273</v>
      </c>
      <c r="P56" s="23">
        <v>110.77576067980512</v>
      </c>
      <c r="Q56" s="23">
        <v>110.82859133577179</v>
      </c>
      <c r="R56" s="23"/>
      <c r="S56" s="35">
        <f t="shared" si="6"/>
        <v>4.0000000000000036E-3</v>
      </c>
      <c r="T56" s="27">
        <f t="shared" ref="T56:T73" si="14">+(P56-O56)</f>
        <v>-5.1148588247613702E-2</v>
      </c>
      <c r="U56" s="27">
        <f t="shared" ref="U56:U73" si="15">+Q56-O56</f>
        <v>1.6820677190594324E-3</v>
      </c>
      <c r="V56" s="23"/>
      <c r="AD56">
        <v>6.2000000000000027E-2</v>
      </c>
      <c r="AE56">
        <v>101.31791928189671</v>
      </c>
      <c r="AF56">
        <v>103.67103850440493</v>
      </c>
      <c r="AG56">
        <v>102.47277562050107</v>
      </c>
      <c r="AH56">
        <v>104.36791963219056</v>
      </c>
      <c r="AI56">
        <v>102.73364680857686</v>
      </c>
      <c r="AJ56">
        <v>102.06920870570897</v>
      </c>
      <c r="AK56">
        <v>109.07508246030426</v>
      </c>
      <c r="AL56">
        <v>108.07541890526885</v>
      </c>
      <c r="AM56">
        <v>119.87908157208523</v>
      </c>
      <c r="AN56">
        <v>97.932802363790074</v>
      </c>
      <c r="AO56">
        <v>110.22663122938138</v>
      </c>
      <c r="AP56">
        <v>119.3109178504542</v>
      </c>
      <c r="AQ56">
        <v>115.22940761782164</v>
      </c>
      <c r="AR56">
        <v>117.58932027060943</v>
      </c>
      <c r="AS56">
        <v>143.15018280079465</v>
      </c>
      <c r="AT56">
        <v>128.35783532031434</v>
      </c>
      <c r="AU56">
        <v>121.4029132950876</v>
      </c>
      <c r="AV56">
        <v>126.39024802108396</v>
      </c>
    </row>
    <row r="57" spans="1:48">
      <c r="A57" s="1" t="str">
        <f t="shared" ca="1" si="7"/>
        <v/>
      </c>
      <c r="B57" s="13" t="str">
        <f t="shared" ref="B57:B88" ca="1" si="16">IF(A57="","",IF(A57=cup_completos,fecha_vto,B58-dias_cupon))</f>
        <v/>
      </c>
      <c r="C57" s="1" t="str">
        <f t="shared" ca="1" si="11"/>
        <v/>
      </c>
      <c r="D57" s="15" t="str">
        <f t="shared" ca="1" si="8"/>
        <v/>
      </c>
      <c r="E57" t="str">
        <f t="shared" ca="1" si="9"/>
        <v/>
      </c>
      <c r="G57" s="25"/>
      <c r="H57" s="23"/>
      <c r="I57" s="23">
        <f t="shared" si="10"/>
        <v>34</v>
      </c>
      <c r="J57" s="29">
        <f t="shared" si="13"/>
        <v>7.3599999999999999E-2</v>
      </c>
      <c r="K57" s="33">
        <f t="shared" si="12"/>
        <v>4.500000000000004E-3</v>
      </c>
      <c r="L57" s="23">
        <v>110.46591266805348</v>
      </c>
      <c r="M57" s="23"/>
      <c r="N57" s="32">
        <f t="shared" si="5"/>
        <v>7.3599999999999999E-2</v>
      </c>
      <c r="O57" s="23">
        <v>110.46381803544658</v>
      </c>
      <c r="P57" s="23">
        <v>110.39904886909565</v>
      </c>
      <c r="Q57" s="23">
        <v>110.46591266805348</v>
      </c>
      <c r="R57" s="23"/>
      <c r="S57" s="35">
        <f t="shared" si="6"/>
        <v>4.500000000000004E-3</v>
      </c>
      <c r="T57" s="27">
        <f t="shared" si="14"/>
        <v>-6.4769166350927776E-2</v>
      </c>
      <c r="U57" s="27">
        <f t="shared" si="15"/>
        <v>2.094632606898017E-3</v>
      </c>
      <c r="V57" s="23"/>
      <c r="AD57">
        <v>6.3000000000000028E-2</v>
      </c>
      <c r="AE57">
        <v>101.29882379585523</v>
      </c>
      <c r="AF57">
        <v>103.6023939301239</v>
      </c>
      <c r="AG57">
        <v>102.31201417206212</v>
      </c>
      <c r="AH57">
        <v>104.16080917784667</v>
      </c>
      <c r="AI57">
        <v>102.48551267254048</v>
      </c>
      <c r="AJ57">
        <v>101.75755325386308</v>
      </c>
      <c r="AK57">
        <v>108.6930592702727</v>
      </c>
      <c r="AL57">
        <v>107.63270401057659</v>
      </c>
      <c r="AM57">
        <v>119.39288865646246</v>
      </c>
      <c r="AN57">
        <v>97.412625433403548</v>
      </c>
      <c r="AO57">
        <v>109.58940216832281</v>
      </c>
      <c r="AP57">
        <v>118.51221535179911</v>
      </c>
      <c r="AQ57">
        <v>114.33644532149856</v>
      </c>
      <c r="AR57">
        <v>116.51480265075043</v>
      </c>
      <c r="AS57">
        <v>141.81505577585256</v>
      </c>
      <c r="AT57">
        <v>127.04592194828177</v>
      </c>
      <c r="AU57">
        <v>120.01613702191116</v>
      </c>
      <c r="AV57">
        <v>124.83027848257899</v>
      </c>
    </row>
    <row r="58" spans="1:48">
      <c r="A58" s="1" t="str">
        <f t="shared" ref="A58:A82" ca="1" si="17">IF(A57="","",IF(A57+1&gt;cup_completos,"",A57+1))</f>
        <v/>
      </c>
      <c r="B58" s="13" t="str">
        <f t="shared" ca="1" si="16"/>
        <v/>
      </c>
      <c r="C58" s="1" t="str">
        <f t="shared" ref="C58:C89" ca="1" si="18">IF(A58="","",B58-fecha_liq)</f>
        <v/>
      </c>
      <c r="D58" s="15" t="str">
        <f t="shared" ref="D58:D82" ca="1" si="19">IF(A58="","",IF(A58=cup_completos,valor_nominal+cupon_monetario,cupon_monetario))</f>
        <v/>
      </c>
      <c r="E58" t="str">
        <f t="shared" ref="E58:E82" ca="1" si="20">IF(A58="","",1/(1+david)^(C58/dias_cupon))</f>
        <v/>
      </c>
      <c r="G58" s="25"/>
      <c r="H58" s="23"/>
      <c r="I58" s="23">
        <f t="shared" si="10"/>
        <v>35</v>
      </c>
      <c r="J58" s="29">
        <f t="shared" si="13"/>
        <v>7.4099999999999999E-2</v>
      </c>
      <c r="K58" s="33">
        <f t="shared" si="12"/>
        <v>5.0000000000000044E-3</v>
      </c>
      <c r="L58" s="23">
        <v>110.10488495833413</v>
      </c>
      <c r="M58" s="23"/>
      <c r="N58" s="32">
        <f t="shared" si="5"/>
        <v>7.4099999999999999E-2</v>
      </c>
      <c r="O58" s="23">
        <v>110.10230683162413</v>
      </c>
      <c r="P58" s="23">
        <v>110.0223370583862</v>
      </c>
      <c r="Q58" s="23">
        <v>110.10488495833413</v>
      </c>
      <c r="R58" s="23"/>
      <c r="S58" s="35">
        <f t="shared" si="6"/>
        <v>5.0000000000000044E-3</v>
      </c>
      <c r="T58" s="27">
        <f t="shared" si="14"/>
        <v>-7.9969773237934305E-2</v>
      </c>
      <c r="U58" s="27">
        <f t="shared" si="15"/>
        <v>2.5781267099915794E-3</v>
      </c>
      <c r="V58" s="23"/>
      <c r="AD58">
        <v>6.4000000000000029E-2</v>
      </c>
      <c r="AE58">
        <v>101.27974125966901</v>
      </c>
      <c r="AF58">
        <v>103.53382932013325</v>
      </c>
      <c r="AG58">
        <v>102.1515933840676</v>
      </c>
      <c r="AH58">
        <v>103.95423351921555</v>
      </c>
      <c r="AI58">
        <v>102.23813542510948</v>
      </c>
      <c r="AJ58">
        <v>101.44706079235726</v>
      </c>
      <c r="AK58">
        <v>108.31270609250807</v>
      </c>
      <c r="AL58">
        <v>107.19221189465063</v>
      </c>
      <c r="AM58">
        <v>118.90920897832389</v>
      </c>
      <c r="AN58">
        <v>96.895773697357924</v>
      </c>
      <c r="AO58">
        <v>108.9568347730079</v>
      </c>
      <c r="AP58">
        <v>117.72052369756166</v>
      </c>
      <c r="AQ58">
        <v>113.45268987766846</v>
      </c>
      <c r="AR58">
        <v>115.45391079835571</v>
      </c>
      <c r="AS58">
        <v>140.49798260006486</v>
      </c>
      <c r="AT58">
        <v>125.75361297893467</v>
      </c>
      <c r="AU58">
        <v>118.65331024054036</v>
      </c>
      <c r="AV58">
        <v>123.30079110058264</v>
      </c>
    </row>
    <row r="59" spans="1:48">
      <c r="A59" s="1" t="str">
        <f t="shared" ca="1" si="17"/>
        <v/>
      </c>
      <c r="B59" s="13" t="str">
        <f t="shared" ca="1" si="16"/>
        <v/>
      </c>
      <c r="C59" s="1" t="str">
        <f t="shared" ca="1" si="18"/>
        <v/>
      </c>
      <c r="D59" s="15" t="str">
        <f t="shared" ca="1" si="19"/>
        <v/>
      </c>
      <c r="E59" t="str">
        <f t="shared" ca="1" si="20"/>
        <v/>
      </c>
      <c r="G59" s="22"/>
      <c r="I59" s="23">
        <f t="shared" si="10"/>
        <v>36</v>
      </c>
      <c r="J59" s="29">
        <f t="shared" si="13"/>
        <v>7.46E-2</v>
      </c>
      <c r="K59" s="33">
        <f t="shared" si="12"/>
        <v>5.5000000000000049E-3</v>
      </c>
      <c r="L59">
        <v>109.74550820661374</v>
      </c>
      <c r="N59" s="32">
        <f t="shared" si="5"/>
        <v>7.46E-2</v>
      </c>
      <c r="O59">
        <v>109.74236797670895</v>
      </c>
      <c r="P59">
        <v>109.64562524767673</v>
      </c>
      <c r="Q59">
        <v>109.74550820661374</v>
      </c>
      <c r="S59" s="35">
        <f t="shared" si="6"/>
        <v>5.5000000000000049E-3</v>
      </c>
      <c r="T59" s="27">
        <f t="shared" si="14"/>
        <v>-9.6742729032214925E-2</v>
      </c>
      <c r="U59" s="27">
        <f t="shared" si="15"/>
        <v>3.1402299047869064E-3</v>
      </c>
      <c r="AD59">
        <v>6.500000000000003E-2</v>
      </c>
      <c r="AE59">
        <v>101.26067165822074</v>
      </c>
      <c r="AF59">
        <v>103.46534454201047</v>
      </c>
      <c r="AG59">
        <v>101.99151236424836</v>
      </c>
      <c r="AH59">
        <v>103.74819100220274</v>
      </c>
      <c r="AI59">
        <v>101.99151236424835</v>
      </c>
      <c r="AJ59">
        <v>101.13772635186984</v>
      </c>
      <c r="AK59">
        <v>107.9340146551547</v>
      </c>
      <c r="AL59">
        <v>106.75393002552164</v>
      </c>
      <c r="AM59">
        <v>118.42802789453241</v>
      </c>
      <c r="AN59">
        <v>96.382223702570101</v>
      </c>
      <c r="AO59">
        <v>108.32889126701298</v>
      </c>
      <c r="AP59">
        <v>116.93577438862474</v>
      </c>
      <c r="AQ59">
        <v>112.57803557224737</v>
      </c>
      <c r="AR59">
        <v>114.40645017302703</v>
      </c>
      <c r="AS59">
        <v>139.19868331600398</v>
      </c>
      <c r="AT59">
        <v>124.48057206006277</v>
      </c>
      <c r="AU59">
        <v>117.31395192840411</v>
      </c>
      <c r="AV59">
        <v>121.80107727778302</v>
      </c>
    </row>
    <row r="60" spans="1:48">
      <c r="A60" s="1" t="str">
        <f t="shared" ca="1" si="17"/>
        <v/>
      </c>
      <c r="B60" s="13" t="str">
        <f t="shared" ca="1" si="16"/>
        <v/>
      </c>
      <c r="C60" s="1" t="str">
        <f t="shared" ca="1" si="18"/>
        <v/>
      </c>
      <c r="D60" s="15" t="str">
        <f t="shared" ca="1" si="19"/>
        <v/>
      </c>
      <c r="E60" t="str">
        <f t="shared" ca="1" si="20"/>
        <v/>
      </c>
      <c r="G60" s="22"/>
      <c r="I60" s="23">
        <f t="shared" si="10"/>
        <v>37</v>
      </c>
      <c r="J60" s="29">
        <f t="shared" si="13"/>
        <v>7.51E-2</v>
      </c>
      <c r="K60" s="33">
        <f t="shared" si="12"/>
        <v>6.0000000000000053E-3</v>
      </c>
      <c r="L60">
        <v>109.38778241289229</v>
      </c>
      <c r="N60" s="32">
        <f t="shared" si="5"/>
        <v>7.51E-2</v>
      </c>
      <c r="O60">
        <v>109.38399383093585</v>
      </c>
      <c r="P60">
        <v>109.26891343696728</v>
      </c>
      <c r="Q60">
        <v>109.38778241289229</v>
      </c>
      <c r="S60" s="35">
        <f t="shared" si="6"/>
        <v>6.0000000000000053E-3</v>
      </c>
      <c r="T60" s="27">
        <f t="shared" si="14"/>
        <v>-0.11508039396856873</v>
      </c>
      <c r="U60" s="27">
        <f t="shared" si="15"/>
        <v>3.7885819564422718E-3</v>
      </c>
      <c r="AD60">
        <v>6.6000000000000031E-2</v>
      </c>
      <c r="AE60">
        <v>101.24161497641808</v>
      </c>
      <c r="AF60">
        <v>103.39693946361717</v>
      </c>
      <c r="AG60">
        <v>101.8317702231123</v>
      </c>
      <c r="AH60">
        <v>103.54267997865274</v>
      </c>
      <c r="AI60">
        <v>101.74564079892114</v>
      </c>
      <c r="AJ60">
        <v>100.82954498684833</v>
      </c>
      <c r="AK60">
        <v>107.55697673169114</v>
      </c>
      <c r="AL60">
        <v>106.31784594868229</v>
      </c>
      <c r="AM60">
        <v>117.94933085548618</v>
      </c>
      <c r="AN60">
        <v>95.871952174516977</v>
      </c>
      <c r="AO60">
        <v>107.70553420337123</v>
      </c>
      <c r="AP60">
        <v>116.15789964399141</v>
      </c>
      <c r="AQ60">
        <v>111.71237798905662</v>
      </c>
      <c r="AR60">
        <v>113.37222920695507</v>
      </c>
      <c r="AS60">
        <v>137.91688264971339</v>
      </c>
      <c r="AT60">
        <v>123.22646905769827</v>
      </c>
      <c r="AU60">
        <v>115.99759151742458</v>
      </c>
      <c r="AV60">
        <v>120.33044642978098</v>
      </c>
    </row>
    <row r="61" spans="1:48">
      <c r="A61" s="1" t="str">
        <f t="shared" ca="1" si="17"/>
        <v/>
      </c>
      <c r="B61" s="13" t="str">
        <f t="shared" ca="1" si="16"/>
        <v/>
      </c>
      <c r="C61" s="1" t="str">
        <f t="shared" ca="1" si="18"/>
        <v/>
      </c>
      <c r="D61" s="15" t="str">
        <f t="shared" ca="1" si="19"/>
        <v/>
      </c>
      <c r="E61" t="str">
        <f t="shared" ca="1" si="20"/>
        <v/>
      </c>
      <c r="G61" s="22"/>
      <c r="I61" s="23">
        <f t="shared" si="10"/>
        <v>38</v>
      </c>
      <c r="J61" s="29">
        <f t="shared" si="13"/>
        <v>7.5600000000000001E-2</v>
      </c>
      <c r="K61" s="33">
        <f t="shared" si="12"/>
        <v>6.5000000000000058E-3</v>
      </c>
      <c r="L61">
        <v>109.03170757716981</v>
      </c>
      <c r="N61" s="32">
        <f t="shared" si="5"/>
        <v>7.5600000000000001E-2</v>
      </c>
      <c r="O61">
        <v>109.02717679443198</v>
      </c>
      <c r="P61">
        <v>108.89220162625782</v>
      </c>
      <c r="Q61">
        <v>109.03170757716981</v>
      </c>
      <c r="S61" s="35">
        <f t="shared" si="6"/>
        <v>6.5000000000000058E-3</v>
      </c>
      <c r="T61" s="27">
        <f t="shared" si="14"/>
        <v>-0.13497516817416511</v>
      </c>
      <c r="U61" s="27">
        <f t="shared" si="15"/>
        <v>4.5307827378309184E-3</v>
      </c>
      <c r="AD61">
        <v>6.7000000000000032E-2</v>
      </c>
      <c r="AE61">
        <v>101.22257119919371</v>
      </c>
      <c r="AF61">
        <v>103.32861395309828</v>
      </c>
      <c r="AG61">
        <v>101.67236607393386</v>
      </c>
      <c r="AH61">
        <v>103.33769880632384</v>
      </c>
      <c r="AI61">
        <v>101.50051804904049</v>
      </c>
      <c r="AJ61">
        <v>100.52251177538287</v>
      </c>
      <c r="AK61">
        <v>107.18158414065756</v>
      </c>
      <c r="AL61">
        <v>105.88394728656725</v>
      </c>
      <c r="AM61">
        <v>117.47310340447083</v>
      </c>
      <c r="AN61">
        <v>95.364936015781041</v>
      </c>
      <c r="AO61">
        <v>107.08672646151537</v>
      </c>
      <c r="AP61">
        <v>115.38683239281976</v>
      </c>
      <c r="AQ61">
        <v>110.8556139930436</v>
      </c>
      <c r="AR61">
        <v>112.35105925723127</v>
      </c>
      <c r="AS61">
        <v>136.65230992817303</v>
      </c>
      <c r="AT61">
        <v>121.99097993525648</v>
      </c>
      <c r="AU61">
        <v>114.70376865500555</v>
      </c>
      <c r="AV61">
        <v>118.88822550121094</v>
      </c>
    </row>
    <row r="62" spans="1:48">
      <c r="A62" s="1" t="str">
        <f t="shared" ca="1" si="17"/>
        <v/>
      </c>
      <c r="B62" s="13" t="str">
        <f t="shared" ca="1" si="16"/>
        <v/>
      </c>
      <c r="C62" s="1" t="str">
        <f t="shared" ca="1" si="18"/>
        <v/>
      </c>
      <c r="D62" s="15" t="str">
        <f t="shared" ca="1" si="19"/>
        <v/>
      </c>
      <c r="E62" t="str">
        <f t="shared" ca="1" si="20"/>
        <v/>
      </c>
      <c r="G62" s="22"/>
      <c r="I62" s="23">
        <f t="shared" si="10"/>
        <v>39</v>
      </c>
      <c r="J62" s="29">
        <f t="shared" si="13"/>
        <v>7.6100000000000001E-2</v>
      </c>
      <c r="K62" s="33">
        <f t="shared" si="12"/>
        <v>7.0000000000000062E-3</v>
      </c>
      <c r="L62">
        <v>108.67728369944629</v>
      </c>
      <c r="N62" s="32">
        <f t="shared" si="5"/>
        <v>7.6100000000000001E-2</v>
      </c>
      <c r="O62">
        <v>108.6719093069936</v>
      </c>
      <c r="P62">
        <v>108.51548981554835</v>
      </c>
      <c r="Q62">
        <v>108.67728369944629</v>
      </c>
      <c r="S62" s="35">
        <f t="shared" si="6"/>
        <v>7.0000000000000062E-3</v>
      </c>
      <c r="T62" s="27">
        <f t="shared" si="14"/>
        <v>-0.15641949144524858</v>
      </c>
      <c r="U62" s="27">
        <f t="shared" si="15"/>
        <v>5.37439245269411E-3</v>
      </c>
      <c r="AD62">
        <v>6.8000000000000033E-2</v>
      </c>
      <c r="AE62">
        <v>101.20354031150522</v>
      </c>
      <c r="AF62">
        <v>103.26036787888131</v>
      </c>
      <c r="AG62">
        <v>101.51329903274438</v>
      </c>
      <c r="AH62">
        <v>103.13324584886459</v>
      </c>
      <c r="AI62">
        <v>101.25614144541829</v>
      </c>
      <c r="AJ62">
        <v>100.21662181908209</v>
      </c>
      <c r="AK62">
        <v>106.80782874538687</v>
      </c>
      <c r="AL62">
        <v>105.4522217380389</v>
      </c>
      <c r="AM62">
        <v>116.99933117701841</v>
      </c>
      <c r="AN62">
        <v>94.861152304610897</v>
      </c>
      <c r="AO62">
        <v>106.47243124425259</v>
      </c>
      <c r="AP62">
        <v>114.62250626655327</v>
      </c>
      <c r="AQ62">
        <v>110.00764171373267</v>
      </c>
      <c r="AR62">
        <v>111.34275455896031</v>
      </c>
      <c r="AS62">
        <v>135.40469899828636</v>
      </c>
      <c r="AT62">
        <v>120.77378663512306</v>
      </c>
      <c r="AU62">
        <v>113.4320329706992</v>
      </c>
      <c r="AV62">
        <v>117.47375849538196</v>
      </c>
    </row>
    <row r="63" spans="1:48">
      <c r="A63" s="1" t="str">
        <f t="shared" ca="1" si="17"/>
        <v/>
      </c>
      <c r="B63" s="13" t="str">
        <f t="shared" ca="1" si="16"/>
        <v/>
      </c>
      <c r="C63" s="1" t="str">
        <f t="shared" ca="1" si="18"/>
        <v/>
      </c>
      <c r="D63" s="15" t="str">
        <f t="shared" ca="1" si="19"/>
        <v/>
      </c>
      <c r="E63" t="str">
        <f t="shared" ca="1" si="20"/>
        <v/>
      </c>
      <c r="G63" s="22"/>
      <c r="I63" s="23">
        <f t="shared" si="10"/>
        <v>40</v>
      </c>
      <c r="J63" s="29">
        <f t="shared" si="13"/>
        <v>7.6600000000000001E-2</v>
      </c>
      <c r="K63" s="33">
        <f t="shared" si="12"/>
        <v>7.5000000000000067E-3</v>
      </c>
      <c r="L63">
        <v>108.32451077972172</v>
      </c>
      <c r="N63" s="32">
        <f t="shared" si="5"/>
        <v>7.6600000000000001E-2</v>
      </c>
      <c r="O63">
        <v>108.31818384786935</v>
      </c>
      <c r="P63">
        <v>108.1387780048389</v>
      </c>
      <c r="Q63">
        <v>108.32451077972172</v>
      </c>
      <c r="S63" s="35">
        <f t="shared" si="6"/>
        <v>7.5000000000000067E-3</v>
      </c>
      <c r="T63" s="27">
        <f t="shared" si="14"/>
        <v>-0.17940584303045171</v>
      </c>
      <c r="U63" s="27">
        <f t="shared" si="15"/>
        <v>6.3269318523708762E-3</v>
      </c>
      <c r="AD63">
        <v>6.9000000000000034E-2</v>
      </c>
      <c r="AE63">
        <v>101.18452229833511</v>
      </c>
      <c r="AF63">
        <v>103.19220110967561</v>
      </c>
      <c r="AG63">
        <v>101.35456821832217</v>
      </c>
      <c r="AH63">
        <v>102.92931947578963</v>
      </c>
      <c r="AI63">
        <v>101.01250832971566</v>
      </c>
      <c r="AJ63">
        <v>99.911870242948865</v>
      </c>
      <c r="AK63">
        <v>106.43570245373655</v>
      </c>
      <c r="AL63">
        <v>105.02265707787598</v>
      </c>
      <c r="AM63">
        <v>116.52799990027003</v>
      </c>
      <c r="AN63">
        <v>94.360578293493091</v>
      </c>
      <c r="AO63">
        <v>105.86261207476824</v>
      </c>
      <c r="AP63">
        <v>113.8648555911418</v>
      </c>
      <c r="AQ63">
        <v>109.16836052889782</v>
      </c>
      <c r="AR63">
        <v>110.34713217915221</v>
      </c>
      <c r="AS63">
        <v>134.17378814734917</v>
      </c>
      <c r="AT63">
        <v>119.57457696262858</v>
      </c>
      <c r="AU63">
        <v>112.18194384840298</v>
      </c>
      <c r="AV63">
        <v>116.08640601704074</v>
      </c>
    </row>
    <row r="64" spans="1:48">
      <c r="A64" s="1" t="str">
        <f t="shared" ca="1" si="17"/>
        <v/>
      </c>
      <c r="B64" s="13" t="str">
        <f t="shared" ca="1" si="16"/>
        <v/>
      </c>
      <c r="C64" s="1" t="str">
        <f t="shared" ca="1" si="18"/>
        <v/>
      </c>
      <c r="D64" s="15" t="str">
        <f t="shared" ca="1" si="19"/>
        <v/>
      </c>
      <c r="E64" t="str">
        <f t="shared" ca="1" si="20"/>
        <v/>
      </c>
      <c r="G64" s="22"/>
      <c r="I64" s="23">
        <f t="shared" si="10"/>
        <v>41</v>
      </c>
      <c r="J64" s="29">
        <f t="shared" si="13"/>
        <v>7.7100000000000002E-2</v>
      </c>
      <c r="K64" s="33">
        <f t="shared" si="12"/>
        <v>8.0000000000000071E-3</v>
      </c>
      <c r="L64">
        <v>107.97338881799611</v>
      </c>
      <c r="N64" s="32">
        <f t="shared" si="5"/>
        <v>7.7100000000000002E-2</v>
      </c>
      <c r="O64">
        <v>107.96599293553992</v>
      </c>
      <c r="P64">
        <v>107.76206619412943</v>
      </c>
      <c r="Q64">
        <v>107.97338881799611</v>
      </c>
      <c r="S64" s="35">
        <f t="shared" si="6"/>
        <v>8.0000000000000071E-3</v>
      </c>
      <c r="T64" s="27">
        <f t="shared" si="14"/>
        <v>-0.20392674141048417</v>
      </c>
      <c r="U64" s="27">
        <f t="shared" si="15"/>
        <v>7.3958824561941583E-3</v>
      </c>
      <c r="AD64">
        <v>7.0000000000000034E-2</v>
      </c>
      <c r="AE64">
        <v>101.16551714469064</v>
      </c>
      <c r="AF64">
        <v>103.12411351447166</v>
      </c>
      <c r="AG64">
        <v>101.19617275218258</v>
      </c>
      <c r="AH64">
        <v>102.72591806245568</v>
      </c>
      <c r="AI64">
        <v>100.76961605439368</v>
      </c>
      <c r="AJ64">
        <v>99.608252195256853</v>
      </c>
      <c r="AK64">
        <v>106.0651972178224</v>
      </c>
      <c r="AL64">
        <v>104.59524115626577</v>
      </c>
      <c r="AM64">
        <v>116.05909539234365</v>
      </c>
      <c r="AN64">
        <v>93.863191407736338</v>
      </c>
      <c r="AO64">
        <v>105.2572327936588</v>
      </c>
      <c r="AP64">
        <v>113.11381537935284</v>
      </c>
      <c r="AQ64">
        <v>108.33767104845572</v>
      </c>
      <c r="AR64">
        <v>109.36401197138352</v>
      </c>
      <c r="AS64">
        <v>132.95932002497744</v>
      </c>
      <c r="AT64">
        <v>118.39304447236361</v>
      </c>
      <c r="AU64">
        <v>110.95307020395458</v>
      </c>
      <c r="AV64">
        <v>114.72554482788243</v>
      </c>
    </row>
    <row r="65" spans="1:48">
      <c r="A65" s="1" t="str">
        <f t="shared" ca="1" si="17"/>
        <v/>
      </c>
      <c r="B65" s="13" t="str">
        <f t="shared" ca="1" si="16"/>
        <v/>
      </c>
      <c r="C65" s="1" t="str">
        <f t="shared" ca="1" si="18"/>
        <v/>
      </c>
      <c r="D65" s="15" t="str">
        <f t="shared" ca="1" si="19"/>
        <v/>
      </c>
      <c r="E65" t="str">
        <f t="shared" ca="1" si="20"/>
        <v/>
      </c>
      <c r="G65" s="22"/>
      <c r="I65" s="23">
        <f t="shared" si="10"/>
        <v>42</v>
      </c>
      <c r="J65" s="29">
        <f t="shared" si="13"/>
        <v>7.7600000000000002E-2</v>
      </c>
      <c r="K65" s="33">
        <f t="shared" si="12"/>
        <v>8.5000000000000075E-3</v>
      </c>
      <c r="L65">
        <v>107.62391781426948</v>
      </c>
      <c r="N65" s="32">
        <f t="shared" si="5"/>
        <v>7.7600000000000002E-2</v>
      </c>
      <c r="O65">
        <v>107.61532912750344</v>
      </c>
      <c r="P65">
        <v>107.38535438341997</v>
      </c>
      <c r="Q65">
        <v>107.62391781426948</v>
      </c>
      <c r="S65" s="35">
        <f t="shared" si="6"/>
        <v>8.5000000000000075E-3</v>
      </c>
      <c r="T65" s="27">
        <f t="shared" si="14"/>
        <v>-0.22997474408347784</v>
      </c>
      <c r="U65" s="27">
        <f t="shared" si="15"/>
        <v>8.5886867660320831E-3</v>
      </c>
      <c r="AD65">
        <v>7.1000000000000035E-2</v>
      </c>
      <c r="AE65">
        <v>101.1465248356039</v>
      </c>
      <c r="AF65">
        <v>103.05610496254035</v>
      </c>
      <c r="AG65">
        <v>101.03811175856812</v>
      </c>
      <c r="AH65">
        <v>102.52303999003789</v>
      </c>
      <c r="AI65">
        <v>100.52746198266409</v>
      </c>
      <c r="AJ65">
        <v>99.305762847427928</v>
      </c>
      <c r="AK65">
        <v>105.6963050337541</v>
      </c>
      <c r="AL65">
        <v>104.16996189830033</v>
      </c>
      <c r="AM65">
        <v>115.59260356170635</v>
      </c>
      <c r="AN65">
        <v>93.368969244068154</v>
      </c>
      <c r="AO65">
        <v>104.656257555994</v>
      </c>
      <c r="AP65">
        <v>112.36932132317222</v>
      </c>
      <c r="AQ65">
        <v>107.5154750985763</v>
      </c>
      <c r="AR65">
        <v>108.39321653121385</v>
      </c>
      <c r="AS65">
        <v>131.76104156646454</v>
      </c>
      <c r="AT65">
        <v>117.22888835678535</v>
      </c>
      <c r="AU65">
        <v>109.74499026799363</v>
      </c>
      <c r="AV65">
        <v>113.39056741444254</v>
      </c>
    </row>
    <row r="66" spans="1:48">
      <c r="A66" s="1" t="str">
        <f t="shared" ca="1" si="17"/>
        <v/>
      </c>
      <c r="B66" s="13" t="str">
        <f t="shared" ca="1" si="16"/>
        <v/>
      </c>
      <c r="C66" s="1" t="str">
        <f t="shared" ca="1" si="18"/>
        <v/>
      </c>
      <c r="D66" s="15" t="str">
        <f t="shared" ca="1" si="19"/>
        <v/>
      </c>
      <c r="E66" t="str">
        <f t="shared" ca="1" si="20"/>
        <v/>
      </c>
      <c r="G66" s="22"/>
      <c r="I66" s="23">
        <f t="shared" si="10"/>
        <v>43</v>
      </c>
      <c r="J66" s="29">
        <f t="shared" si="13"/>
        <v>7.8100000000000003E-2</v>
      </c>
      <c r="K66" s="33">
        <f t="shared" si="12"/>
        <v>9.000000000000008E-3</v>
      </c>
      <c r="L66">
        <v>107.27609776854179</v>
      </c>
      <c r="N66" s="32">
        <f t="shared" si="5"/>
        <v>7.8100000000000003E-2</v>
      </c>
      <c r="O66">
        <v>107.26618502005914</v>
      </c>
      <c r="P66">
        <v>107.00864257271051</v>
      </c>
      <c r="Q66">
        <v>107.27609776854179</v>
      </c>
      <c r="S66" s="35">
        <f t="shared" si="6"/>
        <v>9.000000000000008E-3</v>
      </c>
      <c r="T66" s="27">
        <f t="shared" si="14"/>
        <v>-0.25754244734862652</v>
      </c>
      <c r="U66" s="27">
        <f t="shared" si="15"/>
        <v>9.9127484826482259E-3</v>
      </c>
      <c r="AD66">
        <v>7.2000000000000036E-2</v>
      </c>
      <c r="AE66">
        <v>101.12754535613163</v>
      </c>
      <c r="AF66">
        <v>102.98817532343213</v>
      </c>
      <c r="AG66">
        <v>100.88038436443877</v>
      </c>
      <c r="AH66">
        <v>102.32068364550608</v>
      </c>
      <c r="AI66">
        <v>100.28604348844043</v>
      </c>
      <c r="AJ66">
        <v>99.004397393910125</v>
      </c>
      <c r="AK66">
        <v>105.3290179413724</v>
      </c>
      <c r="AL66">
        <v>103.74680730347589</v>
      </c>
      <c r="AM66">
        <v>115.12851040655141</v>
      </c>
      <c r="AN66">
        <v>92.87788956924355</v>
      </c>
      <c r="AO66">
        <v>104.05965082840768</v>
      </c>
      <c r="AP66">
        <v>111.63130978629363</v>
      </c>
      <c r="AQ66">
        <v>106.70167570600707</v>
      </c>
      <c r="AR66">
        <v>107.43457115234452</v>
      </c>
      <c r="AS66">
        <v>130.57870391754136</v>
      </c>
      <c r="AT66">
        <v>116.08181333706841</v>
      </c>
      <c r="AU66">
        <v>108.55729137396023</v>
      </c>
      <c r="AV66">
        <v>112.08088156801439</v>
      </c>
    </row>
    <row r="67" spans="1:48">
      <c r="A67" s="1" t="str">
        <f t="shared" ca="1" si="17"/>
        <v/>
      </c>
      <c r="B67" s="13" t="str">
        <f t="shared" ca="1" si="16"/>
        <v/>
      </c>
      <c r="C67" s="1" t="str">
        <f t="shared" ca="1" si="18"/>
        <v/>
      </c>
      <c r="D67" s="15" t="str">
        <f t="shared" ca="1" si="19"/>
        <v/>
      </c>
      <c r="E67" t="str">
        <f t="shared" ca="1" si="20"/>
        <v/>
      </c>
      <c r="G67" s="22"/>
      <c r="I67" s="23">
        <f t="shared" si="10"/>
        <v>44</v>
      </c>
      <c r="J67" s="29">
        <f t="shared" si="13"/>
        <v>7.8600000000000003E-2</v>
      </c>
      <c r="K67" s="33">
        <f t="shared" si="12"/>
        <v>9.5000000000000084E-3</v>
      </c>
      <c r="L67">
        <v>106.92992868081306</v>
      </c>
      <c r="N67" s="32">
        <f t="shared" si="5"/>
        <v>7.8600000000000003E-2</v>
      </c>
      <c r="O67">
        <v>106.91855324809231</v>
      </c>
      <c r="P67">
        <v>106.63193076200105</v>
      </c>
      <c r="Q67">
        <v>106.92992868081306</v>
      </c>
      <c r="S67" s="35">
        <f t="shared" si="6"/>
        <v>9.5000000000000084E-3</v>
      </c>
      <c r="T67" s="27">
        <f t="shared" si="14"/>
        <v>-0.28662248609126095</v>
      </c>
      <c r="U67" s="27">
        <f t="shared" si="15"/>
        <v>1.1375432720754475E-2</v>
      </c>
      <c r="AD67">
        <v>7.3000000000000037E-2</v>
      </c>
      <c r="AE67">
        <v>101.10857869135531</v>
      </c>
      <c r="AF67">
        <v>102.9203244669764</v>
      </c>
      <c r="AG67">
        <v>100.72298969946208</v>
      </c>
      <c r="AH67">
        <v>102.11884742160112</v>
      </c>
      <c r="AI67">
        <v>100.04535795628917</v>
      </c>
      <c r="AJ67">
        <v>98.704151052056488</v>
      </c>
      <c r="AK67">
        <v>104.96332802398803</v>
      </c>
      <c r="AL67">
        <v>103.3257654451963</v>
      </c>
      <c r="AM67">
        <v>114.66680201417975</v>
      </c>
      <c r="AN67">
        <v>92.389930318665648</v>
      </c>
      <c r="AO67">
        <v>103.46737738621704</v>
      </c>
      <c r="AP67">
        <v>110.89971779669453</v>
      </c>
      <c r="AQ67">
        <v>105.8961770826089</v>
      </c>
      <c r="AR67">
        <v>106.48790378350691</v>
      </c>
      <c r="AS67">
        <v>129.41206236051329</v>
      </c>
      <c r="AT67">
        <v>114.95152955615193</v>
      </c>
      <c r="AU67">
        <v>107.38956975110611</v>
      </c>
      <c r="AV67">
        <v>110.79590997624688</v>
      </c>
    </row>
    <row r="68" spans="1:48">
      <c r="A68" s="1" t="str">
        <f t="shared" ca="1" si="17"/>
        <v/>
      </c>
      <c r="B68" s="13" t="str">
        <f t="shared" ca="1" si="16"/>
        <v/>
      </c>
      <c r="C68" s="1" t="str">
        <f t="shared" ca="1" si="18"/>
        <v/>
      </c>
      <c r="D68" s="15" t="str">
        <f t="shared" ca="1" si="19"/>
        <v/>
      </c>
      <c r="E68" t="str">
        <f t="shared" ca="1" si="20"/>
        <v/>
      </c>
      <c r="G68" s="22"/>
      <c r="I68" s="23">
        <f t="shared" si="10"/>
        <v>45</v>
      </c>
      <c r="J68" s="29">
        <f t="shared" si="13"/>
        <v>7.9100000000000004E-2</v>
      </c>
      <c r="K68" s="33">
        <f t="shared" si="12"/>
        <v>1.0000000000000009E-2</v>
      </c>
      <c r="L68">
        <v>106.58541055108329</v>
      </c>
      <c r="N68" s="32">
        <f t="shared" si="5"/>
        <v>7.9100000000000004E-2</v>
      </c>
      <c r="O68">
        <v>106.5724264848634</v>
      </c>
      <c r="P68">
        <v>106.25521895129158</v>
      </c>
      <c r="Q68">
        <v>106.58541055108329</v>
      </c>
      <c r="S68" s="35">
        <f t="shared" si="6"/>
        <v>1.0000000000000009E-2</v>
      </c>
      <c r="T68" s="27">
        <f t="shared" si="14"/>
        <v>-0.31720753357181763</v>
      </c>
      <c r="U68" s="27">
        <f t="shared" si="15"/>
        <v>1.2984066219885904E-2</v>
      </c>
      <c r="AD68">
        <v>7.4000000000000038E-2</v>
      </c>
      <c r="AE68">
        <v>101.08962482638101</v>
      </c>
      <c r="AF68">
        <v>102.85255226328076</v>
      </c>
      <c r="AG68">
        <v>100.56592689600357</v>
      </c>
      <c r="AH68">
        <v>101.91752971681143</v>
      </c>
      <c r="AI68">
        <v>99.805402781381432</v>
      </c>
      <c r="AJ68">
        <v>98.405019062004342</v>
      </c>
      <c r="AK68">
        <v>104.59922740812237</v>
      </c>
      <c r="AL68">
        <v>102.9068244702797</v>
      </c>
      <c r="AM68">
        <v>114.2074645603862</v>
      </c>
      <c r="AN68">
        <v>91.905069595018304</v>
      </c>
      <c r="AO68">
        <v>102.8794023105701</v>
      </c>
      <c r="AP68">
        <v>110.17448303929919</v>
      </c>
      <c r="AQ68">
        <v>105.09888461009999</v>
      </c>
      <c r="AR68">
        <v>105.55304498606776</v>
      </c>
      <c r="AS68">
        <v>128.26087624174622</v>
      </c>
      <c r="AT68">
        <v>113.83775247393882</v>
      </c>
      <c r="AU68">
        <v>106.24143032239553</v>
      </c>
      <c r="AV68">
        <v>109.53508982608714</v>
      </c>
    </row>
    <row r="69" spans="1:48">
      <c r="A69" s="1" t="str">
        <f t="shared" ca="1" si="17"/>
        <v/>
      </c>
      <c r="B69" s="13" t="str">
        <f t="shared" ca="1" si="16"/>
        <v/>
      </c>
      <c r="C69" s="1" t="str">
        <f t="shared" ca="1" si="18"/>
        <v/>
      </c>
      <c r="D69" s="15" t="str">
        <f t="shared" ca="1" si="19"/>
        <v/>
      </c>
      <c r="E69" t="str">
        <f t="shared" ca="1" si="20"/>
        <v/>
      </c>
      <c r="G69" s="22"/>
      <c r="I69" s="23">
        <f t="shared" si="10"/>
        <v>46</v>
      </c>
      <c r="J69" s="29">
        <f t="shared" si="13"/>
        <v>7.9600000000000004E-2</v>
      </c>
      <c r="K69" s="33">
        <f t="shared" si="12"/>
        <v>1.0500000000000009E-2</v>
      </c>
      <c r="L69">
        <v>106.24254337935247</v>
      </c>
      <c r="N69" s="32">
        <f t="shared" si="5"/>
        <v>7.9600000000000004E-2</v>
      </c>
      <c r="O69">
        <v>106.22779744179395</v>
      </c>
      <c r="P69">
        <v>105.87850714058212</v>
      </c>
      <c r="Q69">
        <v>106.24254337935247</v>
      </c>
      <c r="S69" s="35">
        <f t="shared" si="6"/>
        <v>1.0500000000000009E-2</v>
      </c>
      <c r="T69" s="27">
        <f t="shared" si="14"/>
        <v>-0.34929030121183757</v>
      </c>
      <c r="U69" s="27">
        <f t="shared" si="15"/>
        <v>1.474593755851572E-2</v>
      </c>
      <c r="AD69">
        <v>7.5000000000000039E-2</v>
      </c>
      <c r="AE69">
        <v>101.07068374633931</v>
      </c>
      <c r="AF69">
        <v>102.78485858273012</v>
      </c>
      <c r="AG69">
        <v>100.40919508911701</v>
      </c>
      <c r="AH69">
        <v>101.71672893534978</v>
      </c>
      <c r="AI69">
        <v>99.56617536944465</v>
      </c>
      <c r="AJ69">
        <v>98.106996686555675</v>
      </c>
      <c r="AK69">
        <v>104.23670826324965</v>
      </c>
      <c r="AL69">
        <v>102.4899725984689</v>
      </c>
      <c r="AM69">
        <v>113.7504843088503</v>
      </c>
      <c r="AN69">
        <v>91.423285666910289</v>
      </c>
      <c r="AO69">
        <v>102.29569098562098</v>
      </c>
      <c r="AP69">
        <v>109.45554384872575</v>
      </c>
      <c r="AQ69">
        <v>104.3097048250047</v>
      </c>
      <c r="AR69">
        <v>104.62982789233838</v>
      </c>
      <c r="AS69">
        <v>127.12490890047857</v>
      </c>
      <c r="AT69">
        <v>112.74020276460116</v>
      </c>
      <c r="AU69">
        <v>105.11248650717692</v>
      </c>
      <c r="AV69">
        <v>108.29787241774456</v>
      </c>
    </row>
    <row r="70" spans="1:48">
      <c r="A70" s="1" t="str">
        <f t="shared" ca="1" si="17"/>
        <v/>
      </c>
      <c r="B70" s="13" t="str">
        <f t="shared" ca="1" si="16"/>
        <v/>
      </c>
      <c r="C70" s="1" t="str">
        <f t="shared" ca="1" si="18"/>
        <v/>
      </c>
      <c r="D70" s="15" t="str">
        <f t="shared" ca="1" si="19"/>
        <v/>
      </c>
      <c r="E70" t="str">
        <f t="shared" ca="1" si="20"/>
        <v/>
      </c>
      <c r="G70" s="22"/>
      <c r="I70" s="23">
        <f t="shared" si="10"/>
        <v>47</v>
      </c>
      <c r="J70" s="29">
        <f t="shared" si="13"/>
        <v>8.0100000000000005E-2</v>
      </c>
      <c r="K70" s="33">
        <f t="shared" si="12"/>
        <v>1.100000000000001E-2</v>
      </c>
      <c r="L70">
        <v>105.90132716562061</v>
      </c>
      <c r="N70" s="32">
        <f t="shared" si="5"/>
        <v>8.0100000000000005E-2</v>
      </c>
      <c r="O70">
        <v>105.88465886825858</v>
      </c>
      <c r="P70">
        <v>105.50179532987265</v>
      </c>
      <c r="Q70">
        <v>105.90132716562061</v>
      </c>
      <c r="S70" s="35">
        <f t="shared" si="6"/>
        <v>1.100000000000001E-2</v>
      </c>
      <c r="T70" s="27">
        <f t="shared" si="14"/>
        <v>-0.38286353838593357</v>
      </c>
      <c r="U70" s="27">
        <f t="shared" si="15"/>
        <v>1.6668297362031126E-2</v>
      </c>
      <c r="AD70">
        <v>7.600000000000004E-2</v>
      </c>
      <c r="AE70">
        <v>101.05175543638529</v>
      </c>
      <c r="AF70">
        <v>102.71724329598626</v>
      </c>
      <c r="AG70">
        <v>100.25279341653474</v>
      </c>
      <c r="AH70">
        <v>101.51644348712978</v>
      </c>
      <c r="AI70">
        <v>99.327673136714665</v>
      </c>
      <c r="AJ70">
        <v>97.810079211057641</v>
      </c>
      <c r="AK70">
        <v>103.87576280154094</v>
      </c>
      <c r="AL70">
        <v>102.07519812194522</v>
      </c>
      <c r="AM70">
        <v>113.29584761053135</v>
      </c>
      <c r="AN70">
        <v>90.944556967531554</v>
      </c>
      <c r="AO70">
        <v>101.71620909573267</v>
      </c>
      <c r="AP70">
        <v>108.74283920211855</v>
      </c>
      <c r="AQ70">
        <v>103.52854540380545</v>
      </c>
      <c r="AR70">
        <v>103.71808816457761</v>
      </c>
      <c r="AS70">
        <v>126.00392759893167</v>
      </c>
      <c r="AT70">
        <v>111.65860621594884</v>
      </c>
      <c r="AU70">
        <v>104.0023600285098</v>
      </c>
      <c r="AV70">
        <v>107.08372278935816</v>
      </c>
    </row>
    <row r="71" spans="1:48">
      <c r="A71" s="1" t="str">
        <f t="shared" ca="1" si="17"/>
        <v/>
      </c>
      <c r="B71" s="13" t="str">
        <f t="shared" ca="1" si="16"/>
        <v/>
      </c>
      <c r="C71" s="1" t="str">
        <f t="shared" ca="1" si="18"/>
        <v/>
      </c>
      <c r="D71" s="15" t="str">
        <f t="shared" ca="1" si="19"/>
        <v/>
      </c>
      <c r="E71" t="str">
        <f t="shared" ca="1" si="20"/>
        <v/>
      </c>
      <c r="G71" s="22"/>
      <c r="I71" s="23">
        <f t="shared" si="10"/>
        <v>48</v>
      </c>
      <c r="J71" s="29">
        <f t="shared" si="13"/>
        <v>8.0600000000000005E-2</v>
      </c>
      <c r="K71" s="33">
        <f t="shared" si="12"/>
        <v>1.150000000000001E-2</v>
      </c>
      <c r="L71">
        <v>105.56176190988772</v>
      </c>
      <c r="N71" s="32">
        <f t="shared" si="5"/>
        <v>8.0600000000000005E-2</v>
      </c>
      <c r="O71">
        <v>105.54300355137318</v>
      </c>
      <c r="P71">
        <v>105.1250835191632</v>
      </c>
      <c r="Q71">
        <v>105.56176190988772</v>
      </c>
      <c r="S71" s="35">
        <f t="shared" si="6"/>
        <v>1.150000000000001E-2</v>
      </c>
      <c r="T71" s="27">
        <f t="shared" si="14"/>
        <v>-0.41792003220997742</v>
      </c>
      <c r="U71" s="27">
        <f t="shared" si="15"/>
        <v>1.8758358514546103E-2</v>
      </c>
      <c r="AD71">
        <v>7.7000000000000041E-2</v>
      </c>
      <c r="AE71">
        <v>101.03283988169861</v>
      </c>
      <c r="AF71">
        <v>102.64970627398684</v>
      </c>
      <c r="AG71">
        <v>100.09672101865803</v>
      </c>
      <c r="AH71">
        <v>101.31667178774282</v>
      </c>
      <c r="AI71">
        <v>99.08989350988783</v>
      </c>
      <c r="AJ71">
        <v>97.514261943284268</v>
      </c>
      <c r="AK71">
        <v>103.51638327760963</v>
      </c>
      <c r="AL71">
        <v>101.6624894048457</v>
      </c>
      <c r="AM71">
        <v>112.84354090306806</v>
      </c>
      <c r="AN71">
        <v>90.468862093320325</v>
      </c>
      <c r="AO71">
        <v>101.14092262270704</v>
      </c>
      <c r="AP71">
        <v>108.03630871206221</v>
      </c>
      <c r="AQ71">
        <v>102.75531514829306</v>
      </c>
      <c r="AR71">
        <v>102.81766395467349</v>
      </c>
      <c r="AS71">
        <v>124.8977034536957</v>
      </c>
      <c r="AT71">
        <v>110.59269363081759</v>
      </c>
      <c r="AU71">
        <v>102.91068072503194</v>
      </c>
      <c r="AV71">
        <v>105.89211935206291</v>
      </c>
    </row>
    <row r="72" spans="1:48">
      <c r="A72" s="1" t="str">
        <f t="shared" ca="1" si="17"/>
        <v/>
      </c>
      <c r="B72" s="13" t="str">
        <f t="shared" ca="1" si="16"/>
        <v/>
      </c>
      <c r="C72" s="1" t="str">
        <f t="shared" ca="1" si="18"/>
        <v/>
      </c>
      <c r="D72" s="15" t="str">
        <f t="shared" ca="1" si="19"/>
        <v/>
      </c>
      <c r="E72" t="str">
        <f t="shared" ca="1" si="20"/>
        <v/>
      </c>
      <c r="G72" s="22"/>
      <c r="I72" s="23">
        <f t="shared" si="10"/>
        <v>49</v>
      </c>
      <c r="J72" s="29">
        <f t="shared" si="13"/>
        <v>8.1100000000000005E-2</v>
      </c>
      <c r="K72" s="33">
        <f t="shared" si="12"/>
        <v>1.2000000000000011E-2</v>
      </c>
      <c r="L72">
        <v>105.22384761215379</v>
      </c>
      <c r="N72" s="32">
        <f t="shared" si="5"/>
        <v>8.1100000000000005E-2</v>
      </c>
      <c r="O72">
        <v>105.20282431578943</v>
      </c>
      <c r="P72">
        <v>104.74837170845373</v>
      </c>
      <c r="Q72">
        <v>105.22384761215379</v>
      </c>
      <c r="S72" s="35">
        <f t="shared" si="6"/>
        <v>1.2000000000000011E-2</v>
      </c>
      <c r="T72" s="27">
        <f t="shared" si="14"/>
        <v>-0.45445260733569626</v>
      </c>
      <c r="U72" s="27">
        <f t="shared" si="15"/>
        <v>2.1023296364361954E-2</v>
      </c>
      <c r="AD72">
        <v>7.8000000000000042E-2</v>
      </c>
      <c r="AE72">
        <v>101.01393706748317</v>
      </c>
      <c r="AF72">
        <v>102.58224738794489</v>
      </c>
      <c r="AG72">
        <v>99.940977038547842</v>
      </c>
      <c r="AH72">
        <v>101.11741225843527</v>
      </c>
      <c r="AI72">
        <v>98.852833926074027</v>
      </c>
      <c r="AJ72">
        <v>97.219540213318936</v>
      </c>
      <c r="AK72">
        <v>103.15856198825924</v>
      </c>
      <c r="AL72">
        <v>101.25183488278445</v>
      </c>
      <c r="AM72">
        <v>112.39355071018335</v>
      </c>
      <c r="AN72">
        <v>89.996179802643155</v>
      </c>
      <c r="AO72">
        <v>100.56979784304292</v>
      </c>
      <c r="AP72">
        <v>107.33589261957994</v>
      </c>
      <c r="AQ72">
        <v>101.98992397111626</v>
      </c>
      <c r="AR72">
        <v>101.92839586449674</v>
      </c>
      <c r="AS72">
        <v>123.80601136836808</v>
      </c>
      <c r="AT72">
        <v>109.54220073043787</v>
      </c>
      <c r="AU72">
        <v>101.8370863672601</v>
      </c>
      <c r="AV72">
        <v>104.72255353515926</v>
      </c>
    </row>
    <row r="73" spans="1:48">
      <c r="A73" s="1" t="str">
        <f t="shared" ca="1" si="17"/>
        <v/>
      </c>
      <c r="B73" s="13" t="str">
        <f t="shared" ca="1" si="16"/>
        <v/>
      </c>
      <c r="C73" s="1" t="str">
        <f t="shared" ca="1" si="18"/>
        <v/>
      </c>
      <c r="D73" s="15" t="str">
        <f t="shared" ca="1" si="19"/>
        <v/>
      </c>
      <c r="E73" t="str">
        <f t="shared" ca="1" si="20"/>
        <v/>
      </c>
      <c r="G73" s="22"/>
      <c r="I73" s="23">
        <f t="shared" si="10"/>
        <v>50</v>
      </c>
      <c r="J73" s="29">
        <f t="shared" si="13"/>
        <v>8.1600000000000006E-2</v>
      </c>
      <c r="K73" s="33">
        <f t="shared" si="12"/>
        <v>1.2500000000000011E-2</v>
      </c>
      <c r="L73">
        <v>104.88758427241882</v>
      </c>
      <c r="N73" s="32">
        <f t="shared" si="5"/>
        <v>8.1600000000000006E-2</v>
      </c>
      <c r="O73">
        <v>104.86411402348543</v>
      </c>
      <c r="P73">
        <v>104.37165989774427</v>
      </c>
      <c r="Q73">
        <v>104.88758427241882</v>
      </c>
      <c r="S73" s="35">
        <f t="shared" si="6"/>
        <v>1.2500000000000011E-2</v>
      </c>
      <c r="T73" s="27">
        <f t="shared" si="14"/>
        <v>-0.49245412574116187</v>
      </c>
      <c r="U73" s="27">
        <f t="shared" si="15"/>
        <v>2.3470248933392668E-2</v>
      </c>
      <c r="AD73">
        <v>7.9000000000000042E-2</v>
      </c>
      <c r="AE73">
        <v>100.99504697896732</v>
      </c>
      <c r="AF73">
        <v>102.51486650934783</v>
      </c>
      <c r="AG73">
        <v>99.785560621914811</v>
      </c>
      <c r="AH73">
        <v>100.91866332608502</v>
      </c>
      <c r="AI73">
        <v>98.616491832748608</v>
      </c>
      <c r="AJ73">
        <v>96.925909373436497</v>
      </c>
      <c r="AK73">
        <v>102.80229127223141</v>
      </c>
      <c r="AL73">
        <v>100.84322306237603</v>
      </c>
      <c r="AM73">
        <v>111.94586364109176</v>
      </c>
      <c r="AN73">
        <v>89.526489014483985</v>
      </c>
      <c r="AO73">
        <v>100.00280132521843</v>
      </c>
      <c r="AP73">
        <v>106.64153178720963</v>
      </c>
      <c r="AQ73">
        <v>101.23228288152133</v>
      </c>
      <c r="AR73">
        <v>101.05012690690728</v>
      </c>
      <c r="AS73">
        <v>122.72862996741497</v>
      </c>
      <c r="AT73">
        <v>108.50686805973602</v>
      </c>
      <c r="AU73">
        <v>100.78122247821003</v>
      </c>
      <c r="AV73">
        <v>103.57452944109033</v>
      </c>
    </row>
    <row r="74" spans="1:48">
      <c r="A74" s="1" t="str">
        <f t="shared" ca="1" si="17"/>
        <v/>
      </c>
      <c r="B74" s="13" t="str">
        <f t="shared" ca="1" si="16"/>
        <v/>
      </c>
      <c r="C74" s="1" t="str">
        <f t="shared" ca="1" si="18"/>
        <v/>
      </c>
      <c r="D74" s="15" t="str">
        <f t="shared" ca="1" si="19"/>
        <v/>
      </c>
      <c r="E74" t="str">
        <f t="shared" ca="1" si="20"/>
        <v/>
      </c>
      <c r="G74" s="22"/>
      <c r="AD74">
        <v>8.0000000000000043E-2</v>
      </c>
      <c r="AE74">
        <v>100.97616960140368</v>
      </c>
      <c r="AF74">
        <v>102.44756350995702</v>
      </c>
      <c r="AG74">
        <v>99.63047091711006</v>
      </c>
      <c r="AH74">
        <v>100.72042342317906</v>
      </c>
      <c r="AI74">
        <v>98.380864687706094</v>
      </c>
      <c r="AJ74">
        <v>96.633364797987468</v>
      </c>
      <c r="AK74">
        <v>102.44756350995696</v>
      </c>
      <c r="AL74">
        <v>100.43664252076358</v>
      </c>
      <c r="AM74">
        <v>111.50046638991313</v>
      </c>
      <c r="AN74">
        <v>89.059768807146639</v>
      </c>
      <c r="AO74">
        <v>99.439899927002443</v>
      </c>
      <c r="AP74">
        <v>105.95316769216305</v>
      </c>
      <c r="AQ74">
        <v>100.48230397128673</v>
      </c>
      <c r="AR74">
        <v>100.18270246741071</v>
      </c>
      <c r="AS74">
        <v>121.66534153124185</v>
      </c>
      <c r="AT74">
        <v>107.48644089453725</v>
      </c>
      <c r="AU74">
        <v>99.742742158238656</v>
      </c>
      <c r="AV74">
        <v>102.44756350995689</v>
      </c>
    </row>
    <row r="75" spans="1:48">
      <c r="A75" s="1" t="str">
        <f t="shared" ca="1" si="17"/>
        <v/>
      </c>
      <c r="B75" s="13" t="str">
        <f t="shared" ca="1" si="16"/>
        <v/>
      </c>
      <c r="C75" s="1" t="str">
        <f t="shared" ca="1" si="18"/>
        <v/>
      </c>
      <c r="D75" s="15" t="str">
        <f t="shared" ca="1" si="19"/>
        <v/>
      </c>
      <c r="E75" t="str">
        <f t="shared" ca="1" si="20"/>
        <v/>
      </c>
      <c r="G75" s="22"/>
      <c r="K75" s="33"/>
      <c r="N75" s="21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D75">
        <v>8.1000000000000044E-2</v>
      </c>
      <c r="AE75">
        <v>100.95730492006911</v>
      </c>
      <c r="AF75">
        <v>102.38033826180691</v>
      </c>
      <c r="AG75">
        <v>99.475707075115707</v>
      </c>
      <c r="AH75">
        <v>100.52269098779053</v>
      </c>
      <c r="AI75">
        <v>98.145949959012967</v>
      </c>
      <c r="AJ75">
        <v>96.341901883281906</v>
      </c>
      <c r="AK75">
        <v>102.09437112330798</v>
      </c>
      <c r="AL75">
        <v>100.03208190514981</v>
      </c>
      <c r="AM75">
        <v>111.05734573508954</v>
      </c>
      <c r="AN75">
        <v>88.595998416967376</v>
      </c>
      <c r="AO75">
        <v>98.881060792790691</v>
      </c>
      <c r="AP75">
        <v>105.27074241956285</v>
      </c>
      <c r="AQ75">
        <v>99.73990040084459</v>
      </c>
      <c r="AR75">
        <v>99.325970266448024</v>
      </c>
      <c r="AS75">
        <v>120.61593193244234</v>
      </c>
      <c r="AT75">
        <v>106.48066915062422</v>
      </c>
      <c r="AU75">
        <v>98.721305914000652</v>
      </c>
      <c r="AV75">
        <v>101.34118419328991</v>
      </c>
    </row>
    <row r="76" spans="1:48">
      <c r="A76" s="1" t="str">
        <f t="shared" ca="1" si="17"/>
        <v/>
      </c>
      <c r="B76" s="13" t="str">
        <f t="shared" ca="1" si="16"/>
        <v/>
      </c>
      <c r="C76" s="1" t="str">
        <f t="shared" ca="1" si="18"/>
        <v/>
      </c>
      <c r="D76" s="15" t="str">
        <f t="shared" ca="1" si="19"/>
        <v/>
      </c>
      <c r="E76" t="str">
        <f t="shared" ca="1" si="20"/>
        <v/>
      </c>
      <c r="G76" s="22"/>
      <c r="J76" s="4"/>
      <c r="M76" s="4"/>
      <c r="AD76">
        <v>8.2000000000000045E-2</v>
      </c>
      <c r="AE76">
        <v>100.93845292026465</v>
      </c>
      <c r="AF76">
        <v>102.31319063720429</v>
      </c>
      <c r="AG76">
        <v>99.321268249535478</v>
      </c>
      <c r="AH76">
        <v>100.32546446355617</v>
      </c>
      <c r="AI76">
        <v>97.911745124961328</v>
      </c>
      <c r="AJ76">
        <v>96.051516047474422</v>
      </c>
      <c r="AK76">
        <v>101.74270657535128</v>
      </c>
      <c r="AL76">
        <v>99.629529932331224</v>
      </c>
      <c r="AM76">
        <v>110.61648853880695</v>
      </c>
      <c r="AN76">
        <v>88.135157237038797</v>
      </c>
      <c r="AO76">
        <v>98.32625135096832</v>
      </c>
      <c r="AP76">
        <v>104.59419865575764</v>
      </c>
      <c r="AQ76">
        <v>99.004986385588424</v>
      </c>
      <c r="AR76">
        <v>98.479780322309495</v>
      </c>
      <c r="AS76">
        <v>119.5801905732076</v>
      </c>
      <c r="AT76">
        <v>105.48930729461503</v>
      </c>
      <c r="AU76">
        <v>97.716581491421152</v>
      </c>
      <c r="AV76">
        <v>100.25493163682063</v>
      </c>
    </row>
    <row r="77" spans="1:48">
      <c r="A77" s="1" t="str">
        <f t="shared" ca="1" si="17"/>
        <v/>
      </c>
      <c r="B77" s="13" t="str">
        <f t="shared" ca="1" si="16"/>
        <v/>
      </c>
      <c r="C77" s="1" t="str">
        <f t="shared" ca="1" si="18"/>
        <v/>
      </c>
      <c r="D77" s="15" t="str">
        <f t="shared" ca="1" si="19"/>
        <v/>
      </c>
      <c r="E77" t="str">
        <f t="shared" ca="1" si="20"/>
        <v/>
      </c>
      <c r="G77" s="22"/>
      <c r="J77" s="4"/>
      <c r="M77" s="4"/>
      <c r="AD77">
        <v>8.3000000000000046E-2</v>
      </c>
      <c r="AE77">
        <v>100.91961358731551</v>
      </c>
      <c r="AF77">
        <v>102.24612050872771</v>
      </c>
      <c r="AG77">
        <v>99.16715359658528</v>
      </c>
      <c r="AH77">
        <v>100.12874229965377</v>
      </c>
      <c r="AI77">
        <v>97.678247674022543</v>
      </c>
      <c r="AJ77">
        <v>95.762202730449729</v>
      </c>
      <c r="AK77">
        <v>101.39256237010395</v>
      </c>
      <c r="AL77">
        <v>99.228975388235938</v>
      </c>
      <c r="AM77">
        <v>110.17788174642082</v>
      </c>
      <c r="AN77">
        <v>87.677224815944598</v>
      </c>
      <c r="AO77">
        <v>97.775439311297873</v>
      </c>
      <c r="AP77">
        <v>103.92347968171478</v>
      </c>
      <c r="AQ77">
        <v>98.27747718236445</v>
      </c>
      <c r="AR77">
        <v>97.643984914662326</v>
      </c>
      <c r="AS77">
        <v>118.5579103238726</v>
      </c>
      <c r="AT77">
        <v>104.51211425662378</v>
      </c>
      <c r="AU77">
        <v>96.72824371258811</v>
      </c>
      <c r="AV77">
        <v>99.188357371991458</v>
      </c>
    </row>
    <row r="78" spans="1:48">
      <c r="A78" s="1" t="str">
        <f t="shared" ca="1" si="17"/>
        <v/>
      </c>
      <c r="B78" s="13" t="str">
        <f t="shared" ca="1" si="16"/>
        <v/>
      </c>
      <c r="C78" s="1" t="str">
        <f t="shared" ca="1" si="18"/>
        <v/>
      </c>
      <c r="D78" s="15" t="str">
        <f t="shared" ca="1" si="19"/>
        <v/>
      </c>
      <c r="E78" t="str">
        <f t="shared" ca="1" si="20"/>
        <v/>
      </c>
      <c r="G78" s="22"/>
      <c r="J78" s="4"/>
      <c r="M78" s="4"/>
      <c r="AD78">
        <v>8.4000000000000047E-2</v>
      </c>
      <c r="AE78">
        <v>100.90078690657099</v>
      </c>
      <c r="AF78">
        <v>102.17912774922662</v>
      </c>
      <c r="AG78">
        <v>99.013362275083878</v>
      </c>
      <c r="AH78">
        <v>99.932522950779671</v>
      </c>
      <c r="AI78">
        <v>97.445455104801113</v>
      </c>
      <c r="AJ78">
        <v>95.473957393708631</v>
      </c>
      <c r="AK78">
        <v>101.04393105229002</v>
      </c>
      <c r="AL78">
        <v>98.830407127464554</v>
      </c>
      <c r="AM78">
        <v>109.74151238588625</v>
      </c>
      <c r="AN78">
        <v>87.222180856505204</v>
      </c>
      <c r="AO78">
        <v>97.228592662332872</v>
      </c>
      <c r="AP78">
        <v>103.25852936648914</v>
      </c>
      <c r="AQ78">
        <v>97.557289076143661</v>
      </c>
      <c r="AR78">
        <v>96.818438548680845</v>
      </c>
      <c r="AS78">
        <v>117.54888746257858</v>
      </c>
      <c r="AT78">
        <v>103.54885334466479</v>
      </c>
      <c r="AU78">
        <v>95.7559743164677</v>
      </c>
      <c r="AV78">
        <v>98.141024015957697</v>
      </c>
    </row>
    <row r="79" spans="1:48">
      <c r="A79" s="1" t="str">
        <f t="shared" ca="1" si="17"/>
        <v/>
      </c>
      <c r="B79" s="13" t="str">
        <f t="shared" ca="1" si="16"/>
        <v/>
      </c>
      <c r="C79" s="1" t="str">
        <f t="shared" ca="1" si="18"/>
        <v/>
      </c>
      <c r="D79" s="15" t="str">
        <f t="shared" ca="1" si="19"/>
        <v/>
      </c>
      <c r="E79" t="str">
        <f t="shared" ca="1" si="20"/>
        <v/>
      </c>
      <c r="G79" s="22"/>
      <c r="J79" s="4"/>
      <c r="M79" s="4"/>
      <c r="AD79">
        <v>8.5000000000000048E-2</v>
      </c>
      <c r="AE79">
        <v>100.8819728634044</v>
      </c>
      <c r="AF79">
        <v>102.11221223182079</v>
      </c>
      <c r="AG79">
        <v>98.859893446443607</v>
      </c>
      <c r="AH79">
        <v>99.736804877126517</v>
      </c>
      <c r="AI79">
        <v>97.213364925988913</v>
      </c>
      <c r="AJ79">
        <v>95.186775520255168</v>
      </c>
      <c r="AK79">
        <v>100.696805207099</v>
      </c>
      <c r="AL79">
        <v>98.433814072834522</v>
      </c>
      <c r="AM79">
        <v>109.30736756719209</v>
      </c>
      <c r="AN79">
        <v>86.770005214534166</v>
      </c>
      <c r="AO79">
        <v>96.685679668856324</v>
      </c>
      <c r="AP79">
        <v>102.59929216076716</v>
      </c>
      <c r="AQ79">
        <v>96.844339366872305</v>
      </c>
      <c r="AR79">
        <v>96.002997919769555</v>
      </c>
      <c r="AS79">
        <v>116.55292161603023</v>
      </c>
      <c r="AT79">
        <v>102.59929216076716</v>
      </c>
      <c r="AU79">
        <v>94.799461803352216</v>
      </c>
      <c r="AV79">
        <v>97.112504979840537</v>
      </c>
    </row>
    <row r="80" spans="1:48">
      <c r="A80" s="1" t="str">
        <f t="shared" ca="1" si="17"/>
        <v/>
      </c>
      <c r="B80" s="13" t="str">
        <f t="shared" ca="1" si="16"/>
        <v/>
      </c>
      <c r="C80" s="1" t="str">
        <f t="shared" ca="1" si="18"/>
        <v/>
      </c>
      <c r="D80" s="15" t="str">
        <f t="shared" ca="1" si="19"/>
        <v/>
      </c>
      <c r="E80" t="str">
        <f t="shared" ca="1" si="20"/>
        <v/>
      </c>
      <c r="G80" s="22"/>
      <c r="J80" s="4"/>
      <c r="M80" s="4"/>
      <c r="AD80">
        <v>8.6000000000000049E-2</v>
      </c>
      <c r="AE80">
        <v>100.86317144321306</v>
      </c>
      <c r="AF80">
        <v>102.04537382989955</v>
      </c>
      <c r="AG80">
        <v>98.706746274661214</v>
      </c>
      <c r="AH80">
        <v>99.541586544361024</v>
      </c>
      <c r="AI80">
        <v>96.981974656319494</v>
      </c>
      <c r="AJ80">
        <v>94.900652614483732</v>
      </c>
      <c r="AK80">
        <v>100.3511774599458</v>
      </c>
      <c r="AL80">
        <v>98.039185214927571</v>
      </c>
      <c r="AM80">
        <v>108.87543448179932</v>
      </c>
      <c r="AN80">
        <v>86.320677897605236</v>
      </c>
      <c r="AO80">
        <v>96.146668869344239</v>
      </c>
      <c r="AP80">
        <v>101.94571309048564</v>
      </c>
      <c r="AQ80">
        <v>96.138546356497983</v>
      </c>
      <c r="AR80">
        <v>95.197521878868301</v>
      </c>
      <c r="AS80">
        <v>115.56981570132741</v>
      </c>
      <c r="AT80">
        <v>101.66320251876159</v>
      </c>
      <c r="AU80">
        <v>93.858401282948336</v>
      </c>
      <c r="AV80">
        <v>96.102384184995415</v>
      </c>
    </row>
    <row r="81" spans="1:48">
      <c r="A81" s="1" t="str">
        <f t="shared" ca="1" si="17"/>
        <v/>
      </c>
      <c r="B81" s="13" t="str">
        <f t="shared" ca="1" si="16"/>
        <v/>
      </c>
      <c r="C81" s="1" t="str">
        <f t="shared" ca="1" si="18"/>
        <v/>
      </c>
      <c r="D81" s="15" t="str">
        <f t="shared" ca="1" si="19"/>
        <v/>
      </c>
      <c r="E81" t="str">
        <f t="shared" ca="1" si="20"/>
        <v/>
      </c>
      <c r="G81" s="22"/>
      <c r="J81" s="4"/>
      <c r="M81" s="4"/>
      <c r="AD81">
        <v>8.700000000000005E-2</v>
      </c>
      <c r="AE81">
        <v>100.84438263141823</v>
      </c>
      <c r="AF81">
        <v>101.97861241712103</v>
      </c>
      <c r="AG81">
        <v>98.553919926308453</v>
      </c>
      <c r="AH81">
        <v>99.346866423601767</v>
      </c>
      <c r="AI81">
        <v>96.751281824522749</v>
      </c>
      <c r="AJ81">
        <v>94.615584202067581</v>
      </c>
      <c r="AK81">
        <v>100.00704047623231</v>
      </c>
      <c r="AL81">
        <v>97.646509611640539</v>
      </c>
      <c r="AM81">
        <v>108.44570040208355</v>
      </c>
      <c r="AN81">
        <v>85.874179063829942</v>
      </c>
      <c r="AO81">
        <v>95.611529073453681</v>
      </c>
      <c r="AP81">
        <v>101.29773775052396</v>
      </c>
      <c r="AQ81">
        <v>95.43982933616951</v>
      </c>
      <c r="AR81">
        <v>94.401871398330172</v>
      </c>
      <c r="AS81">
        <v>114.5993758688511</v>
      </c>
      <c r="AT81">
        <v>100.74036036370725</v>
      </c>
      <c r="AU81">
        <v>92.932494326019096</v>
      </c>
      <c r="AV81">
        <v>95.110255787068667</v>
      </c>
    </row>
    <row r="82" spans="1:48">
      <c r="A82" s="1" t="str">
        <f t="shared" ca="1" si="17"/>
        <v/>
      </c>
      <c r="B82" s="13" t="str">
        <f t="shared" ca="1" si="16"/>
        <v/>
      </c>
      <c r="C82" s="1" t="str">
        <f t="shared" ca="1" si="18"/>
        <v/>
      </c>
      <c r="D82" s="15" t="str">
        <f t="shared" ca="1" si="19"/>
        <v/>
      </c>
      <c r="E82" t="str">
        <f t="shared" ca="1" si="20"/>
        <v/>
      </c>
      <c r="G82" s="22"/>
      <c r="J82" s="4"/>
      <c r="M82" s="4"/>
      <c r="AD82">
        <v>8.800000000000005E-2</v>
      </c>
      <c r="AE82">
        <v>100.82560641346507</v>
      </c>
      <c r="AF82">
        <v>101.91192786741155</v>
      </c>
      <c r="AG82">
        <v>98.401413570522962</v>
      </c>
      <c r="AH82">
        <v>99.152642991397158</v>
      </c>
      <c r="AI82">
        <v>96.521283969279636</v>
      </c>
      <c r="AJ82">
        <v>94.331565829847165</v>
      </c>
      <c r="AK82">
        <v>99.664386961110182</v>
      </c>
      <c r="AL82">
        <v>97.255776387739132</v>
      </c>
      <c r="AM82">
        <v>108.01815268078144</v>
      </c>
      <c r="AN82">
        <v>85.430489020645467</v>
      </c>
      <c r="AO82">
        <v>95.080229359535082</v>
      </c>
      <c r="AP82">
        <v>100.6553122984686</v>
      </c>
      <c r="AQ82">
        <v>94.748108573607226</v>
      </c>
      <c r="AR82">
        <v>93.615909538361649</v>
      </c>
      <c r="AS82">
        <v>113.64141144618324</v>
      </c>
      <c r="AT82">
        <v>99.830545692923025</v>
      </c>
      <c r="AU82">
        <v>92.021448819492861</v>
      </c>
      <c r="AV82">
        <v>94.135723907621653</v>
      </c>
    </row>
    <row r="83" spans="1:48">
      <c r="G83" s="22"/>
      <c r="J83" s="4"/>
      <c r="M83" s="4"/>
      <c r="AD83">
        <v>8.9000000000000051E-2</v>
      </c>
      <c r="AE83">
        <v>100.80684277482253</v>
      </c>
      <c r="AF83">
        <v>101.84532005496489</v>
      </c>
      <c r="AG83">
        <v>98.249226378999424</v>
      </c>
      <c r="AH83">
        <v>98.958914729703778</v>
      </c>
      <c r="AI83">
        <v>96.291978639177543</v>
      </c>
      <c r="AJ83">
        <v>94.048593065720254</v>
      </c>
      <c r="AK83">
        <v>99.323209659246174</v>
      </c>
      <c r="AL83">
        <v>96.866974734415649</v>
      </c>
      <c r="AM83">
        <v>107.59277875044197</v>
      </c>
      <c r="AN83">
        <v>84.989588223613865</v>
      </c>
      <c r="AO83">
        <v>94.552739072169601</v>
      </c>
      <c r="AP83">
        <v>100.01838344845093</v>
      </c>
      <c r="AQ83">
        <v>94.063305300643492</v>
      </c>
      <c r="AR83">
        <v>92.839501414017491</v>
      </c>
      <c r="AS83">
        <v>112.69573488304364</v>
      </c>
      <c r="AT83">
        <v>98.93354247859331</v>
      </c>
      <c r="AU83">
        <v>91.124978824958006</v>
      </c>
      <c r="AV83">
        <v>93.178402373109293</v>
      </c>
    </row>
    <row r="84" spans="1:48">
      <c r="G84" s="22"/>
      <c r="J84" s="4"/>
      <c r="M84" s="4"/>
      <c r="AD84">
        <v>9.0000000000000052E-2</v>
      </c>
      <c r="AE84">
        <v>100.78809170098339</v>
      </c>
      <c r="AF84">
        <v>101.77878885424161</v>
      </c>
      <c r="AG84">
        <v>98.097357525979874</v>
      </c>
      <c r="AH84">
        <v>98.765680125864122</v>
      </c>
      <c r="AI84">
        <v>96.06336339266521</v>
      </c>
      <c r="AJ84">
        <v>93.766661498531064</v>
      </c>
      <c r="AK84">
        <v>98.983501354587176</v>
      </c>
      <c r="AL84">
        <v>96.48009390884836</v>
      </c>
      <c r="AM84">
        <v>107.16956612288021</v>
      </c>
      <c r="AN84">
        <v>84.551457275229609</v>
      </c>
      <c r="AO84">
        <v>94.029027819728356</v>
      </c>
      <c r="AP84">
        <v>99.386898465053235</v>
      </c>
      <c r="AQ84">
        <v>93.38534170092646</v>
      </c>
      <c r="AR84">
        <v>92.072514162735914</v>
      </c>
      <c r="AS84">
        <v>111.76216169721881</v>
      </c>
      <c r="AT84">
        <v>98.049138591909326</v>
      </c>
      <c r="AU84">
        <v>90.242804440455643</v>
      </c>
      <c r="AV84">
        <v>92.237914460999903</v>
      </c>
    </row>
    <row r="85" spans="1:48">
      <c r="G85" s="22"/>
      <c r="J85" s="4"/>
      <c r="M85" s="4"/>
      <c r="AD85">
        <v>9.1000000000000053E-2</v>
      </c>
      <c r="AE85">
        <v>100.76935317746413</v>
      </c>
      <c r="AF85">
        <v>101.71233413996831</v>
      </c>
      <c r="AG85">
        <v>97.945806188245143</v>
      </c>
      <c r="AH85">
        <v>98.572937672585098</v>
      </c>
      <c r="AI85">
        <v>95.835435798008376</v>
      </c>
      <c r="AJ85">
        <v>93.485766737961512</v>
      </c>
      <c r="AK85">
        <v>98.645254870128483</v>
      </c>
      <c r="AL85">
        <v>96.095123233765577</v>
      </c>
      <c r="AM85">
        <v>106.74850238863658</v>
      </c>
      <c r="AN85">
        <v>84.116076923739172</v>
      </c>
      <c r="AO85">
        <v>93.509065471957243</v>
      </c>
      <c r="AP85">
        <v>98.760805157287407</v>
      </c>
      <c r="AQ85">
        <v>92.714140897790685</v>
      </c>
      <c r="AR85">
        <v>91.314816912411231</v>
      </c>
      <c r="AS85">
        <v>110.8405104214721</v>
      </c>
      <c r="AT85">
        <v>97.177125728722956</v>
      </c>
      <c r="AU85">
        <v>89.374651665498874</v>
      </c>
      <c r="AV85">
        <v>91.313892652840593</v>
      </c>
    </row>
    <row r="86" spans="1:48">
      <c r="G86" s="22"/>
      <c r="J86" s="4"/>
      <c r="M86" s="4"/>
      <c r="AD86">
        <v>9.2000000000000054E-2</v>
      </c>
      <c r="AE86">
        <v>100.75062718980496</v>
      </c>
      <c r="AF86">
        <v>101.64595578713697</v>
      </c>
      <c r="AG86">
        <v>97.794571545105555</v>
      </c>
      <c r="AH86">
        <v>98.380685867916455</v>
      </c>
      <c r="AI86">
        <v>95.608193433245631</v>
      </c>
      <c r="AJ86">
        <v>93.205904414422321</v>
      </c>
      <c r="AK86">
        <v>98.308463067682737</v>
      </c>
      <c r="AL86">
        <v>95.712052097011849</v>
      </c>
      <c r="AM86">
        <v>106.32957521643932</v>
      </c>
      <c r="AN86">
        <v>83.683428061969991</v>
      </c>
      <c r="AO86">
        <v>92.992822157584257</v>
      </c>
      <c r="AP86">
        <v>98.140051872641664</v>
      </c>
      <c r="AQ86">
        <v>92.049626942288228</v>
      </c>
      <c r="AR86">
        <v>90.566280749990639</v>
      </c>
      <c r="AS86">
        <v>109.93060255141059</v>
      </c>
      <c r="AT86">
        <v>96.317299336675589</v>
      </c>
      <c r="AU86">
        <v>88.520252269235414</v>
      </c>
      <c r="AV86">
        <v>90.405978394068086</v>
      </c>
    </row>
    <row r="87" spans="1:48">
      <c r="G87" s="22"/>
      <c r="J87" s="4"/>
      <c r="M87" s="4"/>
      <c r="AD87">
        <v>9.3000000000000055E-2</v>
      </c>
      <c r="AE87">
        <v>100.73191372356969</v>
      </c>
      <c r="AF87">
        <v>101.57965367100422</v>
      </c>
      <c r="AG87">
        <v>97.643652778392024</v>
      </c>
      <c r="AH87">
        <v>98.188923215229082</v>
      </c>
      <c r="AI87">
        <v>95.381633886144172</v>
      </c>
      <c r="AJ87">
        <v>92.927070178945087</v>
      </c>
      <c r="AK87">
        <v>97.973118847650369</v>
      </c>
      <c r="AL87">
        <v>95.330869951117833</v>
      </c>
      <c r="AM87">
        <v>105.91277235267121</v>
      </c>
      <c r="AN87">
        <v>83.253491726169216</v>
      </c>
      <c r="AO87">
        <v>92.480268261950243</v>
      </c>
      <c r="AP87">
        <v>97.524587491195859</v>
      </c>
      <c r="AQ87">
        <v>91.391724801379212</v>
      </c>
      <c r="AR87">
        <v>89.826778690587062</v>
      </c>
      <c r="AS87">
        <v>109.03226249429414</v>
      </c>
      <c r="AT87">
        <v>95.469458543773968</v>
      </c>
      <c r="AU87">
        <v>87.679343661679411</v>
      </c>
      <c r="AV87">
        <v>89.513821860374364</v>
      </c>
    </row>
    <row r="88" spans="1:48">
      <c r="G88" s="22"/>
      <c r="J88" s="4"/>
      <c r="M88" s="4"/>
      <c r="AD88">
        <v>9.4000000000000056E-2</v>
      </c>
      <c r="AE88">
        <v>100.71321276434573</v>
      </c>
      <c r="AF88">
        <v>101.51342766709077</v>
      </c>
      <c r="AG88">
        <v>97.493049072447093</v>
      </c>
      <c r="AH88">
        <v>97.997648223193693</v>
      </c>
      <c r="AI88">
        <v>95.155754754156192</v>
      </c>
      <c r="AJ88">
        <v>92.649259703074506</v>
      </c>
      <c r="AK88">
        <v>97.639215148791749</v>
      </c>
      <c r="AL88">
        <v>94.951566312872728</v>
      </c>
      <c r="AM88">
        <v>105.49808162083995</v>
      </c>
      <c r="AN88">
        <v>82.826249094852784</v>
      </c>
      <c r="AO88">
        <v>91.971374424662116</v>
      </c>
      <c r="AP88">
        <v>96.914361419804294</v>
      </c>
      <c r="AQ88">
        <v>90.740360346279715</v>
      </c>
      <c r="AR88">
        <v>89.096185647099617</v>
      </c>
      <c r="AS88">
        <v>108.14531751876673</v>
      </c>
      <c r="AT88">
        <v>94.633406088383651</v>
      </c>
      <c r="AU88">
        <v>86.851668767938691</v>
      </c>
      <c r="AV88">
        <v>88.637081730443725</v>
      </c>
    </row>
    <row r="89" spans="1:48">
      <c r="G89" s="22"/>
      <c r="J89" s="4"/>
      <c r="M89" s="4"/>
      <c r="AD89">
        <v>9.5000000000000057E-2</v>
      </c>
      <c r="AE89">
        <v>100.69452429774401</v>
      </c>
      <c r="AF89">
        <v>101.44727765118056</v>
      </c>
      <c r="AG89">
        <v>97.342759614115963</v>
      </c>
      <c r="AH89">
        <v>97.806859405759454</v>
      </c>
      <c r="AI89">
        <v>94.930553644375095</v>
      </c>
      <c r="AJ89">
        <v>92.372468678761862</v>
      </c>
      <c r="AK89">
        <v>97.306744948000613</v>
      </c>
      <c r="AL89">
        <v>94.574130762900012</v>
      </c>
      <c r="AM89">
        <v>105.08549092105257</v>
      </c>
      <c r="AN89">
        <v>82.401681487663978</v>
      </c>
      <c r="AO89">
        <v>91.466111537269271</v>
      </c>
      <c r="AP89">
        <v>96.309323586345528</v>
      </c>
      <c r="AQ89">
        <v>90.095460340964678</v>
      </c>
      <c r="AR89">
        <v>88.374378400333171</v>
      </c>
      <c r="AS89">
        <v>107.26959770549514</v>
      </c>
      <c r="AT89">
        <v>93.808948250609987</v>
      </c>
      <c r="AU89">
        <v>86.036975905365892</v>
      </c>
      <c r="AV89">
        <v>87.775424964880074</v>
      </c>
    </row>
    <row r="90" spans="1:48">
      <c r="G90" s="22"/>
      <c r="J90" s="4"/>
      <c r="M90" s="4"/>
      <c r="AD90">
        <v>9.6000000000000058E-2</v>
      </c>
      <c r="AE90">
        <v>100.67584830939896</v>
      </c>
      <c r="AF90">
        <v>101.38120349932018</v>
      </c>
      <c r="AG90">
        <v>97.192783592737669</v>
      </c>
      <c r="AH90">
        <v>97.61655528213268</v>
      </c>
      <c r="AI90">
        <v>94.7060281734922</v>
      </c>
      <c r="AJ90">
        <v>92.096692818258447</v>
      </c>
      <c r="AK90">
        <v>96.975701260078921</v>
      </c>
      <c r="AL90">
        <v>94.19855294523623</v>
      </c>
      <c r="AM90">
        <v>104.67498822949365</v>
      </c>
      <c r="AN90">
        <v>81.979770364241915</v>
      </c>
      <c r="AO90">
        <v>90.964450740962278</v>
      </c>
      <c r="AP90">
        <v>95.709424434037885</v>
      </c>
      <c r="AQ90">
        <v>89.456952430823819</v>
      </c>
      <c r="AR90">
        <v>87.661235569607939</v>
      </c>
      <c r="AS90">
        <v>106.4049358986958</v>
      </c>
      <c r="AT90">
        <v>92.995894785038743</v>
      </c>
      <c r="AU90">
        <v>85.235018663562542</v>
      </c>
      <c r="AV90">
        <v>86.928526591151027</v>
      </c>
    </row>
    <row r="91" spans="1:48">
      <c r="G91" s="22"/>
      <c r="J91" s="4"/>
      <c r="M91" s="4"/>
      <c r="AD91">
        <v>9.7000000000000058E-2</v>
      </c>
      <c r="AE91">
        <v>100.65718478496841</v>
      </c>
      <c r="AF91">
        <v>101.31520508781817</v>
      </c>
      <c r="AG91">
        <v>97.043120200136144</v>
      </c>
      <c r="AH91">
        <v>97.426734376755789</v>
      </c>
      <c r="AI91">
        <v>94.482175967753506</v>
      </c>
      <c r="AJ91">
        <v>91.821927854010127</v>
      </c>
      <c r="AK91">
        <v>96.646077137513402</v>
      </c>
      <c r="AL91">
        <v>93.824822566912673</v>
      </c>
      <c r="AM91">
        <v>104.26656159790738</v>
      </c>
      <c r="AN91">
        <v>81.560497323099597</v>
      </c>
      <c r="AO91">
        <v>90.46636342429359</v>
      </c>
      <c r="AP91">
        <v>95.11461491582034</v>
      </c>
      <c r="AQ91">
        <v>88.824765131468254</v>
      </c>
      <c r="AR91">
        <v>86.956637583851347</v>
      </c>
      <c r="AS91">
        <v>105.55116765853528</v>
      </c>
      <c r="AT91">
        <v>92.194058854808802</v>
      </c>
      <c r="AU91">
        <v>84.445555787167763</v>
      </c>
      <c r="AV91">
        <v>86.096069494378341</v>
      </c>
    </row>
    <row r="92" spans="1:48">
      <c r="G92" s="22"/>
      <c r="J92" s="4"/>
      <c r="M92" s="4"/>
      <c r="AD92">
        <v>9.8000000000000059E-2</v>
      </c>
      <c r="AE92">
        <v>100.63853371013364</v>
      </c>
      <c r="AF92">
        <v>101.24928229324433</v>
      </c>
      <c r="AG92">
        <v>96.893768630611518</v>
      </c>
      <c r="AH92">
        <v>97.237395219286157</v>
      </c>
      <c r="AI92">
        <v>94.258994662916834</v>
      </c>
      <c r="AJ92">
        <v>91.548169538552244</v>
      </c>
      <c r="AK92">
        <v>96.317865670253212</v>
      </c>
      <c r="AL92">
        <v>93.452929397539918</v>
      </c>
      <c r="AM92">
        <v>103.86019915308339</v>
      </c>
      <c r="AN92">
        <v>81.143844100511544</v>
      </c>
      <c r="AO92">
        <v>89.971821220920617</v>
      </c>
      <c r="AP92">
        <v>94.524846488797749</v>
      </c>
      <c r="AQ92">
        <v>88.198827817685839</v>
      </c>
      <c r="AR92">
        <v>86.260466653163576</v>
      </c>
      <c r="AS92">
        <v>104.70813121438621</v>
      </c>
      <c r="AT92">
        <v>91.403256966988536</v>
      </c>
      <c r="AU92">
        <v>83.668351061365229</v>
      </c>
      <c r="AV92">
        <v>85.277744213811445</v>
      </c>
    </row>
    <row r="93" spans="1:48">
      <c r="G93" s="22"/>
      <c r="J93" s="4"/>
      <c r="M93" s="4"/>
      <c r="AD93">
        <v>9.900000000000006E-2</v>
      </c>
      <c r="AE93">
        <v>100.61989507059924</v>
      </c>
      <c r="AF93">
        <v>101.18343499242907</v>
      </c>
      <c r="AG93">
        <v>96.74472808093121</v>
      </c>
      <c r="AH93">
        <v>97.048536344575126</v>
      </c>
      <c r="AI93">
        <v>94.036481904209012</v>
      </c>
      <c r="AJ93">
        <v>91.27541364440512</v>
      </c>
      <c r="AK93">
        <v>95.991059985489159</v>
      </c>
      <c r="AL93">
        <v>93.08286326889565</v>
      </c>
      <c r="AM93">
        <v>103.45588909634625</v>
      </c>
      <c r="AN93">
        <v>80.729792569410847</v>
      </c>
      <c r="AO93">
        <v>89.480796007370145</v>
      </c>
      <c r="AP93">
        <v>93.940071108749521</v>
      </c>
      <c r="AQ93">
        <v>87.579070712543171</v>
      </c>
      <c r="AR93">
        <v>85.572606740849039</v>
      </c>
      <c r="AS93">
        <v>103.87566741892412</v>
      </c>
      <c r="AT93">
        <v>90.623308909230687</v>
      </c>
      <c r="AU93">
        <v>82.903173200042744</v>
      </c>
      <c r="AV93">
        <v>84.473248744822968</v>
      </c>
    </row>
    <row r="94" spans="1:48">
      <c r="G94" s="22"/>
      <c r="J94" s="4"/>
      <c r="M94" s="4"/>
      <c r="AD94">
        <v>0.10000000000000006</v>
      </c>
      <c r="AE94">
        <v>100.60126885209304</v>
      </c>
      <c r="AF94">
        <v>101.11766306246267</v>
      </c>
      <c r="AG94">
        <v>96.595997750321203</v>
      </c>
      <c r="AH94">
        <v>96.860156292647289</v>
      </c>
      <c r="AI94">
        <v>93.814635346283183</v>
      </c>
      <c r="AJ94">
        <v>91.003655963970189</v>
      </c>
      <c r="AK94">
        <v>95.665653247434264</v>
      </c>
      <c r="AL94">
        <v>92.714614074514841</v>
      </c>
      <c r="AM94">
        <v>103.05361970304874</v>
      </c>
      <c r="AN94">
        <v>80.318324738295502</v>
      </c>
      <c r="AO94">
        <v>88.993259900824526</v>
      </c>
      <c r="AP94">
        <v>93.360241224701269</v>
      </c>
      <c r="AQ94">
        <v>86.965424876631857</v>
      </c>
      <c r="AR94">
        <v>84.892943535905161</v>
      </c>
      <c r="AS94">
        <v>103.05361970304865</v>
      </c>
      <c r="AT94">
        <v>89.854037687677618</v>
      </c>
      <c r="AU94">
        <v>82.149795736540881</v>
      </c>
      <c r="AV94">
        <v>83.682288346271733</v>
      </c>
    </row>
    <row r="95" spans="1:48">
      <c r="G95" s="22"/>
      <c r="J95" s="4"/>
      <c r="M95" s="4"/>
      <c r="AD95">
        <v>0.10100000000000006</v>
      </c>
      <c r="AE95">
        <v>100.58265504036618</v>
      </c>
      <c r="AF95">
        <v>101.05196638069467</v>
      </c>
      <c r="AG95">
        <v>96.447576840457543</v>
      </c>
      <c r="AH95">
        <v>96.672253608679668</v>
      </c>
      <c r="AI95">
        <v>93.593452653177025</v>
      </c>
      <c r="AJ95">
        <v>90.732892309427001</v>
      </c>
      <c r="AK95">
        <v>95.341638657106287</v>
      </c>
      <c r="AL95">
        <v>92.348171769283866</v>
      </c>
      <c r="AM95">
        <v>102.65337932206947</v>
      </c>
      <c r="AN95">
        <v>79.909422750144884</v>
      </c>
      <c r="AO95">
        <v>88.509185256929925</v>
      </c>
      <c r="AP95">
        <v>92.785309773559476</v>
      </c>
      <c r="AQ95">
        <v>86.357822197458972</v>
      </c>
      <c r="AR95">
        <v>84.221364425963102</v>
      </c>
      <c r="AS95">
        <v>102.24183403161524</v>
      </c>
      <c r="AT95">
        <v>89.095269466095019</v>
      </c>
      <c r="AU95">
        <v>81.407996916930415</v>
      </c>
      <c r="AV95">
        <v>82.90457535308434</v>
      </c>
    </row>
    <row r="96" spans="1:48">
      <c r="G96" s="22"/>
      <c r="J96" s="4"/>
      <c r="M96" s="4"/>
      <c r="AD96">
        <v>0.10200000000000006</v>
      </c>
      <c r="AE96">
        <v>100.56405362119295</v>
      </c>
      <c r="AF96">
        <v>100.98634482473319</v>
      </c>
      <c r="AG96">
        <v>96.299464555457334</v>
      </c>
      <c r="AH96">
        <v>96.484826842980951</v>
      </c>
      <c r="AI96">
        <v>93.372931498269978</v>
      </c>
      <c r="AJ96">
        <v>90.463118512630061</v>
      </c>
      <c r="AK96">
        <v>95.019009452110367</v>
      </c>
      <c r="AL96">
        <v>91.983526369035999</v>
      </c>
      <c r="AM96">
        <v>102.25515637531254</v>
      </c>
      <c r="AN96">
        <v>79.503068881343665</v>
      </c>
      <c r="AO96">
        <v>88.028544667623834</v>
      </c>
      <c r="AP96">
        <v>92.215230174805143</v>
      </c>
      <c r="AQ96">
        <v>85.756195378975178</v>
      </c>
      <c r="AR96">
        <v>83.557758470667707</v>
      </c>
      <c r="AS96">
        <v>101.44015885995856</v>
      </c>
      <c r="AT96">
        <v>88.346833506202557</v>
      </c>
      <c r="AU96">
        <v>80.677559595753593</v>
      </c>
      <c r="AV96">
        <v>82.13982899390308</v>
      </c>
    </row>
    <row r="97" spans="7:48">
      <c r="G97" s="22"/>
      <c r="J97" s="4"/>
      <c r="M97" s="4"/>
      <c r="AD97">
        <v>0.10300000000000006</v>
      </c>
      <c r="AE97">
        <v>100.54546458037079</v>
      </c>
      <c r="AF97">
        <v>100.92079827244426</v>
      </c>
      <c r="AG97">
        <v>96.151660101870306</v>
      </c>
      <c r="AH97">
        <v>96.297874550970931</v>
      </c>
      <c r="AI97">
        <v>93.153069564241733</v>
      </c>
      <c r="AJ97">
        <v>90.194330425007053</v>
      </c>
      <c r="AK97">
        <v>94.697758906424312</v>
      </c>
      <c r="AL97">
        <v>91.620667950150988</v>
      </c>
      <c r="AM97">
        <v>101.85893935721256</v>
      </c>
      <c r="AN97">
        <v>79.09924554061655</v>
      </c>
      <c r="AO97">
        <v>87.551310958985241</v>
      </c>
      <c r="AP97">
        <v>91.649956325250628</v>
      </c>
      <c r="AQ97">
        <v>85.160477931244429</v>
      </c>
      <c r="AR97">
        <v>82.902016375495535</v>
      </c>
      <c r="AS97">
        <v>100.64844509119801</v>
      </c>
      <c r="AT97">
        <v>87.608562109184504</v>
      </c>
      <c r="AU97">
        <v>79.958271134176343</v>
      </c>
      <c r="AV97">
        <v>81.387775213666913</v>
      </c>
    </row>
    <row r="98" spans="7:48">
      <c r="G98" s="22"/>
      <c r="J98" s="4"/>
      <c r="M98" s="4"/>
      <c r="AD98">
        <v>0.10400000000000006</v>
      </c>
      <c r="AE98">
        <v>100.52688790372019</v>
      </c>
      <c r="AF98">
        <v>100.85532660195105</v>
      </c>
      <c r="AG98">
        <v>96.004162688670107</v>
      </c>
      <c r="AH98">
        <v>96.111395293160029</v>
      </c>
      <c r="AI98">
        <v>92.933864543030396</v>
      </c>
      <c r="AJ98">
        <v>89.926523917457331</v>
      </c>
      <c r="AK98">
        <v>94.377880330184638</v>
      </c>
      <c r="AL98">
        <v>91.2595866491571</v>
      </c>
      <c r="AM98">
        <v>101.46471683424238</v>
      </c>
      <c r="AN98">
        <v>78.697935267971459</v>
      </c>
      <c r="AO98">
        <v>87.077457189104933</v>
      </c>
      <c r="AP98">
        <v>91.08944259385504</v>
      </c>
      <c r="AQ98">
        <v>84.570604160249175</v>
      </c>
      <c r="AR98">
        <v>82.254030465999037</v>
      </c>
      <c r="AS98">
        <v>99.866546034307035</v>
      </c>
      <c r="AT98">
        <v>86.880290558351064</v>
      </c>
      <c r="AU98">
        <v>79.249923300489229</v>
      </c>
      <c r="AV98">
        <v>80.648146500979934</v>
      </c>
    </row>
    <row r="99" spans="7:48">
      <c r="G99" s="22"/>
      <c r="J99" s="4"/>
      <c r="M99" s="4"/>
      <c r="AD99">
        <v>0.10500000000000007</v>
      </c>
      <c r="AE99">
        <v>100.50832357708478</v>
      </c>
      <c r="AF99">
        <v>100.78992969163343</v>
      </c>
      <c r="AG99">
        <v>95.856971527245875</v>
      </c>
      <c r="AH99">
        <v>95.925387635128956</v>
      </c>
      <c r="AI99">
        <v>92.715314135791147</v>
      </c>
      <c r="AJ99">
        <v>89.659694880250811</v>
      </c>
      <c r="AK99">
        <v>94.059367069474206</v>
      </c>
      <c r="AL99">
        <v>90.900272662335823</v>
      </c>
      <c r="AM99">
        <v>101.07247744442475</v>
      </c>
      <c r="AN99">
        <v>78.299120733651506</v>
      </c>
      <c r="AO99">
        <v>86.606956645975998</v>
      </c>
      <c r="AP99">
        <v>90.533643816599209</v>
      </c>
      <c r="AQ99">
        <v>83.986509157830625</v>
      </c>
      <c r="AR99">
        <v>81.613694662471246</v>
      </c>
      <c r="AS99">
        <v>99.094317362933509</v>
      </c>
      <c r="AT99">
        <v>86.161857062929059</v>
      </c>
      <c r="AU99">
        <v>78.552312172903328</v>
      </c>
      <c r="AV99">
        <v>79.920681720137182</v>
      </c>
    </row>
    <row r="100" spans="7:48">
      <c r="G100" s="22"/>
      <c r="J100" s="4"/>
      <c r="M100" s="4"/>
      <c r="AD100">
        <v>0.10600000000000007</v>
      </c>
      <c r="AE100">
        <v>100.48977158633109</v>
      </c>
      <c r="AF100">
        <v>100.72460742012709</v>
      </c>
      <c r="AG100">
        <v>95.710085831393542</v>
      </c>
      <c r="AH100">
        <v>95.739850147508321</v>
      </c>
      <c r="AI100">
        <v>92.49741605285476</v>
      </c>
      <c r="AJ100">
        <v>89.393839222927724</v>
      </c>
      <c r="AK100">
        <v>93.742212506110945</v>
      </c>
      <c r="AL100">
        <v>90.542716245329444</v>
      </c>
      <c r="AM100">
        <v>100.68220989684717</v>
      </c>
      <c r="AN100">
        <v>77.902784737096027</v>
      </c>
      <c r="AO100">
        <v>86.139782845404909</v>
      </c>
      <c r="AP100">
        <v>89.982515291418977</v>
      </c>
      <c r="AQ100">
        <v>83.408128791762081</v>
      </c>
      <c r="AR100">
        <v>80.980904455023818</v>
      </c>
      <c r="AS100">
        <v>98.33161707495664</v>
      </c>
      <c r="AT100">
        <v>85.453102702957977</v>
      </c>
      <c r="AU100">
        <v>77.865238044585055</v>
      </c>
      <c r="AV100">
        <v>79.205125947676677</v>
      </c>
    </row>
    <row r="101" spans="7:48">
      <c r="G101" s="22"/>
      <c r="J101" s="4"/>
      <c r="M101" s="4"/>
      <c r="AD101">
        <v>0.10700000000000007</v>
      </c>
      <c r="AE101">
        <v>100.47123191734866</v>
      </c>
      <c r="AF101">
        <v>100.65935966632291</v>
      </c>
      <c r="AG101">
        <v>95.563504817307376</v>
      </c>
      <c r="AH101">
        <v>95.554781405958465</v>
      </c>
      <c r="AI101">
        <v>92.280168013686776</v>
      </c>
      <c r="AJ101">
        <v>89.128952874198831</v>
      </c>
      <c r="AK101">
        <v>93.426410057438233</v>
      </c>
      <c r="AL101">
        <v>90.186907712751577</v>
      </c>
      <c r="AM101">
        <v>100.29390297118073</v>
      </c>
      <c r="AN101">
        <v>77.508910205910496</v>
      </c>
      <c r="AO101">
        <v>85.67590952894264</v>
      </c>
      <c r="AP101">
        <v>89.436012773196296</v>
      </c>
      <c r="AQ101">
        <v>82.835399695953498</v>
      </c>
      <c r="AR101">
        <v>80.355556879071401</v>
      </c>
      <c r="AS101">
        <v>97.578305452767452</v>
      </c>
      <c r="AT101">
        <v>84.753871375269995</v>
      </c>
      <c r="AU101">
        <v>77.188505330878044</v>
      </c>
      <c r="AV101">
        <v>78.501230313330822</v>
      </c>
    </row>
    <row r="102" spans="7:48">
      <c r="G102" s="22"/>
      <c r="J102" s="4"/>
      <c r="M102" s="4"/>
      <c r="AD102">
        <v>0.10800000000000007</v>
      </c>
      <c r="AE102">
        <v>100.45270455604987</v>
      </c>
      <c r="AF102">
        <v>100.59418630936652</v>
      </c>
      <c r="AG102">
        <v>95.417227703571598</v>
      </c>
      <c r="AH102">
        <v>95.370179991149286</v>
      </c>
      <c r="AI102">
        <v>92.063567746846402</v>
      </c>
      <c r="AJ102">
        <v>88.865031781846056</v>
      </c>
      <c r="AK102">
        <v>93.111953176116344</v>
      </c>
      <c r="AL102">
        <v>89.832837437800151</v>
      </c>
      <c r="AM102">
        <v>99.907545517201996</v>
      </c>
      <c r="AN102">
        <v>77.117480194845058</v>
      </c>
      <c r="AO102">
        <v>85.215310661835503</v>
      </c>
      <c r="AP102">
        <v>88.894092468807614</v>
      </c>
      <c r="AQ102">
        <v>82.268259260785555</v>
      </c>
      <c r="AR102">
        <v>79.737550491215302</v>
      </c>
      <c r="AS102">
        <v>96.834245024258664</v>
      </c>
      <c r="AT102">
        <v>84.064009740530778</v>
      </c>
      <c r="AU102">
        <v>76.521922478658254</v>
      </c>
      <c r="AV102">
        <v>77.808751845255088</v>
      </c>
    </row>
    <row r="103" spans="7:48">
      <c r="G103" s="22"/>
      <c r="J103" s="4"/>
      <c r="M103" s="4"/>
      <c r="AD103">
        <v>0.10900000000000007</v>
      </c>
      <c r="AE103">
        <v>100.43418948837</v>
      </c>
      <c r="AF103">
        <v>100.52908722865729</v>
      </c>
      <c r="AG103">
        <v>95.271253711151829</v>
      </c>
      <c r="AH103">
        <v>95.186044488740237</v>
      </c>
      <c r="AI103">
        <v>91.847612989945929</v>
      </c>
      <c r="AJ103">
        <v>88.602071912623998</v>
      </c>
      <c r="AK103">
        <v>92.798835349915407</v>
      </c>
      <c r="AL103">
        <v>89.480495851873343</v>
      </c>
      <c r="AM103">
        <v>99.523126454318856</v>
      </c>
      <c r="AN103">
        <v>76.728477884781654</v>
      </c>
      <c r="AO103">
        <v>84.757960430995752</v>
      </c>
      <c r="AP103">
        <v>88.356711032228418</v>
      </c>
      <c r="AQ103">
        <v>81.706645623571305</v>
      </c>
      <c r="AR103">
        <v>79.126785345519892</v>
      </c>
      <c r="AS103">
        <v>96.099300524511577</v>
      </c>
      <c r="AT103">
        <v>83.383367171320373</v>
      </c>
      <c r="AU103">
        <v>75.865301877773049</v>
      </c>
      <c r="AV103">
        <v>77.127453319414457</v>
      </c>
    </row>
    <row r="104" spans="7:48">
      <c r="G104" s="22"/>
      <c r="J104" s="4"/>
      <c r="M104" s="4"/>
      <c r="AD104">
        <v>0.11000000000000007</v>
      </c>
      <c r="AE104">
        <v>100.4156867002671</v>
      </c>
      <c r="AF104">
        <v>100.46406230384801</v>
      </c>
      <c r="AG104">
        <v>95.125582063386801</v>
      </c>
      <c r="AH104">
        <v>95.00237348936038</v>
      </c>
      <c r="AI104">
        <v>91.632301489610327</v>
      </c>
      <c r="AJ104">
        <v>88.340069252161641</v>
      </c>
      <c r="AK104">
        <v>92.487050101509567</v>
      </c>
      <c r="AL104">
        <v>89.129873444188036</v>
      </c>
      <c r="AM104">
        <v>99.140634771099357</v>
      </c>
      <c r="AN104">
        <v>76.341886581729952</v>
      </c>
      <c r="AO104">
        <v>84.303833242991772</v>
      </c>
      <c r="AP104">
        <v>87.82382555969366</v>
      </c>
      <c r="AQ104">
        <v>81.150497659143497</v>
      </c>
      <c r="AR104">
        <v>78.523162970174781</v>
      </c>
      <c r="AS104">
        <v>95.37333885816615</v>
      </c>
      <c r="AT104">
        <v>82.711795701232333</v>
      </c>
      <c r="AU104">
        <v>75.218459774513477</v>
      </c>
      <c r="AV104">
        <v>76.457103113011712</v>
      </c>
    </row>
    <row r="105" spans="7:48">
      <c r="G105" s="22"/>
      <c r="J105" s="4"/>
      <c r="M105" s="4"/>
      <c r="AD105">
        <v>0.11100000000000007</v>
      </c>
      <c r="AE105">
        <v>100.39719617772198</v>
      </c>
      <c r="AF105">
        <v>100.39911141484397</v>
      </c>
      <c r="AG105">
        <v>94.980211985979821</v>
      </c>
      <c r="AH105">
        <v>94.81916558858849</v>
      </c>
      <c r="AI105">
        <v>91.417631001436931</v>
      </c>
      <c r="AJ105">
        <v>88.079019804864913</v>
      </c>
      <c r="AK105">
        <v>92.176590988272551</v>
      </c>
      <c r="AL105">
        <v>88.780960761401303</v>
      </c>
      <c r="AM105">
        <v>98.760059524804205</v>
      </c>
      <c r="AN105">
        <v>75.957689715831506</v>
      </c>
      <c r="AO105">
        <v>83.852903722057192</v>
      </c>
      <c r="AP105">
        <v>87.295393584913313</v>
      </c>
      <c r="AQ105">
        <v>80.599754970566551</v>
      </c>
      <c r="AR105">
        <v>77.926586344537085</v>
      </c>
      <c r="AS105">
        <v>94.656229062462558</v>
      </c>
      <c r="AT105">
        <v>82.04914997497076</v>
      </c>
      <c r="AU105">
        <v>74.581216187072755</v>
      </c>
      <c r="AV105">
        <v>75.797475061844992</v>
      </c>
    </row>
    <row r="106" spans="7:48">
      <c r="G106" s="22"/>
      <c r="J106" s="4"/>
      <c r="M106" s="4"/>
      <c r="AD106">
        <v>0.11200000000000007</v>
      </c>
      <c r="AE106">
        <v>100.3787179067382</v>
      </c>
      <c r="AF106">
        <v>100.33423444180249</v>
      </c>
      <c r="AG106">
        <v>94.835142706990666</v>
      </c>
      <c r="AH106">
        <v>94.636419386933284</v>
      </c>
      <c r="AI106">
        <v>91.203599289955207</v>
      </c>
      <c r="AJ106">
        <v>87.818919593819473</v>
      </c>
      <c r="AK106">
        <v>91.867451602074297</v>
      </c>
      <c r="AL106">
        <v>88.43374840723385</v>
      </c>
      <c r="AM106">
        <v>98.381389840922495</v>
      </c>
      <c r="AN106">
        <v>75.575870840372346</v>
      </c>
      <c r="AO106">
        <v>83.405146708119332</v>
      </c>
      <c r="AP106">
        <v>86.771373074341838</v>
      </c>
      <c r="AQ106">
        <v>80.054357879970098</v>
      </c>
      <c r="AR106">
        <v>77.336959876545848</v>
      </c>
      <c r="AS106">
        <v>93.947842270940683</v>
      </c>
      <c r="AT106">
        <v>81.395287199425056</v>
      </c>
      <c r="AU106">
        <v>73.953394822941831</v>
      </c>
      <c r="AV106">
        <v>75.148348321485201</v>
      </c>
    </row>
    <row r="107" spans="7:48">
      <c r="G107" s="22"/>
      <c r="J107" s="4"/>
      <c r="M107" s="4"/>
      <c r="AD107">
        <v>0.11300000000000007</v>
      </c>
      <c r="AE107">
        <v>100.36025187334189</v>
      </c>
      <c r="AF107">
        <v>100.26943126513224</v>
      </c>
      <c r="AG107">
        <v>94.690373456827118</v>
      </c>
      <c r="AH107">
        <v>94.454133489813941</v>
      </c>
      <c r="AI107">
        <v>90.990204128587436</v>
      </c>
      <c r="AJ107">
        <v>87.559764660694796</v>
      </c>
      <c r="AK107">
        <v>91.559625569079572</v>
      </c>
      <c r="AL107">
        <v>88.088227042097571</v>
      </c>
      <c r="AM107">
        <v>98.004614912711588</v>
      </c>
      <c r="AN107">
        <v>75.196413630804699</v>
      </c>
      <c r="AO107">
        <v>82.960537254847083</v>
      </c>
      <c r="AP107">
        <v>86.251722422503079</v>
      </c>
      <c r="AQ107">
        <v>79.514247419505026</v>
      </c>
      <c r="AR107">
        <v>76.754189380505096</v>
      </c>
      <c r="AS107">
        <v>93.248051677787998</v>
      </c>
      <c r="AT107">
        <v>80.750067095703216</v>
      </c>
      <c r="AU107">
        <v>73.334822998199428</v>
      </c>
      <c r="AV107">
        <v>74.509507232168886</v>
      </c>
    </row>
    <row r="108" spans="7:48">
      <c r="G108" s="22"/>
      <c r="J108" s="4"/>
      <c r="M108" s="4"/>
      <c r="AD108">
        <v>0.11400000000000007</v>
      </c>
      <c r="AE108">
        <v>100.34179806358188</v>
      </c>
      <c r="AF108">
        <v>100.20470176549249</v>
      </c>
      <c r="AG108">
        <v>94.545903468236745</v>
      </c>
      <c r="AH108">
        <v>94.272306507540165</v>
      </c>
      <c r="AI108">
        <v>90.777443299608265</v>
      </c>
      <c r="AJ108">
        <v>87.301551065647487</v>
      </c>
      <c r="AK108">
        <v>91.253106549546573</v>
      </c>
      <c r="AL108">
        <v>87.744387382723517</v>
      </c>
      <c r="AM108">
        <v>97.629724000738577</v>
      </c>
      <c r="AN108">
        <v>74.819301883775324</v>
      </c>
      <c r="AO108">
        <v>82.51905062771587</v>
      </c>
      <c r="AP108">
        <v>85.736400447365384</v>
      </c>
      <c r="AQ108">
        <v>78.979365322415916</v>
      </c>
      <c r="AR108">
        <v>76.178182055224624</v>
      </c>
      <c r="AS108">
        <v>92.556732502818491</v>
      </c>
      <c r="AT108">
        <v>80.113351852101133</v>
      </c>
      <c r="AU108">
        <v>72.725331558645991</v>
      </c>
      <c r="AV108">
        <v>73.880741187299122</v>
      </c>
    </row>
    <row r="109" spans="7:48">
      <c r="G109" s="22"/>
      <c r="J109" s="4"/>
      <c r="M109" s="4"/>
      <c r="AD109">
        <v>0.11500000000000007</v>
      </c>
      <c r="AE109">
        <v>100.32335646352954</v>
      </c>
      <c r="AF109">
        <v>100.14004582379256</v>
      </c>
      <c r="AG109">
        <v>94.401731976298606</v>
      </c>
      <c r="AH109">
        <v>94.090937055292869</v>
      </c>
      <c r="AI109">
        <v>90.565314594105786</v>
      </c>
      <c r="AJ109">
        <v>87.044274887226436</v>
      </c>
      <c r="AK109">
        <v>90.947888237628192</v>
      </c>
      <c r="AL109">
        <v>87.402220201794449</v>
      </c>
      <c r="AM109">
        <v>97.256706432427023</v>
      </c>
      <c r="AN109">
        <v>74.444519516163609</v>
      </c>
      <c r="AO109">
        <v>82.08066230209279</v>
      </c>
      <c r="AP109">
        <v>85.22536638577202</v>
      </c>
      <c r="AQ109">
        <v>78.449654014233559</v>
      </c>
      <c r="AR109">
        <v>75.608846462518343</v>
      </c>
      <c r="AS109">
        <v>91.873761957077505</v>
      </c>
      <c r="AT109">
        <v>79.485006077993802</v>
      </c>
      <c r="AU109">
        <v>72.124754802744746</v>
      </c>
      <c r="AV109">
        <v>73.261844505459308</v>
      </c>
    </row>
    <row r="110" spans="7:48">
      <c r="G110" s="22"/>
      <c r="J110" s="4"/>
      <c r="M110" s="4"/>
      <c r="AD110">
        <v>0.11600000000000008</v>
      </c>
      <c r="AE110">
        <v>100.30492705927868</v>
      </c>
      <c r="AF110">
        <v>100.07546332119115</v>
      </c>
      <c r="AG110">
        <v>94.257858218415208</v>
      </c>
      <c r="AH110">
        <v>93.910023753104809</v>
      </c>
      <c r="AI110">
        <v>90.35381581194207</v>
      </c>
      <c r="AJ110">
        <v>86.787932222277817</v>
      </c>
      <c r="AK110">
        <v>90.64396436117363</v>
      </c>
      <c r="AL110">
        <v>87.061716327579106</v>
      </c>
      <c r="AM110">
        <v>96.885551601605755</v>
      </c>
      <c r="AN110">
        <v>74.072050564127153</v>
      </c>
      <c r="AO110">
        <v>81.645347961339326</v>
      </c>
      <c r="AP110">
        <v>84.718579888922108</v>
      </c>
      <c r="AQ110">
        <v>77.925056604081846</v>
      </c>
      <c r="AR110">
        <v>75.04609250604932</v>
      </c>
      <c r="AS110">
        <v>91.199019209056644</v>
      </c>
      <c r="AT110">
        <v>78.864896758625989</v>
      </c>
      <c r="AU110">
        <v>71.532930406321512</v>
      </c>
      <c r="AV110">
        <v>72.652616305839928</v>
      </c>
    </row>
    <row r="111" spans="7:48">
      <c r="G111" s="22"/>
      <c r="J111" s="4"/>
      <c r="M111" s="4"/>
      <c r="AD111">
        <v>0.11700000000000008</v>
      </c>
      <c r="AE111">
        <v>100.28650983694568</v>
      </c>
      <c r="AF111">
        <v>100.0109541390957</v>
      </c>
      <c r="AG111">
        <v>94.114281434304161</v>
      </c>
      <c r="AH111">
        <v>93.729565225841128</v>
      </c>
      <c r="AI111">
        <v>90.142944761714077</v>
      </c>
      <c r="AJ111">
        <v>86.532519185850788</v>
      </c>
      <c r="AK111">
        <v>90.341328681531678</v>
      </c>
      <c r="AL111">
        <v>86.72286664356912</v>
      </c>
      <c r="AM111">
        <v>96.516248968061461</v>
      </c>
      <c r="AN111">
        <v>73.70187918215538</v>
      </c>
      <c r="AO111">
        <v>81.213083494932221</v>
      </c>
      <c r="AP111">
        <v>84.216001017903068</v>
      </c>
      <c r="AQ111">
        <v>77.405516876099597</v>
      </c>
      <c r="AR111">
        <v>74.489831410518576</v>
      </c>
      <c r="AS111">
        <v>90.532385351508523</v>
      </c>
      <c r="AT111">
        <v>78.252893210785402</v>
      </c>
      <c r="AU111">
        <v>70.949699348984709</v>
      </c>
      <c r="AV111">
        <v>72.05286038698307</v>
      </c>
    </row>
    <row r="112" spans="7:48">
      <c r="G112" s="22"/>
      <c r="J112" s="4"/>
      <c r="M112" s="4"/>
      <c r="AD112">
        <v>0.11800000000000008</v>
      </c>
      <c r="AE112">
        <v>100.26810478266934</v>
      </c>
      <c r="AF112">
        <v>99.946518159161784</v>
      </c>
      <c r="AG112">
        <v>93.971000865990121</v>
      </c>
      <c r="AH112">
        <v>93.549560103180212</v>
      </c>
      <c r="AI112">
        <v>89.932699260714827</v>
      </c>
      <c r="AJ112">
        <v>86.27803191110381</v>
      </c>
      <c r="AK112">
        <v>90.039974993355145</v>
      </c>
      <c r="AL112">
        <v>86.385662088118579</v>
      </c>
      <c r="AM112">
        <v>96.148788057094265</v>
      </c>
      <c r="AN112">
        <v>73.333989642131257</v>
      </c>
      <c r="AO112">
        <v>80.783844996602483</v>
      </c>
      <c r="AP112">
        <v>83.717590239273676</v>
      </c>
      <c r="AQ112">
        <v>76.890979280974619</v>
      </c>
      <c r="AR112">
        <v>73.939975701190221</v>
      </c>
      <c r="AS112">
        <v>89.873743368850626</v>
      </c>
      <c r="AT112">
        <v>77.648867039340928</v>
      </c>
      <c r="AU112">
        <v>70.374905842223313</v>
      </c>
      <c r="AV112">
        <v>71.462385108755299</v>
      </c>
    </row>
    <row r="113" spans="7:48">
      <c r="G113" s="22"/>
      <c r="J113" s="4"/>
      <c r="M113" s="4"/>
      <c r="AD113">
        <v>0.11900000000000008</v>
      </c>
      <c r="AE113">
        <v>100.24971188261074</v>
      </c>
      <c r="AF113">
        <v>99.882155263292447</v>
      </c>
      <c r="AG113">
        <v>93.828015757796706</v>
      </c>
      <c r="AH113">
        <v>93.370007019594425</v>
      </c>
      <c r="AI113">
        <v>89.723077134894623</v>
      </c>
      <c r="AJ113">
        <v>86.024466549211212</v>
      </c>
      <c r="AK113">
        <v>89.739897124406411</v>
      </c>
      <c r="AL113">
        <v>86.050093654085984</v>
      </c>
      <c r="AM113">
        <v>95.78315845907666</v>
      </c>
      <c r="AN113">
        <v>72.968366332400848</v>
      </c>
      <c r="AO113">
        <v>80.357608762491836</v>
      </c>
      <c r="AP113">
        <v>83.223308420697293</v>
      </c>
      <c r="AQ113">
        <v>76.381388927589342</v>
      </c>
      <c r="AR113">
        <v>73.396439183748342</v>
      </c>
      <c r="AS113">
        <v>89.222978105147646</v>
      </c>
      <c r="AT113">
        <v>77.052692094627332</v>
      </c>
      <c r="AU113">
        <v>69.808397259144243</v>
      </c>
      <c r="AV113">
        <v>70.881003277456941</v>
      </c>
    </row>
    <row r="114" spans="7:48">
      <c r="G114" s="22"/>
      <c r="J114" s="4"/>
      <c r="M114" s="4"/>
      <c r="AD114">
        <v>0.12000000000000008</v>
      </c>
      <c r="AE114">
        <v>100.23133112295336</v>
      </c>
      <c r="AF114">
        <v>99.817865333637442</v>
      </c>
      <c r="AG114">
        <v>93.685325356338438</v>
      </c>
      <c r="AH114">
        <v>93.190904614331174</v>
      </c>
      <c r="AI114">
        <v>89.514076218822623</v>
      </c>
      <c r="AJ114">
        <v>85.771819269270694</v>
      </c>
      <c r="AK114">
        <v>89.441088935364391</v>
      </c>
      <c r="AL114">
        <v>85.716152388478946</v>
      </c>
      <c r="AM114">
        <v>95.419349829015587</v>
      </c>
      <c r="AN114">
        <v>72.604993756850732</v>
      </c>
      <c r="AO114">
        <v>79.934351289327196</v>
      </c>
      <c r="AP114">
        <v>82.733116826624439</v>
      </c>
      <c r="AQ114">
        <v>75.876691574775947</v>
      </c>
      <c r="AR114">
        <v>72.859136924479472</v>
      </c>
      <c r="AS114">
        <v>88.579976232660613</v>
      </c>
      <c r="AT114">
        <v>76.464244430660827</v>
      </c>
      <c r="AU114">
        <v>69.250024065809583</v>
      </c>
      <c r="AV114">
        <v>70.308532033983511</v>
      </c>
    </row>
    <row r="115" spans="7:48">
      <c r="G115" s="22"/>
      <c r="J115" s="4"/>
      <c r="M115" s="4"/>
      <c r="AD115">
        <v>0.12100000000000008</v>
      </c>
      <c r="AE115">
        <v>100.21296248990299</v>
      </c>
      <c r="AF115">
        <v>99.753648252592882</v>
      </c>
      <c r="AG115">
        <v>93.542928910512543</v>
      </c>
      <c r="AH115">
        <v>93.012251531393758</v>
      </c>
      <c r="AI115">
        <v>89.305694355648427</v>
      </c>
      <c r="AJ115">
        <v>85.520086258210938</v>
      </c>
      <c r="AK115">
        <v>89.14354431963261</v>
      </c>
      <c r="AL115">
        <v>85.383829392101063</v>
      </c>
      <c r="AM115">
        <v>95.057351886117672</v>
      </c>
      <c r="AN115">
        <v>72.243856533993167</v>
      </c>
      <c r="AO115">
        <v>79.51404927261224</v>
      </c>
      <c r="AP115">
        <v>82.246977114024389</v>
      </c>
      <c r="AQ115">
        <v>75.376833623179508</v>
      </c>
      <c r="AR115">
        <v>72.327985230775326</v>
      </c>
      <c r="AS115">
        <v>87.94462622095341</v>
      </c>
      <c r="AT115">
        <v>75.883402264167216</v>
      </c>
      <c r="AU115">
        <v>68.699639754136186</v>
      </c>
      <c r="AV115">
        <v>69.744792744953344</v>
      </c>
    </row>
    <row r="116" spans="7:48">
      <c r="G116" s="22"/>
      <c r="J116" s="4"/>
      <c r="M116" s="4"/>
      <c r="AD116">
        <v>0.12200000000000008</v>
      </c>
      <c r="AE116">
        <v>100.19460596968759</v>
      </c>
      <c r="AF116">
        <v>99.68950390280034</v>
      </c>
      <c r="AG116">
        <v>93.400825671491233</v>
      </c>
      <c r="AH116">
        <v>92.834046419522608</v>
      </c>
      <c r="AI116">
        <v>89.097929397063979</v>
      </c>
      <c r="AJ116">
        <v>85.269263720700124</v>
      </c>
      <c r="AK116">
        <v>88.847257203148516</v>
      </c>
      <c r="AL116">
        <v>85.053115819201651</v>
      </c>
      <c r="AM116">
        <v>94.697154413357623</v>
      </c>
      <c r="AN116">
        <v>71.884939396059053</v>
      </c>
      <c r="AO116">
        <v>79.096679604836311</v>
      </c>
      <c r="AP116">
        <v>81.764851328164795</v>
      </c>
      <c r="AQ116">
        <v>74.881762107228056</v>
      </c>
      <c r="AR116">
        <v>71.802901631950718</v>
      </c>
      <c r="AS116">
        <v>87.316818306546125</v>
      </c>
      <c r="AT116">
        <v>75.310045934407199</v>
      </c>
      <c r="AU116">
        <v>68.157100776321272</v>
      </c>
      <c r="AV116">
        <v>69.189610896720396</v>
      </c>
    </row>
    <row r="117" spans="7:48">
      <c r="G117" s="22"/>
      <c r="J117" s="4"/>
      <c r="M117" s="4"/>
      <c r="AD117">
        <v>0.12300000000000008</v>
      </c>
      <c r="AE117">
        <v>100.17626154855728</v>
      </c>
      <c r="AF117">
        <v>99.625432167146315</v>
      </c>
      <c r="AG117">
        <v>93.259014892713367</v>
      </c>
      <c r="AH117">
        <v>92.65628793217634</v>
      </c>
      <c r="AI117">
        <v>88.890779203265566</v>
      </c>
      <c r="AJ117">
        <v>85.019347879054465</v>
      </c>
      <c r="AK117">
        <v>88.552221544193841</v>
      </c>
      <c r="AL117">
        <v>84.724002877127376</v>
      </c>
      <c r="AM117">
        <v>94.33874725704959</v>
      </c>
      <c r="AN117">
        <v>71.528227188098185</v>
      </c>
      <c r="AO117">
        <v>78.682219373700264</v>
      </c>
      <c r="AP117">
        <v>81.286701898439134</v>
      </c>
      <c r="AQ117">
        <v>74.39142468720739</v>
      </c>
      <c r="AR117">
        <v>71.283804860370495</v>
      </c>
      <c r="AS117">
        <v>86.696444463104527</v>
      </c>
      <c r="AT117">
        <v>74.744057863782274</v>
      </c>
      <c r="AU117">
        <v>67.622266480756863</v>
      </c>
      <c r="AV117">
        <v>68.642815992192752</v>
      </c>
    </row>
    <row r="118" spans="7:48">
      <c r="G118" s="22"/>
      <c r="J118" s="4"/>
      <c r="M118" s="4"/>
      <c r="AD118">
        <v>0.12400000000000008</v>
      </c>
      <c r="AE118">
        <v>100.15792921278447</v>
      </c>
      <c r="AF118">
        <v>99.561432928761747</v>
      </c>
      <c r="AG118">
        <v>93.117495829876972</v>
      </c>
      <c r="AH118">
        <v>92.478974727513261</v>
      </c>
      <c r="AI118">
        <v>88.684241642916419</v>
      </c>
      <c r="AJ118">
        <v>84.770334973148138</v>
      </c>
      <c r="AK118">
        <v>88.2584313332069</v>
      </c>
      <c r="AL118">
        <v>84.396481825977446</v>
      </c>
      <c r="AM118">
        <v>93.98212032642229</v>
      </c>
      <c r="AN118">
        <v>71.17370486708802</v>
      </c>
      <c r="AO118">
        <v>78.270645860360005</v>
      </c>
      <c r="AP118">
        <v>80.812491634242178</v>
      </c>
      <c r="AQ118">
        <v>73.905769641441168</v>
      </c>
      <c r="AR118">
        <v>70.770614832882572</v>
      </c>
      <c r="AS118">
        <v>86.083398372158143</v>
      </c>
      <c r="AT118">
        <v>74.185322519206878</v>
      </c>
      <c r="AU118">
        <v>67.094999049400599</v>
      </c>
      <c r="AV118">
        <v>68.104241450380044</v>
      </c>
    </row>
    <row r="119" spans="7:48">
      <c r="G119" s="22"/>
      <c r="J119" s="4"/>
      <c r="M119" s="4"/>
      <c r="AD119">
        <v>0.12500000000000008</v>
      </c>
      <c r="AE119">
        <v>100.13960894866352</v>
      </c>
      <c r="AF119">
        <v>99.497506071021121</v>
      </c>
      <c r="AG119">
        <v>92.976267740930851</v>
      </c>
      <c r="AH119">
        <v>92.302105468372332</v>
      </c>
      <c r="AI119">
        <v>88.478314593108536</v>
      </c>
      <c r="AJ119">
        <v>84.522221260322425</v>
      </c>
      <c r="AK119">
        <v>87.965880592594615</v>
      </c>
      <c r="AL119">
        <v>84.070543978259408</v>
      </c>
      <c r="AM119">
        <v>93.627263593195892</v>
      </c>
      <c r="AN119">
        <v>70.821357501048254</v>
      </c>
      <c r="AO119">
        <v>77.861936537685054</v>
      </c>
      <c r="AP119">
        <v>80.342183720890048</v>
      </c>
      <c r="AQ119">
        <v>73.424745858570475</v>
      </c>
      <c r="AR119">
        <v>70.26325263254752</v>
      </c>
      <c r="AS119">
        <v>85.477575394332362</v>
      </c>
      <c r="AT119">
        <v>73.633726374227734</v>
      </c>
      <c r="AU119">
        <v>66.575163436563727</v>
      </c>
      <c r="AV119">
        <v>67.573724508592363</v>
      </c>
    </row>
    <row r="120" spans="7:48">
      <c r="G120" s="22"/>
      <c r="J120" s="4"/>
      <c r="M120" s="4"/>
      <c r="AD120">
        <v>0.12600000000000008</v>
      </c>
      <c r="AE120">
        <v>100.12130074251093</v>
      </c>
      <c r="AF120">
        <v>99.433651477542043</v>
      </c>
      <c r="AG120">
        <v>92.835329886066972</v>
      </c>
      <c r="AH120">
        <v>92.12567882225494</v>
      </c>
      <c r="AI120">
        <v>88.272995939325682</v>
      </c>
      <c r="AJ120">
        <v>84.275003015296505</v>
      </c>
      <c r="AK120">
        <v>87.674563376547198</v>
      </c>
      <c r="AL120">
        <v>83.746180698549068</v>
      </c>
      <c r="AM120">
        <v>93.274167091163292</v>
      </c>
      <c r="AN120">
        <v>70.471170268164528</v>
      </c>
      <c r="AO120">
        <v>77.456069068535456</v>
      </c>
      <c r="AP120">
        <v>79.875741715588248</v>
      </c>
      <c r="AQ120">
        <v>72.948302829937347</v>
      </c>
      <c r="AR120">
        <v>69.761640490665386</v>
      </c>
      <c r="AS120">
        <v>84.878872541091539</v>
      </c>
      <c r="AT120">
        <v>73.089157871880118</v>
      </c>
      <c r="AU120">
        <v>66.062627309089265</v>
      </c>
      <c r="AV120">
        <v>67.051106127221544</v>
      </c>
    </row>
    <row r="121" spans="7:48">
      <c r="G121" s="22"/>
      <c r="J121" s="4"/>
      <c r="M121" s="4"/>
      <c r="AD121">
        <v>0.12700000000000009</v>
      </c>
      <c r="AE121">
        <v>100.10300458066513</v>
      </c>
      <c r="AF121">
        <v>99.369869032184511</v>
      </c>
      <c r="AG121">
        <v>92.694681527712589</v>
      </c>
      <c r="AH121">
        <v>91.949693461306197</v>
      </c>
      <c r="AI121">
        <v>88.068283575406184</v>
      </c>
      <c r="AJ121">
        <v>84.028676530078286</v>
      </c>
      <c r="AK121">
        <v>87.384473770853219</v>
      </c>
      <c r="AL121">
        <v>83.423383403151945</v>
      </c>
      <c r="AM121">
        <v>92.922820915773627</v>
      </c>
      <c r="AN121">
        <v>70.123128455918533</v>
      </c>
      <c r="AO121">
        <v>77.053021304054084</v>
      </c>
      <c r="AP121">
        <v>79.413129543444484</v>
      </c>
      <c r="AQ121">
        <v>72.476390642066207</v>
      </c>
      <c r="AR121">
        <v>69.265701769090199</v>
      </c>
      <c r="AS121">
        <v>84.287188446978448</v>
      </c>
      <c r="AT121">
        <v>72.551507388262849</v>
      </c>
      <c r="AU121">
        <v>65.55726098788243</v>
      </c>
      <c r="AV121">
        <v>66.53623089703099</v>
      </c>
    </row>
    <row r="122" spans="7:48">
      <c r="G122" s="22"/>
      <c r="J122" s="4"/>
      <c r="M122" s="4"/>
      <c r="AD122">
        <v>0.12800000000000009</v>
      </c>
      <c r="AE122">
        <v>100.08472044948658</v>
      </c>
      <c r="AF122">
        <v>99.306158619050365</v>
      </c>
      <c r="AG122">
        <v>92.554321930522377</v>
      </c>
      <c r="AH122">
        <v>91.774148062296632</v>
      </c>
      <c r="AI122">
        <v>87.864175403505755</v>
      </c>
      <c r="AJ122">
        <v>83.783238113875683</v>
      </c>
      <c r="AK122">
        <v>87.095605892716065</v>
      </c>
      <c r="AL122">
        <v>83.102143559767271</v>
      </c>
      <c r="AM122">
        <v>92.573215223719103</v>
      </c>
      <c r="AN122">
        <v>69.777217460225756</v>
      </c>
      <c r="AO122">
        <v>76.652771281975461</v>
      </c>
      <c r="AP122">
        <v>78.954311493526262</v>
      </c>
      <c r="AQ122">
        <v>72.008959969244088</v>
      </c>
      <c r="AR122">
        <v>68.77536094282992</v>
      </c>
      <c r="AS122">
        <v>83.702423342343863</v>
      </c>
      <c r="AT122">
        <v>72.020667196818948</v>
      </c>
      <c r="AU122">
        <v>65.058937390764726</v>
      </c>
      <c r="AV122">
        <v>66.028946948886471</v>
      </c>
    </row>
    <row r="123" spans="7:48">
      <c r="G123" s="22"/>
      <c r="J123" s="4"/>
      <c r="M123" s="4"/>
      <c r="AD123">
        <v>0.12900000000000009</v>
      </c>
      <c r="AE123">
        <v>100.06644833535761</v>
      </c>
      <c r="AF123">
        <v>99.242520122482688</v>
      </c>
      <c r="AG123">
        <v>92.414250361370705</v>
      </c>
      <c r="AH123">
        <v>91.599041306603894</v>
      </c>
      <c r="AI123">
        <v>87.660669334060756</v>
      </c>
      <c r="AJ123">
        <v>83.538684093008541</v>
      </c>
      <c r="AK123">
        <v>86.807953890571468</v>
      </c>
      <c r="AL123">
        <v>82.78245268715429</v>
      </c>
      <c r="AM123">
        <v>92.225340232524616</v>
      </c>
      <c r="AN123">
        <v>69.433422784580301</v>
      </c>
      <c r="AO123">
        <v>76.255297224950681</v>
      </c>
      <c r="AP123">
        <v>78.499252214963306</v>
      </c>
      <c r="AQ123">
        <v>71.545962066197504</v>
      </c>
      <c r="AR123">
        <v>68.290543582925693</v>
      </c>
      <c r="AS123">
        <v>83.124479026556045</v>
      </c>
      <c r="AT123">
        <v>71.49653143330714</v>
      </c>
      <c r="AU123">
        <v>64.567531976618739</v>
      </c>
      <c r="AV123">
        <v>65.529105865860714</v>
      </c>
    </row>
    <row r="124" spans="7:48">
      <c r="G124" s="22"/>
      <c r="J124" s="4"/>
      <c r="M124" s="4"/>
      <c r="AD124">
        <v>0.13000000000000009</v>
      </c>
      <c r="AE124">
        <v>100.04818822468242</v>
      </c>
      <c r="AF124">
        <v>99.178953427065039</v>
      </c>
      <c r="AG124">
        <v>92.27446608934379</v>
      </c>
      <c r="AH124">
        <v>91.424371880194414</v>
      </c>
      <c r="AI124">
        <v>87.45776328575154</v>
      </c>
      <c r="AJ124">
        <v>83.295010810820997</v>
      </c>
      <c r="AK124">
        <v>86.521511943906262</v>
      </c>
      <c r="AL124">
        <v>82.464302354801006</v>
      </c>
      <c r="AM124">
        <v>91.87918622014044</v>
      </c>
      <c r="AN124">
        <v>69.091730039207022</v>
      </c>
      <c r="AO124">
        <v>75.860577538888066</v>
      </c>
      <c r="AP124">
        <v>78.047916713093628</v>
      </c>
      <c r="AQ124">
        <v>71.087348760865112</v>
      </c>
      <c r="AR124">
        <v>67.811176339606661</v>
      </c>
      <c r="AS124">
        <v>82.55325884168208</v>
      </c>
      <c r="AT124">
        <v>70.978996061451141</v>
      </c>
      <c r="AU124">
        <v>64.082922690794845</v>
      </c>
      <c r="AV124">
        <v>65.036562597646778</v>
      </c>
    </row>
    <row r="125" spans="7:48">
      <c r="G125" s="22"/>
      <c r="J125" s="4"/>
      <c r="M125" s="4"/>
      <c r="AD125">
        <v>0.13100000000000009</v>
      </c>
      <c r="AE125">
        <v>100.02994010388706</v>
      </c>
      <c r="AF125">
        <v>99.11545841762107</v>
      </c>
      <c r="AG125">
        <v>92.134968385732066</v>
      </c>
      <c r="AH125">
        <v>91.250138473605361</v>
      </c>
      <c r="AI125">
        <v>87.255455185465891</v>
      </c>
      <c r="AJ125">
        <v>83.052214627594253</v>
      </c>
      <c r="AK125">
        <v>86.236274263078144</v>
      </c>
      <c r="AL125">
        <v>82.147684182594972</v>
      </c>
      <c r="AM125">
        <v>91.534743524537902</v>
      </c>
      <c r="AN125">
        <v>68.75212494022054</v>
      </c>
      <c r="AO125">
        <v>75.468590811309696</v>
      </c>
      <c r="AP125">
        <v>77.600270345653058</v>
      </c>
      <c r="AQ125">
        <v>70.633072447264539</v>
      </c>
      <c r="AR125">
        <v>67.337186925715287</v>
      </c>
      <c r="AS125">
        <v>81.988667646631711</v>
      </c>
      <c r="AT125">
        <v>70.467958839251949</v>
      </c>
      <c r="AU125">
        <v>63.604989911749136</v>
      </c>
      <c r="AV125">
        <v>64.551175377217206</v>
      </c>
    </row>
    <row r="126" spans="7:48">
      <c r="G126" s="22"/>
      <c r="J126" s="4"/>
      <c r="M126" s="4"/>
      <c r="AD126">
        <v>0.13200000000000009</v>
      </c>
      <c r="AE126">
        <v>100.01170395941932</v>
      </c>
      <c r="AF126">
        <v>99.052034979213659</v>
      </c>
      <c r="AG126">
        <v>91.99575652402244</v>
      </c>
      <c r="AH126">
        <v>91.076339781926379</v>
      </c>
      <c r="AI126">
        <v>87.053742968262867</v>
      </c>
      <c r="AJ126">
        <v>82.810291920460031</v>
      </c>
      <c r="AK126">
        <v>85.952235089136863</v>
      </c>
      <c r="AL126">
        <v>81.832589840496837</v>
      </c>
      <c r="AM126">
        <v>91.192002543307808</v>
      </c>
      <c r="AN126">
        <v>68.414593308791623</v>
      </c>
      <c r="AO126">
        <v>75.079315809723568</v>
      </c>
      <c r="AP126">
        <v>77.156278819007667</v>
      </c>
      <c r="AQ126">
        <v>70.183086078452334</v>
      </c>
      <c r="AR126">
        <v>66.868504100398511</v>
      </c>
      <c r="AS126">
        <v>81.430611791755979</v>
      </c>
      <c r="AT126">
        <v>69.963319285951286</v>
      </c>
      <c r="AU126">
        <v>63.133616398884314</v>
      </c>
      <c r="AV126">
        <v>64.072805639667394</v>
      </c>
    </row>
    <row r="127" spans="7:48">
      <c r="J127" s="4"/>
      <c r="M127" s="4"/>
      <c r="AD127">
        <v>0.13300000000000009</v>
      </c>
      <c r="AE127">
        <v>99.993479777748746</v>
      </c>
      <c r="AF127">
        <v>98.988682997144537</v>
      </c>
      <c r="AG127">
        <v>91.856829779890631</v>
      </c>
      <c r="AH127">
        <v>90.902974504781824</v>
      </c>
      <c r="AI127">
        <v>86.852624577336456</v>
      </c>
      <c r="AJ127">
        <v>82.569239083314329</v>
      </c>
      <c r="AK127">
        <v>85.669388693646127</v>
      </c>
      <c r="AL127">
        <v>81.519011048215646</v>
      </c>
      <c r="AM127">
        <v>90.850953733261733</v>
      </c>
      <c r="AN127">
        <v>68.079121070320269</v>
      </c>
      <c r="AO127">
        <v>74.692731480011076</v>
      </c>
      <c r="AP127">
        <v>76.715908184428656</v>
      </c>
      <c r="AQ127">
        <v>69.737343159575403</v>
      </c>
      <c r="AR127">
        <v>66.405057653061036</v>
      </c>
      <c r="AS127">
        <v>80.878999093891807</v>
      </c>
      <c r="AT127">
        <v>69.464978649632059</v>
      </c>
      <c r="AU127">
        <v>62.668687241565536</v>
      </c>
      <c r="AV127">
        <v>63.601317943183687</v>
      </c>
    </row>
    <row r="128" spans="7:48">
      <c r="J128" s="4"/>
      <c r="M128" s="4"/>
      <c r="AD128">
        <v>0.13400000000000009</v>
      </c>
      <c r="AE128">
        <v>99.975267545366592</v>
      </c>
      <c r="AF128">
        <v>98.925402356953541</v>
      </c>
      <c r="AG128">
        <v>91.71818743119357</v>
      </c>
      <c r="AH128">
        <v>90.730041346312689</v>
      </c>
      <c r="AI128">
        <v>86.652097963979912</v>
      </c>
      <c r="AJ128">
        <v>82.329052526731743</v>
      </c>
      <c r="AK128">
        <v>85.387729378506947</v>
      </c>
      <c r="AL128">
        <v>81.20693957488686</v>
      </c>
      <c r="AM128">
        <v>90.511587610036486</v>
      </c>
      <c r="AN128">
        <v>67.745694253615781</v>
      </c>
      <c r="AO128">
        <v>74.308816944829843</v>
      </c>
      <c r="AP128">
        <v>76.27912483440906</v>
      </c>
      <c r="AQ128">
        <v>69.29579774101326</v>
      </c>
      <c r="AR128">
        <v>65.946778387575449</v>
      </c>
      <c r="AS128">
        <v>80.333738811844626</v>
      </c>
      <c r="AT128">
        <v>68.972839875443398</v>
      </c>
      <c r="AU128">
        <v>62.210089809283197</v>
      </c>
      <c r="AV128">
        <v>63.136579892078167</v>
      </c>
    </row>
    <row r="129" spans="10:48">
      <c r="J129" s="4"/>
      <c r="M129" s="4"/>
      <c r="AD129">
        <v>0.13500000000000009</v>
      </c>
      <c r="AE129">
        <v>99.957067248785648</v>
      </c>
      <c r="AF129">
        <v>98.862192944417941</v>
      </c>
      <c r="AG129">
        <v>91.57982875796165</v>
      </c>
      <c r="AH129">
        <v>90.557539015158653</v>
      </c>
      <c r="AI129">
        <v>86.452161087549655</v>
      </c>
      <c r="AJ129">
        <v>82.089728677880117</v>
      </c>
      <c r="AK129">
        <v>85.107251475781823</v>
      </c>
      <c r="AL129">
        <v>80.896367238752049</v>
      </c>
      <c r="AM129">
        <v>90.173894747700885</v>
      </c>
      <c r="AN129">
        <v>67.414298990083651</v>
      </c>
      <c r="AO129">
        <v>73.927551502031491</v>
      </c>
      <c r="AP129">
        <v>75.845895499021509</v>
      </c>
      <c r="AQ129">
        <v>68.85840441160903</v>
      </c>
      <c r="AR129">
        <v>65.493598106745253</v>
      </c>
      <c r="AS129">
        <v>79.794741622300705</v>
      </c>
      <c r="AT129">
        <v>68.486807574437705</v>
      </c>
      <c r="AU129">
        <v>61.757713702935987</v>
      </c>
      <c r="AV129">
        <v>62.678462061833429</v>
      </c>
    </row>
    <row r="130" spans="10:48">
      <c r="J130" s="4"/>
      <c r="M130" s="4"/>
      <c r="AD130">
        <v>0.13600000000000009</v>
      </c>
      <c r="AE130">
        <v>99.938878874540464</v>
      </c>
      <c r="AF130">
        <v>98.799054645552133</v>
      </c>
      <c r="AG130">
        <v>91.441753042391539</v>
      </c>
      <c r="AH130">
        <v>90.385466224440762</v>
      </c>
      <c r="AI130">
        <v>86.252811915430144</v>
      </c>
      <c r="AJ130">
        <v>81.851263980436272</v>
      </c>
      <c r="AK130">
        <v>84.827949347520715</v>
      </c>
      <c r="AL130">
        <v>80.587285906841984</v>
      </c>
      <c r="AM130">
        <v>89.837865778366279</v>
      </c>
      <c r="AN130">
        <v>67.08492151291982</v>
      </c>
      <c r="AO130">
        <v>73.548914623095229</v>
      </c>
      <c r="AP130">
        <v>75.416187242318074</v>
      </c>
      <c r="AQ130">
        <v>68.42511829198979</v>
      </c>
      <c r="AR130">
        <v>65.045449597017992</v>
      </c>
      <c r="AS130">
        <v>79.261919596162869</v>
      </c>
      <c r="AT130">
        <v>68.006787993008615</v>
      </c>
      <c r="AU130">
        <v>61.311450707209652</v>
      </c>
      <c r="AV130">
        <v>62.226837926104366</v>
      </c>
    </row>
    <row r="131" spans="10:48">
      <c r="J131" s="4"/>
      <c r="M131" s="4"/>
      <c r="AD131">
        <v>0.13700000000000009</v>
      </c>
      <c r="AE131">
        <v>99.92070240918703</v>
      </c>
      <c r="AF131">
        <v>98.735987346606635</v>
      </c>
      <c r="AG131">
        <v>91.303959568838081</v>
      </c>
      <c r="AH131">
        <v>90.213821691743206</v>
      </c>
      <c r="AI131">
        <v>86.054048422997923</v>
      </c>
      <c r="AJ131">
        <v>81.613654894501082</v>
      </c>
      <c r="AK131">
        <v>84.549817385586778</v>
      </c>
      <c r="AL131">
        <v>80.279687494660095</v>
      </c>
      <c r="AM131">
        <v>89.503491391798462</v>
      </c>
      <c r="AN131">
        <v>66.757548156310392</v>
      </c>
      <c r="AO131">
        <v>73.172885951574585</v>
      </c>
      <c r="AP131">
        <v>74.989967458768547</v>
      </c>
      <c r="AQ131">
        <v>67.995895027971486</v>
      </c>
      <c r="AR131">
        <v>64.602266613440662</v>
      </c>
      <c r="AS131">
        <v>78.73518617529858</v>
      </c>
      <c r="AT131">
        <v>67.532688982914792</v>
      </c>
      <c r="AU131">
        <v>60.871194744021956</v>
      </c>
      <c r="AV131">
        <v>61.781583785619887</v>
      </c>
    </row>
    <row r="132" spans="10:48">
      <c r="J132" s="4"/>
      <c r="M132" s="4"/>
      <c r="AD132">
        <v>0.13800000000000009</v>
      </c>
      <c r="AE132">
        <v>99.902537839302823</v>
      </c>
      <c r="AF132">
        <v>98.672990934067812</v>
      </c>
      <c r="AG132">
        <v>91.166447623807244</v>
      </c>
      <c r="AH132">
        <v>90.042604139095971</v>
      </c>
      <c r="AI132">
        <v>85.855868593586663</v>
      </c>
      <c r="AJ132">
        <v>81.376897896516056</v>
      </c>
      <c r="AK132">
        <v>84.272850011484536</v>
      </c>
      <c r="AL132">
        <v>79.973563965869801</v>
      </c>
      <c r="AM132">
        <v>89.170762335033601</v>
      </c>
      <c r="AN132">
        <v>66.432165354639238</v>
      </c>
      <c r="AO132">
        <v>72.799445301560553</v>
      </c>
      <c r="AP132">
        <v>74.56720386974041</v>
      </c>
      <c r="AQ132">
        <v>67.570690784051791</v>
      </c>
      <c r="AR132">
        <v>64.163983864857855</v>
      </c>
      <c r="AS132">
        <v>78.214456149696559</v>
      </c>
      <c r="AT132">
        <v>67.064419971881875</v>
      </c>
      <c r="AU132">
        <v>60.436841827013843</v>
      </c>
      <c r="AV132">
        <v>61.342578698937743</v>
      </c>
    </row>
    <row r="133" spans="10:48">
      <c r="J133" s="4"/>
      <c r="M133" s="4"/>
      <c r="AD133">
        <v>0.1390000000000001</v>
      </c>
      <c r="AE133">
        <v>99.884385151486896</v>
      </c>
      <c r="AF133">
        <v>98.610065294657048</v>
      </c>
      <c r="AG133">
        <v>91.029216495948418</v>
      </c>
      <c r="AH133">
        <v>89.87181229295733</v>
      </c>
      <c r="AI133">
        <v>85.658270418452119</v>
      </c>
      <c r="AJ133">
        <v>81.140989479180021</v>
      </c>
      <c r="AK133">
        <v>83.997041676188488</v>
      </c>
      <c r="AL133">
        <v>79.668907331983263</v>
      </c>
      <c r="AM133">
        <v>88.839669411996425</v>
      </c>
      <c r="AN133">
        <v>66.108759641701738</v>
      </c>
      <c r="AO133">
        <v>72.428572656158352</v>
      </c>
      <c r="AP133">
        <v>74.147864520017706</v>
      </c>
      <c r="AQ133">
        <v>67.149462236986338</v>
      </c>
      <c r="AR133">
        <v>63.730536999345674</v>
      </c>
      <c r="AS133">
        <v>77.699645635022719</v>
      </c>
      <c r="AT133">
        <v>66.601891934768219</v>
      </c>
      <c r="AU133">
        <v>60.008290017059224</v>
      </c>
      <c r="AV133">
        <v>60.909704414998494</v>
      </c>
    </row>
    <row r="134" spans="10:48">
      <c r="J134" s="4"/>
      <c r="M134" s="4"/>
      <c r="AD134">
        <v>0.1400000000000001</v>
      </c>
      <c r="AE134">
        <v>99.866244332359599</v>
      </c>
      <c r="AF134">
        <v>98.547210315330318</v>
      </c>
      <c r="AG134">
        <v>90.892265476046958</v>
      </c>
      <c r="AH134">
        <v>89.701444884196377</v>
      </c>
      <c r="AI134">
        <v>85.461251896737082</v>
      </c>
      <c r="AJ134">
        <v>80.90592615136616</v>
      </c>
      <c r="AK134">
        <v>83.722386859972787</v>
      </c>
      <c r="AL134">
        <v>79.36570965205236</v>
      </c>
      <c r="AM134">
        <v>88.510203483121217</v>
      </c>
      <c r="AN134">
        <v>65.787317649925043</v>
      </c>
      <c r="AO134">
        <v>72.060248165978692</v>
      </c>
      <c r="AP134">
        <v>73.731917774358649</v>
      </c>
      <c r="AQ134">
        <v>66.732166569448566</v>
      </c>
      <c r="AR134">
        <v>63.301862589878226</v>
      </c>
      <c r="AS134">
        <v>77.190672050567969</v>
      </c>
      <c r="AT134">
        <v>66.145017365284033</v>
      </c>
      <c r="AU134">
        <v>59.585439378770552</v>
      </c>
      <c r="AV134">
        <v>60.482845307431688</v>
      </c>
    </row>
    <row r="135" spans="10:48">
      <c r="J135" s="4"/>
      <c r="M135" s="4"/>
      <c r="AD135">
        <v>0.1410000000000001</v>
      </c>
      <c r="AE135">
        <v>99.848115368562745</v>
      </c>
      <c r="AF135">
        <v>98.48442588327751</v>
      </c>
      <c r="AG135">
        <v>90.755593857016891</v>
      </c>
      <c r="AH135">
        <v>89.531500648075578</v>
      </c>
      <c r="AI135">
        <v>85.264811035436722</v>
      </c>
      <c r="AJ135">
        <v>80.671704438039626</v>
      </c>
      <c r="AK135">
        <v>83.448880072242218</v>
      </c>
      <c r="AL135">
        <v>79.063963032361926</v>
      </c>
      <c r="AM135">
        <v>88.182355464975416</v>
      </c>
      <c r="AN135">
        <v>65.467826109594981</v>
      </c>
      <c r="AO135">
        <v>71.694452147643588</v>
      </c>
      <c r="AP135">
        <v>73.319332314092094</v>
      </c>
      <c r="AQ135">
        <v>66.31876146377175</v>
      </c>
      <c r="AR135">
        <v>62.877898120223151</v>
      </c>
      <c r="AS135">
        <v>76.687454097581266</v>
      </c>
      <c r="AT135">
        <v>65.693710248253026</v>
      </c>
      <c r="AU135">
        <v>59.168191937977205</v>
      </c>
      <c r="AV135">
        <v>60.0618883105655</v>
      </c>
    </row>
    <row r="136" spans="10:48">
      <c r="J136" s="4"/>
      <c r="M136" s="4"/>
      <c r="AD136">
        <v>0.1420000000000001</v>
      </c>
      <c r="AE136">
        <v>99.829998246759416</v>
      </c>
      <c r="AF136">
        <v>98.421711885921809</v>
      </c>
      <c r="AG136">
        <v>90.61920093389341</v>
      </c>
      <c r="AH136">
        <v>89.361978324233519</v>
      </c>
      <c r="AI136">
        <v>85.06894584936407</v>
      </c>
      <c r="AJ136">
        <v>80.438320880175624</v>
      </c>
      <c r="AK136">
        <v>83.176515851363916</v>
      </c>
      <c r="AL136">
        <v>78.763659626124948</v>
      </c>
      <c r="AM136">
        <v>87.856116329885992</v>
      </c>
      <c r="AN136">
        <v>65.150271848089261</v>
      </c>
      <c r="AO136">
        <v>71.331165082305802</v>
      </c>
      <c r="AP136">
        <v>72.910077133752125</v>
      </c>
      <c r="AQ136">
        <v>65.909205095772307</v>
      </c>
      <c r="AR136">
        <v>62.458581971062046</v>
      </c>
      <c r="AS136">
        <v>76.189911737980893</v>
      </c>
      <c r="AT136">
        <v>65.247886032405603</v>
      </c>
      <c r="AU136">
        <v>58.756451640153863</v>
      </c>
      <c r="AV136">
        <v>59.646722857095099</v>
      </c>
    </row>
    <row r="137" spans="10:48">
      <c r="J137" s="4"/>
      <c r="M137" s="4"/>
      <c r="AD137">
        <v>0.1430000000000001</v>
      </c>
      <c r="AE137">
        <v>99.811892953634015</v>
      </c>
      <c r="AF137">
        <v>98.359068210919204</v>
      </c>
      <c r="AG137">
        <v>90.483086003825491</v>
      </c>
      <c r="AH137">
        <v>89.19287665666775</v>
      </c>
      <c r="AI137">
        <v>84.873654361115484</v>
      </c>
      <c r="AJ137">
        <v>80.205772034677892</v>
      </c>
      <c r="AK137">
        <v>82.905288764500554</v>
      </c>
      <c r="AL137">
        <v>78.46479163318017</v>
      </c>
      <c r="AM137">
        <v>87.531477105568655</v>
      </c>
      <c r="AN137">
        <v>64.834641789117242</v>
      </c>
      <c r="AO137">
        <v>70.970367614182749</v>
      </c>
      <c r="AP137">
        <v>72.504121537750109</v>
      </c>
      <c r="AQ137">
        <v>65.50345612865307</v>
      </c>
      <c r="AR137">
        <v>62.043853406332445</v>
      </c>
      <c r="AS137">
        <v>75.697966173436939</v>
      </c>
      <c r="AT137">
        <v>64.807461603693127</v>
      </c>
      <c r="AU137">
        <v>58.350124309777136</v>
      </c>
      <c r="AV137">
        <v>59.237240817363464</v>
      </c>
    </row>
    <row r="138" spans="10:48">
      <c r="J138" s="4"/>
      <c r="M138" s="4"/>
      <c r="AD138">
        <v>0.1440000000000001</v>
      </c>
      <c r="AE138">
        <v>99.793799475892186</v>
      </c>
      <c r="AF138">
        <v>98.296494746157762</v>
      </c>
      <c r="AG138">
        <v>90.347248366068669</v>
      </c>
      <c r="AH138">
        <v>89.024194393717494</v>
      </c>
      <c r="AI138">
        <v>84.678934601036588</v>
      </c>
      <c r="AJ138">
        <v>79.974054474297731</v>
      </c>
      <c r="AK138">
        <v>82.635193407444163</v>
      </c>
      <c r="AL138">
        <v>78.167351299691433</v>
      </c>
      <c r="AM138">
        <v>87.208428874759278</v>
      </c>
      <c r="AN138">
        <v>64.520922951965758</v>
      </c>
      <c r="AO138">
        <v>70.612040549103767</v>
      </c>
      <c r="AP138">
        <v>72.101435137084067</v>
      </c>
      <c r="AQ138">
        <v>65.101473706985445</v>
      </c>
      <c r="AR138">
        <v>61.63365255978691</v>
      </c>
      <c r="AS138">
        <v>75.211539824818317</v>
      </c>
      <c r="AT138">
        <v>64.37235525911251</v>
      </c>
      <c r="AU138">
        <v>57.949117610588203</v>
      </c>
      <c r="AV138">
        <v>58.833336440212257</v>
      </c>
    </row>
    <row r="139" spans="10:48">
      <c r="J139" s="4"/>
      <c r="M139" s="4"/>
      <c r="AD139">
        <v>0.1450000000000001</v>
      </c>
      <c r="AE139">
        <v>99.775717800260708</v>
      </c>
      <c r="AF139">
        <v>98.233991379757114</v>
      </c>
      <c r="AG139">
        <v>90.211687321977635</v>
      </c>
      <c r="AH139">
        <v>88.855930288046721</v>
      </c>
      <c r="AI139">
        <v>84.484784607188075</v>
      </c>
      <c r="AJ139">
        <v>79.74316478755334</v>
      </c>
      <c r="AK139">
        <v>82.366224404451216</v>
      </c>
      <c r="AL139">
        <v>77.871330917849335</v>
      </c>
      <c r="AM139">
        <v>86.886962774848527</v>
      </c>
      <c r="AN139">
        <v>64.209102450751615</v>
      </c>
      <c r="AO139">
        <v>70.256164853071539</v>
      </c>
      <c r="AP139">
        <v>71.701987846084833</v>
      </c>
      <c r="AQ139">
        <v>64.703217450769614</v>
      </c>
      <c r="AR139">
        <v>61.227920421766726</v>
      </c>
      <c r="AS139">
        <v>74.730556311997816</v>
      </c>
      <c r="AT139">
        <v>63.942486681031774</v>
      </c>
      <c r="AU139">
        <v>57.553341006741327</v>
      </c>
      <c r="AV139">
        <v>58.434906295359497</v>
      </c>
    </row>
    <row r="140" spans="10:48">
      <c r="J140" s="4"/>
      <c r="M140" s="4"/>
      <c r="AD140">
        <v>0.1460000000000001</v>
      </c>
      <c r="AE140">
        <v>99.757647913487617</v>
      </c>
      <c r="AF140">
        <v>98.171558000067961</v>
      </c>
      <c r="AG140">
        <v>90.076402174998975</v>
      </c>
      <c r="AH140">
        <v>88.688083096627096</v>
      </c>
      <c r="AI140">
        <v>84.291202425311866</v>
      </c>
      <c r="AJ140">
        <v>79.513099578649758</v>
      </c>
      <c r="AK140">
        <v>82.098376408078721</v>
      </c>
      <c r="AL140">
        <v>77.576722825574961</v>
      </c>
      <c r="AM140">
        <v>86.567069997518587</v>
      </c>
      <c r="AN140">
        <v>63.899167493679826</v>
      </c>
      <c r="AO140">
        <v>69.902721650836611</v>
      </c>
      <c r="AP140">
        <v>71.305749879198672</v>
      </c>
      <c r="AQ140">
        <v>64.308647449571481</v>
      </c>
      <c r="AR140">
        <v>60.826598826185744</v>
      </c>
      <c r="AS140">
        <v>74.254940434008461</v>
      </c>
      <c r="AT140">
        <v>63.517776912005672</v>
      </c>
      <c r="AU140">
        <v>57.162705724817243</v>
      </c>
      <c r="AV140">
        <v>58.041849217263177</v>
      </c>
    </row>
    <row r="141" spans="10:48">
      <c r="J141" s="4"/>
      <c r="M141" s="4"/>
      <c r="AD141">
        <v>0.1470000000000001</v>
      </c>
      <c r="AE141">
        <v>99.739589802341996</v>
      </c>
      <c r="AF141">
        <v>98.109194495671218</v>
      </c>
      <c r="AG141">
        <v>89.941392230663865</v>
      </c>
      <c r="AH141">
        <v>88.520651580720937</v>
      </c>
      <c r="AI141">
        <v>84.098186108797293</v>
      </c>
      <c r="AJ141">
        <v>79.283855467399007</v>
      </c>
      <c r="AK141">
        <v>81.831644099021176</v>
      </c>
      <c r="AL141">
        <v>77.283519406225466</v>
      </c>
      <c r="AM141">
        <v>86.248741788382659</v>
      </c>
      <c r="AN141">
        <v>63.591105382308342</v>
      </c>
      <c r="AO141">
        <v>69.551692224485521</v>
      </c>
      <c r="AP141">
        <v>70.912691747805283</v>
      </c>
      <c r="AQ141">
        <v>63.917724256735291</v>
      </c>
      <c r="AR141">
        <v>60.429630437721137</v>
      </c>
      <c r="AS141">
        <v>73.784618149544798</v>
      </c>
      <c r="AT141">
        <v>63.098148330072306</v>
      </c>
      <c r="AU141">
        <v>56.777124716681023</v>
      </c>
      <c r="AV141">
        <v>57.654066250430844</v>
      </c>
    </row>
    <row r="142" spans="10:48">
      <c r="J142" s="4"/>
      <c r="M142" s="4"/>
      <c r="AD142">
        <v>0.1480000000000001</v>
      </c>
      <c r="AE142">
        <v>99.721543453614018</v>
      </c>
      <c r="AF142">
        <v>98.046900755377791</v>
      </c>
      <c r="AG142">
        <v>89.806656796581123</v>
      </c>
      <c r="AH142">
        <v>88.353634505864747</v>
      </c>
      <c r="AI142">
        <v>83.905733718647909</v>
      </c>
      <c r="AJ142">
        <v>79.055429089141313</v>
      </c>
      <c r="AK142">
        <v>81.566022185949151</v>
      </c>
      <c r="AL142">
        <v>76.99171308830222</v>
      </c>
      <c r="AM142">
        <v>85.931969446627562</v>
      </c>
      <c r="AN142">
        <v>63.284903510819262</v>
      </c>
      <c r="AO142">
        <v>69.20305801204276</v>
      </c>
      <c r="AP142">
        <v>70.522784257072658</v>
      </c>
      <c r="AQ142">
        <v>63.530408883671825</v>
      </c>
      <c r="AR142">
        <v>60.036958739208664</v>
      </c>
      <c r="AS142">
        <v>73.319516557804093</v>
      </c>
      <c r="AT142">
        <v>62.683524624521567</v>
      </c>
      <c r="AU142">
        <v>56.396512623166501</v>
      </c>
      <c r="AV142">
        <v>57.271460596136606</v>
      </c>
    </row>
    <row r="143" spans="10:48">
      <c r="J143" s="4"/>
      <c r="M143" s="4"/>
      <c r="AD143">
        <v>0.1490000000000001</v>
      </c>
      <c r="AE143">
        <v>99.70350885411483</v>
      </c>
      <c r="AF143">
        <v>97.98467666822765</v>
      </c>
      <c r="AG143">
        <v>89.672195182429576</v>
      </c>
      <c r="AH143">
        <v>88.187030641851962</v>
      </c>
      <c r="AI143">
        <v>83.713843323447463</v>
      </c>
      <c r="AJ143">
        <v>78.827817094665647</v>
      </c>
      <c r="AK143">
        <v>81.301505405347584</v>
      </c>
      <c r="AL143">
        <v>76.701296345160003</v>
      </c>
      <c r="AM143">
        <v>85.616744324657617</v>
      </c>
      <c r="AN143">
        <v>62.980549365294813</v>
      </c>
      <c r="AO143">
        <v>68.856800606084562</v>
      </c>
      <c r="AP143">
        <v>70.135998502844927</v>
      </c>
      <c r="AQ143">
        <v>63.146662794218784</v>
      </c>
      <c r="AR143">
        <v>59.648528019236402</v>
      </c>
      <c r="AS143">
        <v>72.859563879658182</v>
      </c>
      <c r="AT143">
        <v>62.273830772124121</v>
      </c>
      <c r="AU143">
        <v>56.020785738565181</v>
      </c>
      <c r="AV143">
        <v>56.893937560505869</v>
      </c>
    </row>
    <row r="144" spans="10:48">
      <c r="J144" s="4"/>
      <c r="M144" s="4"/>
      <c r="AD144">
        <v>0.15000000000000011</v>
      </c>
      <c r="AE144">
        <v>99.685485990676639</v>
      </c>
      <c r="AF144">
        <v>97.9225221234895</v>
      </c>
      <c r="AG144">
        <v>89.538006699951239</v>
      </c>
      <c r="AH144">
        <v>88.020838762716551</v>
      </c>
      <c r="AI144">
        <v>83.522512999327134</v>
      </c>
      <c r="AJ144">
        <v>78.601016150131812</v>
      </c>
      <c r="AK144">
        <v>81.038088521356627</v>
      </c>
      <c r="AL144">
        <v>76.412261694719177</v>
      </c>
      <c r="AM144">
        <v>85.303057827742421</v>
      </c>
      <c r="AN144">
        <v>62.678030523000778</v>
      </c>
      <c r="AO144">
        <v>68.512901752367071</v>
      </c>
      <c r="AP144">
        <v>69.752305868566864</v>
      </c>
      <c r="AQ144">
        <v>62.766447899075587</v>
      </c>
      <c r="AR144">
        <v>59.264283359937004</v>
      </c>
      <c r="AS144">
        <v>72.404689439153984</v>
      </c>
      <c r="AT144">
        <v>61.868993013814489</v>
      </c>
      <c r="AU144">
        <v>55.649861975904351</v>
      </c>
      <c r="AV144">
        <v>56.521404503933859</v>
      </c>
    </row>
    <row r="145" spans="10:13">
      <c r="J145" s="4"/>
      <c r="M145" s="4"/>
    </row>
    <row r="146" spans="10:13">
      <c r="J146" s="4"/>
      <c r="M146" s="4"/>
    </row>
    <row r="147" spans="10:13">
      <c r="J147" s="4"/>
      <c r="M147" s="4"/>
    </row>
    <row r="148" spans="10:13">
      <c r="J148" s="4"/>
      <c r="M148" s="4"/>
    </row>
    <row r="149" spans="10:13">
      <c r="J149" s="4"/>
      <c r="M149" s="4"/>
    </row>
    <row r="150" spans="10:13">
      <c r="J150" s="4"/>
      <c r="M150" s="4"/>
    </row>
    <row r="151" spans="10:13">
      <c r="J151" s="4"/>
      <c r="M151" s="4"/>
    </row>
    <row r="152" spans="10:13">
      <c r="J152" s="4"/>
      <c r="M152" s="4"/>
    </row>
    <row r="153" spans="10:13">
      <c r="J153" s="4"/>
      <c r="M153" s="4"/>
    </row>
    <row r="154" spans="10:13">
      <c r="J154" s="4"/>
      <c r="M154" s="4"/>
    </row>
    <row r="155" spans="10:13">
      <c r="J155" s="4"/>
      <c r="M155" s="4"/>
    </row>
    <row r="156" spans="10:13">
      <c r="J156" s="4"/>
      <c r="M156" s="4"/>
    </row>
    <row r="157" spans="10:13">
      <c r="J157" s="4"/>
      <c r="M157" s="4"/>
    </row>
    <row r="158" spans="10:13">
      <c r="J158" s="4"/>
      <c r="M158" s="4"/>
    </row>
    <row r="159" spans="10:13">
      <c r="J159" s="4"/>
      <c r="M159" s="4"/>
    </row>
    <row r="160" spans="10:13">
      <c r="J160" s="4"/>
      <c r="M160" s="4"/>
    </row>
    <row r="161" spans="10:13">
      <c r="J161" s="4"/>
      <c r="M161" s="4"/>
    </row>
    <row r="162" spans="10:13">
      <c r="J162" s="4"/>
      <c r="M162" s="4"/>
    </row>
    <row r="163" spans="10:13">
      <c r="J163" s="4"/>
      <c r="M163" s="4"/>
    </row>
    <row r="164" spans="10:13">
      <c r="J164" s="4"/>
      <c r="M164" s="4"/>
    </row>
    <row r="165" spans="10:13">
      <c r="J165" s="4"/>
      <c r="M165" s="4"/>
    </row>
    <row r="166" spans="10:13">
      <c r="J166" s="4"/>
      <c r="M166" s="4"/>
    </row>
    <row r="167" spans="10:13">
      <c r="J167" s="4"/>
      <c r="M167" s="4"/>
    </row>
    <row r="168" spans="10:13">
      <c r="J168" s="4"/>
      <c r="M168" s="4"/>
    </row>
    <row r="169" spans="10:13">
      <c r="J169" s="4"/>
      <c r="M169" s="4"/>
    </row>
    <row r="170" spans="10:13">
      <c r="J170" s="4"/>
      <c r="M170" s="4"/>
    </row>
    <row r="171" spans="10:13">
      <c r="J171" s="4"/>
      <c r="M171" s="4"/>
    </row>
    <row r="172" spans="10:13">
      <c r="J172" s="4"/>
      <c r="M172" s="4"/>
    </row>
    <row r="173" spans="10:13">
      <c r="J173" s="4"/>
      <c r="M173" s="4"/>
    </row>
    <row r="174" spans="10:13">
      <c r="J174" s="4"/>
      <c r="M174" s="4"/>
    </row>
    <row r="175" spans="10:13">
      <c r="J175" s="4"/>
      <c r="M175" s="4"/>
    </row>
    <row r="176" spans="10:13">
      <c r="J176" s="4"/>
      <c r="M176" s="4"/>
    </row>
    <row r="177" spans="10:13">
      <c r="J177" s="4"/>
      <c r="M177" s="4"/>
    </row>
    <row r="178" spans="10:13">
      <c r="J178" s="4"/>
      <c r="M178" s="4"/>
    </row>
    <row r="179" spans="10:13">
      <c r="J179" s="4"/>
      <c r="M179" s="4"/>
    </row>
    <row r="180" spans="10:13">
      <c r="J180" s="4"/>
      <c r="M180" s="4"/>
    </row>
    <row r="181" spans="10:13">
      <c r="J181" s="4"/>
      <c r="M181" s="4"/>
    </row>
    <row r="182" spans="10:13">
      <c r="J182" s="4"/>
      <c r="M182" s="4"/>
    </row>
    <row r="183" spans="10:13">
      <c r="J183" s="4"/>
      <c r="M183" s="4"/>
    </row>
    <row r="184" spans="10:13">
      <c r="J184" s="4"/>
      <c r="M184" s="4"/>
    </row>
    <row r="185" spans="10:13">
      <c r="J185" s="4"/>
      <c r="M185" s="4"/>
    </row>
    <row r="186" spans="10:13">
      <c r="J186" s="4"/>
      <c r="M186" s="4"/>
    </row>
    <row r="187" spans="10:13">
      <c r="J187" s="4"/>
      <c r="M187" s="4"/>
    </row>
    <row r="188" spans="10:13">
      <c r="J188" s="4"/>
      <c r="M188" s="4"/>
    </row>
    <row r="189" spans="10:13">
      <c r="J189" s="4"/>
      <c r="M189" s="4"/>
    </row>
    <row r="190" spans="10:13">
      <c r="J190" s="4"/>
      <c r="M190" s="4"/>
    </row>
    <row r="191" spans="10:13">
      <c r="J191" s="4"/>
      <c r="M191" s="4"/>
    </row>
    <row r="192" spans="10:13">
      <c r="J192" s="4"/>
      <c r="M192" s="4"/>
    </row>
    <row r="193" spans="10:13">
      <c r="J193" s="4"/>
      <c r="M193" s="4"/>
    </row>
    <row r="194" spans="10:13">
      <c r="J194" s="4"/>
      <c r="M194" s="4"/>
    </row>
    <row r="195" spans="10:13">
      <c r="J195" s="4"/>
      <c r="M195" s="4"/>
    </row>
    <row r="196" spans="10:13">
      <c r="J196" s="4"/>
      <c r="M196" s="4"/>
    </row>
    <row r="197" spans="10:13">
      <c r="J197" s="4"/>
      <c r="M197" s="4"/>
    </row>
    <row r="198" spans="10:13">
      <c r="J198" s="4"/>
      <c r="M198" s="4"/>
    </row>
    <row r="199" spans="10:13">
      <c r="J199" s="4"/>
      <c r="M199" s="4"/>
    </row>
    <row r="200" spans="10:13">
      <c r="J200" s="4"/>
      <c r="M200" s="4"/>
    </row>
    <row r="201" spans="10:13">
      <c r="J201" s="4"/>
      <c r="M201" s="4"/>
    </row>
    <row r="202" spans="10:13">
      <c r="J202" s="4"/>
      <c r="M202" s="4"/>
    </row>
    <row r="203" spans="10:13">
      <c r="J203" s="4"/>
      <c r="M203" s="4"/>
    </row>
    <row r="204" spans="10:13">
      <c r="J204" s="4"/>
      <c r="M204" s="4"/>
    </row>
    <row r="205" spans="10:13">
      <c r="J205" s="4"/>
      <c r="M205" s="4"/>
    </row>
    <row r="206" spans="10:13">
      <c r="J206" s="4"/>
      <c r="M206" s="4"/>
    </row>
    <row r="207" spans="10:13">
      <c r="J207" s="4"/>
      <c r="M207" s="4"/>
    </row>
    <row r="208" spans="10:13">
      <c r="J208" s="4"/>
      <c r="M208" s="4"/>
    </row>
    <row r="209" spans="10:13">
      <c r="J209" s="4"/>
      <c r="M209" s="4"/>
    </row>
    <row r="210" spans="10:13">
      <c r="J210" s="4"/>
      <c r="M210" s="4"/>
    </row>
    <row r="211" spans="10:13">
      <c r="J211" s="4"/>
      <c r="M211" s="4"/>
    </row>
    <row r="212" spans="10:13">
      <c r="J212" s="4"/>
      <c r="M212" s="4"/>
    </row>
    <row r="213" spans="10:13">
      <c r="J213" s="4"/>
      <c r="M213" s="4"/>
    </row>
    <row r="214" spans="10:13">
      <c r="J214" s="4"/>
      <c r="M214" s="4"/>
    </row>
    <row r="215" spans="10:13">
      <c r="J215" s="4"/>
      <c r="M215" s="4"/>
    </row>
    <row r="216" spans="10:13">
      <c r="J216" s="4"/>
      <c r="M216" s="4"/>
    </row>
    <row r="217" spans="10:13">
      <c r="J217" s="4"/>
      <c r="M217" s="4"/>
    </row>
    <row r="218" spans="10:13">
      <c r="J218" s="4"/>
      <c r="M218" s="4"/>
    </row>
    <row r="219" spans="10:13">
      <c r="J219" s="4"/>
      <c r="M219" s="4"/>
    </row>
    <row r="220" spans="10:13">
      <c r="J220" s="4"/>
      <c r="M220" s="4"/>
    </row>
    <row r="221" spans="10:13">
      <c r="J221" s="4"/>
      <c r="M221" s="4"/>
    </row>
    <row r="222" spans="10:13">
      <c r="J222" s="4"/>
      <c r="M222" s="4"/>
    </row>
    <row r="223" spans="10:13">
      <c r="J223" s="4"/>
      <c r="M223" s="4"/>
    </row>
    <row r="224" spans="10:13">
      <c r="J224" s="4"/>
      <c r="M224" s="4"/>
    </row>
    <row r="225" spans="10:13">
      <c r="J225" s="4"/>
      <c r="M225" s="4"/>
    </row>
    <row r="226" spans="10:13">
      <c r="J226" s="4"/>
      <c r="M226" s="4"/>
    </row>
    <row r="227" spans="10:13">
      <c r="J227" s="4"/>
      <c r="M227" s="4"/>
    </row>
    <row r="228" spans="10:13">
      <c r="J228" s="4"/>
      <c r="M228" s="4"/>
    </row>
    <row r="229" spans="10:13">
      <c r="J229" s="4"/>
      <c r="M229" s="4"/>
    </row>
    <row r="230" spans="10:13">
      <c r="J230" s="4"/>
      <c r="M230" s="4"/>
    </row>
    <row r="231" spans="10:13">
      <c r="J231" s="4"/>
      <c r="M231" s="4"/>
    </row>
    <row r="232" spans="10:13">
      <c r="J232" s="4"/>
      <c r="M232" s="4"/>
    </row>
    <row r="233" spans="10:13">
      <c r="J233" s="4"/>
      <c r="M233" s="4"/>
    </row>
    <row r="234" spans="10:13">
      <c r="J234" s="4"/>
      <c r="M234" s="4"/>
    </row>
    <row r="235" spans="10:13">
      <c r="J235" s="4"/>
      <c r="M235" s="4"/>
    </row>
    <row r="236" spans="10:13">
      <c r="J236" s="4"/>
      <c r="M236" s="4"/>
    </row>
    <row r="237" spans="10:13">
      <c r="J237" s="4"/>
      <c r="M237" s="4"/>
    </row>
    <row r="238" spans="10:13">
      <c r="J238" s="4"/>
      <c r="M238" s="4"/>
    </row>
    <row r="239" spans="10:13">
      <c r="J239" s="4"/>
      <c r="M239" s="4"/>
    </row>
    <row r="240" spans="10:13">
      <c r="J240" s="4"/>
      <c r="M240" s="4"/>
    </row>
    <row r="241" spans="10:13">
      <c r="J241" s="4"/>
      <c r="M241" s="4"/>
    </row>
    <row r="242" spans="10:13">
      <c r="J242" s="4"/>
      <c r="M242" s="4"/>
    </row>
    <row r="243" spans="10:13">
      <c r="J243" s="4"/>
      <c r="M243" s="4"/>
    </row>
    <row r="244" spans="10:13">
      <c r="J244" s="4"/>
      <c r="M244" s="4"/>
    </row>
    <row r="245" spans="10:13">
      <c r="J245" s="4"/>
      <c r="M245" s="4"/>
    </row>
    <row r="246" spans="10:13">
      <c r="J246" s="4"/>
      <c r="M246" s="4"/>
    </row>
    <row r="247" spans="10:13">
      <c r="J247" s="4"/>
      <c r="M247" s="4"/>
    </row>
    <row r="248" spans="10:13">
      <c r="J248" s="4"/>
      <c r="M248" s="4"/>
    </row>
    <row r="249" spans="10:13">
      <c r="J249" s="4"/>
      <c r="M249" s="4"/>
    </row>
    <row r="250" spans="10:13">
      <c r="J250" s="4"/>
      <c r="M250" s="4"/>
    </row>
    <row r="251" spans="10:13">
      <c r="J251" s="4"/>
      <c r="M251" s="4"/>
    </row>
    <row r="252" spans="10:13">
      <c r="J252" s="4"/>
      <c r="M252" s="4"/>
    </row>
    <row r="253" spans="10:13">
      <c r="J253" s="4"/>
      <c r="M253" s="4"/>
    </row>
    <row r="254" spans="10:13">
      <c r="J254" s="4"/>
      <c r="M254" s="4"/>
    </row>
    <row r="255" spans="10:13">
      <c r="J255" s="4"/>
      <c r="M255" s="4"/>
    </row>
    <row r="256" spans="10:13">
      <c r="J256" s="4"/>
      <c r="M256" s="4"/>
    </row>
    <row r="257" spans="10:13">
      <c r="J257" s="4"/>
      <c r="M257" s="4"/>
    </row>
    <row r="258" spans="10:13">
      <c r="J258" s="4"/>
      <c r="M258" s="4"/>
    </row>
    <row r="259" spans="10:13">
      <c r="J259" s="4"/>
      <c r="M259" s="4"/>
    </row>
    <row r="260" spans="10:13">
      <c r="J260" s="4"/>
      <c r="M260" s="4"/>
    </row>
    <row r="261" spans="10:13">
      <c r="J261" s="4"/>
      <c r="M261" s="4"/>
    </row>
    <row r="262" spans="10:13">
      <c r="J262" s="4"/>
      <c r="M262" s="4"/>
    </row>
    <row r="263" spans="10:13">
      <c r="J263" s="4"/>
      <c r="M263" s="4"/>
    </row>
    <row r="264" spans="10:13">
      <c r="J264" s="4"/>
      <c r="M264" s="4"/>
    </row>
    <row r="265" spans="10:13">
      <c r="J265" s="4"/>
      <c r="M265" s="4"/>
    </row>
    <row r="266" spans="10:13">
      <c r="J266" s="4"/>
      <c r="M266" s="4"/>
    </row>
    <row r="267" spans="10:13">
      <c r="J267" s="4"/>
      <c r="M267" s="4"/>
    </row>
    <row r="268" spans="10:13">
      <c r="J268" s="4"/>
      <c r="M268" s="4"/>
    </row>
    <row r="269" spans="10:13">
      <c r="J269" s="4"/>
      <c r="M269" s="4"/>
    </row>
    <row r="270" spans="10:13">
      <c r="J270" s="4"/>
      <c r="M270" s="4"/>
    </row>
    <row r="271" spans="10:13">
      <c r="J271" s="4"/>
      <c r="M271" s="4"/>
    </row>
    <row r="272" spans="10:13">
      <c r="J272" s="4"/>
      <c r="M272" s="4"/>
    </row>
    <row r="273" spans="10:13">
      <c r="J273" s="4"/>
      <c r="M273" s="4"/>
    </row>
    <row r="274" spans="10:13">
      <c r="J274" s="4"/>
      <c r="M274" s="4"/>
    </row>
    <row r="275" spans="10:13">
      <c r="J275" s="4"/>
      <c r="M275" s="4"/>
    </row>
    <row r="276" spans="10:13">
      <c r="J276" s="4"/>
      <c r="M276" s="4"/>
    </row>
    <row r="277" spans="10:13">
      <c r="J277" s="4"/>
      <c r="M277" s="4"/>
    </row>
    <row r="278" spans="10:13">
      <c r="J278" s="4"/>
      <c r="M278" s="4"/>
    </row>
    <row r="279" spans="10:13">
      <c r="J279" s="4"/>
      <c r="M279" s="4"/>
    </row>
    <row r="280" spans="10:13">
      <c r="J280" s="4"/>
      <c r="M280" s="4"/>
    </row>
    <row r="281" spans="10:13">
      <c r="J281" s="4"/>
      <c r="M281" s="4"/>
    </row>
    <row r="282" spans="10:13">
      <c r="J282" s="4"/>
      <c r="M282" s="4"/>
    </row>
    <row r="283" spans="10:13">
      <c r="J283" s="4"/>
      <c r="M283" s="4"/>
    </row>
    <row r="284" spans="10:13">
      <c r="J284" s="4"/>
      <c r="M284" s="4"/>
    </row>
    <row r="285" spans="10:13">
      <c r="J285" s="4"/>
      <c r="M285" s="4"/>
    </row>
    <row r="286" spans="10:13">
      <c r="J286" s="4"/>
      <c r="M286" s="4"/>
    </row>
    <row r="287" spans="10:13">
      <c r="J287" s="4"/>
      <c r="M287" s="4"/>
    </row>
    <row r="288" spans="10:13">
      <c r="J288" s="4"/>
      <c r="M288" s="4"/>
    </row>
    <row r="289" spans="10:13">
      <c r="J289" s="4"/>
      <c r="M289" s="4"/>
    </row>
    <row r="290" spans="10:13">
      <c r="J290" s="4"/>
      <c r="M290" s="4"/>
    </row>
    <row r="291" spans="10:13">
      <c r="J291" s="4"/>
      <c r="M291" s="4"/>
    </row>
    <row r="292" spans="10:13">
      <c r="J292" s="4"/>
      <c r="M292" s="4"/>
    </row>
    <row r="293" spans="10:13">
      <c r="J293" s="4"/>
      <c r="M293" s="4"/>
    </row>
    <row r="294" spans="10:13">
      <c r="J294" s="4"/>
      <c r="M294" s="4"/>
    </row>
    <row r="295" spans="10:13">
      <c r="J295" s="4"/>
      <c r="M295" s="4"/>
    </row>
    <row r="296" spans="10:13">
      <c r="J296" s="4"/>
      <c r="M296" s="4"/>
    </row>
    <row r="297" spans="10:13">
      <c r="J297" s="4"/>
      <c r="M297" s="4"/>
    </row>
    <row r="298" spans="10:13">
      <c r="J298" s="4"/>
      <c r="M298" s="4"/>
    </row>
    <row r="299" spans="10:13">
      <c r="J299" s="4"/>
      <c r="M299" s="4"/>
    </row>
    <row r="300" spans="10:13">
      <c r="J300" s="4"/>
      <c r="M300" s="4"/>
    </row>
    <row r="301" spans="10:13">
      <c r="J301" s="4"/>
      <c r="M301" s="4"/>
    </row>
    <row r="302" spans="10:13">
      <c r="J302" s="4"/>
      <c r="M302" s="4"/>
    </row>
    <row r="303" spans="10:13">
      <c r="J303" s="4"/>
      <c r="M303" s="4"/>
    </row>
    <row r="304" spans="10:13">
      <c r="J304" s="4"/>
      <c r="M304" s="4"/>
    </row>
    <row r="305" spans="10:13">
      <c r="J305" s="4"/>
      <c r="M305" s="4"/>
    </row>
    <row r="306" spans="10:13">
      <c r="J306" s="4"/>
      <c r="M306" s="4"/>
    </row>
    <row r="307" spans="10:13">
      <c r="J307" s="4"/>
      <c r="M307" s="4"/>
    </row>
    <row r="308" spans="10:13">
      <c r="J308" s="4"/>
      <c r="M308" s="4"/>
    </row>
    <row r="309" spans="10:13">
      <c r="J309" s="4"/>
      <c r="M309" s="4"/>
    </row>
    <row r="310" spans="10:13">
      <c r="J310" s="4"/>
      <c r="M310" s="4"/>
    </row>
    <row r="311" spans="10:13">
      <c r="J311" s="4"/>
      <c r="M311" s="4"/>
    </row>
    <row r="312" spans="10:13">
      <c r="J312" s="4"/>
      <c r="M312" s="4"/>
    </row>
    <row r="313" spans="10:13">
      <c r="J313" s="4"/>
      <c r="M313" s="4"/>
    </row>
    <row r="314" spans="10:13">
      <c r="J314" s="4"/>
      <c r="M314" s="4"/>
    </row>
    <row r="315" spans="10:13">
      <c r="J315" s="4"/>
      <c r="M315" s="4"/>
    </row>
    <row r="316" spans="10:13">
      <c r="J316" s="4"/>
      <c r="M316" s="4"/>
    </row>
    <row r="317" spans="10:13">
      <c r="J317" s="4"/>
      <c r="M317" s="4"/>
    </row>
    <row r="318" spans="10:13">
      <c r="J318" s="4"/>
      <c r="M318" s="4"/>
    </row>
    <row r="319" spans="10:13">
      <c r="J319" s="4"/>
      <c r="M319" s="4"/>
    </row>
    <row r="320" spans="10:13">
      <c r="J320" s="4"/>
      <c r="M320" s="4"/>
    </row>
    <row r="321" spans="10:13">
      <c r="J321" s="4"/>
      <c r="M321" s="4"/>
    </row>
    <row r="322" spans="10:13">
      <c r="J322" s="4"/>
      <c r="M322" s="4"/>
    </row>
    <row r="323" spans="10:13">
      <c r="J323" s="4"/>
      <c r="M323" s="4"/>
    </row>
    <row r="324" spans="10:13">
      <c r="J324" s="4"/>
      <c r="M324" s="4"/>
    </row>
    <row r="325" spans="10:13">
      <c r="J325" s="4"/>
      <c r="M325" s="4"/>
    </row>
    <row r="326" spans="10:13">
      <c r="J326" s="4"/>
      <c r="M326" s="4"/>
    </row>
    <row r="327" spans="10:13">
      <c r="J327" s="4"/>
      <c r="M327" s="4"/>
    </row>
    <row r="328" spans="10:13">
      <c r="J328" s="4"/>
      <c r="M328" s="4"/>
    </row>
    <row r="329" spans="10:13">
      <c r="J329" s="4"/>
      <c r="M329" s="4"/>
    </row>
    <row r="330" spans="10:13">
      <c r="J330" s="4"/>
      <c r="M330" s="4"/>
    </row>
    <row r="331" spans="10:13">
      <c r="J331" s="4"/>
      <c r="M331" s="4"/>
    </row>
    <row r="332" spans="10:13">
      <c r="J332" s="4"/>
      <c r="M332" s="4"/>
    </row>
    <row r="333" spans="10:13">
      <c r="J333" s="4"/>
      <c r="M333" s="4"/>
    </row>
    <row r="334" spans="10:13">
      <c r="J334" s="4"/>
      <c r="M334" s="4"/>
    </row>
    <row r="335" spans="10:13">
      <c r="J335" s="4"/>
      <c r="M335" s="4"/>
    </row>
    <row r="336" spans="10:13">
      <c r="J336" s="4"/>
      <c r="M336" s="4"/>
    </row>
    <row r="337" spans="10:13">
      <c r="J337" s="4"/>
      <c r="M337" s="4"/>
    </row>
    <row r="338" spans="10:13">
      <c r="J338" s="4"/>
      <c r="M338" s="4"/>
    </row>
    <row r="339" spans="10:13">
      <c r="J339" s="4"/>
      <c r="M339" s="4"/>
    </row>
    <row r="340" spans="10:13">
      <c r="J340" s="4"/>
      <c r="M340" s="4"/>
    </row>
    <row r="341" spans="10:13">
      <c r="J341" s="4"/>
      <c r="M341" s="4"/>
    </row>
    <row r="342" spans="10:13">
      <c r="J342" s="4"/>
      <c r="M342" s="4"/>
    </row>
    <row r="343" spans="10:13">
      <c r="J343" s="4"/>
      <c r="M343" s="4"/>
    </row>
    <row r="344" spans="10:13">
      <c r="J344" s="4"/>
      <c r="M344" s="4"/>
    </row>
    <row r="345" spans="10:13">
      <c r="J345" s="4"/>
      <c r="M345" s="4"/>
    </row>
    <row r="346" spans="10:13">
      <c r="J346" s="4"/>
      <c r="M346" s="4"/>
    </row>
    <row r="347" spans="10:13">
      <c r="J347" s="4"/>
      <c r="M347" s="4"/>
    </row>
    <row r="348" spans="10:13">
      <c r="J348" s="4"/>
      <c r="M348" s="4"/>
    </row>
    <row r="349" spans="10:13">
      <c r="J349" s="4"/>
      <c r="M349" s="4"/>
    </row>
    <row r="350" spans="10:13">
      <c r="J350" s="4"/>
      <c r="M350" s="4"/>
    </row>
    <row r="351" spans="10:13">
      <c r="J351" s="4"/>
      <c r="M351" s="4"/>
    </row>
    <row r="352" spans="10:13">
      <c r="J352" s="4"/>
      <c r="M352" s="4"/>
    </row>
    <row r="353" spans="10:13">
      <c r="J353" s="4"/>
      <c r="M353" s="4"/>
    </row>
    <row r="354" spans="10:13">
      <c r="J354" s="4"/>
      <c r="M354" s="4"/>
    </row>
    <row r="355" spans="10:13">
      <c r="J355" s="4"/>
      <c r="M355" s="4"/>
    </row>
    <row r="356" spans="10:13">
      <c r="J356" s="4"/>
      <c r="M356" s="4"/>
    </row>
    <row r="357" spans="10:13">
      <c r="J357" s="4"/>
      <c r="M357" s="4"/>
    </row>
    <row r="358" spans="10:13">
      <c r="J358" s="4"/>
      <c r="M358" s="4"/>
    </row>
    <row r="359" spans="10:13">
      <c r="J359" s="4"/>
      <c r="M359" s="4"/>
    </row>
    <row r="360" spans="10:13">
      <c r="J360" s="4"/>
      <c r="M360" s="4"/>
    </row>
    <row r="361" spans="10:13">
      <c r="J361" s="4"/>
      <c r="M361" s="4"/>
    </row>
    <row r="362" spans="10:13">
      <c r="J362" s="4"/>
      <c r="M362" s="4"/>
    </row>
    <row r="363" spans="10:13">
      <c r="J363" s="4"/>
      <c r="M363" s="4"/>
    </row>
    <row r="364" spans="10:13">
      <c r="J364" s="4"/>
      <c r="M364" s="4"/>
    </row>
    <row r="365" spans="10:13">
      <c r="J365" s="4"/>
      <c r="M365" s="4"/>
    </row>
    <row r="366" spans="10:13">
      <c r="J366" s="4"/>
      <c r="M366" s="4"/>
    </row>
    <row r="367" spans="10:13">
      <c r="J367" s="4"/>
      <c r="M367" s="4"/>
    </row>
    <row r="368" spans="10:13">
      <c r="J368" s="4"/>
      <c r="M368" s="4"/>
    </row>
    <row r="369" spans="10:13">
      <c r="J369" s="4"/>
      <c r="M369" s="4"/>
    </row>
    <row r="370" spans="10:13">
      <c r="J370" s="4"/>
      <c r="M370" s="4"/>
    </row>
    <row r="371" spans="10:13">
      <c r="J371" s="4"/>
      <c r="M371" s="4"/>
    </row>
    <row r="372" spans="10:13">
      <c r="J372" s="4"/>
      <c r="M372" s="4"/>
    </row>
    <row r="373" spans="10:13">
      <c r="J373" s="4"/>
      <c r="M373" s="4"/>
    </row>
    <row r="374" spans="10:13">
      <c r="J374" s="4"/>
      <c r="M374" s="4"/>
    </row>
    <row r="375" spans="10:13">
      <c r="J375" s="4"/>
      <c r="M375" s="4"/>
    </row>
    <row r="376" spans="10:13">
      <c r="J376" s="4"/>
      <c r="M376" s="4"/>
    </row>
    <row r="377" spans="10:13">
      <c r="J377" s="4"/>
      <c r="M377" s="4"/>
    </row>
    <row r="378" spans="10:13">
      <c r="J378" s="4"/>
      <c r="M378" s="4"/>
    </row>
    <row r="379" spans="10:13">
      <c r="J379" s="4"/>
      <c r="M379" s="4"/>
    </row>
    <row r="380" spans="10:13">
      <c r="J380" s="4"/>
      <c r="M380" s="4"/>
    </row>
    <row r="381" spans="10:13">
      <c r="J381" s="4"/>
      <c r="M381" s="4"/>
    </row>
    <row r="382" spans="10:13">
      <c r="J382" s="4"/>
      <c r="M382" s="4"/>
    </row>
    <row r="383" spans="10:13">
      <c r="J383" s="4"/>
      <c r="M383" s="4"/>
    </row>
    <row r="384" spans="10:13">
      <c r="J384" s="4"/>
      <c r="M384" s="4"/>
    </row>
    <row r="385" spans="10:13">
      <c r="J385" s="4"/>
      <c r="M385" s="4"/>
    </row>
    <row r="386" spans="10:13">
      <c r="J386" s="4"/>
      <c r="M386" s="4"/>
    </row>
    <row r="387" spans="10:13">
      <c r="J387" s="4"/>
      <c r="M387" s="4"/>
    </row>
    <row r="388" spans="10:13">
      <c r="J388" s="4"/>
      <c r="M388" s="4"/>
    </row>
    <row r="389" spans="10:13">
      <c r="J389" s="4"/>
      <c r="M389" s="4"/>
    </row>
    <row r="390" spans="10:13">
      <c r="J390" s="4"/>
      <c r="M390" s="4"/>
    </row>
    <row r="391" spans="10:13">
      <c r="J391" s="4"/>
      <c r="M391" s="4"/>
    </row>
    <row r="392" spans="10:13">
      <c r="J392" s="4"/>
      <c r="M392" s="4"/>
    </row>
    <row r="393" spans="10:13">
      <c r="J393" s="4"/>
      <c r="M393" s="4"/>
    </row>
    <row r="394" spans="10:13">
      <c r="J394" s="4"/>
      <c r="M394" s="4"/>
    </row>
    <row r="395" spans="10:13">
      <c r="J395" s="4"/>
      <c r="M395" s="4"/>
    </row>
    <row r="396" spans="10:13">
      <c r="J396" s="4"/>
      <c r="M396" s="4"/>
    </row>
    <row r="397" spans="10:13">
      <c r="J397" s="4"/>
      <c r="M397" s="4"/>
    </row>
    <row r="398" spans="10:13">
      <c r="J398" s="4"/>
      <c r="M398" s="4"/>
    </row>
    <row r="399" spans="10:13">
      <c r="J399" s="4"/>
      <c r="M399" s="4"/>
    </row>
    <row r="400" spans="10:13">
      <c r="J400" s="4"/>
      <c r="M400" s="4"/>
    </row>
    <row r="401" spans="10:13">
      <c r="J401" s="4"/>
      <c r="M401" s="4"/>
    </row>
    <row r="402" spans="10:13">
      <c r="J402" s="4"/>
      <c r="M402" s="4"/>
    </row>
    <row r="403" spans="10:13">
      <c r="J403" s="4"/>
      <c r="M403" s="4"/>
    </row>
    <row r="404" spans="10:13">
      <c r="J404" s="4"/>
      <c r="M404" s="4"/>
    </row>
    <row r="405" spans="10:13">
      <c r="J405" s="4"/>
      <c r="M405" s="4"/>
    </row>
    <row r="406" spans="10:13">
      <c r="J406" s="4"/>
      <c r="M406" s="4"/>
    </row>
    <row r="407" spans="10:13">
      <c r="J407" s="4"/>
      <c r="M407" s="4"/>
    </row>
    <row r="408" spans="10:13">
      <c r="J408" s="4"/>
      <c r="M408" s="4"/>
    </row>
    <row r="409" spans="10:13">
      <c r="J409" s="4"/>
      <c r="M409" s="4"/>
    </row>
    <row r="410" spans="10:13">
      <c r="J410" s="4"/>
      <c r="M410" s="4"/>
    </row>
    <row r="411" spans="10:13">
      <c r="J411" s="4"/>
      <c r="M411" s="4"/>
    </row>
    <row r="412" spans="10:13">
      <c r="J412" s="4"/>
      <c r="M412" s="4"/>
    </row>
    <row r="413" spans="10:13">
      <c r="J413" s="4"/>
      <c r="M413" s="4"/>
    </row>
    <row r="414" spans="10:13">
      <c r="J414" s="4"/>
      <c r="M414" s="4"/>
    </row>
    <row r="415" spans="10:13">
      <c r="J415" s="4"/>
      <c r="M415" s="4"/>
    </row>
    <row r="416" spans="10:13">
      <c r="J416" s="4"/>
      <c r="M416" s="4"/>
    </row>
    <row r="417" spans="10:13">
      <c r="J417" s="4"/>
      <c r="M417" s="4"/>
    </row>
    <row r="418" spans="10:13">
      <c r="J418" s="4"/>
      <c r="M418" s="4"/>
    </row>
    <row r="419" spans="10:13">
      <c r="J419" s="4"/>
      <c r="M419" s="4"/>
    </row>
    <row r="420" spans="10:13">
      <c r="J420" s="4"/>
      <c r="M420" s="4"/>
    </row>
    <row r="421" spans="10:13">
      <c r="J421" s="4"/>
      <c r="M421" s="4"/>
    </row>
    <row r="422" spans="10:13">
      <c r="J422" s="4"/>
      <c r="M422" s="4"/>
    </row>
    <row r="423" spans="10:13">
      <c r="J423" s="4"/>
      <c r="M423" s="4"/>
    </row>
    <row r="424" spans="10:13">
      <c r="J424" s="4"/>
      <c r="M424" s="4"/>
    </row>
    <row r="425" spans="10:13">
      <c r="J425" s="4"/>
      <c r="M425" s="4"/>
    </row>
    <row r="426" spans="10:13">
      <c r="J426" s="4"/>
      <c r="M426" s="4"/>
    </row>
    <row r="427" spans="10:13">
      <c r="J427" s="4"/>
      <c r="M427" s="4"/>
    </row>
    <row r="428" spans="10:13">
      <c r="J428" s="4"/>
      <c r="M428" s="4"/>
    </row>
    <row r="429" spans="10:13">
      <c r="J429" s="4"/>
      <c r="M429" s="4"/>
    </row>
    <row r="430" spans="10:13">
      <c r="J430" s="4"/>
      <c r="M430" s="4"/>
    </row>
    <row r="431" spans="10:13">
      <c r="J431" s="4"/>
      <c r="M431" s="4"/>
    </row>
    <row r="432" spans="10:13">
      <c r="J432" s="4"/>
      <c r="M432" s="4"/>
    </row>
    <row r="433" spans="10:13">
      <c r="J433" s="4"/>
      <c r="M433" s="4"/>
    </row>
    <row r="434" spans="10:13">
      <c r="J434" s="4"/>
      <c r="M434" s="4"/>
    </row>
    <row r="435" spans="10:13">
      <c r="J435" s="4"/>
      <c r="M435" s="4"/>
    </row>
    <row r="436" spans="10:13">
      <c r="J436" s="4"/>
      <c r="M436" s="4"/>
    </row>
    <row r="437" spans="10:13">
      <c r="J437" s="4"/>
      <c r="M437" s="4"/>
    </row>
    <row r="438" spans="10:13">
      <c r="J438" s="4"/>
      <c r="M438" s="4"/>
    </row>
    <row r="439" spans="10:13">
      <c r="J439" s="4"/>
      <c r="M439" s="4"/>
    </row>
    <row r="440" spans="10:13">
      <c r="J440" s="4"/>
      <c r="M440" s="4"/>
    </row>
    <row r="441" spans="10:13">
      <c r="J441" s="4"/>
      <c r="M441" s="4"/>
    </row>
    <row r="442" spans="10:13">
      <c r="J442" s="4"/>
      <c r="M442" s="4"/>
    </row>
    <row r="443" spans="10:13">
      <c r="J443" s="4"/>
      <c r="M443" s="4"/>
    </row>
    <row r="444" spans="10:13">
      <c r="J444" s="4"/>
      <c r="M444" s="4"/>
    </row>
    <row r="445" spans="10:13">
      <c r="J445" s="4"/>
      <c r="M445" s="4"/>
    </row>
    <row r="446" spans="10:13">
      <c r="J446" s="4"/>
      <c r="M446" s="4"/>
    </row>
    <row r="447" spans="10:13">
      <c r="J447" s="4"/>
      <c r="M447" s="4"/>
    </row>
    <row r="448" spans="10:13">
      <c r="J448" s="4"/>
      <c r="M448" s="4"/>
    </row>
    <row r="449" spans="10:13">
      <c r="J449" s="4"/>
      <c r="M449" s="4"/>
    </row>
    <row r="450" spans="10:13">
      <c r="J450" s="4"/>
      <c r="M450" s="4"/>
    </row>
    <row r="451" spans="10:13">
      <c r="J451" s="4"/>
      <c r="M451" s="4"/>
    </row>
    <row r="452" spans="10:13">
      <c r="J452" s="4"/>
      <c r="M452" s="4"/>
    </row>
    <row r="453" spans="10:13">
      <c r="J453" s="4"/>
      <c r="M453" s="4"/>
    </row>
    <row r="454" spans="10:13">
      <c r="J454" s="4"/>
      <c r="M454" s="4"/>
    </row>
    <row r="455" spans="10:13">
      <c r="J455" s="4"/>
      <c r="M455" s="4"/>
    </row>
    <row r="456" spans="10:13">
      <c r="J456" s="4"/>
      <c r="M456" s="4"/>
    </row>
    <row r="457" spans="10:13">
      <c r="J457" s="4"/>
      <c r="M457" s="4"/>
    </row>
    <row r="458" spans="10:13">
      <c r="J458" s="4"/>
      <c r="M458" s="4"/>
    </row>
    <row r="459" spans="10:13">
      <c r="J459" s="4"/>
      <c r="M459" s="4"/>
    </row>
    <row r="460" spans="10:13">
      <c r="J460" s="4"/>
      <c r="M460" s="4"/>
    </row>
    <row r="461" spans="10:13">
      <c r="J461" s="4"/>
      <c r="M461" s="4"/>
    </row>
    <row r="462" spans="10:13">
      <c r="J462" s="4"/>
      <c r="M462" s="4"/>
    </row>
    <row r="463" spans="10:13">
      <c r="J463" s="4"/>
      <c r="M463" s="4"/>
    </row>
    <row r="464" spans="10:13">
      <c r="J464" s="4"/>
      <c r="M464" s="4"/>
    </row>
    <row r="465" spans="10:13">
      <c r="J465" s="4"/>
      <c r="M465" s="4"/>
    </row>
    <row r="466" spans="10:13">
      <c r="J466" s="4"/>
      <c r="M466" s="4"/>
    </row>
    <row r="467" spans="10:13">
      <c r="J467" s="4"/>
      <c r="M467" s="4"/>
    </row>
    <row r="468" spans="10:13">
      <c r="J468" s="4"/>
      <c r="M468" s="4"/>
    </row>
    <row r="469" spans="10:13">
      <c r="J469" s="4"/>
      <c r="M469" s="4"/>
    </row>
    <row r="470" spans="10:13">
      <c r="J470" s="4"/>
      <c r="M470" s="4"/>
    </row>
    <row r="471" spans="10:13">
      <c r="J471" s="4"/>
      <c r="M471" s="4"/>
    </row>
    <row r="472" spans="10:13">
      <c r="J472" s="4"/>
      <c r="M472" s="4"/>
    </row>
    <row r="473" spans="10:13">
      <c r="J473" s="4"/>
      <c r="M473" s="4"/>
    </row>
    <row r="474" spans="10:13">
      <c r="J474" s="4"/>
      <c r="M474" s="4"/>
    </row>
    <row r="475" spans="10:13">
      <c r="J475" s="4"/>
      <c r="M475" s="4"/>
    </row>
    <row r="476" spans="10:13">
      <c r="J476" s="4"/>
      <c r="M476" s="4"/>
    </row>
    <row r="477" spans="10:13">
      <c r="J477" s="4"/>
      <c r="M477" s="4"/>
    </row>
    <row r="478" spans="10:13">
      <c r="J478" s="4"/>
      <c r="M478" s="4"/>
    </row>
    <row r="479" spans="10:13">
      <c r="J479" s="4"/>
      <c r="M479" s="4"/>
    </row>
    <row r="480" spans="10:13">
      <c r="J480" s="4"/>
      <c r="M480" s="4"/>
    </row>
    <row r="481" spans="10:13">
      <c r="J481" s="4"/>
      <c r="M481" s="4"/>
    </row>
    <row r="482" spans="10:13">
      <c r="J482" s="4"/>
      <c r="M482" s="4"/>
    </row>
    <row r="483" spans="10:13">
      <c r="J483" s="4"/>
      <c r="M483" s="4"/>
    </row>
    <row r="484" spans="10:13">
      <c r="J484" s="4"/>
      <c r="M484" s="4"/>
    </row>
    <row r="485" spans="10:13">
      <c r="J485" s="4"/>
      <c r="M485" s="4"/>
    </row>
    <row r="486" spans="10:13">
      <c r="J486" s="4"/>
      <c r="M486" s="4"/>
    </row>
    <row r="487" spans="10:13">
      <c r="J487" s="4"/>
      <c r="M487" s="4"/>
    </row>
    <row r="488" spans="10:13">
      <c r="J488" s="4"/>
      <c r="M488" s="4"/>
    </row>
    <row r="489" spans="10:13">
      <c r="J489" s="4"/>
      <c r="M489" s="4"/>
    </row>
    <row r="490" spans="10:13">
      <c r="J490" s="4"/>
      <c r="M490" s="4"/>
    </row>
    <row r="491" spans="10:13">
      <c r="J491" s="4"/>
      <c r="M491" s="4"/>
    </row>
    <row r="492" spans="10:13">
      <c r="J492" s="4"/>
      <c r="M492" s="4"/>
    </row>
    <row r="493" spans="10:13">
      <c r="J493" s="4"/>
      <c r="M493" s="4"/>
    </row>
    <row r="494" spans="10:13">
      <c r="J494" s="4"/>
      <c r="M494" s="4"/>
    </row>
    <row r="495" spans="10:13">
      <c r="J495" s="4"/>
      <c r="M495" s="4"/>
    </row>
    <row r="496" spans="10:13">
      <c r="J496" s="4"/>
      <c r="M496" s="4"/>
    </row>
    <row r="497" spans="10:13">
      <c r="J497" s="4"/>
      <c r="M497" s="4"/>
    </row>
    <row r="498" spans="10:13">
      <c r="J498" s="4"/>
      <c r="M498" s="4"/>
    </row>
    <row r="499" spans="10:13">
      <c r="J499" s="4"/>
      <c r="M499" s="4"/>
    </row>
    <row r="500" spans="10:13">
      <c r="J500" s="4"/>
      <c r="M500" s="4"/>
    </row>
    <row r="501" spans="10:13">
      <c r="J501" s="4"/>
      <c r="M501" s="4"/>
    </row>
    <row r="502" spans="10:13">
      <c r="J502" s="4"/>
      <c r="M502" s="4"/>
    </row>
    <row r="503" spans="10:13">
      <c r="J503" s="4"/>
      <c r="M503" s="4"/>
    </row>
    <row r="504" spans="10:13">
      <c r="J504" s="4"/>
      <c r="M504" s="4"/>
    </row>
    <row r="505" spans="10:13">
      <c r="J505" s="4"/>
      <c r="M505" s="4"/>
    </row>
    <row r="506" spans="10:13">
      <c r="J506" s="4"/>
      <c r="M506" s="4"/>
    </row>
    <row r="507" spans="10:13">
      <c r="J507" s="4"/>
      <c r="M507" s="4"/>
    </row>
    <row r="508" spans="10:13">
      <c r="J508" s="4"/>
      <c r="M508" s="4"/>
    </row>
    <row r="509" spans="10:13">
      <c r="J509" s="4"/>
      <c r="M509" s="4"/>
    </row>
    <row r="510" spans="10:13">
      <c r="J510" s="4"/>
      <c r="M510" s="4"/>
    </row>
    <row r="511" spans="10:13">
      <c r="J511" s="4"/>
      <c r="M511" s="4"/>
    </row>
    <row r="512" spans="10:13">
      <c r="J512" s="4"/>
      <c r="M512" s="4"/>
    </row>
    <row r="513" spans="10:13">
      <c r="J513" s="4"/>
      <c r="M513" s="4"/>
    </row>
    <row r="514" spans="10:13">
      <c r="J514" s="4"/>
      <c r="M514" s="4"/>
    </row>
    <row r="515" spans="10:13">
      <c r="J515" s="4"/>
      <c r="M515" s="4"/>
    </row>
    <row r="516" spans="10:13">
      <c r="J516" s="4"/>
      <c r="M516" s="4"/>
    </row>
    <row r="517" spans="10:13">
      <c r="J517" s="4"/>
      <c r="M517" s="4"/>
    </row>
    <row r="518" spans="10:13">
      <c r="J518" s="4"/>
      <c r="M518" s="4"/>
    </row>
    <row r="519" spans="10:13">
      <c r="J519" s="4"/>
      <c r="M519" s="4"/>
    </row>
    <row r="520" spans="10:13">
      <c r="J520" s="4"/>
      <c r="M520" s="4"/>
    </row>
    <row r="521" spans="10:13">
      <c r="J521" s="4"/>
      <c r="M521" s="4"/>
    </row>
    <row r="522" spans="10:13">
      <c r="J522" s="4"/>
      <c r="M522" s="4"/>
    </row>
    <row r="523" spans="10:13">
      <c r="J523" s="4"/>
      <c r="M523" s="4"/>
    </row>
    <row r="524" spans="10:13">
      <c r="J524" s="4"/>
      <c r="M524" s="4"/>
    </row>
    <row r="525" spans="10:13">
      <c r="J525" s="4"/>
      <c r="M525" s="4"/>
    </row>
    <row r="526" spans="10:13">
      <c r="J526" s="4"/>
      <c r="M526" s="4"/>
    </row>
    <row r="527" spans="10:13">
      <c r="J527" s="4"/>
      <c r="M527" s="4"/>
    </row>
    <row r="528" spans="10:13">
      <c r="J528" s="4"/>
      <c r="M528" s="4"/>
    </row>
    <row r="529" spans="10:13">
      <c r="J529" s="4"/>
      <c r="M529" s="4"/>
    </row>
    <row r="530" spans="10:13">
      <c r="J530" s="4"/>
      <c r="M530" s="4"/>
    </row>
    <row r="531" spans="10:13">
      <c r="J531" s="4"/>
      <c r="M531" s="4"/>
    </row>
    <row r="532" spans="10:13">
      <c r="J532" s="4"/>
      <c r="M532" s="4"/>
    </row>
    <row r="533" spans="10:13">
      <c r="J533" s="4"/>
      <c r="M533" s="4"/>
    </row>
    <row r="534" spans="10:13">
      <c r="J534" s="4"/>
      <c r="M534" s="4"/>
    </row>
    <row r="535" spans="10:13">
      <c r="J535" s="4"/>
      <c r="M535" s="4"/>
    </row>
    <row r="536" spans="10:13">
      <c r="J536" s="4"/>
      <c r="M536" s="4"/>
    </row>
    <row r="537" spans="10:13">
      <c r="J537" s="4"/>
      <c r="M537" s="4"/>
    </row>
    <row r="538" spans="10:13">
      <c r="J538" s="4"/>
      <c r="M538" s="4"/>
    </row>
    <row r="539" spans="10:13">
      <c r="J539" s="4"/>
      <c r="M539" s="4"/>
    </row>
    <row r="540" spans="10:13">
      <c r="J540" s="4"/>
      <c r="M540" s="4"/>
    </row>
    <row r="541" spans="10:13">
      <c r="J541" s="4"/>
      <c r="M541" s="4"/>
    </row>
    <row r="542" spans="10:13">
      <c r="J542" s="4"/>
      <c r="M542" s="4"/>
    </row>
    <row r="543" spans="10:13">
      <c r="J543" s="4"/>
      <c r="M543" s="4"/>
    </row>
    <row r="544" spans="10:13">
      <c r="J544" s="4"/>
      <c r="M544" s="4"/>
    </row>
    <row r="545" spans="10:13">
      <c r="J545" s="4"/>
      <c r="M545" s="4"/>
    </row>
    <row r="546" spans="10:13">
      <c r="J546" s="4"/>
      <c r="M546" s="4"/>
    </row>
    <row r="547" spans="10:13">
      <c r="J547" s="4"/>
      <c r="M547" s="4"/>
    </row>
    <row r="548" spans="10:13">
      <c r="J548" s="4"/>
      <c r="M548" s="4"/>
    </row>
    <row r="549" spans="10:13">
      <c r="J549" s="4"/>
      <c r="M549" s="4"/>
    </row>
    <row r="550" spans="10:13">
      <c r="J550" s="4"/>
      <c r="M550" s="4"/>
    </row>
    <row r="551" spans="10:13">
      <c r="J551" s="4"/>
      <c r="M551" s="4"/>
    </row>
    <row r="552" spans="10:13">
      <c r="J552" s="4"/>
      <c r="M552" s="4"/>
    </row>
    <row r="553" spans="10:13">
      <c r="J553" s="4"/>
      <c r="M553" s="4"/>
    </row>
    <row r="554" spans="10:13">
      <c r="J554" s="4"/>
      <c r="M554" s="4"/>
    </row>
    <row r="555" spans="10:13">
      <c r="J555" s="4"/>
      <c r="M555" s="4"/>
    </row>
    <row r="556" spans="10:13">
      <c r="J556" s="4"/>
      <c r="M556" s="4"/>
    </row>
    <row r="557" spans="10:13">
      <c r="J557" s="4"/>
      <c r="M557" s="4"/>
    </row>
    <row r="558" spans="10:13">
      <c r="J558" s="4"/>
      <c r="M558" s="4"/>
    </row>
    <row r="559" spans="10:13">
      <c r="J559" s="4"/>
      <c r="M559" s="4"/>
    </row>
    <row r="560" spans="10:13">
      <c r="J560" s="4"/>
      <c r="M560" s="4"/>
    </row>
    <row r="561" spans="10:13">
      <c r="J561" s="4"/>
      <c r="M561" s="4"/>
    </row>
    <row r="562" spans="10:13">
      <c r="J562" s="4"/>
      <c r="M562" s="4"/>
    </row>
    <row r="563" spans="10:13">
      <c r="J563" s="4"/>
      <c r="M563" s="4"/>
    </row>
    <row r="564" spans="10:13">
      <c r="J564" s="4"/>
      <c r="M564" s="4"/>
    </row>
    <row r="565" spans="10:13">
      <c r="J565" s="4"/>
      <c r="M565" s="4"/>
    </row>
    <row r="566" spans="10:13">
      <c r="J566" s="4"/>
      <c r="M566" s="4"/>
    </row>
    <row r="567" spans="10:13">
      <c r="J567" s="4"/>
      <c r="M567" s="4"/>
    </row>
    <row r="568" spans="10:13">
      <c r="J568" s="4"/>
      <c r="M568" s="4"/>
    </row>
    <row r="569" spans="10:13">
      <c r="J569" s="4"/>
      <c r="M569" s="4"/>
    </row>
    <row r="570" spans="10:13">
      <c r="J570" s="4"/>
      <c r="M570" s="4"/>
    </row>
    <row r="571" spans="10:13">
      <c r="J571" s="4"/>
      <c r="M571" s="4"/>
    </row>
    <row r="572" spans="10:13">
      <c r="J572" s="4"/>
      <c r="M572" s="4"/>
    </row>
    <row r="573" spans="10:13">
      <c r="J573" s="4"/>
      <c r="M573" s="4"/>
    </row>
    <row r="574" spans="10:13">
      <c r="J574" s="4"/>
      <c r="M574" s="4"/>
    </row>
    <row r="575" spans="10:13">
      <c r="J575" s="4"/>
      <c r="M575" s="4"/>
    </row>
    <row r="576" spans="10:13">
      <c r="J576" s="4"/>
      <c r="M576" s="4"/>
    </row>
    <row r="577" spans="10:13">
      <c r="J577" s="4"/>
      <c r="M577" s="4"/>
    </row>
    <row r="578" spans="10:13">
      <c r="J578" s="4"/>
      <c r="M578" s="4"/>
    </row>
    <row r="579" spans="10:13">
      <c r="J579" s="4"/>
      <c r="M579" s="4"/>
    </row>
    <row r="580" spans="10:13">
      <c r="J580" s="4"/>
      <c r="M580" s="4"/>
    </row>
    <row r="581" spans="10:13">
      <c r="J581" s="4"/>
      <c r="M581" s="4"/>
    </row>
    <row r="582" spans="10:13">
      <c r="J582" s="4"/>
      <c r="M582" s="4"/>
    </row>
    <row r="583" spans="10:13">
      <c r="J583" s="4"/>
      <c r="M583" s="4"/>
    </row>
    <row r="584" spans="10:13">
      <c r="J584" s="4"/>
      <c r="M584" s="4"/>
    </row>
    <row r="585" spans="10:13">
      <c r="J585" s="4"/>
      <c r="M585" s="4"/>
    </row>
    <row r="586" spans="10:13">
      <c r="J586" s="4"/>
      <c r="M586" s="4"/>
    </row>
    <row r="587" spans="10:13">
      <c r="J587" s="4"/>
      <c r="M587" s="4"/>
    </row>
    <row r="588" spans="10:13">
      <c r="J588" s="4"/>
      <c r="M588" s="4"/>
    </row>
    <row r="589" spans="10:13">
      <c r="J589" s="4"/>
      <c r="M589" s="4"/>
    </row>
    <row r="590" spans="10:13">
      <c r="J590" s="4"/>
      <c r="M590" s="4"/>
    </row>
    <row r="591" spans="10:13">
      <c r="J591" s="4"/>
      <c r="M591" s="4"/>
    </row>
    <row r="592" spans="10:13">
      <c r="J592" s="4"/>
      <c r="M592" s="4"/>
    </row>
    <row r="593" spans="10:13">
      <c r="J593" s="4"/>
      <c r="M593" s="4"/>
    </row>
    <row r="594" spans="10:13">
      <c r="J594" s="4"/>
      <c r="M594" s="4"/>
    </row>
    <row r="595" spans="10:13">
      <c r="J595" s="4"/>
      <c r="M595" s="4"/>
    </row>
    <row r="596" spans="10:13">
      <c r="J596" s="4"/>
      <c r="M596" s="4"/>
    </row>
    <row r="597" spans="10:13">
      <c r="J597" s="4"/>
      <c r="M597" s="4"/>
    </row>
    <row r="598" spans="10:13">
      <c r="J598" s="4"/>
      <c r="M598" s="4"/>
    </row>
    <row r="599" spans="10:13">
      <c r="J599" s="4"/>
      <c r="M599" s="4"/>
    </row>
    <row r="600" spans="10:13">
      <c r="J600" s="4"/>
      <c r="M600" s="4"/>
    </row>
    <row r="601" spans="10:13">
      <c r="J601" s="4"/>
      <c r="M601" s="4"/>
    </row>
    <row r="602" spans="10:13">
      <c r="J602" s="4"/>
      <c r="M602" s="4"/>
    </row>
    <row r="603" spans="10:13">
      <c r="J603" s="4"/>
      <c r="M603" s="4"/>
    </row>
    <row r="604" spans="10:13">
      <c r="J604" s="4"/>
      <c r="M604" s="4"/>
    </row>
    <row r="605" spans="10:13">
      <c r="J605" s="4"/>
      <c r="M605" s="4"/>
    </row>
    <row r="606" spans="10:13">
      <c r="J606" s="4"/>
      <c r="M606" s="4"/>
    </row>
    <row r="607" spans="10:13">
      <c r="J607" s="4"/>
      <c r="M607" s="4"/>
    </row>
    <row r="608" spans="10:13">
      <c r="J608" s="4"/>
      <c r="M608" s="4"/>
    </row>
    <row r="609" spans="10:13">
      <c r="J609" s="4"/>
      <c r="M609" s="4"/>
    </row>
    <row r="610" spans="10:13">
      <c r="J610" s="4"/>
      <c r="M610" s="4"/>
    </row>
    <row r="611" spans="10:13">
      <c r="J611" s="4"/>
      <c r="M611" s="4"/>
    </row>
    <row r="612" spans="10:13">
      <c r="J612" s="4"/>
      <c r="M612" s="4"/>
    </row>
    <row r="613" spans="10:13">
      <c r="J613" s="4"/>
      <c r="M613" s="4"/>
    </row>
    <row r="614" spans="10:13">
      <c r="J614" s="4"/>
      <c r="M614" s="4"/>
    </row>
    <row r="615" spans="10:13">
      <c r="J615" s="4"/>
      <c r="M615" s="4"/>
    </row>
    <row r="616" spans="10:13">
      <c r="J616" s="4"/>
      <c r="M616" s="4"/>
    </row>
    <row r="617" spans="10:13">
      <c r="J617" s="4"/>
      <c r="M617" s="4"/>
    </row>
    <row r="618" spans="10:13">
      <c r="J618" s="4"/>
      <c r="M618" s="4"/>
    </row>
    <row r="619" spans="10:13">
      <c r="J619" s="4"/>
      <c r="M619" s="4"/>
    </row>
    <row r="620" spans="10:13">
      <c r="J620" s="4"/>
      <c r="M620" s="4"/>
    </row>
    <row r="621" spans="10:13">
      <c r="J621" s="4"/>
      <c r="M621" s="4"/>
    </row>
    <row r="622" spans="10:13">
      <c r="J622" s="4"/>
      <c r="M622" s="4"/>
    </row>
    <row r="623" spans="10:13">
      <c r="J623" s="4"/>
      <c r="M623" s="4"/>
    </row>
    <row r="624" spans="10:13">
      <c r="J624" s="4"/>
      <c r="M624" s="4"/>
    </row>
    <row r="625" spans="10:13">
      <c r="J625" s="4"/>
      <c r="M625" s="4"/>
    </row>
    <row r="626" spans="10:13">
      <c r="J626" s="4"/>
      <c r="M626" s="4"/>
    </row>
    <row r="627" spans="10:13">
      <c r="J627" s="4"/>
      <c r="M627" s="4"/>
    </row>
    <row r="628" spans="10:13">
      <c r="J628" s="4"/>
      <c r="M628" s="4"/>
    </row>
    <row r="629" spans="10:13">
      <c r="J629" s="4"/>
      <c r="M629" s="4"/>
    </row>
    <row r="630" spans="10:13">
      <c r="J630" s="4"/>
      <c r="M630" s="4"/>
    </row>
    <row r="631" spans="10:13">
      <c r="J631" s="4"/>
      <c r="M631" s="4"/>
    </row>
    <row r="632" spans="10:13">
      <c r="J632" s="4"/>
      <c r="M632" s="4"/>
    </row>
    <row r="633" spans="10:13">
      <c r="J633" s="4"/>
      <c r="M633" s="4"/>
    </row>
    <row r="634" spans="10:13">
      <c r="J634" s="4"/>
      <c r="M634" s="4"/>
    </row>
    <row r="635" spans="10:13">
      <c r="J635" s="4"/>
      <c r="M635" s="4"/>
    </row>
    <row r="636" spans="10:13">
      <c r="J636" s="4"/>
      <c r="M636" s="4"/>
    </row>
    <row r="637" spans="10:13">
      <c r="J637" s="4"/>
      <c r="M637" s="4"/>
    </row>
    <row r="638" spans="10:13">
      <c r="J638" s="4"/>
      <c r="M638" s="4"/>
    </row>
    <row r="639" spans="10:13">
      <c r="J639" s="4"/>
      <c r="M639" s="4"/>
    </row>
    <row r="640" spans="10:13">
      <c r="J640" s="4"/>
      <c r="M640" s="4"/>
    </row>
    <row r="641" spans="10:13">
      <c r="J641" s="4"/>
      <c r="M641" s="4"/>
    </row>
    <row r="642" spans="10:13">
      <c r="J642" s="4"/>
      <c r="M642" s="4"/>
    </row>
    <row r="643" spans="10:13">
      <c r="J643" s="4"/>
      <c r="M643" s="4"/>
    </row>
    <row r="644" spans="10:13">
      <c r="J644" s="4"/>
      <c r="M644" s="4"/>
    </row>
    <row r="645" spans="10:13">
      <c r="J645" s="4"/>
      <c r="M645" s="4"/>
    </row>
    <row r="646" spans="10:13">
      <c r="J646" s="4"/>
      <c r="M646" s="4"/>
    </row>
    <row r="647" spans="10:13">
      <c r="J647" s="4"/>
      <c r="M647" s="4"/>
    </row>
    <row r="648" spans="10:13">
      <c r="J648" s="4"/>
      <c r="M648" s="4"/>
    </row>
    <row r="649" spans="10:13">
      <c r="J649" s="4"/>
      <c r="M649" s="4"/>
    </row>
    <row r="650" spans="10:13">
      <c r="J650" s="4"/>
      <c r="M650" s="4"/>
    </row>
    <row r="651" spans="10:13">
      <c r="J651" s="4"/>
      <c r="M651" s="4"/>
    </row>
    <row r="652" spans="10:13">
      <c r="J652" s="4"/>
      <c r="M652" s="4"/>
    </row>
    <row r="653" spans="10:13">
      <c r="J653" s="4"/>
      <c r="M653" s="4"/>
    </row>
    <row r="654" spans="10:13">
      <c r="J654" s="4"/>
      <c r="M654" s="4"/>
    </row>
    <row r="655" spans="10:13">
      <c r="J655" s="4"/>
      <c r="M655" s="4"/>
    </row>
    <row r="656" spans="10:13">
      <c r="J656" s="4"/>
      <c r="M656" s="4"/>
    </row>
    <row r="657" spans="10:13">
      <c r="J657" s="4"/>
      <c r="M657" s="4"/>
    </row>
    <row r="658" spans="10:13">
      <c r="J658" s="4"/>
      <c r="M658" s="4"/>
    </row>
    <row r="659" spans="10:13">
      <c r="J659" s="4"/>
      <c r="M659" s="4"/>
    </row>
    <row r="660" spans="10:13">
      <c r="J660" s="4"/>
      <c r="M660" s="4"/>
    </row>
    <row r="661" spans="10:13">
      <c r="J661" s="4"/>
      <c r="M661" s="4"/>
    </row>
    <row r="662" spans="10:13">
      <c r="J662" s="4"/>
      <c r="M662" s="4"/>
    </row>
    <row r="663" spans="10:13">
      <c r="J663" s="4"/>
      <c r="M663" s="4"/>
    </row>
    <row r="664" spans="10:13">
      <c r="J664" s="4"/>
      <c r="M664" s="4"/>
    </row>
    <row r="665" spans="10:13">
      <c r="J665" s="4"/>
      <c r="M665" s="4"/>
    </row>
    <row r="666" spans="10:13">
      <c r="J666" s="4"/>
      <c r="M666" s="4"/>
    </row>
    <row r="667" spans="10:13">
      <c r="J667" s="4"/>
      <c r="M667" s="4"/>
    </row>
    <row r="668" spans="10:13">
      <c r="J668" s="4"/>
      <c r="M668" s="4"/>
    </row>
    <row r="669" spans="10:13">
      <c r="J669" s="4"/>
      <c r="M669" s="4"/>
    </row>
    <row r="670" spans="10:13">
      <c r="J670" s="4"/>
      <c r="M670" s="4"/>
    </row>
    <row r="671" spans="10:13">
      <c r="J671" s="4"/>
      <c r="M671" s="4"/>
    </row>
    <row r="672" spans="10:13">
      <c r="J672" s="4"/>
      <c r="M672" s="4"/>
    </row>
    <row r="673" spans="10:13">
      <c r="J673" s="4"/>
      <c r="M673" s="4"/>
    </row>
    <row r="674" spans="10:13">
      <c r="J674" s="4"/>
      <c r="M674" s="4"/>
    </row>
    <row r="675" spans="10:13">
      <c r="J675" s="4"/>
      <c r="M675" s="4"/>
    </row>
    <row r="676" spans="10:13">
      <c r="J676" s="4"/>
      <c r="M676" s="4"/>
    </row>
    <row r="677" spans="10:13">
      <c r="J677" s="4"/>
      <c r="M677" s="4"/>
    </row>
    <row r="678" spans="10:13">
      <c r="J678" s="4"/>
      <c r="M678" s="4"/>
    </row>
    <row r="679" spans="10:13">
      <c r="J679" s="4"/>
      <c r="M679" s="4"/>
    </row>
    <row r="680" spans="10:13">
      <c r="J680" s="4"/>
      <c r="M680" s="4"/>
    </row>
    <row r="681" spans="10:13">
      <c r="J681" s="4"/>
      <c r="M681" s="4"/>
    </row>
    <row r="682" spans="10:13">
      <c r="J682" s="4"/>
      <c r="M682" s="4"/>
    </row>
    <row r="683" spans="10:13">
      <c r="J683" s="4"/>
      <c r="M683" s="4"/>
    </row>
    <row r="684" spans="10:13">
      <c r="J684" s="4"/>
      <c r="M684" s="4"/>
    </row>
    <row r="685" spans="10:13">
      <c r="J685" s="4"/>
      <c r="M685" s="4"/>
    </row>
    <row r="686" spans="10:13">
      <c r="J686" s="4"/>
      <c r="M686" s="4"/>
    </row>
    <row r="687" spans="10:13">
      <c r="J687" s="4"/>
      <c r="M687" s="4"/>
    </row>
    <row r="688" spans="10:13">
      <c r="J688" s="4"/>
      <c r="M688" s="4"/>
    </row>
    <row r="689" spans="10:13">
      <c r="J689" s="4"/>
      <c r="M689" s="4"/>
    </row>
    <row r="690" spans="10:13">
      <c r="J690" s="4"/>
      <c r="M690" s="4"/>
    </row>
    <row r="691" spans="10:13">
      <c r="J691" s="4"/>
      <c r="M691" s="4"/>
    </row>
    <row r="692" spans="10:13">
      <c r="J692" s="4"/>
      <c r="M692" s="4"/>
    </row>
    <row r="693" spans="10:13">
      <c r="J693" s="4"/>
      <c r="M693" s="4"/>
    </row>
    <row r="694" spans="10:13">
      <c r="J694" s="4"/>
      <c r="M694" s="4"/>
    </row>
    <row r="695" spans="10:13">
      <c r="J695" s="4"/>
      <c r="M695" s="4"/>
    </row>
    <row r="696" spans="10:13">
      <c r="J696" s="4"/>
      <c r="M696" s="4"/>
    </row>
    <row r="697" spans="10:13">
      <c r="J697" s="4"/>
      <c r="M697" s="4"/>
    </row>
    <row r="698" spans="10:13">
      <c r="J698" s="4"/>
      <c r="M698" s="4"/>
    </row>
    <row r="699" spans="10:13">
      <c r="J699" s="4"/>
      <c r="M699" s="4"/>
    </row>
    <row r="700" spans="10:13">
      <c r="J700" s="4"/>
      <c r="M700" s="4"/>
    </row>
    <row r="701" spans="10:13">
      <c r="J701" s="4"/>
      <c r="M701" s="4"/>
    </row>
    <row r="702" spans="10:13">
      <c r="J702" s="4"/>
      <c r="M702" s="4"/>
    </row>
    <row r="703" spans="10:13">
      <c r="J703" s="4"/>
      <c r="M703" s="4"/>
    </row>
    <row r="704" spans="10:13">
      <c r="J704" s="4"/>
      <c r="M704" s="4"/>
    </row>
    <row r="705" spans="10:13">
      <c r="J705" s="4"/>
      <c r="M705" s="4"/>
    </row>
    <row r="706" spans="10:13">
      <c r="J706" s="4"/>
      <c r="M706" s="4"/>
    </row>
    <row r="707" spans="10:13">
      <c r="J707" s="4"/>
      <c r="M707" s="4"/>
    </row>
    <row r="708" spans="10:13">
      <c r="J708" s="4"/>
      <c r="M708" s="4"/>
    </row>
    <row r="709" spans="10:13">
      <c r="J709" s="4"/>
      <c r="M709" s="4"/>
    </row>
    <row r="710" spans="10:13">
      <c r="J710" s="4"/>
      <c r="M710" s="4"/>
    </row>
    <row r="711" spans="10:13">
      <c r="J711" s="4"/>
      <c r="M711" s="4"/>
    </row>
    <row r="712" spans="10:13">
      <c r="J712" s="4"/>
      <c r="M712" s="4"/>
    </row>
    <row r="713" spans="10:13">
      <c r="J713" s="4"/>
      <c r="M713" s="4"/>
    </row>
    <row r="714" spans="10:13">
      <c r="J714" s="4"/>
      <c r="M714" s="4"/>
    </row>
    <row r="715" spans="10:13">
      <c r="J715" s="4"/>
      <c r="M715" s="4"/>
    </row>
    <row r="716" spans="10:13">
      <c r="J716" s="4"/>
      <c r="M716" s="4"/>
    </row>
    <row r="717" spans="10:13">
      <c r="J717" s="4"/>
      <c r="M717" s="4"/>
    </row>
    <row r="718" spans="10:13">
      <c r="J718" s="4"/>
      <c r="M718" s="4"/>
    </row>
    <row r="719" spans="10:13">
      <c r="J719" s="4"/>
      <c r="M719" s="4"/>
    </row>
    <row r="720" spans="10:13">
      <c r="J720" s="4"/>
      <c r="M720" s="4"/>
    </row>
    <row r="721" spans="10:13">
      <c r="J721" s="4"/>
      <c r="M721" s="4"/>
    </row>
    <row r="722" spans="10:13">
      <c r="J722" s="4"/>
      <c r="M722" s="4"/>
    </row>
    <row r="723" spans="10:13">
      <c r="J723" s="4"/>
      <c r="M723" s="4"/>
    </row>
    <row r="724" spans="10:13">
      <c r="J724" s="4"/>
      <c r="M724" s="4"/>
    </row>
    <row r="725" spans="10:13">
      <c r="J725" s="4"/>
      <c r="M725" s="4"/>
    </row>
    <row r="726" spans="10:13">
      <c r="J726" s="4"/>
      <c r="M726" s="4"/>
    </row>
    <row r="727" spans="10:13">
      <c r="J727" s="4"/>
      <c r="M727" s="4"/>
    </row>
    <row r="728" spans="10:13">
      <c r="J728" s="4"/>
      <c r="M728" s="4"/>
    </row>
    <row r="729" spans="10:13">
      <c r="J729" s="4"/>
      <c r="M729" s="4"/>
    </row>
    <row r="730" spans="10:13">
      <c r="J730" s="4"/>
      <c r="M730" s="4"/>
    </row>
    <row r="731" spans="10:13">
      <c r="J731" s="4"/>
      <c r="M731" s="4"/>
    </row>
    <row r="732" spans="10:13">
      <c r="J732" s="4"/>
      <c r="M732" s="4"/>
    </row>
    <row r="733" spans="10:13">
      <c r="J733" s="4"/>
      <c r="M733" s="4"/>
    </row>
    <row r="734" spans="10:13">
      <c r="J734" s="4"/>
      <c r="M734" s="4"/>
    </row>
    <row r="735" spans="10:13">
      <c r="J735" s="4"/>
      <c r="M735" s="4"/>
    </row>
    <row r="736" spans="10:13">
      <c r="J736" s="4"/>
      <c r="M736" s="4"/>
    </row>
    <row r="737" spans="10:13">
      <c r="J737" s="4"/>
      <c r="M737" s="4"/>
    </row>
    <row r="738" spans="10:13">
      <c r="J738" s="4"/>
      <c r="M738" s="4"/>
    </row>
    <row r="739" spans="10:13">
      <c r="J739" s="4"/>
      <c r="M739" s="4"/>
    </row>
    <row r="740" spans="10:13">
      <c r="J740" s="4"/>
      <c r="M740" s="4"/>
    </row>
    <row r="741" spans="10:13">
      <c r="J741" s="4"/>
      <c r="M741" s="4"/>
    </row>
    <row r="742" spans="10:13">
      <c r="J742" s="4"/>
      <c r="M742" s="4"/>
    </row>
    <row r="743" spans="10:13">
      <c r="J743" s="4"/>
      <c r="M743" s="4"/>
    </row>
    <row r="744" spans="10:13">
      <c r="J744" s="4"/>
      <c r="M744" s="4"/>
    </row>
    <row r="745" spans="10:13">
      <c r="J745" s="4"/>
      <c r="M745" s="4"/>
    </row>
    <row r="746" spans="10:13">
      <c r="J746" s="4"/>
      <c r="M746" s="4"/>
    </row>
    <row r="747" spans="10:13">
      <c r="J747" s="4"/>
      <c r="M747" s="4"/>
    </row>
    <row r="748" spans="10:13">
      <c r="J748" s="4"/>
      <c r="M748" s="4"/>
    </row>
    <row r="749" spans="10:13">
      <c r="J749" s="4"/>
      <c r="M749" s="4"/>
    </row>
    <row r="750" spans="10:13">
      <c r="J750" s="4"/>
      <c r="M750" s="4"/>
    </row>
    <row r="751" spans="10:13">
      <c r="J751" s="4"/>
      <c r="M751" s="4"/>
    </row>
    <row r="752" spans="10:13">
      <c r="J752" s="4"/>
      <c r="M752" s="4"/>
    </row>
    <row r="753" spans="10:13">
      <c r="J753" s="4"/>
      <c r="M753" s="4"/>
    </row>
    <row r="754" spans="10:13">
      <c r="J754" s="4"/>
      <c r="M754" s="4"/>
    </row>
    <row r="755" spans="10:13">
      <c r="J755" s="4"/>
      <c r="M755" s="4"/>
    </row>
    <row r="756" spans="10:13">
      <c r="J756" s="4"/>
      <c r="M756" s="4"/>
    </row>
    <row r="757" spans="10:13">
      <c r="J757" s="4"/>
      <c r="M757" s="4"/>
    </row>
    <row r="758" spans="10:13">
      <c r="J758" s="4"/>
      <c r="M758" s="4"/>
    </row>
    <row r="759" spans="10:13">
      <c r="J759" s="4"/>
      <c r="M759" s="4"/>
    </row>
    <row r="760" spans="10:13">
      <c r="J760" s="4"/>
      <c r="M760" s="4"/>
    </row>
    <row r="761" spans="10:13">
      <c r="J761" s="4"/>
      <c r="M761" s="4"/>
    </row>
    <row r="762" spans="10:13">
      <c r="J762" s="4"/>
      <c r="M762" s="4"/>
    </row>
    <row r="763" spans="10:13">
      <c r="J763" s="4"/>
      <c r="M763" s="4"/>
    </row>
    <row r="764" spans="10:13">
      <c r="J764" s="4"/>
      <c r="M764" s="4"/>
    </row>
    <row r="765" spans="10:13">
      <c r="J765" s="4"/>
      <c r="M765" s="4"/>
    </row>
    <row r="766" spans="10:13">
      <c r="J766" s="4"/>
      <c r="M766" s="4"/>
    </row>
    <row r="767" spans="10:13">
      <c r="J767" s="4"/>
      <c r="M767" s="4"/>
    </row>
    <row r="768" spans="10:13">
      <c r="J768" s="4"/>
      <c r="M768" s="4"/>
    </row>
    <row r="769" spans="10:13">
      <c r="J769" s="4"/>
      <c r="M769" s="4"/>
    </row>
    <row r="770" spans="10:13">
      <c r="J770" s="4"/>
      <c r="M770" s="4"/>
    </row>
    <row r="771" spans="10:13">
      <c r="J771" s="4"/>
      <c r="M771" s="4"/>
    </row>
    <row r="772" spans="10:13">
      <c r="J772" s="4"/>
      <c r="M772" s="4"/>
    </row>
    <row r="773" spans="10:13">
      <c r="J773" s="4"/>
      <c r="M773" s="4"/>
    </row>
    <row r="774" spans="10:13">
      <c r="J774" s="4"/>
      <c r="M774" s="4"/>
    </row>
    <row r="775" spans="10:13">
      <c r="J775" s="4"/>
      <c r="M775" s="4"/>
    </row>
    <row r="776" spans="10:13">
      <c r="J776" s="4"/>
      <c r="M776" s="4"/>
    </row>
    <row r="777" spans="10:13">
      <c r="J777" s="4"/>
      <c r="M777" s="4"/>
    </row>
    <row r="778" spans="10:13">
      <c r="J778" s="4"/>
      <c r="M778" s="4"/>
    </row>
    <row r="779" spans="10:13">
      <c r="J779" s="4"/>
      <c r="M779" s="4"/>
    </row>
    <row r="780" spans="10:13">
      <c r="J780" s="4"/>
      <c r="M780" s="4"/>
    </row>
    <row r="781" spans="10:13">
      <c r="J781" s="4"/>
      <c r="M781" s="4"/>
    </row>
    <row r="782" spans="10:13">
      <c r="J782" s="4"/>
      <c r="M782" s="4"/>
    </row>
    <row r="783" spans="10:13">
      <c r="J783" s="4"/>
      <c r="M783" s="4"/>
    </row>
    <row r="784" spans="10:13">
      <c r="J784" s="4"/>
      <c r="M784" s="4"/>
    </row>
    <row r="785" spans="10:13">
      <c r="J785" s="4"/>
      <c r="M785" s="4"/>
    </row>
    <row r="786" spans="10:13">
      <c r="J786" s="4"/>
      <c r="M786" s="4"/>
    </row>
    <row r="787" spans="10:13">
      <c r="J787" s="4"/>
      <c r="M787" s="4"/>
    </row>
    <row r="788" spans="10:13">
      <c r="J788" s="4"/>
      <c r="M788" s="4"/>
    </row>
    <row r="789" spans="10:13">
      <c r="J789" s="4"/>
      <c r="M789" s="4"/>
    </row>
    <row r="790" spans="10:13">
      <c r="J790" s="4"/>
      <c r="M790" s="4"/>
    </row>
    <row r="791" spans="10:13">
      <c r="J791" s="4"/>
      <c r="M791" s="4"/>
    </row>
    <row r="792" spans="10:13">
      <c r="J792" s="4"/>
      <c r="M792" s="4"/>
    </row>
    <row r="793" spans="10:13">
      <c r="J793" s="4"/>
      <c r="M793" s="4"/>
    </row>
    <row r="794" spans="10:13">
      <c r="J794" s="4"/>
      <c r="M794" s="4"/>
    </row>
    <row r="795" spans="10:13">
      <c r="J795" s="4"/>
      <c r="M795" s="4"/>
    </row>
    <row r="796" spans="10:13">
      <c r="J796" s="4"/>
      <c r="M796" s="4"/>
    </row>
    <row r="797" spans="10:13">
      <c r="J797" s="4"/>
      <c r="M797" s="4"/>
    </row>
    <row r="798" spans="10:13">
      <c r="J798" s="4"/>
      <c r="M798" s="4"/>
    </row>
    <row r="799" spans="10:13">
      <c r="J799" s="4"/>
      <c r="M799" s="4"/>
    </row>
    <row r="800" spans="10:13">
      <c r="J800" s="4"/>
      <c r="M800" s="4"/>
    </row>
    <row r="801" spans="10:13">
      <c r="J801" s="4"/>
      <c r="M801" s="4"/>
    </row>
    <row r="802" spans="10:13">
      <c r="J802" s="4"/>
      <c r="M802" s="4"/>
    </row>
    <row r="803" spans="10:13">
      <c r="J803" s="4"/>
      <c r="M803" s="4"/>
    </row>
    <row r="804" spans="10:13">
      <c r="J804" s="4"/>
      <c r="M804" s="4"/>
    </row>
    <row r="805" spans="10:13">
      <c r="J805" s="4"/>
      <c r="M805" s="4"/>
    </row>
    <row r="806" spans="10:13">
      <c r="J806" s="4"/>
      <c r="M806" s="4"/>
    </row>
    <row r="807" spans="10:13">
      <c r="J807" s="4"/>
      <c r="M807" s="4"/>
    </row>
    <row r="808" spans="10:13">
      <c r="J808" s="4"/>
      <c r="M808" s="4"/>
    </row>
    <row r="809" spans="10:13">
      <c r="J809" s="4"/>
      <c r="M809" s="4"/>
    </row>
    <row r="810" spans="10:13">
      <c r="J810" s="4"/>
      <c r="M810" s="4"/>
    </row>
    <row r="811" spans="10:13">
      <c r="J811" s="4"/>
      <c r="M811" s="4"/>
    </row>
    <row r="812" spans="10:13">
      <c r="J812" s="4"/>
      <c r="M812" s="4"/>
    </row>
    <row r="813" spans="10:13">
      <c r="J813" s="4"/>
      <c r="M813" s="4"/>
    </row>
    <row r="814" spans="10:13">
      <c r="J814" s="4"/>
      <c r="M814" s="4"/>
    </row>
    <row r="815" spans="10:13">
      <c r="J815" s="4"/>
      <c r="M815" s="4"/>
    </row>
    <row r="816" spans="10:13">
      <c r="J816" s="4"/>
      <c r="M816" s="4"/>
    </row>
    <row r="817" spans="10:13">
      <c r="J817" s="4"/>
      <c r="M817" s="4"/>
    </row>
    <row r="818" spans="10:13">
      <c r="J818" s="4"/>
      <c r="M818" s="4"/>
    </row>
    <row r="819" spans="10:13">
      <c r="J819" s="4"/>
      <c r="M819" s="4"/>
    </row>
    <row r="820" spans="10:13">
      <c r="J820" s="4"/>
      <c r="M820" s="4"/>
    </row>
    <row r="821" spans="10:13">
      <c r="J821" s="4"/>
      <c r="M821" s="4"/>
    </row>
    <row r="822" spans="10:13">
      <c r="J822" s="4"/>
      <c r="M822" s="4"/>
    </row>
    <row r="823" spans="10:13">
      <c r="J823" s="4"/>
      <c r="M823" s="4"/>
    </row>
    <row r="824" spans="10:13">
      <c r="J824" s="4"/>
      <c r="M824" s="4"/>
    </row>
    <row r="825" spans="10:13">
      <c r="J825" s="4"/>
      <c r="M825" s="4"/>
    </row>
    <row r="826" spans="10:13">
      <c r="J826" s="4"/>
      <c r="M826" s="4"/>
    </row>
    <row r="827" spans="10:13">
      <c r="J827" s="4"/>
      <c r="M827" s="4"/>
    </row>
    <row r="828" spans="10:13">
      <c r="J828" s="4"/>
      <c r="M828" s="4"/>
    </row>
    <row r="829" spans="10:13">
      <c r="J829" s="4"/>
      <c r="M829" s="4"/>
    </row>
    <row r="830" spans="10:13">
      <c r="J830" s="4"/>
      <c r="M830" s="4"/>
    </row>
    <row r="831" spans="10:13">
      <c r="J831" s="4"/>
      <c r="M831" s="4"/>
    </row>
    <row r="832" spans="10:13">
      <c r="J832" s="4"/>
      <c r="M832" s="4"/>
    </row>
    <row r="833" spans="10:13">
      <c r="J833" s="4"/>
      <c r="M833" s="4"/>
    </row>
    <row r="834" spans="10:13">
      <c r="J834" s="4"/>
      <c r="M834" s="4"/>
    </row>
    <row r="835" spans="10:13">
      <c r="J835" s="4"/>
      <c r="M835" s="4"/>
    </row>
    <row r="836" spans="10:13">
      <c r="J836" s="4"/>
      <c r="M836" s="4"/>
    </row>
    <row r="837" spans="10:13">
      <c r="J837" s="4"/>
      <c r="M837" s="4"/>
    </row>
    <row r="838" spans="10:13">
      <c r="J838" s="4"/>
      <c r="M838" s="4"/>
    </row>
    <row r="839" spans="10:13">
      <c r="J839" s="4"/>
      <c r="M839" s="4"/>
    </row>
    <row r="840" spans="10:13">
      <c r="J840" s="4"/>
      <c r="M840" s="4"/>
    </row>
    <row r="841" spans="10:13">
      <c r="J841" s="4"/>
      <c r="M841" s="4"/>
    </row>
    <row r="842" spans="10:13">
      <c r="J842" s="4"/>
      <c r="M842" s="4"/>
    </row>
    <row r="843" spans="10:13">
      <c r="J843" s="4"/>
      <c r="M843" s="4"/>
    </row>
    <row r="844" spans="10:13">
      <c r="J844" s="4"/>
      <c r="M844" s="4"/>
    </row>
    <row r="845" spans="10:13">
      <c r="J845" s="4"/>
      <c r="M845" s="4"/>
    </row>
    <row r="846" spans="10:13">
      <c r="J846" s="4"/>
      <c r="M846" s="4"/>
    </row>
    <row r="847" spans="10:13">
      <c r="J847" s="4"/>
      <c r="M847" s="4"/>
    </row>
    <row r="848" spans="10:13">
      <c r="J848" s="4"/>
      <c r="M848" s="4"/>
    </row>
    <row r="849" spans="10:13">
      <c r="J849" s="4"/>
      <c r="M849" s="4"/>
    </row>
    <row r="850" spans="10:13">
      <c r="J850" s="4"/>
      <c r="M850" s="4"/>
    </row>
    <row r="851" spans="10:13">
      <c r="J851" s="4"/>
      <c r="M851" s="4"/>
    </row>
    <row r="852" spans="10:13">
      <c r="J852" s="4"/>
      <c r="M852" s="4"/>
    </row>
    <row r="853" spans="10:13">
      <c r="J853" s="4"/>
      <c r="M853" s="4"/>
    </row>
    <row r="854" spans="10:13">
      <c r="J854" s="4"/>
      <c r="M854" s="4"/>
    </row>
    <row r="855" spans="10:13">
      <c r="J855" s="4"/>
      <c r="M855" s="4"/>
    </row>
    <row r="856" spans="10:13">
      <c r="J856" s="4"/>
      <c r="M856" s="4"/>
    </row>
    <row r="857" spans="10:13">
      <c r="J857" s="4"/>
      <c r="M857" s="4"/>
    </row>
    <row r="858" spans="10:13">
      <c r="J858" s="4"/>
      <c r="M858" s="4"/>
    </row>
    <row r="859" spans="10:13">
      <c r="J859" s="4"/>
      <c r="M859" s="4"/>
    </row>
    <row r="860" spans="10:13">
      <c r="J860" s="4"/>
      <c r="M860" s="4"/>
    </row>
    <row r="861" spans="10:13">
      <c r="J861" s="4"/>
      <c r="M861" s="4"/>
    </row>
    <row r="862" spans="10:13">
      <c r="J862" s="4"/>
      <c r="M862" s="4"/>
    </row>
    <row r="863" spans="10:13">
      <c r="J863" s="4"/>
      <c r="M863" s="4"/>
    </row>
    <row r="864" spans="10:13">
      <c r="J864" s="4"/>
      <c r="M864" s="4"/>
    </row>
    <row r="865" spans="10:13">
      <c r="J865" s="4"/>
      <c r="M865" s="4"/>
    </row>
    <row r="866" spans="10:13">
      <c r="J866" s="4"/>
      <c r="M866" s="4"/>
    </row>
    <row r="867" spans="10:13">
      <c r="J867" s="4"/>
      <c r="M867" s="4"/>
    </row>
    <row r="868" spans="10:13">
      <c r="J868" s="4"/>
      <c r="M868" s="4"/>
    </row>
    <row r="869" spans="10:13">
      <c r="J869" s="4"/>
      <c r="M869" s="4"/>
    </row>
    <row r="870" spans="10:13">
      <c r="J870" s="4"/>
      <c r="M870" s="4"/>
    </row>
    <row r="871" spans="10:13">
      <c r="J871" s="4"/>
      <c r="M871" s="4"/>
    </row>
    <row r="872" spans="10:13">
      <c r="J872" s="4"/>
      <c r="M872" s="4"/>
    </row>
    <row r="873" spans="10:13">
      <c r="J873" s="4"/>
      <c r="M873" s="4"/>
    </row>
    <row r="874" spans="10:13">
      <c r="J874" s="4"/>
      <c r="M874" s="4"/>
    </row>
    <row r="875" spans="10:13">
      <c r="J875" s="4"/>
      <c r="M875" s="4"/>
    </row>
    <row r="876" spans="10:13">
      <c r="J876" s="4"/>
      <c r="M876" s="4"/>
    </row>
    <row r="877" spans="10:13">
      <c r="J877" s="4"/>
      <c r="M877" s="4"/>
    </row>
    <row r="878" spans="10:13">
      <c r="J878" s="4"/>
      <c r="M878" s="4"/>
    </row>
    <row r="879" spans="10:13">
      <c r="J879" s="4"/>
      <c r="M879" s="4"/>
    </row>
    <row r="880" spans="10:13">
      <c r="J880" s="4"/>
      <c r="M880" s="4"/>
    </row>
    <row r="881" spans="10:13">
      <c r="J881" s="4"/>
      <c r="M881" s="4"/>
    </row>
    <row r="882" spans="10:13">
      <c r="J882" s="4"/>
      <c r="M882" s="4"/>
    </row>
    <row r="883" spans="10:13">
      <c r="J883" s="4"/>
      <c r="M883" s="4"/>
    </row>
    <row r="884" spans="10:13">
      <c r="J884" s="4"/>
      <c r="M884" s="4"/>
    </row>
    <row r="885" spans="10:13">
      <c r="J885" s="4"/>
      <c r="M885" s="4"/>
    </row>
    <row r="886" spans="10:13">
      <c r="J886" s="4"/>
      <c r="M886" s="4"/>
    </row>
    <row r="887" spans="10:13">
      <c r="J887" s="4"/>
      <c r="M887" s="4"/>
    </row>
    <row r="888" spans="10:13">
      <c r="J888" s="4"/>
      <c r="M888" s="4"/>
    </row>
    <row r="889" spans="10:13">
      <c r="J889" s="4"/>
      <c r="M889" s="4"/>
    </row>
    <row r="890" spans="10:13">
      <c r="J890" s="4"/>
      <c r="M890" s="4"/>
    </row>
    <row r="891" spans="10:13">
      <c r="J891" s="4"/>
      <c r="M891" s="4"/>
    </row>
    <row r="892" spans="10:13">
      <c r="J892" s="4"/>
      <c r="M892" s="4"/>
    </row>
    <row r="893" spans="10:13">
      <c r="J893" s="4"/>
      <c r="M893" s="4"/>
    </row>
    <row r="894" spans="10:13">
      <c r="J894" s="4"/>
      <c r="M894" s="4"/>
    </row>
    <row r="895" spans="10:13">
      <c r="J895" s="4"/>
      <c r="M895" s="4"/>
    </row>
    <row r="896" spans="10:13">
      <c r="J896" s="4"/>
      <c r="M896" s="4"/>
    </row>
    <row r="897" spans="10:13">
      <c r="J897" s="4"/>
      <c r="M897" s="4"/>
    </row>
    <row r="898" spans="10:13">
      <c r="J898" s="4"/>
      <c r="M898" s="4"/>
    </row>
    <row r="899" spans="10:13">
      <c r="J899" s="4"/>
      <c r="M899" s="4"/>
    </row>
    <row r="900" spans="10:13">
      <c r="J900" s="4"/>
      <c r="M900" s="4"/>
    </row>
    <row r="901" spans="10:13">
      <c r="J901" s="4"/>
      <c r="M901" s="4"/>
    </row>
    <row r="902" spans="10:13">
      <c r="J902" s="4"/>
      <c r="M902" s="4"/>
    </row>
    <row r="903" spans="10:13">
      <c r="J903" s="4"/>
      <c r="M903" s="4"/>
    </row>
    <row r="904" spans="10:13">
      <c r="J904" s="4"/>
      <c r="M904" s="4"/>
    </row>
    <row r="905" spans="10:13">
      <c r="J905" s="4"/>
      <c r="M905" s="4"/>
    </row>
    <row r="906" spans="10:13">
      <c r="J906" s="4"/>
      <c r="M906" s="4"/>
    </row>
    <row r="907" spans="10:13">
      <c r="J907" s="4"/>
      <c r="M907" s="4"/>
    </row>
    <row r="908" spans="10:13">
      <c r="J908" s="4"/>
      <c r="M908" s="4"/>
    </row>
    <row r="909" spans="10:13">
      <c r="J909" s="4"/>
      <c r="M909" s="4"/>
    </row>
    <row r="910" spans="10:13">
      <c r="J910" s="4"/>
      <c r="M910" s="4"/>
    </row>
    <row r="911" spans="10:13">
      <c r="J911" s="4"/>
      <c r="M911" s="4"/>
    </row>
    <row r="912" spans="10:13">
      <c r="J912" s="4"/>
      <c r="M912" s="4"/>
    </row>
    <row r="913" spans="10:13">
      <c r="J913" s="4"/>
      <c r="M913" s="4"/>
    </row>
    <row r="914" spans="10:13">
      <c r="J914" s="4"/>
      <c r="M914" s="4"/>
    </row>
    <row r="915" spans="10:13">
      <c r="J915" s="4"/>
      <c r="M915" s="4"/>
    </row>
    <row r="916" spans="10:13">
      <c r="J916" s="4"/>
      <c r="M916" s="4"/>
    </row>
    <row r="917" spans="10:13">
      <c r="J917" s="4"/>
      <c r="M917" s="4"/>
    </row>
    <row r="918" spans="10:13">
      <c r="J918" s="4"/>
      <c r="M918" s="4"/>
    </row>
    <row r="919" spans="10:13">
      <c r="J919" s="4"/>
      <c r="M919" s="4"/>
    </row>
    <row r="920" spans="10:13">
      <c r="J920" s="4"/>
      <c r="M920" s="4"/>
    </row>
    <row r="921" spans="10:13">
      <c r="J921" s="4"/>
      <c r="M921" s="4"/>
    </row>
    <row r="922" spans="10:13">
      <c r="J922" s="4"/>
      <c r="M922" s="4"/>
    </row>
    <row r="923" spans="10:13">
      <c r="J923" s="4"/>
      <c r="M923" s="4"/>
    </row>
    <row r="924" spans="10:13">
      <c r="J924" s="4"/>
      <c r="M924" s="4"/>
    </row>
    <row r="925" spans="10:13">
      <c r="J925" s="4"/>
      <c r="M925" s="4"/>
    </row>
    <row r="926" spans="10:13">
      <c r="J926" s="4"/>
      <c r="M926" s="4"/>
    </row>
    <row r="927" spans="10:13">
      <c r="J927" s="4"/>
      <c r="M927" s="4"/>
    </row>
    <row r="928" spans="10:13">
      <c r="J928" s="4"/>
      <c r="M928" s="4"/>
    </row>
    <row r="929" spans="10:13">
      <c r="J929" s="4"/>
      <c r="M929" s="4"/>
    </row>
    <row r="930" spans="10:13">
      <c r="J930" s="4"/>
      <c r="M930" s="4"/>
    </row>
    <row r="931" spans="10:13">
      <c r="J931" s="4"/>
      <c r="M931" s="4"/>
    </row>
    <row r="932" spans="10:13">
      <c r="J932" s="4"/>
      <c r="M932" s="4"/>
    </row>
    <row r="933" spans="10:13">
      <c r="J933" s="4"/>
      <c r="M933" s="4"/>
    </row>
    <row r="934" spans="10:13">
      <c r="J934" s="4"/>
      <c r="M934" s="4"/>
    </row>
    <row r="935" spans="10:13">
      <c r="J935" s="4"/>
      <c r="M935" s="4"/>
    </row>
    <row r="936" spans="10:13">
      <c r="J936" s="4"/>
      <c r="M936" s="4"/>
    </row>
    <row r="937" spans="10:13">
      <c r="J937" s="4"/>
      <c r="M937" s="4"/>
    </row>
    <row r="938" spans="10:13">
      <c r="J938" s="4"/>
      <c r="M938" s="4"/>
    </row>
    <row r="939" spans="10:13">
      <c r="J939" s="4"/>
      <c r="M939" s="4"/>
    </row>
    <row r="940" spans="10:13">
      <c r="J940" s="4"/>
      <c r="M940" s="4"/>
    </row>
    <row r="941" spans="10:13">
      <c r="J941" s="4"/>
      <c r="M941" s="4"/>
    </row>
    <row r="942" spans="10:13">
      <c r="J942" s="4"/>
      <c r="M942" s="4"/>
    </row>
    <row r="943" spans="10:13">
      <c r="J943" s="4"/>
      <c r="M943" s="4"/>
    </row>
    <row r="944" spans="10:13">
      <c r="J944" s="4"/>
      <c r="M944" s="4"/>
    </row>
    <row r="945" spans="10:13">
      <c r="J945" s="4"/>
      <c r="M945" s="4"/>
    </row>
    <row r="946" spans="10:13">
      <c r="J946" s="4"/>
      <c r="M946" s="4"/>
    </row>
    <row r="947" spans="10:13">
      <c r="J947" s="4"/>
      <c r="M947" s="4"/>
    </row>
    <row r="948" spans="10:13">
      <c r="J948" s="4"/>
      <c r="M948" s="4"/>
    </row>
    <row r="949" spans="10:13">
      <c r="J949" s="4"/>
      <c r="M949" s="4"/>
    </row>
    <row r="950" spans="10:13">
      <c r="J950" s="4"/>
      <c r="M950" s="4"/>
    </row>
    <row r="951" spans="10:13">
      <c r="J951" s="4"/>
      <c r="M951" s="4"/>
    </row>
    <row r="952" spans="10:13">
      <c r="J952" s="4"/>
      <c r="M952" s="4"/>
    </row>
    <row r="953" spans="10:13">
      <c r="J953" s="4"/>
      <c r="M953" s="4"/>
    </row>
    <row r="954" spans="10:13">
      <c r="J954" s="4"/>
      <c r="M954" s="4"/>
    </row>
    <row r="955" spans="10:13">
      <c r="J955" s="4"/>
      <c r="M955" s="4"/>
    </row>
    <row r="956" spans="10:13">
      <c r="J956" s="4"/>
      <c r="M956" s="4"/>
    </row>
    <row r="957" spans="10:13">
      <c r="J957" s="4"/>
      <c r="M957" s="4"/>
    </row>
    <row r="958" spans="10:13">
      <c r="J958" s="4"/>
      <c r="M958" s="4"/>
    </row>
    <row r="959" spans="10:13">
      <c r="J959" s="4"/>
      <c r="M959" s="4"/>
    </row>
    <row r="960" spans="10:13">
      <c r="J960" s="4"/>
      <c r="M960" s="4"/>
    </row>
    <row r="961" spans="10:13">
      <c r="J961" s="4"/>
      <c r="M961" s="4"/>
    </row>
    <row r="962" spans="10:13">
      <c r="J962" s="4"/>
      <c r="M962" s="4"/>
    </row>
    <row r="963" spans="10:13">
      <c r="J963" s="4"/>
      <c r="M963" s="4"/>
    </row>
    <row r="964" spans="10:13">
      <c r="J964" s="4"/>
      <c r="M964" s="4"/>
    </row>
    <row r="965" spans="10:13">
      <c r="J965" s="4"/>
      <c r="M965" s="4"/>
    </row>
    <row r="966" spans="10:13">
      <c r="J966" s="4"/>
      <c r="M966" s="4"/>
    </row>
    <row r="967" spans="10:13">
      <c r="J967" s="4"/>
      <c r="M967" s="4"/>
    </row>
    <row r="968" spans="10:13">
      <c r="J968" s="4"/>
      <c r="M968" s="4"/>
    </row>
    <row r="969" spans="10:13">
      <c r="J969" s="4"/>
      <c r="M969" s="4"/>
    </row>
    <row r="970" spans="10:13">
      <c r="J970" s="4"/>
      <c r="M970" s="4"/>
    </row>
    <row r="971" spans="10:13">
      <c r="J971" s="4"/>
      <c r="M971" s="4"/>
    </row>
    <row r="972" spans="10:13">
      <c r="J972" s="4"/>
      <c r="M972" s="4"/>
    </row>
    <row r="973" spans="10:13">
      <c r="J973" s="4"/>
      <c r="M973" s="4"/>
    </row>
    <row r="974" spans="10:13">
      <c r="J974" s="4"/>
      <c r="M974" s="4"/>
    </row>
    <row r="975" spans="10:13">
      <c r="J975" s="4"/>
      <c r="M975" s="4"/>
    </row>
    <row r="976" spans="10:13">
      <c r="J976" s="4"/>
      <c r="M976" s="4"/>
    </row>
    <row r="977" spans="10:13">
      <c r="J977" s="4"/>
      <c r="M977" s="4"/>
    </row>
    <row r="978" spans="10:13">
      <c r="J978" s="4"/>
      <c r="M978" s="4"/>
    </row>
    <row r="979" spans="10:13">
      <c r="J979" s="4"/>
      <c r="M979" s="4"/>
    </row>
    <row r="980" spans="10:13">
      <c r="J980" s="4"/>
      <c r="M980" s="4"/>
    </row>
    <row r="981" spans="10:13">
      <c r="J981" s="4"/>
      <c r="M981" s="4"/>
    </row>
    <row r="982" spans="10:13">
      <c r="J982" s="4"/>
      <c r="M982" s="4"/>
    </row>
    <row r="983" spans="10:13">
      <c r="J983" s="4"/>
      <c r="M983" s="4"/>
    </row>
    <row r="984" spans="10:13">
      <c r="J984" s="4"/>
      <c r="M984" s="4"/>
    </row>
    <row r="985" spans="10:13">
      <c r="J985" s="4"/>
      <c r="M985" s="4"/>
    </row>
    <row r="986" spans="10:13">
      <c r="J986" s="4"/>
      <c r="M986" s="4"/>
    </row>
    <row r="987" spans="10:13">
      <c r="J987" s="4"/>
      <c r="M987" s="4"/>
    </row>
    <row r="988" spans="10:13">
      <c r="J988" s="4"/>
      <c r="M988" s="4"/>
    </row>
    <row r="989" spans="10:13">
      <c r="J989" s="4"/>
      <c r="M989" s="4"/>
    </row>
    <row r="990" spans="10:13">
      <c r="J990" s="4"/>
      <c r="M990" s="4"/>
    </row>
    <row r="991" spans="10:13">
      <c r="J991" s="4"/>
      <c r="M991" s="4"/>
    </row>
    <row r="992" spans="10:13">
      <c r="J992" s="4"/>
      <c r="M992" s="4"/>
    </row>
    <row r="993" spans="10:13">
      <c r="J993" s="4"/>
      <c r="M993" s="4"/>
    </row>
    <row r="994" spans="10:13">
      <c r="J994" s="4"/>
      <c r="M994" s="4"/>
    </row>
    <row r="995" spans="10:13">
      <c r="J995" s="4"/>
      <c r="M995" s="4"/>
    </row>
    <row r="996" spans="10:13">
      <c r="J996" s="4"/>
      <c r="M996" s="4"/>
    </row>
    <row r="997" spans="10:13">
      <c r="J997" s="4"/>
      <c r="M997" s="4"/>
    </row>
    <row r="998" spans="10:13">
      <c r="J998" s="4"/>
      <c r="M998" s="4"/>
    </row>
    <row r="999" spans="10:13">
      <c r="J999" s="4"/>
      <c r="M999" s="4"/>
    </row>
    <row r="1000" spans="10:13">
      <c r="J1000" s="4"/>
      <c r="M1000" s="4"/>
    </row>
    <row r="1001" spans="10:13">
      <c r="J1001" s="4"/>
      <c r="M1001" s="4"/>
    </row>
    <row r="1002" spans="10:13">
      <c r="J1002" s="4"/>
      <c r="M1002" s="4"/>
    </row>
    <row r="1003" spans="10:13">
      <c r="J1003" s="4"/>
      <c r="M1003" s="4"/>
    </row>
    <row r="1004" spans="10:13">
      <c r="J1004" s="4"/>
      <c r="M1004" s="4"/>
    </row>
    <row r="1005" spans="10:13">
      <c r="J1005" s="4"/>
      <c r="M1005" s="4"/>
    </row>
    <row r="1006" spans="10:13">
      <c r="J1006" s="4"/>
      <c r="M1006" s="4"/>
    </row>
    <row r="1007" spans="10:13">
      <c r="J1007" s="4"/>
      <c r="M1007" s="4"/>
    </row>
    <row r="1008" spans="10:13">
      <c r="J1008" s="4"/>
      <c r="M1008" s="4"/>
    </row>
    <row r="1009" spans="10:13">
      <c r="J1009" s="4"/>
      <c r="M1009" s="4"/>
    </row>
    <row r="1010" spans="10:13">
      <c r="J1010" s="4"/>
      <c r="M1010" s="4"/>
    </row>
    <row r="1011" spans="10:13">
      <c r="J1011" s="4"/>
      <c r="M1011" s="4"/>
    </row>
    <row r="1012" spans="10:13">
      <c r="J1012" s="4"/>
      <c r="M1012" s="4"/>
    </row>
    <row r="1013" spans="10:13">
      <c r="J1013" s="4"/>
      <c r="M1013" s="4"/>
    </row>
    <row r="1014" spans="10:13">
      <c r="J1014" s="4"/>
      <c r="M1014" s="4"/>
    </row>
    <row r="1015" spans="10:13">
      <c r="J1015" s="4"/>
      <c r="M1015" s="4"/>
    </row>
    <row r="1016" spans="10:13">
      <c r="J1016" s="4"/>
      <c r="M1016" s="4"/>
    </row>
    <row r="1017" spans="10:13">
      <c r="J1017" s="4"/>
      <c r="M1017" s="4"/>
    </row>
    <row r="1018" spans="10:13">
      <c r="J1018" s="4"/>
      <c r="M1018" s="4"/>
    </row>
    <row r="1019" spans="10:13">
      <c r="J1019" s="4"/>
      <c r="M1019" s="4"/>
    </row>
    <row r="1020" spans="10:13">
      <c r="J1020" s="4"/>
      <c r="M1020" s="4"/>
    </row>
    <row r="1021" spans="10:13">
      <c r="J1021" s="4"/>
      <c r="M1021" s="4"/>
    </row>
    <row r="1022" spans="10:13">
      <c r="J1022" s="4"/>
      <c r="M1022" s="4"/>
    </row>
    <row r="1023" spans="10:13">
      <c r="J1023" s="4"/>
      <c r="M1023" s="4"/>
    </row>
    <row r="1024" spans="10:13">
      <c r="J1024" s="4"/>
      <c r="M1024" s="4"/>
    </row>
    <row r="1025" spans="10:13">
      <c r="J1025" s="4"/>
      <c r="M1025" s="4"/>
    </row>
    <row r="1026" spans="10:13">
      <c r="J1026" s="4"/>
      <c r="M1026" s="4"/>
    </row>
    <row r="1027" spans="10:13">
      <c r="J1027" s="4"/>
      <c r="M1027" s="4"/>
    </row>
    <row r="1028" spans="10:13">
      <c r="J1028" s="4"/>
      <c r="M1028" s="4"/>
    </row>
    <row r="1029" spans="10:13">
      <c r="J1029" s="4"/>
      <c r="M1029" s="4"/>
    </row>
    <row r="1030" spans="10:13">
      <c r="J1030" s="4"/>
      <c r="M1030" s="4"/>
    </row>
    <row r="1031" spans="10:13">
      <c r="J1031" s="4"/>
      <c r="M1031" s="4"/>
    </row>
    <row r="1032" spans="10:13">
      <c r="J1032" s="4"/>
      <c r="M1032" s="4"/>
    </row>
    <row r="1033" spans="10:13">
      <c r="J1033" s="4"/>
      <c r="M1033" s="4"/>
    </row>
    <row r="1034" spans="10:13">
      <c r="J1034" s="4"/>
      <c r="M1034" s="4"/>
    </row>
    <row r="1035" spans="10:13">
      <c r="J1035" s="4"/>
      <c r="M1035" s="4"/>
    </row>
    <row r="1036" spans="10:13">
      <c r="J1036" s="4"/>
      <c r="M1036" s="4"/>
    </row>
    <row r="1037" spans="10:13">
      <c r="J1037" s="4"/>
      <c r="M1037" s="4"/>
    </row>
    <row r="1038" spans="10:13">
      <c r="J1038" s="4"/>
      <c r="M1038" s="4"/>
    </row>
    <row r="1039" spans="10:13">
      <c r="J1039" s="4"/>
      <c r="M1039" s="4"/>
    </row>
    <row r="1040" spans="10:13">
      <c r="J1040" s="4"/>
      <c r="M1040" s="4"/>
    </row>
    <row r="1041" spans="10:13">
      <c r="J1041" s="4"/>
      <c r="M1041" s="4"/>
    </row>
    <row r="1042" spans="10:13">
      <c r="J1042" s="4"/>
      <c r="M1042" s="4"/>
    </row>
    <row r="1043" spans="10:13">
      <c r="J1043" s="4"/>
      <c r="M1043" s="4"/>
    </row>
    <row r="1044" spans="10:13">
      <c r="J1044" s="4"/>
      <c r="M1044" s="4"/>
    </row>
    <row r="1045" spans="10:13">
      <c r="J1045" s="4"/>
      <c r="M1045" s="4"/>
    </row>
    <row r="1046" spans="10:13">
      <c r="J1046" s="4"/>
      <c r="M1046" s="4"/>
    </row>
    <row r="1047" spans="10:13">
      <c r="J1047" s="4"/>
      <c r="M1047" s="4"/>
    </row>
    <row r="1048" spans="10:13">
      <c r="J1048" s="4"/>
      <c r="M1048" s="4"/>
    </row>
    <row r="1049" spans="10:13">
      <c r="J1049" s="4"/>
      <c r="M1049" s="4"/>
    </row>
    <row r="1050" spans="10:13">
      <c r="J1050" s="4"/>
      <c r="M1050" s="4"/>
    </row>
    <row r="1051" spans="10:13">
      <c r="J1051" s="4"/>
      <c r="M1051" s="4"/>
    </row>
    <row r="1052" spans="10:13">
      <c r="J1052" s="4"/>
      <c r="M1052" s="4"/>
    </row>
    <row r="1053" spans="10:13">
      <c r="J1053" s="4"/>
      <c r="M1053" s="4"/>
    </row>
    <row r="1054" spans="10:13">
      <c r="J1054" s="4"/>
      <c r="M1054" s="4"/>
    </row>
    <row r="1055" spans="10:13">
      <c r="J1055" s="4"/>
      <c r="M1055" s="4"/>
    </row>
    <row r="1056" spans="10:13">
      <c r="J1056" s="4"/>
      <c r="M1056" s="4"/>
    </row>
    <row r="1057" spans="10:13">
      <c r="J1057" s="4"/>
      <c r="M1057" s="4"/>
    </row>
    <row r="1058" spans="10:13">
      <c r="J1058" s="4"/>
      <c r="M1058" s="4"/>
    </row>
    <row r="1059" spans="10:13">
      <c r="J1059" s="4"/>
      <c r="M1059" s="4"/>
    </row>
    <row r="1060" spans="10:13">
      <c r="J1060" s="4"/>
      <c r="M1060" s="4"/>
    </row>
    <row r="1061" spans="10:13">
      <c r="J1061" s="4"/>
      <c r="M1061" s="4"/>
    </row>
    <row r="1062" spans="10:13">
      <c r="J1062" s="4"/>
      <c r="M1062" s="4"/>
    </row>
    <row r="1063" spans="10:13">
      <c r="J1063" s="4"/>
      <c r="M1063" s="4"/>
    </row>
    <row r="1064" spans="10:13">
      <c r="J1064" s="4"/>
      <c r="M1064" s="4"/>
    </row>
    <row r="1065" spans="10:13">
      <c r="J1065" s="4"/>
      <c r="M1065" s="4"/>
    </row>
    <row r="1066" spans="10:13">
      <c r="J1066" s="4"/>
      <c r="M1066" s="4"/>
    </row>
    <row r="1067" spans="10:13">
      <c r="J1067" s="4"/>
      <c r="M1067" s="4"/>
    </row>
    <row r="1068" spans="10:13">
      <c r="J1068" s="4"/>
      <c r="M1068" s="4"/>
    </row>
    <row r="1069" spans="10:13">
      <c r="J1069" s="4"/>
      <c r="M1069" s="4"/>
    </row>
    <row r="1070" spans="10:13">
      <c r="J1070" s="4"/>
      <c r="M1070" s="4"/>
    </row>
    <row r="1071" spans="10:13">
      <c r="J1071" s="4"/>
      <c r="M1071" s="4"/>
    </row>
    <row r="1072" spans="10:13">
      <c r="J1072" s="4"/>
      <c r="M1072" s="4"/>
    </row>
    <row r="1073" spans="10:13">
      <c r="J1073" s="4"/>
      <c r="M1073" s="4"/>
    </row>
    <row r="1074" spans="10:13">
      <c r="J1074" s="4"/>
      <c r="M1074" s="4"/>
    </row>
    <row r="1075" spans="10:13">
      <c r="J1075" s="4"/>
      <c r="M1075" s="4"/>
    </row>
    <row r="1076" spans="10:13">
      <c r="J1076" s="4"/>
      <c r="M1076" s="4"/>
    </row>
    <row r="1077" spans="10:13">
      <c r="J1077" s="4"/>
      <c r="M1077" s="4"/>
    </row>
    <row r="1078" spans="10:13">
      <c r="J1078" s="4"/>
      <c r="M1078" s="4"/>
    </row>
    <row r="1079" spans="10:13">
      <c r="J1079" s="4"/>
      <c r="M1079" s="4"/>
    </row>
    <row r="1080" spans="10:13">
      <c r="J1080" s="4"/>
      <c r="M1080" s="4"/>
    </row>
    <row r="1081" spans="10:13">
      <c r="J1081" s="4"/>
      <c r="M1081" s="4"/>
    </row>
    <row r="1082" spans="10:13">
      <c r="J1082" s="4"/>
      <c r="M1082" s="4"/>
    </row>
    <row r="1083" spans="10:13">
      <c r="J1083" s="4"/>
      <c r="M1083" s="4"/>
    </row>
    <row r="1084" spans="10:13">
      <c r="J1084" s="4"/>
      <c r="M1084" s="4"/>
    </row>
    <row r="1085" spans="10:13">
      <c r="J1085" s="4"/>
      <c r="M1085" s="4"/>
    </row>
    <row r="1086" spans="10:13">
      <c r="J1086" s="4"/>
      <c r="M1086" s="4"/>
    </row>
    <row r="1087" spans="10:13">
      <c r="J1087" s="4"/>
      <c r="M1087" s="4"/>
    </row>
    <row r="1088" spans="10:13">
      <c r="J1088" s="4"/>
      <c r="M1088" s="4"/>
    </row>
    <row r="1089" spans="10:13">
      <c r="J1089" s="4"/>
      <c r="M1089" s="4"/>
    </row>
    <row r="1090" spans="10:13">
      <c r="J1090" s="4"/>
      <c r="M1090" s="4"/>
    </row>
    <row r="1091" spans="10:13">
      <c r="J1091" s="4"/>
      <c r="M1091" s="4"/>
    </row>
    <row r="1092" spans="10:13">
      <c r="J1092" s="4"/>
      <c r="M1092" s="4"/>
    </row>
    <row r="1093" spans="10:13">
      <c r="J1093" s="4"/>
      <c r="M1093" s="4"/>
    </row>
    <row r="1094" spans="10:13">
      <c r="J1094" s="4"/>
      <c r="M1094" s="4"/>
    </row>
    <row r="1095" spans="10:13">
      <c r="J1095" s="4"/>
      <c r="M1095" s="4"/>
    </row>
    <row r="1096" spans="10:13">
      <c r="J1096" s="4"/>
      <c r="M1096" s="4"/>
    </row>
    <row r="1097" spans="10:13">
      <c r="J1097" s="4"/>
      <c r="M1097" s="4"/>
    </row>
    <row r="1098" spans="10:13">
      <c r="J1098" s="4"/>
      <c r="M1098" s="4"/>
    </row>
    <row r="1099" spans="10:13">
      <c r="J1099" s="4"/>
      <c r="M1099" s="4"/>
    </row>
    <row r="1100" spans="10:13">
      <c r="J1100" s="4"/>
      <c r="M1100" s="4"/>
    </row>
    <row r="1101" spans="10:13">
      <c r="J1101" s="4"/>
      <c r="M1101" s="4"/>
    </row>
    <row r="1102" spans="10:13">
      <c r="J1102" s="4"/>
      <c r="M1102" s="4"/>
    </row>
    <row r="1103" spans="10:13">
      <c r="J1103" s="4"/>
      <c r="M1103" s="4"/>
    </row>
    <row r="1104" spans="10:13">
      <c r="J1104" s="4"/>
      <c r="M1104" s="4"/>
    </row>
    <row r="1105" spans="10:13">
      <c r="J1105" s="4"/>
      <c r="M1105" s="4"/>
    </row>
    <row r="1106" spans="10:13">
      <c r="J1106" s="4"/>
      <c r="M1106" s="4"/>
    </row>
    <row r="1107" spans="10:13">
      <c r="J1107" s="4"/>
      <c r="M1107" s="4"/>
    </row>
    <row r="1108" spans="10:13">
      <c r="J1108" s="4"/>
      <c r="M1108" s="4"/>
    </row>
    <row r="1109" spans="10:13">
      <c r="J1109" s="4"/>
      <c r="M1109" s="4"/>
    </row>
    <row r="1110" spans="10:13">
      <c r="J1110" s="4"/>
      <c r="M1110" s="4"/>
    </row>
    <row r="1111" spans="10:13">
      <c r="J1111" s="4"/>
      <c r="M1111" s="4"/>
    </row>
    <row r="1112" spans="10:13">
      <c r="J1112" s="4"/>
      <c r="M1112" s="4"/>
    </row>
    <row r="1113" spans="10:13">
      <c r="J1113" s="4"/>
      <c r="M1113" s="4"/>
    </row>
    <row r="1114" spans="10:13">
      <c r="J1114" s="4"/>
      <c r="M1114" s="4"/>
    </row>
    <row r="1115" spans="10:13">
      <c r="J1115" s="4"/>
      <c r="M1115" s="4"/>
    </row>
    <row r="1116" spans="10:13">
      <c r="J1116" s="4"/>
      <c r="M1116" s="4"/>
    </row>
    <row r="1117" spans="10:13">
      <c r="J1117" s="4"/>
      <c r="M1117" s="4"/>
    </row>
    <row r="1118" spans="10:13">
      <c r="J1118" s="4"/>
      <c r="M1118" s="4"/>
    </row>
    <row r="1119" spans="10:13">
      <c r="J1119" s="4"/>
      <c r="M1119" s="4"/>
    </row>
    <row r="1120" spans="10:13">
      <c r="J1120" s="4"/>
      <c r="M1120" s="4"/>
    </row>
    <row r="1121" spans="10:13">
      <c r="J1121" s="4"/>
      <c r="M1121" s="4"/>
    </row>
    <row r="1122" spans="10:13">
      <c r="J1122" s="4"/>
      <c r="M1122" s="4"/>
    </row>
    <row r="1123" spans="10:13">
      <c r="J1123" s="4"/>
      <c r="M1123" s="4"/>
    </row>
    <row r="1124" spans="10:13">
      <c r="J1124" s="4"/>
      <c r="M1124" s="4"/>
    </row>
    <row r="1125" spans="10:13">
      <c r="J1125" s="4"/>
      <c r="M1125" s="4"/>
    </row>
    <row r="1126" spans="10:13">
      <c r="J1126" s="4"/>
      <c r="M1126" s="4"/>
    </row>
    <row r="1127" spans="10:13">
      <c r="J1127" s="4"/>
      <c r="M1127" s="4"/>
    </row>
    <row r="1128" spans="10:13">
      <c r="J1128" s="4"/>
      <c r="M1128" s="4"/>
    </row>
    <row r="1129" spans="10:13">
      <c r="J1129" s="4"/>
      <c r="M1129" s="4"/>
    </row>
    <row r="1130" spans="10:13">
      <c r="J1130" s="4"/>
      <c r="M1130" s="4"/>
    </row>
    <row r="1131" spans="10:13">
      <c r="J1131" s="4"/>
      <c r="M1131" s="4"/>
    </row>
    <row r="1132" spans="10:13">
      <c r="J1132" s="4"/>
      <c r="M1132" s="4"/>
    </row>
    <row r="1133" spans="10:13">
      <c r="J1133" s="4"/>
      <c r="M1133" s="4"/>
    </row>
    <row r="1134" spans="10:13">
      <c r="J1134" s="4"/>
      <c r="M1134" s="4"/>
    </row>
    <row r="1135" spans="10:13">
      <c r="J1135" s="4"/>
      <c r="M1135" s="4"/>
    </row>
    <row r="1136" spans="10:13">
      <c r="J1136" s="4"/>
      <c r="M1136" s="4"/>
    </row>
    <row r="1137" spans="10:13">
      <c r="J1137" s="4"/>
      <c r="M1137" s="4"/>
    </row>
    <row r="1138" spans="10:13">
      <c r="J1138" s="4"/>
      <c r="M1138" s="4"/>
    </row>
    <row r="1139" spans="10:13">
      <c r="J1139" s="4"/>
      <c r="M1139" s="4"/>
    </row>
    <row r="1140" spans="10:13">
      <c r="J1140" s="4"/>
      <c r="M1140" s="4"/>
    </row>
    <row r="1141" spans="10:13">
      <c r="J1141" s="4"/>
      <c r="M1141" s="4"/>
    </row>
    <row r="1142" spans="10:13">
      <c r="J1142" s="4"/>
      <c r="M1142" s="4"/>
    </row>
    <row r="1143" spans="10:13">
      <c r="J1143" s="4"/>
      <c r="M1143" s="4"/>
    </row>
    <row r="1144" spans="10:13">
      <c r="J1144" s="4"/>
      <c r="M1144" s="4"/>
    </row>
    <row r="1145" spans="10:13">
      <c r="J1145" s="4"/>
      <c r="M1145" s="4"/>
    </row>
    <row r="1146" spans="10:13">
      <c r="J1146" s="4"/>
      <c r="M1146" s="4"/>
    </row>
    <row r="1147" spans="10:13">
      <c r="J1147" s="4"/>
      <c r="M1147" s="4"/>
    </row>
    <row r="1148" spans="10:13">
      <c r="J1148" s="4"/>
      <c r="M1148" s="4"/>
    </row>
    <row r="1149" spans="10:13">
      <c r="J1149" s="4"/>
      <c r="M1149" s="4"/>
    </row>
    <row r="1150" spans="10:13">
      <c r="J1150" s="4"/>
      <c r="M1150" s="4"/>
    </row>
    <row r="1151" spans="10:13">
      <c r="J1151" s="4"/>
      <c r="M1151" s="4"/>
    </row>
    <row r="1152" spans="10:13">
      <c r="J1152" s="4"/>
      <c r="M1152" s="4"/>
    </row>
    <row r="1153" spans="10:13">
      <c r="J1153" s="4"/>
      <c r="M1153" s="4"/>
    </row>
    <row r="1154" spans="10:13">
      <c r="J1154" s="4"/>
      <c r="M1154" s="4"/>
    </row>
    <row r="1155" spans="10:13">
      <c r="J1155" s="4"/>
      <c r="M1155" s="4"/>
    </row>
    <row r="1156" spans="10:13">
      <c r="J1156" s="4"/>
      <c r="M1156" s="4"/>
    </row>
    <row r="1157" spans="10:13">
      <c r="J1157" s="4"/>
      <c r="M1157" s="4"/>
    </row>
    <row r="1158" spans="10:13">
      <c r="J1158" s="4"/>
      <c r="M1158" s="4"/>
    </row>
    <row r="1159" spans="10:13">
      <c r="J1159" s="4"/>
      <c r="M1159" s="4"/>
    </row>
    <row r="1160" spans="10:13">
      <c r="J1160" s="4"/>
      <c r="M1160" s="4"/>
    </row>
    <row r="1161" spans="10:13">
      <c r="J1161" s="4"/>
      <c r="M1161" s="4"/>
    </row>
    <row r="1162" spans="10:13">
      <c r="J1162" s="4"/>
      <c r="M1162" s="4"/>
    </row>
    <row r="1163" spans="10:13">
      <c r="J1163" s="4"/>
      <c r="M1163" s="4"/>
    </row>
    <row r="1164" spans="10:13">
      <c r="J1164" s="4"/>
      <c r="M1164" s="4"/>
    </row>
    <row r="1165" spans="10:13">
      <c r="J1165" s="4"/>
      <c r="M1165" s="4"/>
    </row>
    <row r="1166" spans="10:13">
      <c r="J1166" s="4"/>
      <c r="M1166" s="4"/>
    </row>
    <row r="1167" spans="10:13">
      <c r="J1167" s="4"/>
      <c r="M1167" s="4"/>
    </row>
    <row r="1168" spans="10:13">
      <c r="J1168" s="4"/>
      <c r="M1168" s="4"/>
    </row>
    <row r="1169" spans="10:13">
      <c r="J1169" s="4"/>
      <c r="M1169" s="4"/>
    </row>
    <row r="1170" spans="10:13">
      <c r="J1170" s="4"/>
      <c r="M1170" s="4"/>
    </row>
    <row r="1171" spans="10:13">
      <c r="J1171" s="4"/>
      <c r="M1171" s="4"/>
    </row>
    <row r="1172" spans="10:13">
      <c r="J1172" s="4"/>
      <c r="M1172" s="4"/>
    </row>
    <row r="1173" spans="10:13">
      <c r="J1173" s="4"/>
      <c r="M1173" s="4"/>
    </row>
    <row r="1174" spans="10:13">
      <c r="J1174" s="4"/>
      <c r="M1174" s="4"/>
    </row>
    <row r="1175" spans="10:13">
      <c r="J1175" s="4"/>
      <c r="M1175" s="4"/>
    </row>
    <row r="1176" spans="10:13">
      <c r="J1176" s="4"/>
      <c r="M1176" s="4"/>
    </row>
    <row r="1177" spans="10:13">
      <c r="J1177" s="4"/>
      <c r="M1177" s="4"/>
    </row>
    <row r="1178" spans="10:13">
      <c r="J1178" s="4"/>
      <c r="M1178" s="4"/>
    </row>
    <row r="1179" spans="10:13">
      <c r="J1179" s="4"/>
      <c r="M1179" s="4"/>
    </row>
    <row r="1180" spans="10:13">
      <c r="J1180" s="4"/>
      <c r="M1180" s="4"/>
    </row>
    <row r="1181" spans="10:13">
      <c r="J1181" s="4"/>
      <c r="M1181" s="4"/>
    </row>
    <row r="1182" spans="10:13">
      <c r="J1182" s="4"/>
      <c r="M1182" s="4"/>
    </row>
    <row r="1183" spans="10:13">
      <c r="J1183" s="4"/>
      <c r="M1183" s="4"/>
    </row>
    <row r="1184" spans="10:13">
      <c r="J1184" s="4"/>
      <c r="M1184" s="4"/>
    </row>
    <row r="1185" spans="10:13">
      <c r="J1185" s="4"/>
      <c r="M1185" s="4"/>
    </row>
    <row r="1186" spans="10:13">
      <c r="J1186" s="4"/>
      <c r="M1186" s="4"/>
    </row>
    <row r="1187" spans="10:13">
      <c r="J1187" s="4"/>
      <c r="M1187" s="4"/>
    </row>
    <row r="1188" spans="10:13">
      <c r="J1188" s="4"/>
      <c r="M1188" s="4"/>
    </row>
    <row r="1189" spans="10:13">
      <c r="J1189" s="4"/>
      <c r="M1189" s="4"/>
    </row>
    <row r="1190" spans="10:13">
      <c r="J1190" s="4"/>
      <c r="M1190" s="4"/>
    </row>
    <row r="1191" spans="10:13">
      <c r="J1191" s="4"/>
      <c r="M1191" s="4"/>
    </row>
    <row r="1192" spans="10:13">
      <c r="J1192" s="4"/>
      <c r="M1192" s="4"/>
    </row>
    <row r="1193" spans="10:13">
      <c r="J1193" s="4"/>
      <c r="M1193" s="4"/>
    </row>
    <row r="1194" spans="10:13">
      <c r="J1194" s="4"/>
      <c r="M1194" s="4"/>
    </row>
    <row r="1195" spans="10:13">
      <c r="J1195" s="4"/>
      <c r="M1195" s="4"/>
    </row>
    <row r="1196" spans="10:13">
      <c r="J1196" s="4"/>
      <c r="M1196" s="4"/>
    </row>
    <row r="1197" spans="10:13">
      <c r="J1197" s="4"/>
      <c r="M1197" s="4"/>
    </row>
    <row r="1198" spans="10:13">
      <c r="J1198" s="4"/>
      <c r="M1198" s="4"/>
    </row>
    <row r="1199" spans="10:13">
      <c r="J1199" s="4"/>
      <c r="M1199" s="4"/>
    </row>
    <row r="1200" spans="10:13">
      <c r="J1200" s="4"/>
      <c r="M1200" s="4"/>
    </row>
    <row r="1201" spans="10:13">
      <c r="J1201" s="4"/>
      <c r="M1201" s="4"/>
    </row>
    <row r="1202" spans="10:13">
      <c r="J1202" s="4"/>
      <c r="M1202" s="4"/>
    </row>
    <row r="1203" spans="10:13">
      <c r="J1203" s="4"/>
      <c r="M1203" s="4"/>
    </row>
    <row r="1204" spans="10:13">
      <c r="J1204" s="4"/>
      <c r="M1204" s="4"/>
    </row>
    <row r="1205" spans="10:13">
      <c r="J1205" s="4"/>
      <c r="M1205" s="4"/>
    </row>
    <row r="1206" spans="10:13">
      <c r="J1206" s="4"/>
      <c r="M1206" s="4"/>
    </row>
    <row r="1207" spans="10:13">
      <c r="J1207" s="4"/>
      <c r="M1207" s="4"/>
    </row>
    <row r="1208" spans="10:13">
      <c r="J1208" s="4"/>
      <c r="M1208" s="4"/>
    </row>
    <row r="1209" spans="10:13">
      <c r="J1209" s="4"/>
      <c r="M1209" s="4"/>
    </row>
    <row r="1210" spans="10:13">
      <c r="J1210" s="4"/>
      <c r="M1210" s="4"/>
    </row>
    <row r="1211" spans="10:13">
      <c r="J1211" s="4"/>
      <c r="M1211" s="4"/>
    </row>
    <row r="1212" spans="10:13">
      <c r="J1212" s="4"/>
      <c r="M1212" s="4"/>
    </row>
    <row r="1213" spans="10:13">
      <c r="J1213" s="4"/>
      <c r="M1213" s="4"/>
    </row>
    <row r="1214" spans="10:13">
      <c r="J1214" s="4"/>
      <c r="M1214" s="4"/>
    </row>
    <row r="1215" spans="10:13">
      <c r="J1215" s="4"/>
      <c r="M1215" s="4"/>
    </row>
    <row r="1216" spans="10:13">
      <c r="J1216" s="4"/>
      <c r="M1216" s="4"/>
    </row>
    <row r="1217" spans="10:13">
      <c r="J1217" s="4"/>
      <c r="M1217" s="4"/>
    </row>
    <row r="1218" spans="10:13">
      <c r="J1218" s="4"/>
      <c r="M1218" s="4"/>
    </row>
    <row r="1219" spans="10:13">
      <c r="J1219" s="4"/>
      <c r="M1219" s="4"/>
    </row>
    <row r="1220" spans="10:13">
      <c r="J1220" s="4"/>
      <c r="M1220" s="4"/>
    </row>
    <row r="1221" spans="10:13">
      <c r="J1221" s="4"/>
      <c r="M1221" s="4"/>
    </row>
    <row r="1222" spans="10:13">
      <c r="J1222" s="4"/>
      <c r="M1222" s="4"/>
    </row>
    <row r="1223" spans="10:13">
      <c r="J1223" s="4"/>
      <c r="M1223" s="4"/>
    </row>
    <row r="1224" spans="10:13">
      <c r="J1224" s="4"/>
      <c r="M1224" s="4"/>
    </row>
    <row r="1225" spans="10:13">
      <c r="J1225" s="4"/>
      <c r="M1225" s="4"/>
    </row>
    <row r="1226" spans="10:13">
      <c r="J1226" s="4"/>
      <c r="M1226" s="4"/>
    </row>
    <row r="1227" spans="10:13">
      <c r="J1227" s="4"/>
      <c r="M1227" s="4"/>
    </row>
    <row r="1228" spans="10:13">
      <c r="J1228" s="4"/>
      <c r="M1228" s="4"/>
    </row>
    <row r="1229" spans="10:13">
      <c r="J1229" s="4"/>
      <c r="M1229" s="4"/>
    </row>
    <row r="1230" spans="10:13">
      <c r="J1230" s="4"/>
      <c r="M1230" s="4"/>
    </row>
    <row r="1231" spans="10:13">
      <c r="J1231" s="4"/>
      <c r="M1231" s="4"/>
    </row>
    <row r="1232" spans="10:13">
      <c r="J1232" s="4"/>
      <c r="M1232" s="4"/>
    </row>
    <row r="1233" spans="10:13">
      <c r="J1233" s="4"/>
      <c r="M1233" s="4"/>
    </row>
    <row r="1234" spans="10:13">
      <c r="J1234" s="4"/>
      <c r="M1234" s="4"/>
    </row>
    <row r="1235" spans="10:13">
      <c r="J1235" s="4"/>
      <c r="M1235" s="4"/>
    </row>
    <row r="1236" spans="10:13">
      <c r="J1236" s="4"/>
      <c r="M1236" s="4"/>
    </row>
    <row r="1237" spans="10:13">
      <c r="J1237" s="4"/>
      <c r="M1237" s="4"/>
    </row>
    <row r="1238" spans="10:13">
      <c r="J1238" s="4"/>
      <c r="M1238" s="4"/>
    </row>
    <row r="1239" spans="10:13">
      <c r="J1239" s="4"/>
      <c r="M1239" s="4"/>
    </row>
    <row r="1240" spans="10:13">
      <c r="J1240" s="4"/>
      <c r="M1240" s="4"/>
    </row>
    <row r="1241" spans="10:13">
      <c r="J1241" s="4"/>
      <c r="M1241" s="4"/>
    </row>
    <row r="1242" spans="10:13">
      <c r="J1242" s="4"/>
      <c r="M1242" s="4"/>
    </row>
    <row r="1243" spans="10:13">
      <c r="J1243" s="4"/>
      <c r="M1243" s="4"/>
    </row>
    <row r="1244" spans="10:13">
      <c r="J1244" s="4"/>
      <c r="M1244" s="4"/>
    </row>
    <row r="1245" spans="10:13">
      <c r="J1245" s="4"/>
      <c r="M1245" s="4"/>
    </row>
    <row r="1246" spans="10:13">
      <c r="J1246" s="4"/>
      <c r="M1246" s="4"/>
    </row>
    <row r="1247" spans="10:13">
      <c r="J1247" s="4"/>
      <c r="M1247" s="4"/>
    </row>
    <row r="1248" spans="10:13">
      <c r="J1248" s="4"/>
      <c r="M1248" s="4"/>
    </row>
    <row r="1249" spans="10:13">
      <c r="J1249" s="4"/>
      <c r="M1249" s="4"/>
    </row>
    <row r="1250" spans="10:13">
      <c r="J1250" s="4"/>
      <c r="M1250" s="4"/>
    </row>
    <row r="1251" spans="10:13">
      <c r="J1251" s="4"/>
      <c r="M1251" s="4"/>
    </row>
    <row r="1252" spans="10:13">
      <c r="J1252" s="4"/>
      <c r="M1252" s="4"/>
    </row>
    <row r="1253" spans="10:13">
      <c r="J1253" s="4"/>
      <c r="M1253" s="4"/>
    </row>
    <row r="1254" spans="10:13">
      <c r="J1254" s="4"/>
      <c r="M1254" s="4"/>
    </row>
    <row r="1255" spans="10:13">
      <c r="J1255" s="4"/>
      <c r="M1255" s="4"/>
    </row>
    <row r="1256" spans="10:13">
      <c r="J1256" s="4"/>
      <c r="M1256" s="4"/>
    </row>
    <row r="1257" spans="10:13">
      <c r="J1257" s="4"/>
      <c r="M1257" s="4"/>
    </row>
    <row r="1258" spans="10:13">
      <c r="J1258" s="4"/>
      <c r="M1258" s="4"/>
    </row>
    <row r="1259" spans="10:13">
      <c r="J1259" s="4"/>
      <c r="M1259" s="4"/>
    </row>
    <row r="1260" spans="10:13">
      <c r="J1260" s="4"/>
      <c r="M1260" s="4"/>
    </row>
    <row r="1261" spans="10:13">
      <c r="J1261" s="4"/>
      <c r="M1261" s="4"/>
    </row>
    <row r="1262" spans="10:13">
      <c r="J1262" s="4"/>
      <c r="M1262" s="4"/>
    </row>
    <row r="1263" spans="10:13">
      <c r="J1263" s="4"/>
      <c r="M1263" s="4"/>
    </row>
    <row r="1264" spans="10:13">
      <c r="J1264" s="4"/>
      <c r="M1264" s="4"/>
    </row>
    <row r="1265" spans="10:13">
      <c r="J1265" s="4"/>
      <c r="M1265" s="4"/>
    </row>
    <row r="1266" spans="10:13">
      <c r="J1266" s="4"/>
      <c r="M1266" s="4"/>
    </row>
    <row r="1267" spans="10:13">
      <c r="J1267" s="4"/>
      <c r="M1267" s="4"/>
    </row>
    <row r="1268" spans="10:13">
      <c r="J1268" s="4"/>
      <c r="M1268" s="4"/>
    </row>
    <row r="1269" spans="10:13">
      <c r="J1269" s="4"/>
      <c r="M1269" s="4"/>
    </row>
    <row r="1270" spans="10:13">
      <c r="J1270" s="4"/>
      <c r="M1270" s="4"/>
    </row>
    <row r="1271" spans="10:13">
      <c r="J1271" s="4"/>
      <c r="M1271" s="4"/>
    </row>
    <row r="1272" spans="10:13">
      <c r="J1272" s="4"/>
      <c r="M1272" s="4"/>
    </row>
    <row r="1273" spans="10:13">
      <c r="J1273" s="4"/>
      <c r="M1273" s="4"/>
    </row>
    <row r="1274" spans="10:13">
      <c r="J1274" s="4"/>
      <c r="M1274" s="4"/>
    </row>
    <row r="1275" spans="10:13">
      <c r="J1275" s="4"/>
      <c r="M1275" s="4"/>
    </row>
    <row r="1276" spans="10:13">
      <c r="J1276" s="4"/>
      <c r="M1276" s="4"/>
    </row>
    <row r="1277" spans="10:13">
      <c r="J1277" s="4"/>
      <c r="M1277" s="4"/>
    </row>
    <row r="1278" spans="10:13">
      <c r="J1278" s="4"/>
      <c r="M1278" s="4"/>
    </row>
    <row r="1279" spans="10:13">
      <c r="J1279" s="4"/>
      <c r="M1279" s="4"/>
    </row>
    <row r="1280" spans="10:13">
      <c r="J1280" s="4"/>
      <c r="M1280" s="4"/>
    </row>
    <row r="1281" spans="10:13">
      <c r="J1281" s="4"/>
      <c r="M1281" s="4"/>
    </row>
    <row r="1282" spans="10:13">
      <c r="J1282" s="4"/>
      <c r="M1282" s="4"/>
    </row>
    <row r="1283" spans="10:13">
      <c r="J1283" s="4"/>
      <c r="M1283" s="4"/>
    </row>
    <row r="1284" spans="10:13">
      <c r="J1284" s="4"/>
      <c r="M1284" s="4"/>
    </row>
    <row r="1285" spans="10:13">
      <c r="J1285" s="4"/>
      <c r="M1285" s="4"/>
    </row>
    <row r="1286" spans="10:13">
      <c r="J1286" s="4"/>
      <c r="M1286" s="4"/>
    </row>
    <row r="1287" spans="10:13">
      <c r="J1287" s="4"/>
      <c r="M1287" s="4"/>
    </row>
    <row r="1288" spans="10:13">
      <c r="J1288" s="4"/>
      <c r="M1288" s="4"/>
    </row>
    <row r="1289" spans="10:13">
      <c r="J1289" s="4"/>
      <c r="M1289" s="4"/>
    </row>
    <row r="1290" spans="10:13">
      <c r="J1290" s="4"/>
      <c r="M1290" s="4"/>
    </row>
    <row r="1291" spans="10:13">
      <c r="J1291" s="4"/>
      <c r="M1291" s="4"/>
    </row>
    <row r="1292" spans="10:13">
      <c r="J1292" s="4"/>
      <c r="M1292" s="4"/>
    </row>
    <row r="1293" spans="10:13">
      <c r="J1293" s="4"/>
      <c r="M1293" s="4"/>
    </row>
    <row r="1294" spans="10:13">
      <c r="J1294" s="4"/>
      <c r="M1294" s="4"/>
    </row>
    <row r="1295" spans="10:13">
      <c r="J1295" s="4"/>
      <c r="M1295" s="4"/>
    </row>
    <row r="1296" spans="10:13">
      <c r="J1296" s="4"/>
      <c r="M1296" s="4"/>
    </row>
    <row r="1297" spans="10:13">
      <c r="J1297" s="4"/>
      <c r="M1297" s="4"/>
    </row>
    <row r="1298" spans="10:13">
      <c r="J1298" s="4"/>
      <c r="M1298" s="4"/>
    </row>
    <row r="1299" spans="10:13">
      <c r="J1299" s="4"/>
      <c r="M1299" s="4"/>
    </row>
    <row r="1300" spans="10:13">
      <c r="J1300" s="4"/>
      <c r="M1300" s="4"/>
    </row>
    <row r="1301" spans="10:13">
      <c r="J1301" s="4"/>
      <c r="M1301" s="4"/>
    </row>
    <row r="1302" spans="10:13">
      <c r="J1302" s="4"/>
      <c r="M1302" s="4"/>
    </row>
    <row r="1303" spans="10:13">
      <c r="J1303" s="4"/>
      <c r="M1303" s="4"/>
    </row>
    <row r="1304" spans="10:13">
      <c r="J1304" s="4"/>
      <c r="M1304" s="4"/>
    </row>
    <row r="1305" spans="10:13">
      <c r="J1305" s="4"/>
      <c r="M1305" s="4"/>
    </row>
    <row r="1306" spans="10:13">
      <c r="J1306" s="4"/>
      <c r="M1306" s="4"/>
    </row>
    <row r="1307" spans="10:13">
      <c r="J1307" s="4"/>
      <c r="M1307" s="4"/>
    </row>
    <row r="1308" spans="10:13">
      <c r="J1308" s="4"/>
      <c r="M1308" s="4"/>
    </row>
    <row r="1309" spans="10:13">
      <c r="J1309" s="4"/>
      <c r="M1309" s="4"/>
    </row>
    <row r="1310" spans="10:13">
      <c r="J1310" s="4"/>
      <c r="M1310" s="4"/>
    </row>
    <row r="1311" spans="10:13">
      <c r="J1311" s="4"/>
      <c r="M1311" s="4"/>
    </row>
    <row r="1312" spans="10:13">
      <c r="J1312" s="4"/>
      <c r="M1312" s="4"/>
    </row>
    <row r="1313" spans="10:13">
      <c r="J1313" s="4"/>
      <c r="M1313" s="4"/>
    </row>
    <row r="1314" spans="10:13">
      <c r="J1314" s="4"/>
      <c r="M1314" s="4"/>
    </row>
    <row r="1315" spans="10:13">
      <c r="J1315" s="4"/>
      <c r="M1315" s="4"/>
    </row>
    <row r="1316" spans="10:13">
      <c r="J1316" s="4"/>
      <c r="M1316" s="4"/>
    </row>
    <row r="1317" spans="10:13">
      <c r="J1317" s="4"/>
      <c r="M1317" s="4"/>
    </row>
    <row r="1318" spans="10:13">
      <c r="J1318" s="4"/>
      <c r="M1318" s="4"/>
    </row>
    <row r="1319" spans="10:13">
      <c r="J1319" s="4"/>
      <c r="M1319" s="4"/>
    </row>
    <row r="1320" spans="10:13">
      <c r="J1320" s="4"/>
      <c r="M1320" s="4"/>
    </row>
    <row r="1321" spans="10:13">
      <c r="J1321" s="4"/>
      <c r="M1321" s="4"/>
    </row>
    <row r="1322" spans="10:13">
      <c r="J1322" s="4"/>
      <c r="M1322" s="4"/>
    </row>
    <row r="1323" spans="10:13">
      <c r="J1323" s="4"/>
      <c r="M1323" s="4"/>
    </row>
    <row r="1324" spans="10:13">
      <c r="J1324" s="4"/>
      <c r="M1324" s="4"/>
    </row>
    <row r="1325" spans="10:13">
      <c r="J1325" s="4"/>
      <c r="M1325" s="4"/>
    </row>
    <row r="1326" spans="10:13">
      <c r="J1326" s="4"/>
      <c r="M1326" s="4"/>
    </row>
    <row r="1327" spans="10:13">
      <c r="J1327" s="4"/>
      <c r="M1327" s="4"/>
    </row>
    <row r="1328" spans="10:13">
      <c r="J1328" s="4"/>
      <c r="M1328" s="4"/>
    </row>
    <row r="1329" spans="10:13">
      <c r="J1329" s="4"/>
      <c r="M1329" s="4"/>
    </row>
    <row r="1330" spans="10:13">
      <c r="J1330" s="4"/>
      <c r="M1330" s="4"/>
    </row>
    <row r="1331" spans="10:13">
      <c r="J1331" s="4"/>
      <c r="M1331" s="4"/>
    </row>
    <row r="1332" spans="10:13">
      <c r="J1332" s="4"/>
      <c r="M1332" s="4"/>
    </row>
    <row r="1333" spans="10:13">
      <c r="J1333" s="4"/>
      <c r="M1333" s="4"/>
    </row>
    <row r="1334" spans="10:13">
      <c r="J1334" s="4"/>
      <c r="M1334" s="4"/>
    </row>
    <row r="1335" spans="10:13">
      <c r="J1335" s="4"/>
      <c r="M1335" s="4"/>
    </row>
    <row r="1336" spans="10:13">
      <c r="J1336" s="4"/>
      <c r="M1336" s="4"/>
    </row>
    <row r="1337" spans="10:13">
      <c r="J1337" s="4"/>
      <c r="M1337" s="4"/>
    </row>
    <row r="1338" spans="10:13">
      <c r="J1338" s="4"/>
      <c r="M1338" s="4"/>
    </row>
    <row r="1339" spans="10:13">
      <c r="J1339" s="4"/>
      <c r="M1339" s="4"/>
    </row>
    <row r="1340" spans="10:13">
      <c r="J1340" s="4"/>
      <c r="M1340" s="4"/>
    </row>
    <row r="1341" spans="10:13">
      <c r="J1341" s="4"/>
      <c r="M1341" s="4"/>
    </row>
    <row r="1342" spans="10:13">
      <c r="J1342" s="4"/>
      <c r="M1342" s="4"/>
    </row>
    <row r="1343" spans="10:13">
      <c r="J1343" s="4"/>
      <c r="M1343" s="4"/>
    </row>
    <row r="1344" spans="10:13">
      <c r="J1344" s="4"/>
      <c r="M1344" s="4"/>
    </row>
    <row r="1345" spans="10:13">
      <c r="J1345" s="4"/>
      <c r="M1345" s="4"/>
    </row>
    <row r="1346" spans="10:13">
      <c r="J1346" s="4"/>
      <c r="M1346" s="4"/>
    </row>
    <row r="1347" spans="10:13">
      <c r="J1347" s="4"/>
      <c r="M1347" s="4"/>
    </row>
    <row r="1348" spans="10:13">
      <c r="J1348" s="4"/>
      <c r="M1348" s="4"/>
    </row>
    <row r="1349" spans="10:13">
      <c r="J1349" s="4"/>
      <c r="M1349" s="4"/>
    </row>
    <row r="1350" spans="10:13">
      <c r="J1350" s="4"/>
      <c r="M1350" s="4"/>
    </row>
    <row r="1351" spans="10:13">
      <c r="J1351" s="4"/>
      <c r="M1351" s="4"/>
    </row>
    <row r="1352" spans="10:13">
      <c r="J1352" s="4"/>
      <c r="M1352" s="4"/>
    </row>
    <row r="1353" spans="10:13">
      <c r="J1353" s="4"/>
      <c r="M1353" s="4"/>
    </row>
    <row r="1354" spans="10:13">
      <c r="J1354" s="4"/>
      <c r="M1354" s="4"/>
    </row>
    <row r="1355" spans="10:13">
      <c r="J1355" s="4"/>
      <c r="M1355" s="4"/>
    </row>
    <row r="1356" spans="10:13">
      <c r="J1356" s="4"/>
      <c r="M1356" s="4"/>
    </row>
    <row r="1357" spans="10:13">
      <c r="J1357" s="4"/>
      <c r="M1357" s="4"/>
    </row>
    <row r="1358" spans="10:13">
      <c r="J1358" s="4"/>
      <c r="M1358" s="4"/>
    </row>
    <row r="1359" spans="10:13">
      <c r="J1359" s="4"/>
      <c r="M1359" s="4"/>
    </row>
    <row r="1360" spans="10:13">
      <c r="J1360" s="4"/>
      <c r="M1360" s="4"/>
    </row>
    <row r="1361" spans="10:13">
      <c r="J1361" s="4"/>
      <c r="M1361" s="4"/>
    </row>
    <row r="1362" spans="10:13">
      <c r="J1362" s="4"/>
      <c r="M1362" s="4"/>
    </row>
    <row r="1363" spans="10:13">
      <c r="J1363" s="4"/>
      <c r="M1363" s="4"/>
    </row>
    <row r="1364" spans="10:13">
      <c r="J1364" s="4"/>
      <c r="M1364" s="4"/>
    </row>
    <row r="1365" spans="10:13">
      <c r="J1365" s="4"/>
      <c r="M1365" s="4"/>
    </row>
    <row r="1366" spans="10:13">
      <c r="J1366" s="4"/>
      <c r="M1366" s="4"/>
    </row>
    <row r="1367" spans="10:13">
      <c r="J1367" s="4"/>
      <c r="M1367" s="4"/>
    </row>
    <row r="1368" spans="10:13">
      <c r="J1368" s="4"/>
      <c r="M1368" s="4"/>
    </row>
    <row r="1369" spans="10:13">
      <c r="J1369" s="4"/>
      <c r="M1369" s="4"/>
    </row>
    <row r="1370" spans="10:13">
      <c r="J1370" s="4"/>
      <c r="M1370" s="4"/>
    </row>
    <row r="1371" spans="10:13">
      <c r="J1371" s="4"/>
      <c r="M1371" s="4"/>
    </row>
    <row r="1372" spans="10:13">
      <c r="J1372" s="4"/>
      <c r="M1372" s="4"/>
    </row>
    <row r="1373" spans="10:13">
      <c r="J1373" s="4"/>
      <c r="M1373" s="4"/>
    </row>
    <row r="1374" spans="10:13">
      <c r="J1374" s="4"/>
      <c r="M1374" s="4"/>
    </row>
    <row r="1375" spans="10:13">
      <c r="J1375" s="4"/>
      <c r="M1375" s="4"/>
    </row>
    <row r="1376" spans="10:13">
      <c r="J1376" s="4"/>
      <c r="M1376" s="4"/>
    </row>
    <row r="1377" spans="10:13">
      <c r="J1377" s="4"/>
      <c r="M1377" s="4"/>
    </row>
    <row r="1378" spans="10:13">
      <c r="J1378" s="4"/>
      <c r="M1378" s="4"/>
    </row>
    <row r="1379" spans="10:13">
      <c r="J1379" s="4"/>
      <c r="M1379" s="4"/>
    </row>
    <row r="1380" spans="10:13">
      <c r="J1380" s="4"/>
      <c r="M1380" s="4"/>
    </row>
    <row r="1381" spans="10:13">
      <c r="J1381" s="4"/>
      <c r="M1381" s="4"/>
    </row>
    <row r="1382" spans="10:13">
      <c r="J1382" s="4"/>
      <c r="M1382" s="4"/>
    </row>
    <row r="1383" spans="10:13">
      <c r="J1383" s="4"/>
      <c r="M1383" s="4"/>
    </row>
    <row r="1384" spans="10:13">
      <c r="J1384" s="4"/>
      <c r="M1384" s="4"/>
    </row>
    <row r="1385" spans="10:13">
      <c r="J1385" s="4"/>
      <c r="M1385" s="4"/>
    </row>
    <row r="1386" spans="10:13">
      <c r="J1386" s="4"/>
      <c r="M1386" s="4"/>
    </row>
    <row r="1387" spans="10:13">
      <c r="J1387" s="4"/>
      <c r="M1387" s="4"/>
    </row>
    <row r="1388" spans="10:13">
      <c r="J1388" s="4"/>
      <c r="M1388" s="4"/>
    </row>
    <row r="1389" spans="10:13">
      <c r="J1389" s="4"/>
      <c r="M1389" s="4"/>
    </row>
    <row r="1390" spans="10:13">
      <c r="J1390" s="4"/>
      <c r="M1390" s="4"/>
    </row>
    <row r="1391" spans="10:13">
      <c r="J1391" s="4"/>
      <c r="M1391" s="4"/>
    </row>
    <row r="1392" spans="10:13">
      <c r="J1392" s="4"/>
      <c r="M1392" s="4"/>
    </row>
    <row r="1393" spans="10:13">
      <c r="J1393" s="4"/>
      <c r="M1393" s="4"/>
    </row>
    <row r="1394" spans="10:13">
      <c r="J1394" s="4"/>
      <c r="M1394" s="4"/>
    </row>
    <row r="1395" spans="10:13">
      <c r="J1395" s="4"/>
      <c r="M1395" s="4"/>
    </row>
    <row r="1396" spans="10:13">
      <c r="J1396" s="4"/>
      <c r="M1396" s="4"/>
    </row>
    <row r="1397" spans="10:13">
      <c r="J1397" s="4"/>
      <c r="M1397" s="4"/>
    </row>
    <row r="1398" spans="10:13">
      <c r="J1398" s="4"/>
      <c r="M1398" s="4"/>
    </row>
    <row r="1399" spans="10:13">
      <c r="J1399" s="4"/>
      <c r="M1399" s="4"/>
    </row>
    <row r="1400" spans="10:13">
      <c r="J1400" s="4"/>
      <c r="M1400" s="4"/>
    </row>
    <row r="1401" spans="10:13">
      <c r="J1401" s="4"/>
      <c r="M1401" s="4"/>
    </row>
    <row r="1402" spans="10:13">
      <c r="J1402" s="4"/>
      <c r="M1402" s="4"/>
    </row>
    <row r="1403" spans="10:13">
      <c r="J1403" s="4"/>
      <c r="M1403" s="4"/>
    </row>
    <row r="1404" spans="10:13">
      <c r="J1404" s="4"/>
      <c r="M1404" s="4"/>
    </row>
    <row r="1405" spans="10:13">
      <c r="J1405" s="4"/>
      <c r="M1405" s="4"/>
    </row>
    <row r="1406" spans="10:13">
      <c r="J1406" s="4"/>
      <c r="M1406" s="4"/>
    </row>
    <row r="1407" spans="10:13">
      <c r="J1407" s="4"/>
      <c r="M1407" s="4"/>
    </row>
    <row r="1408" spans="10:13">
      <c r="J1408" s="4"/>
      <c r="M1408" s="4"/>
    </row>
    <row r="1409" spans="10:13">
      <c r="J1409" s="4"/>
      <c r="M1409" s="4"/>
    </row>
    <row r="1410" spans="10:13">
      <c r="J1410" s="4"/>
      <c r="M1410" s="4"/>
    </row>
    <row r="1411" spans="10:13">
      <c r="J1411" s="4"/>
      <c r="M1411" s="4"/>
    </row>
    <row r="1412" spans="10:13">
      <c r="J1412" s="4"/>
      <c r="M1412" s="4"/>
    </row>
    <row r="1413" spans="10:13">
      <c r="J1413" s="4"/>
      <c r="M1413" s="4"/>
    </row>
    <row r="1414" spans="10:13">
      <c r="J1414" s="4"/>
      <c r="M1414" s="4"/>
    </row>
    <row r="1415" spans="10:13">
      <c r="J1415" s="4"/>
      <c r="M1415" s="4"/>
    </row>
    <row r="1416" spans="10:13">
      <c r="J1416" s="4"/>
      <c r="M1416" s="4"/>
    </row>
    <row r="1417" spans="10:13">
      <c r="J1417" s="4"/>
      <c r="M1417" s="4"/>
    </row>
    <row r="1418" spans="10:13">
      <c r="J1418" s="4"/>
      <c r="M1418" s="4"/>
    </row>
    <row r="1419" spans="10:13">
      <c r="J1419" s="4"/>
      <c r="M1419" s="4"/>
    </row>
    <row r="1420" spans="10:13">
      <c r="J1420" s="4"/>
      <c r="M1420" s="4"/>
    </row>
    <row r="1421" spans="10:13">
      <c r="J1421" s="4"/>
      <c r="M1421" s="4"/>
    </row>
    <row r="1422" spans="10:13">
      <c r="J1422" s="4"/>
      <c r="M1422" s="4"/>
    </row>
    <row r="1423" spans="10:13">
      <c r="J1423" s="4"/>
      <c r="M1423" s="4"/>
    </row>
    <row r="1424" spans="10:13">
      <c r="J1424" s="4"/>
      <c r="M1424" s="4"/>
    </row>
    <row r="1425" spans="10:13">
      <c r="J1425" s="4"/>
      <c r="M1425" s="4"/>
    </row>
    <row r="1426" spans="10:13">
      <c r="J1426" s="4"/>
      <c r="M1426" s="4"/>
    </row>
    <row r="1427" spans="10:13">
      <c r="J1427" s="4"/>
      <c r="M1427" s="4"/>
    </row>
    <row r="1428" spans="10:13">
      <c r="J1428" s="4"/>
      <c r="M1428" s="4"/>
    </row>
    <row r="1429" spans="10:13">
      <c r="J1429" s="4"/>
      <c r="M1429" s="4"/>
    </row>
    <row r="1430" spans="10:13">
      <c r="J1430" s="4"/>
      <c r="M1430" s="4"/>
    </row>
    <row r="1431" spans="10:13">
      <c r="J1431" s="4"/>
      <c r="M1431" s="4"/>
    </row>
    <row r="1432" spans="10:13">
      <c r="J1432" s="4"/>
      <c r="M1432" s="4"/>
    </row>
    <row r="1433" spans="10:13">
      <c r="J1433" s="4"/>
      <c r="M1433" s="4"/>
    </row>
    <row r="1434" spans="10:13">
      <c r="J1434" s="4"/>
      <c r="M1434" s="4"/>
    </row>
    <row r="1435" spans="10:13">
      <c r="J1435" s="4"/>
      <c r="M1435" s="4"/>
    </row>
    <row r="1436" spans="10:13">
      <c r="J1436" s="4"/>
      <c r="M1436" s="4"/>
    </row>
    <row r="1437" spans="10:13">
      <c r="J1437" s="4"/>
      <c r="M1437" s="4"/>
    </row>
    <row r="1438" spans="10:13">
      <c r="J1438" s="4"/>
      <c r="M1438" s="4"/>
    </row>
    <row r="1439" spans="10:13">
      <c r="J1439" s="4"/>
      <c r="M1439" s="4"/>
    </row>
    <row r="1440" spans="10:13">
      <c r="J1440" s="4"/>
      <c r="M1440" s="4"/>
    </row>
    <row r="1441" spans="10:13">
      <c r="J1441" s="4"/>
      <c r="M1441" s="4"/>
    </row>
    <row r="1442" spans="10:13">
      <c r="J1442" s="4"/>
      <c r="M1442" s="4"/>
    </row>
    <row r="1443" spans="10:13">
      <c r="J1443" s="4"/>
      <c r="M1443" s="4"/>
    </row>
    <row r="1444" spans="10:13">
      <c r="J1444" s="4"/>
      <c r="M1444" s="4"/>
    </row>
    <row r="1445" spans="10:13">
      <c r="J1445" s="4"/>
      <c r="M1445" s="4"/>
    </row>
    <row r="1446" spans="10:13">
      <c r="J1446" s="4"/>
      <c r="M1446" s="4"/>
    </row>
    <row r="1447" spans="10:13">
      <c r="J1447" s="4"/>
      <c r="M1447" s="4"/>
    </row>
    <row r="1448" spans="10:13">
      <c r="J1448" s="4"/>
      <c r="M1448" s="4"/>
    </row>
    <row r="1449" spans="10:13">
      <c r="J1449" s="4"/>
      <c r="M1449" s="4"/>
    </row>
    <row r="1450" spans="10:13">
      <c r="J1450" s="4"/>
      <c r="M1450" s="4"/>
    </row>
    <row r="1451" spans="10:13">
      <c r="J1451" s="4"/>
      <c r="M1451" s="4"/>
    </row>
    <row r="1452" spans="10:13">
      <c r="J1452" s="4"/>
      <c r="M1452" s="4"/>
    </row>
    <row r="1453" spans="10:13">
      <c r="J1453" s="4"/>
      <c r="M1453" s="4"/>
    </row>
    <row r="1454" spans="10:13">
      <c r="J1454" s="4"/>
      <c r="M1454" s="4"/>
    </row>
    <row r="1455" spans="10:13">
      <c r="J1455" s="4"/>
      <c r="M1455" s="4"/>
    </row>
    <row r="1456" spans="10:13">
      <c r="J1456" s="4"/>
      <c r="M1456" s="4"/>
    </row>
    <row r="1457" spans="10:13">
      <c r="J1457" s="4"/>
      <c r="M1457" s="4"/>
    </row>
    <row r="1458" spans="10:13">
      <c r="J1458" s="4"/>
      <c r="M1458" s="4"/>
    </row>
    <row r="1459" spans="10:13">
      <c r="J1459" s="4"/>
      <c r="M1459" s="4"/>
    </row>
    <row r="1460" spans="10:13">
      <c r="J1460" s="4"/>
      <c r="M1460" s="4"/>
    </row>
    <row r="1461" spans="10:13">
      <c r="J1461" s="4"/>
      <c r="M1461" s="4"/>
    </row>
    <row r="1462" spans="10:13">
      <c r="J1462" s="4"/>
      <c r="M1462" s="4"/>
    </row>
    <row r="1463" spans="10:13">
      <c r="J1463" s="4"/>
      <c r="M1463" s="4"/>
    </row>
    <row r="1464" spans="10:13">
      <c r="J1464" s="4"/>
      <c r="M1464" s="4"/>
    </row>
    <row r="1465" spans="10:13">
      <c r="J1465" s="4"/>
      <c r="M1465" s="4"/>
    </row>
    <row r="1466" spans="10:13">
      <c r="J1466" s="4"/>
      <c r="M1466" s="4"/>
    </row>
    <row r="1467" spans="10:13">
      <c r="J1467" s="4"/>
      <c r="M1467" s="4"/>
    </row>
    <row r="1468" spans="10:13">
      <c r="J1468" s="4"/>
      <c r="M1468" s="4"/>
    </row>
    <row r="1469" spans="10:13">
      <c r="J1469" s="4"/>
      <c r="M1469" s="4"/>
    </row>
    <row r="1470" spans="10:13">
      <c r="J1470" s="4"/>
      <c r="M1470" s="4"/>
    </row>
    <row r="1471" spans="10:13">
      <c r="J1471" s="4"/>
      <c r="M1471" s="4"/>
    </row>
    <row r="1472" spans="10:13">
      <c r="J1472" s="4"/>
      <c r="M1472" s="4"/>
    </row>
    <row r="1473" spans="10:13">
      <c r="J1473" s="4"/>
      <c r="M1473" s="4"/>
    </row>
    <row r="1474" spans="10:13">
      <c r="J1474" s="4"/>
      <c r="M1474" s="4"/>
    </row>
    <row r="1475" spans="10:13">
      <c r="J1475" s="4"/>
      <c r="M1475" s="4"/>
    </row>
    <row r="1476" spans="10:13">
      <c r="J1476" s="4"/>
      <c r="M1476" s="4"/>
    </row>
    <row r="1477" spans="10:13">
      <c r="J1477" s="4"/>
      <c r="M1477" s="4"/>
    </row>
    <row r="1478" spans="10:13">
      <c r="J1478" s="4"/>
      <c r="M1478" s="4"/>
    </row>
    <row r="1479" spans="10:13">
      <c r="J1479" s="4"/>
      <c r="M1479" s="4"/>
    </row>
    <row r="1480" spans="10:13">
      <c r="J1480" s="4"/>
      <c r="M1480" s="4"/>
    </row>
    <row r="1481" spans="10:13">
      <c r="J1481" s="4"/>
      <c r="M1481" s="4"/>
    </row>
    <row r="1482" spans="10:13">
      <c r="J1482" s="4"/>
      <c r="M1482" s="4"/>
    </row>
    <row r="1483" spans="10:13">
      <c r="J1483" s="4"/>
      <c r="M1483" s="4"/>
    </row>
    <row r="1484" spans="10:13">
      <c r="J1484" s="4"/>
      <c r="M1484" s="4"/>
    </row>
    <row r="1485" spans="10:13">
      <c r="J1485" s="4"/>
      <c r="M1485" s="4"/>
    </row>
    <row r="1486" spans="10:13">
      <c r="J1486" s="4"/>
      <c r="M1486" s="4"/>
    </row>
    <row r="1487" spans="10:13">
      <c r="J1487" s="4"/>
      <c r="M1487" s="4"/>
    </row>
    <row r="1488" spans="10:13">
      <c r="J1488" s="4"/>
      <c r="M1488" s="4"/>
    </row>
    <row r="1489" spans="10:13">
      <c r="J1489" s="4"/>
      <c r="M1489" s="4"/>
    </row>
    <row r="1490" spans="10:13">
      <c r="J1490" s="4"/>
      <c r="M1490" s="4"/>
    </row>
    <row r="1491" spans="10:13">
      <c r="J1491" s="4"/>
      <c r="M1491" s="4"/>
    </row>
    <row r="1492" spans="10:13">
      <c r="J1492" s="4"/>
      <c r="M1492" s="4"/>
    </row>
    <row r="1493" spans="10:13">
      <c r="J1493" s="4"/>
      <c r="M1493" s="4"/>
    </row>
    <row r="1494" spans="10:13">
      <c r="J1494" s="4"/>
      <c r="M1494" s="4"/>
    </row>
    <row r="1495" spans="10:13">
      <c r="J1495" s="4"/>
      <c r="M1495" s="4"/>
    </row>
    <row r="1496" spans="10:13">
      <c r="J1496" s="4"/>
      <c r="M1496" s="4"/>
    </row>
    <row r="1497" spans="10:13">
      <c r="J1497" s="4"/>
      <c r="M1497" s="4"/>
    </row>
    <row r="1498" spans="10:13">
      <c r="J1498" s="4"/>
      <c r="M1498" s="4"/>
    </row>
    <row r="1499" spans="10:13">
      <c r="J1499" s="4"/>
      <c r="M1499" s="4"/>
    </row>
    <row r="1500" spans="10:13">
      <c r="J1500" s="4"/>
      <c r="M1500" s="4"/>
    </row>
    <row r="1501" spans="10:13">
      <c r="J1501" s="4"/>
      <c r="M1501" s="4"/>
    </row>
    <row r="1502" spans="10:13">
      <c r="J1502" s="4"/>
      <c r="M1502" s="4"/>
    </row>
    <row r="1503" spans="10:13">
      <c r="J1503" s="4"/>
      <c r="M1503" s="4"/>
    </row>
    <row r="1504" spans="10:13">
      <c r="J1504" s="4"/>
      <c r="M1504" s="4"/>
    </row>
    <row r="1505" spans="10:13">
      <c r="J1505" s="4"/>
      <c r="M1505" s="4"/>
    </row>
    <row r="1506" spans="10:13">
      <c r="J1506" s="4"/>
      <c r="M1506" s="4"/>
    </row>
    <row r="1507" spans="10:13">
      <c r="J1507" s="4"/>
      <c r="M1507" s="4"/>
    </row>
    <row r="1508" spans="10:13">
      <c r="J1508" s="4"/>
      <c r="M1508" s="4"/>
    </row>
    <row r="1509" spans="10:13">
      <c r="J1509" s="4"/>
      <c r="M1509" s="4"/>
    </row>
    <row r="1510" spans="10:13">
      <c r="J1510" s="4"/>
      <c r="M1510" s="4"/>
    </row>
    <row r="1511" spans="10:13">
      <c r="J1511" s="4"/>
      <c r="M1511" s="4"/>
    </row>
    <row r="1512" spans="10:13">
      <c r="J1512" s="4"/>
      <c r="M1512" s="4"/>
    </row>
    <row r="1513" spans="10:13">
      <c r="J1513" s="4"/>
      <c r="M1513" s="4"/>
    </row>
    <row r="1514" spans="10:13">
      <c r="J1514" s="4"/>
      <c r="M1514" s="4"/>
    </row>
    <row r="1515" spans="10:13">
      <c r="J1515" s="4"/>
      <c r="M1515" s="4"/>
    </row>
    <row r="1516" spans="10:13">
      <c r="J1516" s="4"/>
      <c r="M1516" s="4"/>
    </row>
    <row r="1517" spans="10:13">
      <c r="J1517" s="4"/>
      <c r="M1517" s="4"/>
    </row>
    <row r="1518" spans="10:13">
      <c r="J1518" s="4"/>
      <c r="M1518" s="4"/>
    </row>
    <row r="1519" spans="10:13">
      <c r="J1519" s="4"/>
      <c r="M1519" s="4"/>
    </row>
    <row r="1520" spans="10:13">
      <c r="J1520" s="4"/>
      <c r="M1520" s="4"/>
    </row>
    <row r="1521" spans="10:13">
      <c r="J1521" s="4"/>
      <c r="M1521" s="4"/>
    </row>
    <row r="1522" spans="10:13">
      <c r="J1522" s="4"/>
      <c r="M1522" s="4"/>
    </row>
    <row r="1523" spans="10:13">
      <c r="J1523" s="4"/>
      <c r="M1523" s="4"/>
    </row>
    <row r="1524" spans="10:13">
      <c r="J1524" s="4"/>
      <c r="M1524" s="4"/>
    </row>
    <row r="1525" spans="10:13">
      <c r="J1525" s="4"/>
      <c r="M1525" s="4"/>
    </row>
    <row r="1526" spans="10:13">
      <c r="J1526" s="4"/>
      <c r="M1526" s="4"/>
    </row>
    <row r="1527" spans="10:13">
      <c r="J1527" s="4"/>
      <c r="M1527" s="4"/>
    </row>
    <row r="1528" spans="10:13">
      <c r="J1528" s="4"/>
      <c r="M1528" s="4"/>
    </row>
    <row r="1529" spans="10:13">
      <c r="J1529" s="4"/>
      <c r="M1529" s="4"/>
    </row>
    <row r="1530" spans="10:13">
      <c r="J1530" s="4"/>
      <c r="M1530" s="4"/>
    </row>
    <row r="1531" spans="10:13">
      <c r="J1531" s="4"/>
      <c r="M1531" s="4"/>
    </row>
    <row r="1532" spans="10:13">
      <c r="J1532" s="4"/>
      <c r="M1532" s="4"/>
    </row>
    <row r="1533" spans="10:13">
      <c r="J1533" s="4"/>
      <c r="M1533" s="4"/>
    </row>
    <row r="1534" spans="10:13">
      <c r="J1534" s="4"/>
      <c r="M1534" s="4"/>
    </row>
    <row r="1535" spans="10:13">
      <c r="J1535" s="4"/>
      <c r="M1535" s="4"/>
    </row>
    <row r="1536" spans="10:13">
      <c r="J1536" s="4"/>
      <c r="M1536" s="4"/>
    </row>
    <row r="1537" spans="10:13">
      <c r="J1537" s="4"/>
      <c r="M1537" s="4"/>
    </row>
    <row r="1538" spans="10:13">
      <c r="J1538" s="4"/>
      <c r="M1538" s="4"/>
    </row>
    <row r="1539" spans="10:13">
      <c r="J1539" s="4"/>
      <c r="M1539" s="4"/>
    </row>
    <row r="1540" spans="10:13">
      <c r="J1540" s="4"/>
      <c r="M1540" s="4"/>
    </row>
    <row r="1541" spans="10:13">
      <c r="J1541" s="4"/>
      <c r="M1541" s="4"/>
    </row>
    <row r="1542" spans="10:13">
      <c r="J1542" s="4"/>
      <c r="M1542" s="4"/>
    </row>
    <row r="1543" spans="10:13">
      <c r="J1543" s="4"/>
      <c r="M1543" s="4"/>
    </row>
    <row r="1544" spans="10:13">
      <c r="J1544" s="4"/>
      <c r="M1544" s="4"/>
    </row>
    <row r="1545" spans="10:13">
      <c r="J1545" s="4"/>
      <c r="M1545" s="4"/>
    </row>
    <row r="1546" spans="10:13">
      <c r="J1546" s="4"/>
      <c r="M1546" s="4"/>
    </row>
    <row r="1547" spans="10:13">
      <c r="J1547" s="4"/>
      <c r="M1547" s="4"/>
    </row>
    <row r="1548" spans="10:13">
      <c r="J1548" s="4"/>
      <c r="M1548" s="4"/>
    </row>
    <row r="1549" spans="10:13">
      <c r="J1549" s="4"/>
      <c r="M1549" s="4"/>
    </row>
    <row r="1550" spans="10:13">
      <c r="J1550" s="4"/>
      <c r="M1550" s="4"/>
    </row>
    <row r="1551" spans="10:13">
      <c r="J1551" s="4"/>
      <c r="M1551" s="4"/>
    </row>
    <row r="1552" spans="10:13">
      <c r="J1552" s="4"/>
      <c r="M1552" s="4"/>
    </row>
    <row r="1553" spans="10:13">
      <c r="J1553" s="4"/>
      <c r="M1553" s="4"/>
    </row>
    <row r="1554" spans="10:13">
      <c r="J1554" s="4"/>
      <c r="M1554" s="4"/>
    </row>
    <row r="1555" spans="10:13">
      <c r="J1555" s="4"/>
      <c r="M1555" s="4"/>
    </row>
    <row r="1556" spans="10:13">
      <c r="J1556" s="4"/>
      <c r="M1556" s="4"/>
    </row>
    <row r="1557" spans="10:13">
      <c r="J1557" s="4"/>
      <c r="M1557" s="4"/>
    </row>
    <row r="1558" spans="10:13">
      <c r="J1558" s="4"/>
      <c r="M1558" s="4"/>
    </row>
    <row r="1559" spans="10:13">
      <c r="J1559" s="4"/>
      <c r="M1559" s="4"/>
    </row>
    <row r="1560" spans="10:13">
      <c r="J1560" s="4"/>
      <c r="M1560" s="4"/>
    </row>
    <row r="1561" spans="10:13">
      <c r="J1561" s="4"/>
      <c r="M1561" s="4"/>
    </row>
    <row r="1562" spans="10:13">
      <c r="J1562" s="4"/>
      <c r="M1562" s="4"/>
    </row>
    <row r="1563" spans="10:13">
      <c r="J1563" s="4"/>
      <c r="M1563" s="4"/>
    </row>
    <row r="1564" spans="10:13">
      <c r="J1564" s="4"/>
      <c r="M1564" s="4"/>
    </row>
    <row r="1565" spans="10:13">
      <c r="J1565" s="4"/>
      <c r="M1565" s="4"/>
    </row>
    <row r="1566" spans="10:13">
      <c r="J1566" s="4"/>
      <c r="M1566" s="4"/>
    </row>
    <row r="1567" spans="10:13">
      <c r="J1567" s="4"/>
      <c r="M1567" s="4"/>
    </row>
    <row r="1568" spans="10:13">
      <c r="J1568" s="4"/>
      <c r="M1568" s="4"/>
    </row>
    <row r="1569" spans="10:13">
      <c r="J1569" s="4"/>
      <c r="M1569" s="4"/>
    </row>
    <row r="1570" spans="10:13">
      <c r="J1570" s="4"/>
      <c r="M1570" s="4"/>
    </row>
    <row r="1571" spans="10:13">
      <c r="J1571" s="4"/>
      <c r="M1571" s="4"/>
    </row>
    <row r="1572" spans="10:13">
      <c r="J1572" s="4"/>
      <c r="M1572" s="4"/>
    </row>
    <row r="1573" spans="10:13">
      <c r="J1573" s="4"/>
      <c r="M1573" s="4"/>
    </row>
    <row r="1574" spans="10:13">
      <c r="J1574" s="4"/>
      <c r="M1574" s="4"/>
    </row>
    <row r="1575" spans="10:13">
      <c r="J1575" s="4"/>
      <c r="M1575" s="4"/>
    </row>
    <row r="1576" spans="10:13">
      <c r="J1576" s="4"/>
      <c r="M1576" s="4"/>
    </row>
    <row r="1577" spans="10:13">
      <c r="J1577" s="4"/>
      <c r="M1577" s="4"/>
    </row>
    <row r="1578" spans="10:13">
      <c r="J1578" s="4"/>
      <c r="M1578" s="4"/>
    </row>
    <row r="1579" spans="10:13">
      <c r="J1579" s="4"/>
      <c r="M1579" s="4"/>
    </row>
    <row r="1580" spans="10:13">
      <c r="J1580" s="4"/>
      <c r="M1580" s="4"/>
    </row>
    <row r="1581" spans="10:13">
      <c r="J1581" s="4"/>
      <c r="M1581" s="4"/>
    </row>
    <row r="1582" spans="10:13">
      <c r="J1582" s="4"/>
      <c r="M1582" s="4"/>
    </row>
    <row r="1583" spans="10:13">
      <c r="J1583" s="4"/>
      <c r="M1583" s="4"/>
    </row>
    <row r="1584" spans="10:13">
      <c r="J1584" s="4"/>
      <c r="M1584" s="4"/>
    </row>
    <row r="1585" spans="10:13">
      <c r="J1585" s="4"/>
      <c r="M1585" s="4"/>
    </row>
    <row r="1586" spans="10:13">
      <c r="J1586" s="4"/>
      <c r="M1586" s="4"/>
    </row>
    <row r="1587" spans="10:13">
      <c r="J1587" s="4"/>
      <c r="M1587" s="4"/>
    </row>
    <row r="1588" spans="10:13">
      <c r="J1588" s="4"/>
      <c r="M1588" s="4"/>
    </row>
    <row r="1589" spans="10:13">
      <c r="J1589" s="4"/>
      <c r="M1589" s="4"/>
    </row>
    <row r="1590" spans="10:13">
      <c r="J1590" s="4"/>
      <c r="M1590" s="4"/>
    </row>
    <row r="1591" spans="10:13">
      <c r="J1591" s="4"/>
      <c r="M1591" s="4"/>
    </row>
    <row r="1592" spans="10:13">
      <c r="J1592" s="4"/>
      <c r="M1592" s="4"/>
    </row>
    <row r="1593" spans="10:13">
      <c r="J1593" s="4"/>
      <c r="M1593" s="4"/>
    </row>
    <row r="1594" spans="10:13">
      <c r="J1594" s="4"/>
      <c r="M1594" s="4"/>
    </row>
    <row r="1595" spans="10:13">
      <c r="J1595" s="4"/>
      <c r="M1595" s="4"/>
    </row>
    <row r="1596" spans="10:13">
      <c r="J1596" s="4"/>
      <c r="M1596" s="4"/>
    </row>
    <row r="1597" spans="10:13">
      <c r="J1597" s="4"/>
      <c r="M1597" s="4"/>
    </row>
    <row r="1598" spans="10:13">
      <c r="J1598" s="4"/>
      <c r="M1598" s="4"/>
    </row>
    <row r="1599" spans="10:13">
      <c r="J1599" s="4"/>
      <c r="M1599" s="4"/>
    </row>
    <row r="1600" spans="10:13">
      <c r="J1600" s="4"/>
      <c r="M1600" s="4"/>
    </row>
    <row r="1601" spans="10:13">
      <c r="J1601" s="4"/>
      <c r="M1601" s="4"/>
    </row>
    <row r="1602" spans="10:13">
      <c r="J1602" s="4"/>
      <c r="M1602" s="4"/>
    </row>
    <row r="1603" spans="10:13">
      <c r="J1603" s="4"/>
      <c r="M1603" s="4"/>
    </row>
    <row r="1604" spans="10:13">
      <c r="J1604" s="4"/>
      <c r="M1604" s="4"/>
    </row>
    <row r="1605" spans="10:13">
      <c r="J1605" s="4"/>
      <c r="M1605" s="4"/>
    </row>
    <row r="1606" spans="10:13">
      <c r="J1606" s="4"/>
      <c r="M1606" s="4"/>
    </row>
    <row r="1607" spans="10:13">
      <c r="J1607" s="4"/>
      <c r="M1607" s="4"/>
    </row>
    <row r="1608" spans="10:13">
      <c r="J1608" s="4"/>
      <c r="M1608" s="4"/>
    </row>
    <row r="1609" spans="10:13">
      <c r="J1609" s="4"/>
      <c r="M1609" s="4"/>
    </row>
    <row r="1610" spans="10:13">
      <c r="J1610" s="4"/>
      <c r="M1610" s="4"/>
    </row>
    <row r="1611" spans="10:13">
      <c r="J1611" s="4"/>
      <c r="M1611" s="4"/>
    </row>
    <row r="1612" spans="10:13">
      <c r="J1612" s="4"/>
      <c r="M1612" s="4"/>
    </row>
    <row r="1613" spans="10:13">
      <c r="J1613" s="4"/>
      <c r="M1613" s="4"/>
    </row>
    <row r="1614" spans="10:13">
      <c r="J1614" s="4"/>
      <c r="M1614" s="4"/>
    </row>
    <row r="1615" spans="10:13">
      <c r="J1615" s="4"/>
      <c r="M1615" s="4"/>
    </row>
    <row r="1616" spans="10:13">
      <c r="J1616" s="4"/>
      <c r="M1616" s="4"/>
    </row>
    <row r="1617" spans="10:13">
      <c r="J1617" s="4"/>
      <c r="M1617" s="4"/>
    </row>
    <row r="1618" spans="10:13">
      <c r="J1618" s="4"/>
      <c r="M1618" s="4"/>
    </row>
    <row r="1619" spans="10:13">
      <c r="J1619" s="4"/>
      <c r="M1619" s="4"/>
    </row>
    <row r="1620" spans="10:13">
      <c r="J1620" s="4"/>
      <c r="M1620" s="4"/>
    </row>
    <row r="1621" spans="10:13">
      <c r="J1621" s="4"/>
      <c r="M1621" s="4"/>
    </row>
    <row r="1622" spans="10:13">
      <c r="J1622" s="4"/>
      <c r="M1622" s="4"/>
    </row>
    <row r="1623" spans="10:13">
      <c r="J1623" s="4"/>
      <c r="M1623" s="4"/>
    </row>
    <row r="1624" spans="10:13">
      <c r="J1624" s="4"/>
      <c r="M1624" s="4"/>
    </row>
    <row r="1625" spans="10:13">
      <c r="J1625" s="4"/>
      <c r="M1625" s="4"/>
    </row>
    <row r="1626" spans="10:13">
      <c r="J1626" s="4"/>
      <c r="M1626" s="4"/>
    </row>
    <row r="1627" spans="10:13">
      <c r="J1627" s="4"/>
      <c r="M1627" s="4"/>
    </row>
    <row r="1628" spans="10:13">
      <c r="J1628" s="4"/>
      <c r="M1628" s="4"/>
    </row>
    <row r="1629" spans="10:13">
      <c r="J1629" s="4"/>
      <c r="M1629" s="4"/>
    </row>
    <row r="1630" spans="10:13">
      <c r="J1630" s="4"/>
      <c r="M1630" s="4"/>
    </row>
    <row r="1631" spans="10:13">
      <c r="J1631" s="4"/>
      <c r="M1631" s="4"/>
    </row>
    <row r="1632" spans="10:13">
      <c r="J1632" s="4"/>
      <c r="M1632" s="4"/>
    </row>
    <row r="1633" spans="10:13">
      <c r="J1633" s="4"/>
      <c r="M1633" s="4"/>
    </row>
    <row r="1634" spans="10:13">
      <c r="J1634" s="4"/>
      <c r="M1634" s="4"/>
    </row>
    <row r="1635" spans="10:13">
      <c r="J1635" s="4"/>
      <c r="M1635" s="4"/>
    </row>
    <row r="1636" spans="10:13">
      <c r="J1636" s="4"/>
      <c r="M1636" s="4"/>
    </row>
    <row r="1637" spans="10:13">
      <c r="J1637" s="4"/>
      <c r="M1637" s="4"/>
    </row>
    <row r="1638" spans="10:13">
      <c r="J1638" s="4"/>
      <c r="M1638" s="4"/>
    </row>
    <row r="1639" spans="10:13">
      <c r="J1639" s="4"/>
      <c r="M1639" s="4"/>
    </row>
    <row r="1640" spans="10:13">
      <c r="J1640" s="4"/>
      <c r="M1640" s="4"/>
    </row>
    <row r="1641" spans="10:13">
      <c r="J1641" s="4"/>
      <c r="M1641" s="4"/>
    </row>
    <row r="1642" spans="10:13">
      <c r="J1642" s="4"/>
      <c r="M1642" s="4"/>
    </row>
    <row r="1643" spans="10:13">
      <c r="J1643" s="4"/>
      <c r="M1643" s="4"/>
    </row>
    <row r="1644" spans="10:13">
      <c r="J1644" s="4"/>
      <c r="M1644" s="4"/>
    </row>
    <row r="1645" spans="10:13">
      <c r="J1645" s="4"/>
      <c r="M1645" s="4"/>
    </row>
    <row r="1646" spans="10:13">
      <c r="J1646" s="4"/>
      <c r="M1646" s="4"/>
    </row>
    <row r="1647" spans="10:13">
      <c r="J1647" s="4"/>
      <c r="M1647" s="4"/>
    </row>
    <row r="1648" spans="10:13">
      <c r="J1648" s="4"/>
      <c r="M1648" s="4"/>
    </row>
    <row r="1649" spans="10:13">
      <c r="J1649" s="4"/>
      <c r="M1649" s="4"/>
    </row>
    <row r="1650" spans="10:13">
      <c r="J1650" s="4"/>
      <c r="M1650" s="4"/>
    </row>
    <row r="1651" spans="10:13">
      <c r="J1651" s="4"/>
      <c r="M1651" s="4"/>
    </row>
    <row r="1652" spans="10:13">
      <c r="J1652" s="4"/>
      <c r="M1652" s="4"/>
    </row>
    <row r="1653" spans="10:13">
      <c r="J1653" s="4"/>
      <c r="M1653" s="4"/>
    </row>
    <row r="1654" spans="10:13">
      <c r="J1654" s="4"/>
      <c r="M1654" s="4"/>
    </row>
    <row r="1655" spans="10:13">
      <c r="J1655" s="4"/>
      <c r="M1655" s="4"/>
    </row>
    <row r="1656" spans="10:13">
      <c r="J1656" s="4"/>
      <c r="M1656" s="4"/>
    </row>
    <row r="1657" spans="10:13">
      <c r="J1657" s="4"/>
      <c r="M1657" s="4"/>
    </row>
    <row r="1658" spans="10:13">
      <c r="J1658" s="4"/>
      <c r="M1658" s="4"/>
    </row>
    <row r="1659" spans="10:13">
      <c r="J1659" s="4"/>
      <c r="M1659" s="4"/>
    </row>
    <row r="1660" spans="10:13">
      <c r="J1660" s="4"/>
      <c r="M1660" s="4"/>
    </row>
    <row r="1661" spans="10:13">
      <c r="J1661" s="4"/>
      <c r="M1661" s="4"/>
    </row>
    <row r="1662" spans="10:13">
      <c r="J1662" s="4"/>
      <c r="M1662" s="4"/>
    </row>
    <row r="1663" spans="10:13">
      <c r="J1663" s="4"/>
      <c r="M1663" s="4"/>
    </row>
    <row r="1664" spans="10:13">
      <c r="J1664" s="4"/>
      <c r="M1664" s="4"/>
    </row>
    <row r="1665" spans="10:13">
      <c r="J1665" s="4"/>
      <c r="M1665" s="4"/>
    </row>
    <row r="1666" spans="10:13">
      <c r="J1666" s="4"/>
      <c r="M1666" s="4"/>
    </row>
    <row r="1667" spans="10:13">
      <c r="J1667" s="4"/>
      <c r="M1667" s="4"/>
    </row>
    <row r="1668" spans="10:13">
      <c r="J1668" s="4"/>
      <c r="M1668" s="4"/>
    </row>
    <row r="1669" spans="10:13">
      <c r="J1669" s="4"/>
      <c r="M1669" s="4"/>
    </row>
    <row r="1670" spans="10:13">
      <c r="J1670" s="4"/>
      <c r="M1670" s="4"/>
    </row>
    <row r="1671" spans="10:13">
      <c r="J1671" s="4"/>
      <c r="M1671" s="4"/>
    </row>
    <row r="1672" spans="10:13">
      <c r="J1672" s="4"/>
      <c r="M1672" s="4"/>
    </row>
    <row r="1673" spans="10:13">
      <c r="J1673" s="4"/>
      <c r="M1673" s="4"/>
    </row>
    <row r="1674" spans="10:13">
      <c r="J1674" s="4"/>
      <c r="M1674" s="4"/>
    </row>
    <row r="1675" spans="10:13">
      <c r="J1675" s="4"/>
      <c r="M1675" s="4"/>
    </row>
    <row r="1676" spans="10:13">
      <c r="J1676" s="4"/>
      <c r="M1676" s="4"/>
    </row>
    <row r="1677" spans="10:13">
      <c r="J1677" s="4"/>
      <c r="M1677" s="4"/>
    </row>
    <row r="1678" spans="10:13">
      <c r="J1678" s="4"/>
      <c r="M1678" s="4"/>
    </row>
    <row r="1679" spans="10:13">
      <c r="J1679" s="4"/>
      <c r="M1679" s="4"/>
    </row>
    <row r="1680" spans="10:13">
      <c r="J1680" s="4"/>
      <c r="M1680" s="4"/>
    </row>
    <row r="1681" spans="10:13">
      <c r="J1681" s="4"/>
      <c r="M1681" s="4"/>
    </row>
    <row r="1682" spans="10:13">
      <c r="J1682" s="4"/>
      <c r="M1682" s="4"/>
    </row>
    <row r="1683" spans="10:13">
      <c r="J1683" s="4"/>
      <c r="M1683" s="4"/>
    </row>
    <row r="1684" spans="10:13">
      <c r="J1684" s="4"/>
      <c r="M1684" s="4"/>
    </row>
    <row r="1685" spans="10:13">
      <c r="J1685" s="4"/>
      <c r="M1685" s="4"/>
    </row>
    <row r="1686" spans="10:13">
      <c r="J1686" s="4"/>
      <c r="M1686" s="4"/>
    </row>
    <row r="1687" spans="10:13">
      <c r="J1687" s="4"/>
      <c r="M1687" s="4"/>
    </row>
    <row r="1688" spans="10:13">
      <c r="J1688" s="4"/>
      <c r="M1688" s="4"/>
    </row>
    <row r="1689" spans="10:13">
      <c r="J1689" s="4"/>
      <c r="M1689" s="4"/>
    </row>
    <row r="1690" spans="10:13">
      <c r="J1690" s="4"/>
      <c r="M1690" s="4"/>
    </row>
    <row r="1691" spans="10:13">
      <c r="J1691" s="4"/>
      <c r="M1691" s="4"/>
    </row>
    <row r="1692" spans="10:13">
      <c r="J1692" s="4"/>
      <c r="M1692" s="4"/>
    </row>
    <row r="1693" spans="10:13">
      <c r="J1693" s="4"/>
      <c r="M1693" s="4"/>
    </row>
    <row r="1694" spans="10:13">
      <c r="J1694" s="4"/>
      <c r="M1694" s="4"/>
    </row>
    <row r="1695" spans="10:13">
      <c r="J1695" s="4"/>
      <c r="M1695" s="4"/>
    </row>
    <row r="1696" spans="10:13">
      <c r="J1696" s="4"/>
      <c r="M1696" s="4"/>
    </row>
    <row r="1697" spans="10:13">
      <c r="J1697" s="4"/>
      <c r="M1697" s="4"/>
    </row>
    <row r="1698" spans="10:13">
      <c r="J1698" s="4"/>
      <c r="M1698" s="4"/>
    </row>
    <row r="1699" spans="10:13">
      <c r="J1699" s="4"/>
      <c r="M1699" s="4"/>
    </row>
    <row r="1700" spans="10:13">
      <c r="J1700" s="4"/>
      <c r="M1700" s="4"/>
    </row>
    <row r="1701" spans="10:13">
      <c r="J1701" s="4"/>
      <c r="M1701" s="4"/>
    </row>
    <row r="1702" spans="10:13">
      <c r="J1702" s="4"/>
      <c r="M1702" s="4"/>
    </row>
    <row r="1703" spans="10:13">
      <c r="J1703" s="4"/>
      <c r="M1703" s="4"/>
    </row>
    <row r="1704" spans="10:13">
      <c r="J1704" s="4"/>
      <c r="M1704" s="4"/>
    </row>
    <row r="1705" spans="10:13">
      <c r="J1705" s="4"/>
      <c r="M1705" s="4"/>
    </row>
    <row r="1706" spans="10:13">
      <c r="J1706" s="4"/>
      <c r="M1706" s="4"/>
    </row>
    <row r="1707" spans="10:13">
      <c r="J1707" s="4"/>
      <c r="M1707" s="4"/>
    </row>
    <row r="1708" spans="10:13">
      <c r="J1708" s="4"/>
      <c r="M1708" s="4"/>
    </row>
    <row r="1709" spans="10:13">
      <c r="J1709" s="4"/>
      <c r="M1709" s="4"/>
    </row>
    <row r="1710" spans="10:13">
      <c r="J1710" s="4"/>
      <c r="M1710" s="4"/>
    </row>
    <row r="1711" spans="10:13">
      <c r="J1711" s="4"/>
      <c r="M1711" s="4"/>
    </row>
    <row r="1712" spans="10:13">
      <c r="J1712" s="4"/>
      <c r="M1712" s="4"/>
    </row>
    <row r="1713" spans="10:13">
      <c r="J1713" s="4"/>
      <c r="M1713" s="4"/>
    </row>
    <row r="1714" spans="10:13">
      <c r="J1714" s="4"/>
      <c r="M1714" s="4"/>
    </row>
    <row r="1715" spans="10:13">
      <c r="J1715" s="4"/>
      <c r="M1715" s="4"/>
    </row>
    <row r="1716" spans="10:13">
      <c r="J1716" s="4"/>
      <c r="M1716" s="4"/>
    </row>
    <row r="1717" spans="10:13">
      <c r="J1717" s="4"/>
      <c r="M1717" s="4"/>
    </row>
    <row r="1718" spans="10:13">
      <c r="J1718" s="4"/>
      <c r="M1718" s="4"/>
    </row>
    <row r="1719" spans="10:13">
      <c r="J1719" s="4"/>
      <c r="M1719" s="4"/>
    </row>
    <row r="1720" spans="10:13">
      <c r="J1720" s="4"/>
      <c r="M1720" s="4"/>
    </row>
    <row r="1721" spans="10:13">
      <c r="J1721" s="4"/>
      <c r="M1721" s="4"/>
    </row>
    <row r="1722" spans="10:13">
      <c r="J1722" s="4"/>
      <c r="M1722" s="4"/>
    </row>
    <row r="1723" spans="10:13">
      <c r="J1723" s="4"/>
      <c r="M1723" s="4"/>
    </row>
    <row r="1724" spans="10:13">
      <c r="J1724" s="4"/>
      <c r="M1724" s="4"/>
    </row>
    <row r="1725" spans="10:13">
      <c r="J1725" s="4"/>
      <c r="M1725" s="4"/>
    </row>
    <row r="1726" spans="10:13">
      <c r="J1726" s="4"/>
      <c r="M1726" s="4"/>
    </row>
    <row r="1727" spans="10:13">
      <c r="J1727" s="4"/>
      <c r="M1727" s="4"/>
    </row>
    <row r="1728" spans="10:13">
      <c r="J1728" s="4"/>
      <c r="M1728" s="4"/>
    </row>
    <row r="1729" spans="10:13">
      <c r="J1729" s="4"/>
      <c r="M1729" s="4"/>
    </row>
    <row r="1730" spans="10:13">
      <c r="J1730" s="4"/>
      <c r="M1730" s="4"/>
    </row>
    <row r="1731" spans="10:13">
      <c r="J1731" s="4"/>
      <c r="M1731" s="4"/>
    </row>
    <row r="1732" spans="10:13">
      <c r="J1732" s="4"/>
      <c r="M1732" s="4"/>
    </row>
    <row r="1733" spans="10:13">
      <c r="J1733" s="4"/>
      <c r="M1733" s="4"/>
    </row>
    <row r="1734" spans="10:13">
      <c r="J1734" s="4"/>
      <c r="M1734" s="4"/>
    </row>
    <row r="1735" spans="10:13">
      <c r="J1735" s="4"/>
      <c r="M1735" s="4"/>
    </row>
    <row r="1736" spans="10:13">
      <c r="J1736" s="4"/>
      <c r="M1736" s="4"/>
    </row>
    <row r="1737" spans="10:13">
      <c r="J1737" s="4"/>
      <c r="M1737" s="4"/>
    </row>
    <row r="1738" spans="10:13">
      <c r="J1738" s="4"/>
      <c r="M1738" s="4"/>
    </row>
    <row r="1739" spans="10:13">
      <c r="J1739" s="4"/>
      <c r="M1739" s="4"/>
    </row>
    <row r="1740" spans="10:13">
      <c r="J1740" s="4"/>
      <c r="M1740" s="4"/>
    </row>
    <row r="1741" spans="10:13">
      <c r="J1741" s="4"/>
      <c r="M1741" s="4"/>
    </row>
    <row r="1742" spans="10:13">
      <c r="J1742" s="4"/>
      <c r="M1742" s="4"/>
    </row>
    <row r="1743" spans="10:13">
      <c r="J1743" s="4"/>
      <c r="M1743" s="4"/>
    </row>
    <row r="1744" spans="10:13">
      <c r="J1744" s="4"/>
      <c r="M1744" s="4"/>
    </row>
    <row r="1745" spans="10:13">
      <c r="J1745" s="4"/>
      <c r="M1745" s="4"/>
    </row>
    <row r="1746" spans="10:13">
      <c r="J1746" s="4"/>
      <c r="M1746" s="4"/>
    </row>
    <row r="1747" spans="10:13">
      <c r="J1747" s="4"/>
      <c r="M1747" s="4"/>
    </row>
    <row r="1748" spans="10:13">
      <c r="J1748" s="4"/>
      <c r="M1748" s="4"/>
    </row>
    <row r="1749" spans="10:13">
      <c r="J1749" s="4"/>
      <c r="M1749" s="4"/>
    </row>
    <row r="1750" spans="10:13">
      <c r="J1750" s="4"/>
      <c r="M1750" s="4"/>
    </row>
    <row r="1751" spans="10:13">
      <c r="J1751" s="4"/>
      <c r="M1751" s="4"/>
    </row>
    <row r="1752" spans="10:13">
      <c r="J1752" s="4"/>
      <c r="M1752" s="4"/>
    </row>
    <row r="1753" spans="10:13">
      <c r="J1753" s="4"/>
      <c r="M1753" s="4"/>
    </row>
    <row r="1754" spans="10:13">
      <c r="J1754" s="4"/>
      <c r="M1754" s="4"/>
    </row>
    <row r="1755" spans="10:13">
      <c r="J1755" s="4"/>
      <c r="M1755" s="4"/>
    </row>
    <row r="1756" spans="10:13">
      <c r="J1756" s="4"/>
      <c r="M1756" s="4"/>
    </row>
    <row r="1757" spans="10:13">
      <c r="J1757" s="4"/>
      <c r="M1757" s="4"/>
    </row>
    <row r="1758" spans="10:13">
      <c r="J1758" s="4"/>
      <c r="M1758" s="4"/>
    </row>
    <row r="1759" spans="10:13">
      <c r="J1759" s="4"/>
      <c r="M1759" s="4"/>
    </row>
    <row r="1760" spans="10:13">
      <c r="J1760" s="4"/>
      <c r="M1760" s="4"/>
    </row>
    <row r="1761" spans="10:13">
      <c r="J1761" s="4"/>
      <c r="M1761" s="4"/>
    </row>
    <row r="1762" spans="10:13">
      <c r="J1762" s="4"/>
      <c r="M1762" s="4"/>
    </row>
    <row r="1763" spans="10:13">
      <c r="J1763" s="4"/>
      <c r="M1763" s="4"/>
    </row>
    <row r="1764" spans="10:13">
      <c r="J1764" s="4"/>
      <c r="M1764" s="4"/>
    </row>
    <row r="1765" spans="10:13">
      <c r="J1765" s="4"/>
      <c r="M1765" s="4"/>
    </row>
    <row r="1766" spans="10:13">
      <c r="J1766" s="4"/>
      <c r="M1766" s="4"/>
    </row>
    <row r="1767" spans="10:13">
      <c r="J1767" s="4"/>
      <c r="M1767" s="4"/>
    </row>
    <row r="1768" spans="10:13">
      <c r="J1768" s="4"/>
      <c r="M1768" s="4"/>
    </row>
    <row r="1769" spans="10:13">
      <c r="J1769" s="4"/>
      <c r="M1769" s="4"/>
    </row>
    <row r="1770" spans="10:13">
      <c r="J1770" s="4"/>
      <c r="M1770" s="4"/>
    </row>
    <row r="1771" spans="10:13">
      <c r="J1771" s="4"/>
      <c r="M1771" s="4"/>
    </row>
    <row r="1772" spans="10:13">
      <c r="J1772" s="4"/>
      <c r="M1772" s="4"/>
    </row>
    <row r="1773" spans="10:13">
      <c r="J1773" s="4"/>
      <c r="M1773" s="4"/>
    </row>
    <row r="1774" spans="10:13">
      <c r="J1774" s="4"/>
      <c r="M1774" s="4"/>
    </row>
    <row r="1775" spans="10:13">
      <c r="J1775" s="4"/>
      <c r="M1775" s="4"/>
    </row>
    <row r="1776" spans="10:13">
      <c r="J1776" s="4"/>
      <c r="M1776" s="4"/>
    </row>
    <row r="1777" spans="10:13">
      <c r="J1777" s="4"/>
      <c r="M1777" s="4"/>
    </row>
    <row r="1778" spans="10:13">
      <c r="J1778" s="4"/>
      <c r="M1778" s="4"/>
    </row>
    <row r="1779" spans="10:13">
      <c r="J1779" s="4"/>
      <c r="M1779" s="4"/>
    </row>
    <row r="1780" spans="10:13">
      <c r="J1780" s="4"/>
      <c r="M1780" s="4"/>
    </row>
    <row r="1781" spans="10:13">
      <c r="J1781" s="4"/>
      <c r="M1781" s="4"/>
    </row>
    <row r="1782" spans="10:13">
      <c r="J1782" s="4"/>
      <c r="M1782" s="4"/>
    </row>
    <row r="1783" spans="10:13">
      <c r="J1783" s="4"/>
      <c r="M1783" s="4"/>
    </row>
    <row r="1784" spans="10:13">
      <c r="J1784" s="4"/>
      <c r="M1784" s="4"/>
    </row>
    <row r="1785" spans="10:13">
      <c r="J1785" s="4"/>
      <c r="M1785" s="4"/>
    </row>
    <row r="1786" spans="10:13">
      <c r="J1786" s="4"/>
      <c r="M1786" s="4"/>
    </row>
    <row r="1787" spans="10:13">
      <c r="J1787" s="4"/>
      <c r="M1787" s="4"/>
    </row>
    <row r="1788" spans="10:13">
      <c r="J1788" s="4"/>
      <c r="M1788" s="4"/>
    </row>
    <row r="1789" spans="10:13">
      <c r="J1789" s="4"/>
      <c r="M1789" s="4"/>
    </row>
    <row r="1790" spans="10:13">
      <c r="J1790" s="4"/>
      <c r="M1790" s="4"/>
    </row>
    <row r="1791" spans="10:13">
      <c r="J1791" s="4"/>
      <c r="M1791" s="4"/>
    </row>
    <row r="1792" spans="10:13">
      <c r="J1792" s="4"/>
      <c r="M1792" s="4"/>
    </row>
    <row r="1793" spans="10:13">
      <c r="J1793" s="4"/>
      <c r="M1793" s="4"/>
    </row>
    <row r="1794" spans="10:13">
      <c r="J1794" s="4"/>
      <c r="M1794" s="4"/>
    </row>
    <row r="1795" spans="10:13">
      <c r="J1795" s="4"/>
      <c r="M1795" s="4"/>
    </row>
    <row r="1796" spans="10:13">
      <c r="J1796" s="4"/>
      <c r="M1796" s="4"/>
    </row>
    <row r="1797" spans="10:13">
      <c r="J1797" s="4"/>
      <c r="M1797" s="4"/>
    </row>
    <row r="1798" spans="10:13">
      <c r="J1798" s="4"/>
      <c r="M1798" s="4"/>
    </row>
    <row r="1799" spans="10:13">
      <c r="J1799" s="4"/>
      <c r="M1799" s="4"/>
    </row>
    <row r="1800" spans="10:13">
      <c r="J1800" s="4"/>
      <c r="M1800" s="4"/>
    </row>
    <row r="1801" spans="10:13">
      <c r="J1801" s="4"/>
      <c r="M1801" s="4"/>
    </row>
    <row r="1802" spans="10:13">
      <c r="J1802" s="4"/>
      <c r="M1802" s="4"/>
    </row>
    <row r="1803" spans="10:13">
      <c r="J1803" s="4"/>
      <c r="M1803" s="4"/>
    </row>
    <row r="1804" spans="10:13">
      <c r="J1804" s="4"/>
      <c r="M1804" s="4"/>
    </row>
    <row r="1805" spans="10:13">
      <c r="J1805" s="4"/>
      <c r="M1805" s="4"/>
    </row>
    <row r="1806" spans="10:13">
      <c r="J1806" s="4"/>
      <c r="M1806" s="4"/>
    </row>
    <row r="1807" spans="10:13">
      <c r="J1807" s="4"/>
      <c r="M1807" s="4"/>
    </row>
    <row r="1808" spans="10:13">
      <c r="J1808" s="4"/>
      <c r="M1808" s="4"/>
    </row>
    <row r="1809" spans="10:13">
      <c r="J1809" s="4"/>
      <c r="M1809" s="4"/>
    </row>
    <row r="1810" spans="10:13">
      <c r="J1810" s="4"/>
      <c r="M1810" s="4"/>
    </row>
    <row r="1811" spans="10:13">
      <c r="J1811" s="4"/>
      <c r="M1811" s="4"/>
    </row>
    <row r="1812" spans="10:13">
      <c r="J1812" s="4"/>
      <c r="M1812" s="4"/>
    </row>
    <row r="1813" spans="10:13">
      <c r="J1813" s="4"/>
      <c r="M1813" s="4"/>
    </row>
    <row r="1814" spans="10:13">
      <c r="J1814" s="4"/>
      <c r="M1814" s="4"/>
    </row>
    <row r="1815" spans="10:13">
      <c r="J1815" s="4"/>
      <c r="M1815" s="4"/>
    </row>
    <row r="1816" spans="10:13">
      <c r="J1816" s="4"/>
      <c r="M1816" s="4"/>
    </row>
    <row r="1817" spans="10:13">
      <c r="J1817" s="4"/>
      <c r="M1817" s="4"/>
    </row>
    <row r="1818" spans="10:13">
      <c r="J1818" s="4"/>
      <c r="M1818" s="4"/>
    </row>
    <row r="1819" spans="10:13">
      <c r="J1819" s="4"/>
      <c r="M1819" s="4"/>
    </row>
    <row r="1820" spans="10:13">
      <c r="J1820" s="4"/>
      <c r="M1820" s="4"/>
    </row>
    <row r="1821" spans="10:13">
      <c r="J1821" s="4"/>
      <c r="M1821" s="4"/>
    </row>
    <row r="1822" spans="10:13">
      <c r="J1822" s="4"/>
      <c r="M1822" s="4"/>
    </row>
    <row r="1823" spans="10:13">
      <c r="J1823" s="4"/>
      <c r="M1823" s="4"/>
    </row>
    <row r="1824" spans="10:13">
      <c r="J1824" s="4"/>
      <c r="M1824" s="4"/>
    </row>
    <row r="1825" spans="10:13">
      <c r="J1825" s="4"/>
      <c r="M1825" s="4"/>
    </row>
    <row r="1826" spans="10:13">
      <c r="J1826" s="4"/>
      <c r="M1826" s="4"/>
    </row>
    <row r="1827" spans="10:13">
      <c r="J1827" s="4"/>
      <c r="M1827" s="4"/>
    </row>
    <row r="1828" spans="10:13">
      <c r="J1828" s="4"/>
      <c r="M1828" s="4"/>
    </row>
    <row r="1829" spans="10:13">
      <c r="J1829" s="4"/>
      <c r="M1829" s="4"/>
    </row>
    <row r="1830" spans="10:13">
      <c r="J1830" s="4"/>
      <c r="M1830" s="4"/>
    </row>
    <row r="1831" spans="10:13">
      <c r="J1831" s="4"/>
      <c r="M1831" s="4"/>
    </row>
    <row r="1832" spans="10:13">
      <c r="J1832" s="4"/>
      <c r="M1832" s="4"/>
    </row>
    <row r="1833" spans="10:13">
      <c r="J1833" s="4"/>
      <c r="M1833" s="4"/>
    </row>
    <row r="1834" spans="10:13">
      <c r="J1834" s="4"/>
      <c r="M1834" s="4"/>
    </row>
    <row r="1835" spans="10:13">
      <c r="J1835" s="4"/>
      <c r="M1835" s="4"/>
    </row>
    <row r="1836" spans="10:13">
      <c r="J1836" s="4"/>
      <c r="M1836" s="4"/>
    </row>
    <row r="1837" spans="10:13">
      <c r="J1837" s="4"/>
      <c r="M1837" s="4"/>
    </row>
    <row r="1838" spans="10:13">
      <c r="J1838" s="4"/>
      <c r="M1838" s="4"/>
    </row>
    <row r="1839" spans="10:13">
      <c r="J1839" s="4"/>
      <c r="M1839" s="4"/>
    </row>
    <row r="1840" spans="10:13">
      <c r="J1840" s="4"/>
      <c r="M1840" s="4"/>
    </row>
    <row r="1841" spans="10:13">
      <c r="J1841" s="4"/>
      <c r="M1841" s="4"/>
    </row>
    <row r="1842" spans="10:13">
      <c r="J1842" s="4"/>
      <c r="M1842" s="4"/>
    </row>
    <row r="1843" spans="10:13">
      <c r="J1843" s="4"/>
      <c r="M1843" s="4"/>
    </row>
    <row r="1844" spans="10:13">
      <c r="J1844" s="4"/>
      <c r="M1844" s="4"/>
    </row>
    <row r="1845" spans="10:13">
      <c r="J1845" s="4"/>
      <c r="M1845" s="4"/>
    </row>
    <row r="1846" spans="10:13">
      <c r="J1846" s="4"/>
      <c r="M1846" s="4"/>
    </row>
    <row r="1847" spans="10:13">
      <c r="J1847" s="4"/>
      <c r="M1847" s="4"/>
    </row>
    <row r="1848" spans="10:13">
      <c r="J1848" s="4"/>
      <c r="M1848" s="4"/>
    </row>
    <row r="1849" spans="10:13">
      <c r="J1849" s="4"/>
      <c r="M1849" s="4"/>
    </row>
    <row r="1850" spans="10:13">
      <c r="J1850" s="4"/>
      <c r="M1850" s="4"/>
    </row>
    <row r="1851" spans="10:13">
      <c r="J1851" s="4"/>
      <c r="M1851" s="4"/>
    </row>
    <row r="1852" spans="10:13">
      <c r="J1852" s="4"/>
      <c r="M1852" s="4"/>
    </row>
    <row r="1853" spans="10:13">
      <c r="J1853" s="4"/>
      <c r="M1853" s="4"/>
    </row>
    <row r="1854" spans="10:13">
      <c r="J1854" s="4"/>
      <c r="M1854" s="4"/>
    </row>
    <row r="1855" spans="10:13">
      <c r="J1855" s="4"/>
      <c r="M1855" s="4"/>
    </row>
    <row r="1856" spans="10:13">
      <c r="J1856" s="4"/>
      <c r="M1856" s="4"/>
    </row>
    <row r="1857" spans="10:13">
      <c r="J1857" s="4"/>
      <c r="M1857" s="4"/>
    </row>
    <row r="1858" spans="10:13">
      <c r="J1858" s="4"/>
      <c r="M1858" s="4"/>
    </row>
    <row r="1859" spans="10:13">
      <c r="J1859" s="4"/>
      <c r="M1859" s="4"/>
    </row>
    <row r="1860" spans="10:13">
      <c r="J1860" s="4"/>
      <c r="M1860" s="4"/>
    </row>
    <row r="1861" spans="10:13">
      <c r="J1861" s="4"/>
      <c r="M1861" s="4"/>
    </row>
    <row r="1862" spans="10:13">
      <c r="J1862" s="4"/>
      <c r="M1862" s="4"/>
    </row>
    <row r="1863" spans="10:13">
      <c r="J1863" s="4"/>
      <c r="M1863" s="4"/>
    </row>
    <row r="1864" spans="10:13">
      <c r="J1864" s="4"/>
      <c r="M1864" s="4"/>
    </row>
    <row r="1865" spans="10:13">
      <c r="J1865" s="4"/>
      <c r="M1865" s="4"/>
    </row>
    <row r="1866" spans="10:13">
      <c r="J1866" s="4"/>
      <c r="M1866" s="4"/>
    </row>
    <row r="1867" spans="10:13">
      <c r="J1867" s="4"/>
      <c r="M1867" s="4"/>
    </row>
    <row r="1868" spans="10:13">
      <c r="J1868" s="4"/>
      <c r="M1868" s="4"/>
    </row>
    <row r="1869" spans="10:13">
      <c r="J1869" s="4"/>
      <c r="M1869" s="4"/>
    </row>
    <row r="1870" spans="10:13">
      <c r="J1870" s="4"/>
      <c r="M1870" s="4"/>
    </row>
    <row r="1871" spans="10:13">
      <c r="J1871" s="4"/>
      <c r="M1871" s="4"/>
    </row>
    <row r="1872" spans="10:13">
      <c r="J1872" s="4"/>
      <c r="M1872" s="4"/>
    </row>
    <row r="1873" spans="10:13">
      <c r="J1873" s="4"/>
      <c r="M1873" s="4"/>
    </row>
    <row r="1874" spans="10:13">
      <c r="J1874" s="4"/>
      <c r="M1874" s="4"/>
    </row>
    <row r="1875" spans="10:13">
      <c r="J1875" s="4"/>
      <c r="M1875" s="4"/>
    </row>
    <row r="1876" spans="10:13">
      <c r="J1876" s="4"/>
      <c r="M1876" s="4"/>
    </row>
    <row r="1877" spans="10:13">
      <c r="J1877" s="4"/>
      <c r="M1877" s="4"/>
    </row>
    <row r="1878" spans="10:13">
      <c r="J1878" s="4"/>
      <c r="M1878" s="4"/>
    </row>
    <row r="1879" spans="10:13">
      <c r="J1879" s="4"/>
      <c r="M1879" s="4"/>
    </row>
    <row r="1880" spans="10:13">
      <c r="J1880" s="4"/>
      <c r="M1880" s="4"/>
    </row>
    <row r="1881" spans="10:13">
      <c r="J1881" s="4"/>
      <c r="M1881" s="4"/>
    </row>
    <row r="1882" spans="10:13">
      <c r="J1882" s="4"/>
      <c r="M1882" s="4"/>
    </row>
    <row r="1883" spans="10:13">
      <c r="J1883" s="4"/>
      <c r="M1883" s="4"/>
    </row>
    <row r="1884" spans="10:13">
      <c r="J1884" s="4"/>
      <c r="M1884" s="4"/>
    </row>
    <row r="1885" spans="10:13">
      <c r="J1885" s="4"/>
      <c r="M1885" s="4"/>
    </row>
    <row r="1886" spans="10:13">
      <c r="J1886" s="4"/>
      <c r="M1886" s="4"/>
    </row>
    <row r="1887" spans="10:13">
      <c r="J1887" s="4"/>
      <c r="M1887" s="4"/>
    </row>
    <row r="1888" spans="10:13">
      <c r="J1888" s="4"/>
      <c r="M1888" s="4"/>
    </row>
    <row r="1889" spans="10:13">
      <c r="J1889" s="4"/>
      <c r="M1889" s="4"/>
    </row>
    <row r="1890" spans="10:13">
      <c r="J1890" s="4"/>
      <c r="M1890" s="4"/>
    </row>
    <row r="1891" spans="10:13">
      <c r="J1891" s="4"/>
      <c r="M1891" s="4"/>
    </row>
    <row r="1892" spans="10:13">
      <c r="J1892" s="4"/>
      <c r="M1892" s="4"/>
    </row>
    <row r="1893" spans="10:13">
      <c r="J1893" s="4"/>
      <c r="M1893" s="4"/>
    </row>
    <row r="1894" spans="10:13">
      <c r="J1894" s="4"/>
      <c r="M1894" s="4"/>
    </row>
    <row r="1895" spans="10:13">
      <c r="J1895" s="4"/>
      <c r="M1895" s="4"/>
    </row>
    <row r="1896" spans="10:13">
      <c r="J1896" s="4"/>
      <c r="M1896" s="4"/>
    </row>
    <row r="1897" spans="10:13">
      <c r="J1897" s="4"/>
      <c r="M1897" s="4"/>
    </row>
    <row r="1898" spans="10:13">
      <c r="J1898" s="4"/>
      <c r="M1898" s="4"/>
    </row>
    <row r="1899" spans="10:13">
      <c r="J1899" s="4"/>
      <c r="M1899" s="4"/>
    </row>
    <row r="1900" spans="10:13">
      <c r="J1900" s="4"/>
      <c r="M1900" s="4"/>
    </row>
    <row r="1901" spans="10:13">
      <c r="J1901" s="4"/>
      <c r="M1901" s="4"/>
    </row>
    <row r="1902" spans="10:13">
      <c r="J1902" s="4"/>
      <c r="M1902" s="4"/>
    </row>
    <row r="1903" spans="10:13">
      <c r="J1903" s="4"/>
      <c r="M1903" s="4"/>
    </row>
    <row r="1904" spans="10:13">
      <c r="J1904" s="4"/>
      <c r="M1904" s="4"/>
    </row>
    <row r="1905" spans="10:13">
      <c r="J1905" s="4"/>
      <c r="M1905" s="4"/>
    </row>
    <row r="1906" spans="10:13">
      <c r="J1906" s="4"/>
      <c r="M1906" s="4"/>
    </row>
    <row r="1907" spans="10:13">
      <c r="J1907" s="4"/>
      <c r="M1907" s="4"/>
    </row>
    <row r="1908" spans="10:13">
      <c r="J1908" s="4"/>
      <c r="M1908" s="4"/>
    </row>
    <row r="1909" spans="10:13">
      <c r="J1909" s="4"/>
      <c r="M1909" s="4"/>
    </row>
    <row r="1910" spans="10:13">
      <c r="J1910" s="4"/>
      <c r="M1910" s="4"/>
    </row>
    <row r="1911" spans="10:13">
      <c r="J1911" s="4"/>
      <c r="M1911" s="4"/>
    </row>
    <row r="1912" spans="10:13">
      <c r="J1912" s="4"/>
      <c r="M1912" s="4"/>
    </row>
    <row r="1913" spans="10:13">
      <c r="J1913" s="4"/>
      <c r="M1913" s="4"/>
    </row>
    <row r="1914" spans="10:13">
      <c r="J1914" s="4"/>
      <c r="M1914" s="4"/>
    </row>
    <row r="1915" spans="10:13">
      <c r="J1915" s="4"/>
      <c r="M1915" s="4"/>
    </row>
    <row r="1916" spans="10:13">
      <c r="J1916" s="4"/>
      <c r="M1916" s="4"/>
    </row>
    <row r="1917" spans="10:13">
      <c r="J1917" s="4"/>
      <c r="M1917" s="4"/>
    </row>
    <row r="1918" spans="10:13">
      <c r="J1918" s="4"/>
      <c r="M1918" s="4"/>
    </row>
    <row r="1919" spans="10:13">
      <c r="J1919" s="4"/>
      <c r="M1919" s="4"/>
    </row>
    <row r="1920" spans="10:13">
      <c r="J1920" s="4"/>
      <c r="M1920" s="4"/>
    </row>
    <row r="1921" spans="10:13">
      <c r="J1921" s="4"/>
      <c r="M1921" s="4"/>
    </row>
    <row r="1922" spans="10:13">
      <c r="J1922" s="4"/>
      <c r="M1922" s="4"/>
    </row>
    <row r="1923" spans="10:13">
      <c r="J1923" s="4"/>
      <c r="M1923" s="4"/>
    </row>
    <row r="1924" spans="10:13">
      <c r="J1924" s="4"/>
      <c r="M1924" s="4"/>
    </row>
    <row r="1925" spans="10:13">
      <c r="J1925" s="4"/>
      <c r="M1925" s="4"/>
    </row>
    <row r="1926" spans="10:13">
      <c r="J1926" s="4"/>
      <c r="M1926" s="4"/>
    </row>
    <row r="1927" spans="10:13">
      <c r="J1927" s="4"/>
      <c r="M1927" s="4"/>
    </row>
    <row r="1928" spans="10:13">
      <c r="J1928" s="4"/>
      <c r="M1928" s="4"/>
    </row>
    <row r="1929" spans="10:13">
      <c r="J1929" s="4"/>
      <c r="M1929" s="4"/>
    </row>
    <row r="1930" spans="10:13">
      <c r="J1930" s="4"/>
      <c r="M1930" s="4"/>
    </row>
    <row r="1931" spans="10:13">
      <c r="J1931" s="4"/>
      <c r="M1931" s="4"/>
    </row>
    <row r="1932" spans="10:13">
      <c r="J1932" s="4"/>
      <c r="M1932" s="4"/>
    </row>
    <row r="1933" spans="10:13">
      <c r="J1933" s="4"/>
      <c r="M1933" s="4"/>
    </row>
    <row r="1934" spans="10:13">
      <c r="J1934" s="4"/>
      <c r="M1934" s="4"/>
    </row>
    <row r="1935" spans="10:13">
      <c r="J1935" s="4"/>
      <c r="M1935" s="4"/>
    </row>
    <row r="1936" spans="10:13">
      <c r="J1936" s="4"/>
      <c r="M1936" s="4"/>
    </row>
    <row r="1937" spans="10:13">
      <c r="J1937" s="4"/>
      <c r="M1937" s="4"/>
    </row>
    <row r="1938" spans="10:13">
      <c r="J1938" s="4"/>
      <c r="M1938" s="4"/>
    </row>
    <row r="1939" spans="10:13">
      <c r="J1939" s="4"/>
      <c r="M1939" s="4"/>
    </row>
    <row r="1940" spans="10:13">
      <c r="J1940" s="4"/>
      <c r="M1940" s="4"/>
    </row>
    <row r="1941" spans="10:13">
      <c r="J1941" s="4"/>
      <c r="M1941" s="4"/>
    </row>
    <row r="1942" spans="10:13">
      <c r="J1942" s="4"/>
      <c r="M1942" s="4"/>
    </row>
    <row r="1943" spans="10:13">
      <c r="J1943" s="4"/>
      <c r="M1943" s="4"/>
    </row>
    <row r="1944" spans="10:13">
      <c r="J1944" s="4"/>
      <c r="M1944" s="4"/>
    </row>
    <row r="1945" spans="10:13">
      <c r="J1945" s="4"/>
      <c r="M1945" s="4"/>
    </row>
    <row r="1946" spans="10:13">
      <c r="J1946" s="4"/>
      <c r="M1946" s="4"/>
    </row>
    <row r="1947" spans="10:13">
      <c r="J1947" s="4"/>
      <c r="M1947" s="4"/>
    </row>
    <row r="1948" spans="10:13">
      <c r="J1948" s="4"/>
      <c r="M1948" s="4"/>
    </row>
    <row r="1949" spans="10:13">
      <c r="J1949" s="4"/>
      <c r="M1949" s="4"/>
    </row>
    <row r="1950" spans="10:13">
      <c r="J1950" s="4"/>
      <c r="M1950" s="4"/>
    </row>
    <row r="1951" spans="10:13">
      <c r="J1951" s="4"/>
      <c r="M1951" s="4"/>
    </row>
    <row r="1952" spans="10:13">
      <c r="J1952" s="4"/>
      <c r="M1952" s="4"/>
    </row>
    <row r="1953" spans="10:13">
      <c r="J1953" s="4"/>
      <c r="M1953" s="4"/>
    </row>
    <row r="1954" spans="10:13">
      <c r="J1954" s="4"/>
      <c r="M1954" s="4"/>
    </row>
    <row r="1955" spans="10:13">
      <c r="J1955" s="4"/>
      <c r="M1955" s="4"/>
    </row>
    <row r="1956" spans="10:13">
      <c r="J1956" s="4"/>
      <c r="M1956" s="4"/>
    </row>
    <row r="1957" spans="10:13">
      <c r="J1957" s="4"/>
      <c r="M1957" s="4"/>
    </row>
    <row r="1958" spans="10:13">
      <c r="J1958" s="4"/>
      <c r="M1958" s="4"/>
    </row>
    <row r="1959" spans="10:13">
      <c r="J1959" s="4"/>
      <c r="M1959" s="4"/>
    </row>
    <row r="1960" spans="10:13">
      <c r="J1960" s="4"/>
      <c r="M1960" s="4"/>
    </row>
    <row r="1961" spans="10:13">
      <c r="J1961" s="4"/>
      <c r="M1961" s="4"/>
    </row>
    <row r="1962" spans="10:13">
      <c r="J1962" s="4"/>
      <c r="M1962" s="4"/>
    </row>
    <row r="1963" spans="10:13">
      <c r="J1963" s="4"/>
      <c r="M1963" s="4"/>
    </row>
    <row r="1964" spans="10:13">
      <c r="J1964" s="4"/>
      <c r="M1964" s="4"/>
    </row>
    <row r="1965" spans="10:13">
      <c r="J1965" s="4"/>
      <c r="M1965" s="4"/>
    </row>
    <row r="1966" spans="10:13">
      <c r="J1966" s="4"/>
      <c r="M1966" s="4"/>
    </row>
    <row r="1967" spans="10:13">
      <c r="J1967" s="4"/>
      <c r="M1967" s="4"/>
    </row>
    <row r="1968" spans="10:13">
      <c r="J1968" s="4"/>
      <c r="M1968" s="4"/>
    </row>
    <row r="1969" spans="10:13">
      <c r="J1969" s="4"/>
      <c r="M1969" s="4"/>
    </row>
    <row r="1970" spans="10:13">
      <c r="J1970" s="4"/>
      <c r="M1970" s="4"/>
    </row>
    <row r="1971" spans="10:13">
      <c r="J1971" s="4"/>
      <c r="M1971" s="4"/>
    </row>
    <row r="1972" spans="10:13">
      <c r="J1972" s="4"/>
      <c r="M1972" s="4"/>
    </row>
    <row r="1973" spans="10:13">
      <c r="J1973" s="4"/>
      <c r="M1973" s="4"/>
    </row>
    <row r="1974" spans="10:13">
      <c r="J1974" s="4"/>
      <c r="M1974" s="4"/>
    </row>
    <row r="1975" spans="10:13">
      <c r="J1975" s="4"/>
      <c r="M1975" s="4"/>
    </row>
    <row r="1976" spans="10:13">
      <c r="J1976" s="4"/>
      <c r="M1976" s="4"/>
    </row>
    <row r="1977" spans="10:13">
      <c r="J1977" s="4"/>
      <c r="M1977" s="4"/>
    </row>
    <row r="1978" spans="10:13">
      <c r="J1978" s="4"/>
      <c r="M1978" s="4"/>
    </row>
    <row r="1979" spans="10:13">
      <c r="J1979" s="4"/>
      <c r="M1979" s="4"/>
    </row>
    <row r="1980" spans="10:13">
      <c r="J1980" s="4"/>
      <c r="M1980" s="4"/>
    </row>
    <row r="1981" spans="10:13">
      <c r="J1981" s="4"/>
      <c r="M1981" s="4"/>
    </row>
    <row r="1982" spans="10:13">
      <c r="J1982" s="4"/>
      <c r="M1982" s="4"/>
    </row>
    <row r="1983" spans="10:13">
      <c r="J1983" s="4"/>
      <c r="M1983" s="4"/>
    </row>
    <row r="1984" spans="10:13">
      <c r="J1984" s="4"/>
      <c r="M1984" s="4"/>
    </row>
    <row r="1985" spans="10:13">
      <c r="J1985" s="4"/>
      <c r="M1985" s="4"/>
    </row>
    <row r="1986" spans="10:13">
      <c r="J1986" s="4"/>
      <c r="M1986" s="4"/>
    </row>
    <row r="1987" spans="10:13">
      <c r="J1987" s="4"/>
      <c r="M1987" s="4"/>
    </row>
    <row r="1988" spans="10:13">
      <c r="J1988" s="4"/>
      <c r="M1988" s="4"/>
    </row>
    <row r="1989" spans="10:13">
      <c r="J1989" s="4"/>
      <c r="M1989" s="4"/>
    </row>
    <row r="1990" spans="10:13">
      <c r="J1990" s="4"/>
      <c r="M1990" s="4"/>
    </row>
    <row r="1991" spans="10:13">
      <c r="J1991" s="4"/>
      <c r="M1991" s="4"/>
    </row>
    <row r="1992" spans="10:13">
      <c r="J1992" s="4"/>
      <c r="M1992" s="4"/>
    </row>
    <row r="1993" spans="10:13">
      <c r="J1993" s="4"/>
      <c r="M1993" s="4"/>
    </row>
    <row r="1994" spans="10:13">
      <c r="J1994" s="4"/>
      <c r="M1994" s="4"/>
    </row>
    <row r="1995" spans="10:13">
      <c r="J1995" s="4"/>
      <c r="M1995" s="4"/>
    </row>
    <row r="1996" spans="10:13">
      <c r="J1996" s="4"/>
      <c r="M1996" s="4"/>
    </row>
    <row r="1997" spans="10:13">
      <c r="J1997" s="4"/>
      <c r="M1997" s="4"/>
    </row>
    <row r="1998" spans="10:13">
      <c r="J1998" s="4"/>
      <c r="M1998" s="4"/>
    </row>
    <row r="1999" spans="10:13">
      <c r="J1999" s="4"/>
      <c r="M1999" s="4"/>
    </row>
    <row r="2000" spans="10:13">
      <c r="J2000" s="4"/>
      <c r="M2000" s="4"/>
    </row>
    <row r="2001" spans="10:13">
      <c r="J2001" s="4"/>
      <c r="M2001" s="4"/>
    </row>
    <row r="2002" spans="10:13">
      <c r="J2002" s="4"/>
      <c r="M2002" s="4"/>
    </row>
    <row r="2003" spans="10:13">
      <c r="J2003" s="4"/>
      <c r="M2003" s="4"/>
    </row>
    <row r="2004" spans="10:13">
      <c r="J2004" s="4"/>
      <c r="M2004" s="4"/>
    </row>
    <row r="2005" spans="10:13">
      <c r="J2005" s="4"/>
      <c r="M2005" s="4"/>
    </row>
    <row r="2006" spans="10:13">
      <c r="J2006" s="4"/>
      <c r="M2006" s="4"/>
    </row>
    <row r="2007" spans="10:13">
      <c r="J2007" s="4"/>
      <c r="M2007" s="4"/>
    </row>
    <row r="2008" spans="10:13">
      <c r="J2008" s="4"/>
      <c r="M2008" s="4"/>
    </row>
    <row r="2009" spans="10:13">
      <c r="J2009" s="4"/>
      <c r="M2009" s="4"/>
    </row>
    <row r="2010" spans="10:13">
      <c r="J2010" s="4"/>
      <c r="M2010" s="4"/>
    </row>
    <row r="2011" spans="10:13">
      <c r="J2011" s="4"/>
      <c r="M2011" s="4"/>
    </row>
    <row r="2012" spans="10:13">
      <c r="J2012" s="4"/>
      <c r="M2012" s="4"/>
    </row>
    <row r="2013" spans="10:13">
      <c r="J2013" s="4"/>
      <c r="M2013" s="4"/>
    </row>
    <row r="2014" spans="10:13">
      <c r="J2014" s="4"/>
      <c r="M2014" s="4"/>
    </row>
    <row r="2015" spans="10:13">
      <c r="J2015" s="4"/>
      <c r="M2015" s="4"/>
    </row>
    <row r="2016" spans="10:13">
      <c r="J2016" s="4"/>
      <c r="M2016" s="4"/>
    </row>
    <row r="2017" spans="10:13">
      <c r="J2017" s="4"/>
      <c r="M2017" s="4"/>
    </row>
    <row r="2018" spans="10:13">
      <c r="J2018" s="4"/>
      <c r="M2018" s="4"/>
    </row>
    <row r="2019" spans="10:13">
      <c r="J2019" s="4"/>
      <c r="M2019" s="4"/>
    </row>
    <row r="2020" spans="10:13">
      <c r="J2020" s="4"/>
      <c r="M2020" s="4"/>
    </row>
    <row r="2021" spans="10:13">
      <c r="J2021" s="4"/>
      <c r="M2021" s="4"/>
    </row>
    <row r="2022" spans="10:13">
      <c r="J2022" s="4"/>
      <c r="M2022" s="4"/>
    </row>
    <row r="2023" spans="10:13">
      <c r="J2023" s="4"/>
      <c r="M2023" s="4"/>
    </row>
    <row r="2024" spans="10:13">
      <c r="J2024" s="4"/>
      <c r="M2024" s="4"/>
    </row>
    <row r="2025" spans="10:13">
      <c r="J2025" s="4"/>
      <c r="M2025" s="4"/>
    </row>
    <row r="2026" spans="10:13">
      <c r="J2026" s="4"/>
      <c r="M2026" s="4"/>
    </row>
    <row r="2027" spans="10:13">
      <c r="J2027" s="4"/>
      <c r="M2027" s="4"/>
    </row>
    <row r="2028" spans="10:13">
      <c r="J2028" s="4"/>
      <c r="M2028" s="4"/>
    </row>
    <row r="2029" spans="10:13">
      <c r="J2029" s="4"/>
      <c r="M2029" s="4"/>
    </row>
    <row r="2030" spans="10:13">
      <c r="J2030" s="4"/>
      <c r="M2030" s="4"/>
    </row>
    <row r="2031" spans="10:13">
      <c r="J2031" s="4"/>
      <c r="M2031" s="4"/>
    </row>
    <row r="2032" spans="10:13">
      <c r="J2032" s="4"/>
      <c r="M2032" s="4"/>
    </row>
    <row r="2033" spans="10:13">
      <c r="J2033" s="4"/>
      <c r="M2033" s="4"/>
    </row>
    <row r="2034" spans="10:13">
      <c r="J2034" s="4"/>
      <c r="M2034" s="4"/>
    </row>
    <row r="2035" spans="10:13">
      <c r="J2035" s="4"/>
      <c r="M2035" s="4"/>
    </row>
    <row r="2036" spans="10:13">
      <c r="J2036" s="4"/>
      <c r="M2036" s="4"/>
    </row>
    <row r="2037" spans="10:13">
      <c r="J2037" s="4"/>
      <c r="M2037" s="4"/>
    </row>
    <row r="2038" spans="10:13">
      <c r="J2038" s="4"/>
      <c r="M2038" s="4"/>
    </row>
    <row r="2039" spans="10:13">
      <c r="J2039" s="4"/>
      <c r="M2039" s="4"/>
    </row>
    <row r="2040" spans="10:13">
      <c r="J2040" s="4"/>
      <c r="M2040" s="4"/>
    </row>
    <row r="2041" spans="10:13">
      <c r="J2041" s="4"/>
      <c r="M2041" s="4"/>
    </row>
    <row r="2042" spans="10:13">
      <c r="J2042" s="4"/>
      <c r="M2042" s="4"/>
    </row>
    <row r="2043" spans="10:13">
      <c r="J2043" s="4"/>
      <c r="M2043" s="4"/>
    </row>
    <row r="2044" spans="10:13">
      <c r="J2044" s="4"/>
      <c r="M2044" s="4"/>
    </row>
    <row r="2045" spans="10:13">
      <c r="J2045" s="4"/>
      <c r="M2045" s="4"/>
    </row>
    <row r="2046" spans="10:13">
      <c r="J2046" s="4"/>
      <c r="M2046" s="4"/>
    </row>
    <row r="2047" spans="10:13">
      <c r="J2047" s="4"/>
      <c r="M2047" s="4"/>
    </row>
    <row r="2048" spans="10:13">
      <c r="J2048" s="4"/>
      <c r="M2048" s="4"/>
    </row>
    <row r="2049" spans="10:13">
      <c r="J2049" s="4"/>
      <c r="M2049" s="4"/>
    </row>
    <row r="2050" spans="10:13">
      <c r="J2050" s="4"/>
      <c r="M2050" s="4"/>
    </row>
    <row r="2051" spans="10:13">
      <c r="J2051" s="4"/>
      <c r="M2051" s="4"/>
    </row>
    <row r="2052" spans="10:13">
      <c r="J2052" s="4"/>
      <c r="M2052" s="4"/>
    </row>
    <row r="2053" spans="10:13">
      <c r="J2053" s="4"/>
      <c r="M2053" s="4"/>
    </row>
    <row r="2054" spans="10:13">
      <c r="J2054" s="4"/>
      <c r="M2054" s="4"/>
    </row>
    <row r="2055" spans="10:13">
      <c r="J2055" s="4"/>
      <c r="M2055" s="4"/>
    </row>
    <row r="2056" spans="10:13">
      <c r="J2056" s="4"/>
      <c r="M2056" s="4"/>
    </row>
    <row r="2057" spans="10:13">
      <c r="J2057" s="4"/>
      <c r="M2057" s="4"/>
    </row>
    <row r="2058" spans="10:13">
      <c r="J2058" s="4"/>
      <c r="M2058" s="4"/>
    </row>
    <row r="2059" spans="10:13">
      <c r="J2059" s="4"/>
      <c r="M2059" s="4"/>
    </row>
    <row r="2060" spans="10:13">
      <c r="J2060" s="4"/>
      <c r="M2060" s="4"/>
    </row>
    <row r="2061" spans="10:13">
      <c r="J2061" s="4"/>
      <c r="M2061" s="4"/>
    </row>
    <row r="2062" spans="10:13">
      <c r="J2062" s="4"/>
      <c r="M2062" s="4"/>
    </row>
    <row r="2063" spans="10:13">
      <c r="J2063" s="4"/>
      <c r="M2063" s="4"/>
    </row>
    <row r="2064" spans="10:13">
      <c r="J2064" s="4"/>
      <c r="M2064" s="4"/>
    </row>
    <row r="2065" spans="10:13">
      <c r="J2065" s="4"/>
      <c r="M2065" s="4"/>
    </row>
    <row r="2066" spans="10:13">
      <c r="J2066" s="4"/>
      <c r="M2066" s="4"/>
    </row>
    <row r="2067" spans="10:13">
      <c r="J2067" s="4"/>
      <c r="M2067" s="4"/>
    </row>
    <row r="2068" spans="10:13">
      <c r="J2068" s="4"/>
      <c r="M2068" s="4"/>
    </row>
    <row r="2069" spans="10:13">
      <c r="J2069" s="4"/>
      <c r="M2069" s="4"/>
    </row>
    <row r="2070" spans="10:13">
      <c r="J2070" s="4"/>
      <c r="M2070" s="4"/>
    </row>
    <row r="2071" spans="10:13">
      <c r="J2071" s="4"/>
      <c r="M2071" s="4"/>
    </row>
    <row r="2072" spans="10:13">
      <c r="J2072" s="4"/>
      <c r="M2072" s="4"/>
    </row>
    <row r="2073" spans="10:13">
      <c r="J2073" s="4"/>
      <c r="M2073" s="4"/>
    </row>
    <row r="2074" spans="10:13">
      <c r="J2074" s="4"/>
      <c r="M2074" s="4"/>
    </row>
    <row r="2075" spans="10:13">
      <c r="J2075" s="4"/>
      <c r="M2075" s="4"/>
    </row>
    <row r="2076" spans="10:13">
      <c r="J2076" s="4"/>
      <c r="M2076" s="4"/>
    </row>
    <row r="2077" spans="10:13">
      <c r="J2077" s="4"/>
      <c r="M2077" s="4"/>
    </row>
    <row r="2078" spans="10:13">
      <c r="J2078" s="4"/>
      <c r="M2078" s="4"/>
    </row>
    <row r="2079" spans="10:13">
      <c r="J2079" s="4"/>
      <c r="M2079" s="4"/>
    </row>
    <row r="2080" spans="10:13">
      <c r="J2080" s="4"/>
      <c r="M2080" s="4"/>
    </row>
    <row r="2081" spans="10:13">
      <c r="J2081" s="4"/>
      <c r="M2081" s="4"/>
    </row>
    <row r="2082" spans="10:13">
      <c r="J2082" s="4"/>
      <c r="M2082" s="4"/>
    </row>
    <row r="2083" spans="10:13">
      <c r="J2083" s="4"/>
      <c r="M2083" s="4"/>
    </row>
    <row r="2084" spans="10:13">
      <c r="J2084" s="4"/>
      <c r="M2084" s="4"/>
    </row>
    <row r="2085" spans="10:13">
      <c r="J2085" s="4"/>
      <c r="M2085" s="4"/>
    </row>
    <row r="2086" spans="10:13">
      <c r="J2086" s="4"/>
      <c r="M2086" s="4"/>
    </row>
    <row r="2087" spans="10:13">
      <c r="J2087" s="4"/>
      <c r="M2087" s="4"/>
    </row>
    <row r="2088" spans="10:13">
      <c r="J2088" s="4"/>
      <c r="M2088" s="4"/>
    </row>
    <row r="2089" spans="10:13">
      <c r="J2089" s="4"/>
      <c r="M2089" s="4"/>
    </row>
    <row r="2090" spans="10:13">
      <c r="J2090" s="4"/>
      <c r="M2090" s="4"/>
    </row>
    <row r="2091" spans="10:13">
      <c r="J2091" s="4"/>
      <c r="M2091" s="4"/>
    </row>
    <row r="2092" spans="10:13">
      <c r="J2092" s="4"/>
      <c r="M2092" s="4"/>
    </row>
    <row r="2093" spans="10:13">
      <c r="J2093" s="4"/>
      <c r="M2093" s="4"/>
    </row>
    <row r="2094" spans="10:13">
      <c r="J2094" s="4"/>
      <c r="M2094" s="4"/>
    </row>
    <row r="2095" spans="10:13">
      <c r="J2095" s="4"/>
      <c r="M2095" s="4"/>
    </row>
    <row r="2096" spans="10:13">
      <c r="J2096" s="4"/>
      <c r="M2096" s="4"/>
    </row>
    <row r="2097" spans="10:13">
      <c r="J2097" s="4"/>
      <c r="M2097" s="4"/>
    </row>
    <row r="2098" spans="10:13">
      <c r="J2098" s="4"/>
      <c r="M2098" s="4"/>
    </row>
    <row r="2099" spans="10:13">
      <c r="J2099" s="4"/>
      <c r="M2099" s="4"/>
    </row>
    <row r="2100" spans="10:13">
      <c r="J2100" s="4"/>
      <c r="M2100" s="4"/>
    </row>
    <row r="2101" spans="10:13">
      <c r="J2101" s="4"/>
      <c r="M2101" s="4"/>
    </row>
    <row r="2102" spans="10:13">
      <c r="J2102" s="4"/>
      <c r="M2102" s="4"/>
    </row>
    <row r="2103" spans="10:13">
      <c r="J2103" s="4"/>
      <c r="M2103" s="4"/>
    </row>
    <row r="2104" spans="10:13">
      <c r="J2104" s="4"/>
      <c r="M2104" s="4"/>
    </row>
    <row r="2105" spans="10:13">
      <c r="J2105" s="4"/>
      <c r="M2105" s="4"/>
    </row>
    <row r="2106" spans="10:13">
      <c r="J2106" s="4"/>
      <c r="M2106" s="4"/>
    </row>
    <row r="2107" spans="10:13">
      <c r="J2107" s="4"/>
      <c r="M2107" s="4"/>
    </row>
    <row r="2108" spans="10:13">
      <c r="J2108" s="4"/>
      <c r="M2108" s="4"/>
    </row>
    <row r="2109" spans="10:13">
      <c r="J2109" s="4"/>
      <c r="M2109" s="4"/>
    </row>
    <row r="2110" spans="10:13">
      <c r="J2110" s="4"/>
      <c r="M2110" s="4"/>
    </row>
    <row r="2111" spans="10:13">
      <c r="J2111" s="4"/>
      <c r="M2111" s="4"/>
    </row>
    <row r="2112" spans="10:13">
      <c r="J2112" s="4"/>
      <c r="M2112" s="4"/>
    </row>
    <row r="2113" spans="10:13">
      <c r="J2113" s="4"/>
      <c r="M2113" s="4"/>
    </row>
    <row r="2114" spans="10:13">
      <c r="J2114" s="4"/>
      <c r="M2114" s="4"/>
    </row>
    <row r="2115" spans="10:13">
      <c r="J2115" s="4"/>
      <c r="M2115" s="4"/>
    </row>
    <row r="2116" spans="10:13">
      <c r="J2116" s="4"/>
      <c r="M2116" s="4"/>
    </row>
    <row r="2117" spans="10:13">
      <c r="J2117" s="4"/>
      <c r="M2117" s="4"/>
    </row>
    <row r="2118" spans="10:13">
      <c r="J2118" s="4"/>
      <c r="M2118" s="4"/>
    </row>
    <row r="2119" spans="10:13">
      <c r="J2119" s="4"/>
      <c r="M2119" s="4"/>
    </row>
    <row r="2120" spans="10:13">
      <c r="J2120" s="4"/>
      <c r="M2120" s="4"/>
    </row>
    <row r="2121" spans="10:13">
      <c r="J2121" s="4"/>
      <c r="M2121" s="4"/>
    </row>
    <row r="2122" spans="10:13">
      <c r="J2122" s="4"/>
      <c r="M2122" s="4"/>
    </row>
    <row r="2123" spans="10:13">
      <c r="J2123" s="4"/>
      <c r="M2123" s="4"/>
    </row>
    <row r="2124" spans="10:13">
      <c r="J2124" s="4"/>
      <c r="M2124" s="4"/>
    </row>
    <row r="2125" spans="10:13">
      <c r="J2125" s="4"/>
      <c r="M2125" s="4"/>
    </row>
    <row r="2126" spans="10:13">
      <c r="J2126" s="4"/>
      <c r="M2126" s="4"/>
    </row>
    <row r="2127" spans="10:13">
      <c r="J2127" s="4"/>
      <c r="M2127" s="4"/>
    </row>
    <row r="2128" spans="10:13">
      <c r="J2128" s="4"/>
      <c r="M2128" s="4"/>
    </row>
    <row r="2129" spans="10:13">
      <c r="J2129" s="4"/>
      <c r="M2129" s="4"/>
    </row>
    <row r="2130" spans="10:13">
      <c r="J2130" s="4"/>
      <c r="M2130" s="4"/>
    </row>
    <row r="2131" spans="10:13">
      <c r="J2131" s="4"/>
      <c r="M2131" s="4"/>
    </row>
    <row r="2132" spans="10:13">
      <c r="J2132" s="4"/>
      <c r="M2132" s="4"/>
    </row>
    <row r="2133" spans="10:13">
      <c r="J2133" s="4"/>
      <c r="M2133" s="4"/>
    </row>
    <row r="2134" spans="10:13">
      <c r="J2134" s="4"/>
      <c r="M2134" s="4"/>
    </row>
    <row r="2135" spans="10:13">
      <c r="J2135" s="4"/>
      <c r="M2135" s="4"/>
    </row>
    <row r="2136" spans="10:13">
      <c r="J2136" s="4"/>
      <c r="M2136" s="4"/>
    </row>
    <row r="2137" spans="10:13">
      <c r="J2137" s="4"/>
      <c r="M2137" s="4"/>
    </row>
    <row r="2138" spans="10:13">
      <c r="J2138" s="4"/>
      <c r="M2138" s="4"/>
    </row>
    <row r="2139" spans="10:13">
      <c r="J2139" s="4"/>
      <c r="M2139" s="4"/>
    </row>
    <row r="2140" spans="10:13">
      <c r="J2140" s="4"/>
      <c r="M2140" s="4"/>
    </row>
    <row r="2141" spans="10:13">
      <c r="J2141" s="4"/>
      <c r="M2141" s="4"/>
    </row>
    <row r="2142" spans="10:13">
      <c r="J2142" s="4"/>
      <c r="M2142" s="4"/>
    </row>
    <row r="2143" spans="10:13">
      <c r="J2143" s="4"/>
      <c r="M2143" s="4"/>
    </row>
    <row r="2144" spans="10:13">
      <c r="J2144" s="4"/>
      <c r="M2144" s="4"/>
    </row>
    <row r="2145" spans="10:13">
      <c r="J2145" s="4"/>
      <c r="M2145" s="4"/>
    </row>
    <row r="2146" spans="10:13">
      <c r="J2146" s="4"/>
      <c r="M2146" s="4"/>
    </row>
    <row r="2147" spans="10:13">
      <c r="J2147" s="4"/>
      <c r="M2147" s="4"/>
    </row>
    <row r="2148" spans="10:13">
      <c r="J2148" s="4"/>
      <c r="M2148" s="4"/>
    </row>
    <row r="2149" spans="10:13">
      <c r="J2149" s="4"/>
      <c r="M2149" s="4"/>
    </row>
    <row r="2150" spans="10:13">
      <c r="J2150" s="4"/>
      <c r="M2150" s="4"/>
    </row>
    <row r="2151" spans="10:13">
      <c r="J2151" s="4"/>
      <c r="M2151" s="4"/>
    </row>
    <row r="2152" spans="10:13">
      <c r="J2152" s="4"/>
      <c r="M2152" s="4"/>
    </row>
    <row r="2153" spans="10:13">
      <c r="J2153" s="4"/>
      <c r="M2153" s="4"/>
    </row>
    <row r="2154" spans="10:13">
      <c r="J2154" s="4"/>
      <c r="M2154" s="4"/>
    </row>
    <row r="2155" spans="10:13">
      <c r="J2155" s="4"/>
      <c r="M2155" s="4"/>
    </row>
    <row r="2156" spans="10:13">
      <c r="J2156" s="4"/>
      <c r="M2156" s="4"/>
    </row>
    <row r="2157" spans="10:13">
      <c r="J2157" s="4"/>
      <c r="M2157" s="4"/>
    </row>
    <row r="2158" spans="10:13">
      <c r="J2158" s="4"/>
      <c r="M2158" s="4"/>
    </row>
    <row r="2159" spans="10:13">
      <c r="J2159" s="4"/>
      <c r="M2159" s="4"/>
    </row>
    <row r="2160" spans="10:13">
      <c r="J2160" s="4"/>
      <c r="M2160" s="4"/>
    </row>
    <row r="2161" spans="10:13">
      <c r="J2161" s="4"/>
      <c r="M2161" s="4"/>
    </row>
    <row r="2162" spans="10:13">
      <c r="J2162" s="4"/>
      <c r="M2162" s="4"/>
    </row>
    <row r="2163" spans="10:13">
      <c r="J2163" s="4"/>
      <c r="M2163" s="4"/>
    </row>
    <row r="2164" spans="10:13">
      <c r="J2164" s="4"/>
      <c r="M2164" s="4"/>
    </row>
    <row r="2165" spans="10:13">
      <c r="J2165" s="4"/>
      <c r="M2165" s="4"/>
    </row>
    <row r="2166" spans="10:13">
      <c r="J2166" s="4"/>
      <c r="M2166" s="4"/>
    </row>
    <row r="2167" spans="10:13">
      <c r="J2167" s="4"/>
      <c r="M2167" s="4"/>
    </row>
    <row r="2168" spans="10:13">
      <c r="J2168" s="4"/>
      <c r="M2168" s="4"/>
    </row>
    <row r="2169" spans="10:13">
      <c r="J2169" s="4"/>
      <c r="M2169" s="4"/>
    </row>
    <row r="2170" spans="10:13">
      <c r="J2170" s="4"/>
      <c r="M2170" s="4"/>
    </row>
    <row r="2171" spans="10:13">
      <c r="J2171" s="4"/>
      <c r="M2171" s="4"/>
    </row>
    <row r="2172" spans="10:13">
      <c r="J2172" s="4"/>
      <c r="M2172" s="4"/>
    </row>
    <row r="2173" spans="10:13">
      <c r="J2173" s="4"/>
      <c r="M2173" s="4"/>
    </row>
    <row r="2174" spans="10:13">
      <c r="J2174" s="4"/>
      <c r="M2174" s="4"/>
    </row>
    <row r="2175" spans="10:13">
      <c r="J2175" s="4"/>
      <c r="M2175" s="4"/>
    </row>
    <row r="2176" spans="10:13">
      <c r="J2176" s="4"/>
      <c r="M2176" s="4"/>
    </row>
    <row r="2177" spans="10:13">
      <c r="J2177" s="4"/>
      <c r="M2177" s="4"/>
    </row>
    <row r="2178" spans="10:13">
      <c r="J2178" s="4"/>
      <c r="M2178" s="4"/>
    </row>
    <row r="2179" spans="10:13">
      <c r="J2179" s="4"/>
      <c r="M2179" s="4"/>
    </row>
    <row r="2180" spans="10:13">
      <c r="J2180" s="4"/>
      <c r="M2180" s="4"/>
    </row>
    <row r="2181" spans="10:13">
      <c r="J2181" s="4"/>
      <c r="M2181" s="4"/>
    </row>
    <row r="2182" spans="10:13">
      <c r="J2182" s="4"/>
      <c r="M2182" s="4"/>
    </row>
    <row r="2183" spans="10:13">
      <c r="J2183" s="4"/>
      <c r="M2183" s="4"/>
    </row>
    <row r="2184" spans="10:13">
      <c r="J2184" s="4"/>
      <c r="M2184" s="4"/>
    </row>
    <row r="2185" spans="10:13">
      <c r="J2185" s="4"/>
      <c r="M2185" s="4"/>
    </row>
    <row r="2186" spans="10:13">
      <c r="J2186" s="4"/>
      <c r="M2186" s="4"/>
    </row>
    <row r="2187" spans="10:13">
      <c r="J2187" s="4"/>
      <c r="M2187" s="4"/>
    </row>
    <row r="2188" spans="10:13">
      <c r="J2188" s="4"/>
      <c r="M2188" s="4"/>
    </row>
    <row r="2189" spans="10:13">
      <c r="J2189" s="4"/>
      <c r="M2189" s="4"/>
    </row>
    <row r="2190" spans="10:13">
      <c r="J2190" s="4"/>
      <c r="M2190" s="4"/>
    </row>
    <row r="2191" spans="10:13">
      <c r="J2191" s="4"/>
      <c r="M2191" s="4"/>
    </row>
    <row r="2192" spans="10:13">
      <c r="J2192" s="4"/>
      <c r="M2192" s="4"/>
    </row>
    <row r="2193" spans="10:13">
      <c r="J2193" s="4"/>
      <c r="M2193" s="4"/>
    </row>
    <row r="2194" spans="10:13">
      <c r="J2194" s="4"/>
      <c r="M2194" s="4"/>
    </row>
    <row r="2195" spans="10:13">
      <c r="J2195" s="4"/>
      <c r="M2195" s="4"/>
    </row>
    <row r="2196" spans="10:13">
      <c r="J2196" s="4"/>
      <c r="M2196" s="4"/>
    </row>
    <row r="2197" spans="10:13">
      <c r="J2197" s="4"/>
      <c r="M2197" s="4"/>
    </row>
    <row r="2198" spans="10:13">
      <c r="J2198" s="4"/>
      <c r="M2198" s="4"/>
    </row>
    <row r="2199" spans="10:13">
      <c r="J2199" s="4"/>
      <c r="M2199" s="4"/>
    </row>
    <row r="2200" spans="10:13">
      <c r="J2200" s="4"/>
      <c r="M2200" s="4"/>
    </row>
    <row r="2201" spans="10:13">
      <c r="J2201" s="4"/>
      <c r="M2201" s="4"/>
    </row>
    <row r="2202" spans="10:13">
      <c r="J2202" s="4"/>
      <c r="M2202" s="4"/>
    </row>
    <row r="2203" spans="10:13">
      <c r="J2203" s="4"/>
      <c r="M2203" s="4"/>
    </row>
    <row r="2204" spans="10:13">
      <c r="J2204" s="4"/>
      <c r="M2204" s="4"/>
    </row>
    <row r="2205" spans="10:13">
      <c r="J2205" s="4"/>
      <c r="M2205" s="4"/>
    </row>
    <row r="2206" spans="10:13">
      <c r="J2206" s="4"/>
      <c r="M2206" s="4"/>
    </row>
    <row r="2207" spans="10:13">
      <c r="J2207" s="4"/>
      <c r="M2207" s="4"/>
    </row>
    <row r="2208" spans="10:13">
      <c r="J2208" s="4"/>
      <c r="M2208" s="4"/>
    </row>
    <row r="2209" spans="10:13">
      <c r="J2209" s="4"/>
      <c r="M2209" s="4"/>
    </row>
    <row r="2210" spans="10:13">
      <c r="J2210" s="4"/>
      <c r="M2210" s="4"/>
    </row>
    <row r="2211" spans="10:13">
      <c r="J2211" s="4"/>
      <c r="M2211" s="4"/>
    </row>
    <row r="2212" spans="10:13">
      <c r="J2212" s="4"/>
      <c r="M2212" s="4"/>
    </row>
    <row r="2213" spans="10:13">
      <c r="J2213" s="4"/>
      <c r="M2213" s="4"/>
    </row>
    <row r="2214" spans="10:13">
      <c r="J2214" s="4"/>
      <c r="M2214" s="4"/>
    </row>
    <row r="2215" spans="10:13">
      <c r="J2215" s="4"/>
      <c r="M2215" s="4"/>
    </row>
    <row r="2216" spans="10:13">
      <c r="J2216" s="4"/>
      <c r="M2216" s="4"/>
    </row>
    <row r="2217" spans="10:13">
      <c r="J2217" s="4"/>
      <c r="M2217" s="4"/>
    </row>
    <row r="2218" spans="10:13">
      <c r="J2218" s="4"/>
      <c r="M2218" s="4"/>
    </row>
    <row r="2219" spans="10:13">
      <c r="J2219" s="4"/>
      <c r="M2219" s="4"/>
    </row>
    <row r="2220" spans="10:13">
      <c r="J2220" s="4"/>
      <c r="M2220" s="4"/>
    </row>
    <row r="2221" spans="10:13">
      <c r="J2221" s="4"/>
      <c r="M2221" s="4"/>
    </row>
    <row r="2222" spans="10:13">
      <c r="J2222" s="4"/>
      <c r="M2222" s="4"/>
    </row>
    <row r="2223" spans="10:13">
      <c r="J2223" s="4"/>
      <c r="M2223" s="4"/>
    </row>
    <row r="2224" spans="10:13">
      <c r="J2224" s="4"/>
      <c r="M2224" s="4"/>
    </row>
    <row r="2225" spans="10:13">
      <c r="J2225" s="4"/>
      <c r="M2225" s="4"/>
    </row>
    <row r="2226" spans="10:13">
      <c r="J2226" s="4"/>
      <c r="M2226" s="4"/>
    </row>
    <row r="2227" spans="10:13">
      <c r="J2227" s="4"/>
      <c r="M2227" s="4"/>
    </row>
    <row r="2228" spans="10:13">
      <c r="J2228" s="4"/>
      <c r="M2228" s="4"/>
    </row>
    <row r="2229" spans="10:13">
      <c r="J2229" s="4"/>
      <c r="M2229" s="4"/>
    </row>
    <row r="2230" spans="10:13">
      <c r="J2230" s="4"/>
      <c r="M2230" s="4"/>
    </row>
    <row r="2231" spans="10:13">
      <c r="J2231" s="4"/>
      <c r="M2231" s="4"/>
    </row>
    <row r="2232" spans="10:13">
      <c r="J2232" s="4"/>
      <c r="M2232" s="4"/>
    </row>
    <row r="2233" spans="10:13">
      <c r="J2233" s="4"/>
      <c r="M2233" s="4"/>
    </row>
    <row r="2234" spans="10:13">
      <c r="J2234" s="4"/>
      <c r="M2234" s="4"/>
    </row>
    <row r="2235" spans="10:13">
      <c r="J2235" s="4"/>
      <c r="M2235" s="4"/>
    </row>
    <row r="2236" spans="10:13">
      <c r="J2236" s="4"/>
      <c r="M2236" s="4"/>
    </row>
    <row r="2237" spans="10:13">
      <c r="J2237" s="4"/>
      <c r="M2237" s="4"/>
    </row>
    <row r="2238" spans="10:13">
      <c r="J2238" s="4"/>
      <c r="M2238" s="4"/>
    </row>
    <row r="2239" spans="10:13">
      <c r="J2239" s="4"/>
      <c r="M2239" s="4"/>
    </row>
    <row r="2240" spans="10:13">
      <c r="J2240" s="4"/>
      <c r="M2240" s="4"/>
    </row>
    <row r="2241" spans="10:13">
      <c r="J2241" s="4"/>
      <c r="M2241" s="4"/>
    </row>
    <row r="2242" spans="10:13">
      <c r="J2242" s="4"/>
      <c r="M2242" s="4"/>
    </row>
    <row r="2243" spans="10:13">
      <c r="J2243" s="4"/>
      <c r="M2243" s="4"/>
    </row>
    <row r="2244" spans="10:13">
      <c r="J2244" s="4"/>
      <c r="M2244" s="4"/>
    </row>
    <row r="2245" spans="10:13">
      <c r="J2245" s="4"/>
      <c r="M2245" s="4"/>
    </row>
    <row r="2246" spans="10:13">
      <c r="J2246" s="4"/>
      <c r="M2246" s="4"/>
    </row>
    <row r="2247" spans="10:13">
      <c r="J2247" s="4"/>
      <c r="M2247" s="4"/>
    </row>
    <row r="2248" spans="10:13">
      <c r="J2248" s="4"/>
      <c r="M2248" s="4"/>
    </row>
    <row r="2249" spans="10:13">
      <c r="J2249" s="4"/>
      <c r="M2249" s="4"/>
    </row>
    <row r="2250" spans="10:13">
      <c r="J2250" s="4"/>
      <c r="M2250" s="4"/>
    </row>
    <row r="2251" spans="10:13">
      <c r="J2251" s="4"/>
      <c r="M2251" s="4"/>
    </row>
    <row r="2252" spans="10:13">
      <c r="J2252" s="4"/>
      <c r="M2252" s="4"/>
    </row>
    <row r="2253" spans="10:13">
      <c r="J2253" s="4"/>
      <c r="M2253" s="4"/>
    </row>
    <row r="2254" spans="10:13">
      <c r="J2254" s="4"/>
      <c r="M2254" s="4"/>
    </row>
    <row r="2255" spans="10:13">
      <c r="J2255" s="4"/>
      <c r="M2255" s="4"/>
    </row>
    <row r="2256" spans="10:13">
      <c r="J2256" s="4"/>
      <c r="M2256" s="4"/>
    </row>
    <row r="2257" spans="10:13">
      <c r="J2257" s="4"/>
      <c r="M2257" s="4"/>
    </row>
    <row r="2258" spans="10:13">
      <c r="J2258" s="4"/>
      <c r="M2258" s="4"/>
    </row>
    <row r="2259" spans="10:13">
      <c r="J2259" s="4"/>
      <c r="M2259" s="4"/>
    </row>
    <row r="2260" spans="10:13">
      <c r="J2260" s="4"/>
      <c r="M2260" s="4"/>
    </row>
    <row r="2261" spans="10:13">
      <c r="J2261" s="4"/>
      <c r="M2261" s="4"/>
    </row>
    <row r="2262" spans="10:13">
      <c r="J2262" s="4"/>
      <c r="M2262" s="4"/>
    </row>
    <row r="2263" spans="10:13">
      <c r="J2263" s="4"/>
      <c r="M2263" s="4"/>
    </row>
    <row r="2264" spans="10:13">
      <c r="J2264" s="4"/>
      <c r="M2264" s="4"/>
    </row>
    <row r="2265" spans="10:13">
      <c r="J2265" s="4"/>
      <c r="M2265" s="4"/>
    </row>
    <row r="2266" spans="10:13">
      <c r="J2266" s="4"/>
      <c r="M2266" s="4"/>
    </row>
    <row r="2267" spans="10:13">
      <c r="J2267" s="4"/>
      <c r="M2267" s="4"/>
    </row>
    <row r="2268" spans="10:13">
      <c r="J2268" s="4"/>
      <c r="M2268" s="4"/>
    </row>
    <row r="2269" spans="10:13">
      <c r="J2269" s="4"/>
      <c r="M2269" s="4"/>
    </row>
    <row r="2270" spans="10:13">
      <c r="J2270" s="4"/>
      <c r="M2270" s="4"/>
    </row>
    <row r="2271" spans="10:13">
      <c r="J2271" s="4"/>
      <c r="M2271" s="4"/>
    </row>
    <row r="2272" spans="10:13">
      <c r="J2272" s="4"/>
      <c r="M2272" s="4"/>
    </row>
    <row r="2273" spans="10:13">
      <c r="J2273" s="4"/>
      <c r="M2273" s="4"/>
    </row>
    <row r="2274" spans="10:13">
      <c r="J2274" s="4"/>
      <c r="M2274" s="4"/>
    </row>
    <row r="2275" spans="10:13">
      <c r="J2275" s="4"/>
      <c r="M2275" s="4"/>
    </row>
    <row r="2276" spans="10:13">
      <c r="J2276" s="4"/>
      <c r="M2276" s="4"/>
    </row>
    <row r="2277" spans="10:13">
      <c r="J2277" s="4"/>
      <c r="M2277" s="4"/>
    </row>
    <row r="2278" spans="10:13">
      <c r="J2278" s="4"/>
      <c r="M2278" s="4"/>
    </row>
    <row r="2279" spans="10:13">
      <c r="J2279" s="4"/>
      <c r="M2279" s="4"/>
    </row>
    <row r="2280" spans="10:13">
      <c r="J2280" s="4"/>
      <c r="M2280" s="4"/>
    </row>
    <row r="2281" spans="10:13">
      <c r="J2281" s="4"/>
      <c r="M2281" s="4"/>
    </row>
    <row r="2282" spans="10:13">
      <c r="J2282" s="4"/>
      <c r="M2282" s="4"/>
    </row>
    <row r="2283" spans="10:13">
      <c r="J2283" s="4"/>
      <c r="M2283" s="4"/>
    </row>
    <row r="2284" spans="10:13">
      <c r="J2284" s="4"/>
      <c r="M2284" s="4"/>
    </row>
    <row r="2285" spans="10:13">
      <c r="J2285" s="4"/>
      <c r="M2285" s="4"/>
    </row>
    <row r="2286" spans="10:13">
      <c r="J2286" s="4"/>
      <c r="M2286" s="4"/>
    </row>
    <row r="2287" spans="10:13">
      <c r="J2287" s="4"/>
      <c r="M2287" s="4"/>
    </row>
    <row r="2288" spans="10:13">
      <c r="J2288" s="4"/>
      <c r="M2288" s="4"/>
    </row>
    <row r="2289" spans="10:13">
      <c r="J2289" s="4"/>
      <c r="M2289" s="4"/>
    </row>
    <row r="2290" spans="10:13">
      <c r="J2290" s="4"/>
      <c r="M2290" s="4"/>
    </row>
    <row r="2291" spans="10:13">
      <c r="J2291" s="4"/>
      <c r="M2291" s="4"/>
    </row>
    <row r="2292" spans="10:13">
      <c r="J2292" s="4"/>
      <c r="M2292" s="4"/>
    </row>
    <row r="2293" spans="10:13">
      <c r="J2293" s="4"/>
      <c r="M2293" s="4"/>
    </row>
    <row r="2294" spans="10:13">
      <c r="J2294" s="4"/>
      <c r="M2294" s="4"/>
    </row>
    <row r="2295" spans="10:13">
      <c r="J2295" s="4"/>
      <c r="M2295" s="4"/>
    </row>
    <row r="2296" spans="10:13">
      <c r="J2296" s="4"/>
      <c r="M2296" s="4"/>
    </row>
    <row r="2297" spans="10:13">
      <c r="J2297" s="4"/>
      <c r="M2297" s="4"/>
    </row>
    <row r="2298" spans="10:13">
      <c r="J2298" s="4"/>
      <c r="M2298" s="4"/>
    </row>
    <row r="2299" spans="10:13">
      <c r="J2299" s="4"/>
      <c r="M2299" s="4"/>
    </row>
    <row r="2300" spans="10:13">
      <c r="J2300" s="4"/>
      <c r="M2300" s="4"/>
    </row>
    <row r="2301" spans="10:13">
      <c r="J2301" s="4"/>
      <c r="M2301" s="4"/>
    </row>
    <row r="2302" spans="10:13">
      <c r="J2302" s="4"/>
      <c r="M2302" s="4"/>
    </row>
    <row r="2303" spans="10:13">
      <c r="J2303" s="4"/>
      <c r="M2303" s="4"/>
    </row>
    <row r="2304" spans="10:13">
      <c r="J2304" s="4"/>
      <c r="M2304" s="4"/>
    </row>
    <row r="2305" spans="10:13">
      <c r="J2305" s="4"/>
      <c r="M2305" s="4"/>
    </row>
    <row r="2306" spans="10:13">
      <c r="J2306" s="4"/>
      <c r="M2306" s="4"/>
    </row>
    <row r="2307" spans="10:13">
      <c r="J2307" s="4"/>
      <c r="M2307" s="4"/>
    </row>
    <row r="2308" spans="10:13">
      <c r="J2308" s="4"/>
      <c r="M2308" s="4"/>
    </row>
    <row r="2309" spans="10:13">
      <c r="J2309" s="4"/>
      <c r="M2309" s="4"/>
    </row>
    <row r="2310" spans="10:13">
      <c r="J2310" s="4"/>
      <c r="M2310" s="4"/>
    </row>
    <row r="2311" spans="10:13">
      <c r="J2311" s="4"/>
      <c r="M2311" s="4"/>
    </row>
    <row r="2312" spans="10:13">
      <c r="J2312" s="4"/>
      <c r="M2312" s="4"/>
    </row>
    <row r="2313" spans="10:13">
      <c r="J2313" s="4"/>
      <c r="M2313" s="4"/>
    </row>
    <row r="2314" spans="10:13">
      <c r="J2314" s="4"/>
      <c r="M2314" s="4"/>
    </row>
    <row r="2315" spans="10:13">
      <c r="J2315" s="4"/>
      <c r="M2315" s="4"/>
    </row>
    <row r="2316" spans="10:13">
      <c r="J2316" s="4"/>
      <c r="M2316" s="4"/>
    </row>
    <row r="2317" spans="10:13">
      <c r="J2317" s="4"/>
      <c r="M2317" s="4"/>
    </row>
    <row r="2318" spans="10:13">
      <c r="J2318" s="4"/>
      <c r="M2318" s="4"/>
    </row>
    <row r="2319" spans="10:13">
      <c r="J2319" s="4"/>
      <c r="M2319" s="4"/>
    </row>
    <row r="2320" spans="10:13">
      <c r="J2320" s="4"/>
      <c r="M2320" s="4"/>
    </row>
    <row r="2321" spans="10:13">
      <c r="J2321" s="4"/>
      <c r="M2321" s="4"/>
    </row>
    <row r="2322" spans="10:13">
      <c r="J2322" s="4"/>
      <c r="M2322" s="4"/>
    </row>
    <row r="2323" spans="10:13">
      <c r="J2323" s="4"/>
      <c r="M2323" s="4"/>
    </row>
    <row r="2324" spans="10:13">
      <c r="J2324" s="4"/>
      <c r="M2324" s="4"/>
    </row>
    <row r="2325" spans="10:13">
      <c r="J2325" s="4"/>
      <c r="M2325" s="4"/>
    </row>
    <row r="2326" spans="10:13">
      <c r="J2326" s="4"/>
      <c r="M2326" s="4"/>
    </row>
    <row r="2327" spans="10:13">
      <c r="J2327" s="4"/>
      <c r="M2327" s="4"/>
    </row>
    <row r="2328" spans="10:13">
      <c r="J2328" s="4"/>
      <c r="M2328" s="4"/>
    </row>
    <row r="2329" spans="10:13">
      <c r="J2329" s="4"/>
      <c r="M2329" s="4"/>
    </row>
    <row r="2330" spans="10:13">
      <c r="J2330" s="4"/>
      <c r="M2330" s="4"/>
    </row>
    <row r="2331" spans="10:13">
      <c r="J2331" s="4"/>
      <c r="M2331" s="4"/>
    </row>
    <row r="2332" spans="10:13">
      <c r="J2332" s="4"/>
      <c r="M2332" s="4"/>
    </row>
    <row r="2333" spans="10:13">
      <c r="J2333" s="4"/>
      <c r="M2333" s="4"/>
    </row>
    <row r="2334" spans="10:13">
      <c r="J2334" s="4"/>
      <c r="M2334" s="4"/>
    </row>
    <row r="2335" spans="10:13">
      <c r="J2335" s="4"/>
      <c r="M2335" s="4"/>
    </row>
    <row r="2336" spans="10:13">
      <c r="J2336" s="4"/>
      <c r="M2336" s="4"/>
    </row>
    <row r="2337" spans="10:13">
      <c r="J2337" s="4"/>
      <c r="M2337" s="4"/>
    </row>
    <row r="2338" spans="10:13">
      <c r="J2338" s="4"/>
      <c r="M2338" s="4"/>
    </row>
    <row r="2339" spans="10:13">
      <c r="J2339" s="4"/>
      <c r="M2339" s="4"/>
    </row>
    <row r="2340" spans="10:13">
      <c r="J2340" s="4"/>
      <c r="M2340" s="4"/>
    </row>
    <row r="2341" spans="10:13">
      <c r="J2341" s="4"/>
      <c r="M2341" s="4"/>
    </row>
    <row r="2342" spans="10:13">
      <c r="J2342" s="4"/>
      <c r="M2342" s="4"/>
    </row>
    <row r="2343" spans="10:13">
      <c r="J2343" s="4"/>
      <c r="M2343" s="4"/>
    </row>
    <row r="2344" spans="10:13">
      <c r="J2344" s="4"/>
      <c r="M2344" s="4"/>
    </row>
    <row r="2345" spans="10:13">
      <c r="J2345" s="4"/>
      <c r="M2345" s="4"/>
    </row>
    <row r="2346" spans="10:13">
      <c r="J2346" s="4"/>
      <c r="M2346" s="4"/>
    </row>
    <row r="2347" spans="10:13">
      <c r="J2347" s="4"/>
      <c r="M2347" s="4"/>
    </row>
    <row r="2348" spans="10:13">
      <c r="J2348" s="4"/>
      <c r="M2348" s="4"/>
    </row>
    <row r="2349" spans="10:13">
      <c r="J2349" s="4"/>
      <c r="M2349" s="4"/>
    </row>
    <row r="2350" spans="10:13">
      <c r="J2350" s="4"/>
      <c r="M2350" s="4"/>
    </row>
    <row r="2351" spans="10:13">
      <c r="J2351" s="4"/>
      <c r="M2351" s="4"/>
    </row>
    <row r="2352" spans="10:13">
      <c r="J2352" s="4"/>
      <c r="M2352" s="4"/>
    </row>
    <row r="2353" spans="10:13">
      <c r="J2353" s="4"/>
      <c r="M2353" s="4"/>
    </row>
    <row r="2354" spans="10:13">
      <c r="J2354" s="4"/>
      <c r="M2354" s="4"/>
    </row>
    <row r="2355" spans="10:13">
      <c r="J2355" s="4"/>
      <c r="M2355" s="4"/>
    </row>
    <row r="2356" spans="10:13">
      <c r="J2356" s="4"/>
      <c r="M2356" s="4"/>
    </row>
    <row r="2357" spans="10:13">
      <c r="J2357" s="4"/>
      <c r="M2357" s="4"/>
    </row>
    <row r="2358" spans="10:13">
      <c r="J2358" s="4"/>
      <c r="M2358" s="4"/>
    </row>
    <row r="2359" spans="10:13">
      <c r="J2359" s="4"/>
      <c r="M2359" s="4"/>
    </row>
    <row r="2360" spans="10:13">
      <c r="J2360" s="4"/>
      <c r="M2360" s="4"/>
    </row>
    <row r="2361" spans="10:13">
      <c r="J2361" s="4"/>
      <c r="M2361" s="4"/>
    </row>
    <row r="2362" spans="10:13">
      <c r="J2362" s="4"/>
      <c r="M2362" s="4"/>
    </row>
    <row r="2363" spans="10:13">
      <c r="J2363" s="4"/>
      <c r="M2363" s="4"/>
    </row>
    <row r="2364" spans="10:13">
      <c r="J2364" s="4"/>
      <c r="M2364" s="4"/>
    </row>
    <row r="2365" spans="10:13">
      <c r="J2365" s="4"/>
      <c r="M2365" s="4"/>
    </row>
    <row r="2366" spans="10:13">
      <c r="J2366" s="4"/>
      <c r="M2366" s="4"/>
    </row>
    <row r="2367" spans="10:13">
      <c r="J2367" s="4"/>
      <c r="M2367" s="4"/>
    </row>
    <row r="2368" spans="10:13">
      <c r="J2368" s="4"/>
      <c r="M2368" s="4"/>
    </row>
    <row r="2369" spans="10:13">
      <c r="J2369" s="4"/>
      <c r="M2369" s="4"/>
    </row>
    <row r="2370" spans="10:13">
      <c r="J2370" s="4"/>
      <c r="M2370" s="4"/>
    </row>
    <row r="2371" spans="10:13">
      <c r="J2371" s="4"/>
      <c r="M2371" s="4"/>
    </row>
    <row r="2372" spans="10:13">
      <c r="J2372" s="4"/>
      <c r="M2372" s="4"/>
    </row>
    <row r="2373" spans="10:13">
      <c r="J2373" s="4"/>
      <c r="M2373" s="4"/>
    </row>
    <row r="2374" spans="10:13">
      <c r="J2374" s="4"/>
      <c r="M2374" s="4"/>
    </row>
    <row r="2375" spans="10:13">
      <c r="J2375" s="4"/>
      <c r="M2375" s="4"/>
    </row>
    <row r="2376" spans="10:13">
      <c r="J2376" s="4"/>
      <c r="M2376" s="4"/>
    </row>
    <row r="2377" spans="10:13">
      <c r="J2377" s="4"/>
      <c r="M2377" s="4"/>
    </row>
    <row r="2378" spans="10:13">
      <c r="J2378" s="4"/>
      <c r="M2378" s="4"/>
    </row>
    <row r="2379" spans="10:13">
      <c r="J2379" s="4"/>
      <c r="M2379" s="4"/>
    </row>
    <row r="2380" spans="10:13">
      <c r="J2380" s="4"/>
      <c r="M2380" s="4"/>
    </row>
    <row r="2381" spans="10:13">
      <c r="J2381" s="4"/>
      <c r="M2381" s="4"/>
    </row>
    <row r="2382" spans="10:13">
      <c r="J2382" s="4"/>
      <c r="M2382" s="4"/>
    </row>
    <row r="2383" spans="10:13">
      <c r="J2383" s="4"/>
      <c r="M2383" s="4"/>
    </row>
    <row r="2384" spans="10:13">
      <c r="J2384" s="4"/>
      <c r="M2384" s="4"/>
    </row>
    <row r="2385" spans="10:13">
      <c r="J2385" s="4"/>
      <c r="M2385" s="4"/>
    </row>
    <row r="2386" spans="10:13">
      <c r="J2386" s="4"/>
      <c r="M2386" s="4"/>
    </row>
    <row r="2387" spans="10:13">
      <c r="J2387" s="4"/>
      <c r="M2387" s="4"/>
    </row>
    <row r="2388" spans="10:13">
      <c r="J2388" s="4"/>
      <c r="M2388" s="4"/>
    </row>
    <row r="2389" spans="10:13">
      <c r="J2389" s="4"/>
      <c r="M2389" s="4"/>
    </row>
    <row r="2390" spans="10:13">
      <c r="J2390" s="4"/>
      <c r="M2390" s="4"/>
    </row>
    <row r="2391" spans="10:13">
      <c r="J2391" s="4"/>
      <c r="M2391" s="4"/>
    </row>
    <row r="2392" spans="10:13">
      <c r="J2392" s="4"/>
      <c r="M2392" s="4"/>
    </row>
    <row r="2393" spans="10:13">
      <c r="J2393" s="4"/>
      <c r="M2393" s="4"/>
    </row>
    <row r="2394" spans="10:13">
      <c r="J2394" s="4"/>
      <c r="M2394" s="4"/>
    </row>
    <row r="2395" spans="10:13">
      <c r="J2395" s="4"/>
      <c r="M2395" s="4"/>
    </row>
    <row r="2396" spans="10:13">
      <c r="J2396" s="4"/>
      <c r="M2396" s="4"/>
    </row>
    <row r="2397" spans="10:13">
      <c r="J2397" s="4"/>
      <c r="M2397" s="4"/>
    </row>
    <row r="2398" spans="10:13">
      <c r="J2398" s="4"/>
      <c r="M2398" s="4"/>
    </row>
    <row r="2399" spans="10:13">
      <c r="J2399" s="4"/>
      <c r="M2399" s="4"/>
    </row>
    <row r="2400" spans="10:13">
      <c r="J2400" s="4"/>
      <c r="M2400" s="4"/>
    </row>
    <row r="2401" spans="10:13">
      <c r="J2401" s="4"/>
      <c r="M2401" s="4"/>
    </row>
    <row r="2402" spans="10:13">
      <c r="J2402" s="4"/>
      <c r="M2402" s="4"/>
    </row>
    <row r="2403" spans="10:13">
      <c r="J2403" s="4"/>
      <c r="M2403" s="4"/>
    </row>
    <row r="2404" spans="10:13">
      <c r="J2404" s="4"/>
      <c r="M2404" s="4"/>
    </row>
    <row r="2405" spans="10:13">
      <c r="J2405" s="4"/>
      <c r="M2405" s="4"/>
    </row>
    <row r="2406" spans="10:13">
      <c r="J2406" s="4"/>
      <c r="M2406" s="4"/>
    </row>
    <row r="2407" spans="10:13">
      <c r="J2407" s="4"/>
      <c r="M2407" s="4"/>
    </row>
    <row r="2408" spans="10:13">
      <c r="J2408" s="4"/>
      <c r="M2408" s="4"/>
    </row>
    <row r="2409" spans="10:13">
      <c r="J2409" s="4"/>
      <c r="M2409" s="4"/>
    </row>
    <row r="2410" spans="10:13">
      <c r="J2410" s="4"/>
      <c r="M2410" s="4"/>
    </row>
    <row r="2411" spans="10:13">
      <c r="J2411" s="4"/>
      <c r="M2411" s="4"/>
    </row>
    <row r="2412" spans="10:13">
      <c r="J2412" s="4"/>
      <c r="M2412" s="4"/>
    </row>
    <row r="2413" spans="10:13">
      <c r="J2413" s="4"/>
      <c r="M2413" s="4"/>
    </row>
    <row r="2414" spans="10:13">
      <c r="J2414" s="4"/>
      <c r="M2414" s="4"/>
    </row>
    <row r="2415" spans="10:13">
      <c r="J2415" s="4"/>
      <c r="M2415" s="4"/>
    </row>
    <row r="2416" spans="10:13">
      <c r="J2416" s="4"/>
      <c r="M2416" s="4"/>
    </row>
    <row r="2417" spans="10:13">
      <c r="J2417" s="4"/>
      <c r="M2417" s="4"/>
    </row>
    <row r="2418" spans="10:13">
      <c r="J2418" s="4"/>
      <c r="M2418" s="4"/>
    </row>
    <row r="2419" spans="10:13">
      <c r="J2419" s="4"/>
      <c r="M2419" s="4"/>
    </row>
    <row r="2420" spans="10:13">
      <c r="J2420" s="4"/>
      <c r="M2420" s="4"/>
    </row>
    <row r="2421" spans="10:13">
      <c r="J2421" s="4"/>
      <c r="M2421" s="4"/>
    </row>
    <row r="2422" spans="10:13">
      <c r="J2422" s="4"/>
      <c r="M2422" s="4"/>
    </row>
    <row r="2423" spans="10:13">
      <c r="J2423" s="4"/>
      <c r="M2423" s="4"/>
    </row>
    <row r="2424" spans="10:13">
      <c r="J2424" s="4"/>
      <c r="M2424" s="4"/>
    </row>
    <row r="2425" spans="10:13">
      <c r="J2425" s="4"/>
      <c r="M2425" s="4"/>
    </row>
    <row r="2426" spans="10:13">
      <c r="J2426" s="4"/>
      <c r="M2426" s="4"/>
    </row>
    <row r="2427" spans="10:13">
      <c r="J2427" s="4"/>
      <c r="M2427" s="4"/>
    </row>
    <row r="2428" spans="10:13">
      <c r="J2428" s="4"/>
      <c r="M2428" s="4"/>
    </row>
    <row r="2429" spans="10:13">
      <c r="J2429" s="4"/>
      <c r="M2429" s="4"/>
    </row>
    <row r="2430" spans="10:13">
      <c r="J2430" s="4"/>
      <c r="M2430" s="4"/>
    </row>
    <row r="2431" spans="10:13">
      <c r="J2431" s="4"/>
      <c r="M2431" s="4"/>
    </row>
    <row r="2432" spans="10:13">
      <c r="J2432" s="4"/>
      <c r="M2432" s="4"/>
    </row>
    <row r="2433" spans="10:13">
      <c r="J2433" s="4"/>
      <c r="M2433" s="4"/>
    </row>
    <row r="2434" spans="10:13">
      <c r="J2434" s="4"/>
      <c r="M2434" s="4"/>
    </row>
    <row r="2435" spans="10:13">
      <c r="J2435" s="4"/>
      <c r="M2435" s="4"/>
    </row>
    <row r="2436" spans="10:13">
      <c r="J2436" s="4"/>
      <c r="M2436" s="4"/>
    </row>
    <row r="2437" spans="10:13">
      <c r="J2437" s="4"/>
      <c r="M2437" s="4"/>
    </row>
    <row r="2438" spans="10:13">
      <c r="J2438" s="4"/>
      <c r="M2438" s="4"/>
    </row>
    <row r="2439" spans="10:13">
      <c r="J2439" s="4"/>
      <c r="M2439" s="4"/>
    </row>
    <row r="2440" spans="10:13">
      <c r="J2440" s="4"/>
      <c r="M2440" s="4"/>
    </row>
    <row r="2441" spans="10:13">
      <c r="J2441" s="4"/>
      <c r="M2441" s="4"/>
    </row>
    <row r="2442" spans="10:13">
      <c r="J2442" s="4"/>
      <c r="M2442" s="4"/>
    </row>
    <row r="2443" spans="10:13">
      <c r="J2443" s="4"/>
      <c r="M2443" s="4"/>
    </row>
    <row r="2444" spans="10:13">
      <c r="J2444" s="4"/>
      <c r="M2444" s="4"/>
    </row>
    <row r="2445" spans="10:13">
      <c r="J2445" s="4"/>
      <c r="M2445" s="4"/>
    </row>
    <row r="2446" spans="10:13">
      <c r="J2446" s="4"/>
      <c r="M2446" s="4"/>
    </row>
    <row r="2447" spans="10:13">
      <c r="J2447" s="4"/>
      <c r="M2447" s="4"/>
    </row>
    <row r="2448" spans="10:13">
      <c r="J2448" s="4"/>
      <c r="M2448" s="4"/>
    </row>
    <row r="2449" spans="10:13">
      <c r="J2449" s="4"/>
      <c r="M2449" s="4"/>
    </row>
    <row r="2450" spans="10:13">
      <c r="J2450" s="4"/>
      <c r="M2450" s="4"/>
    </row>
    <row r="2451" spans="10:13">
      <c r="J2451" s="4"/>
      <c r="M2451" s="4"/>
    </row>
    <row r="2452" spans="10:13">
      <c r="J2452" s="4"/>
      <c r="M2452" s="4"/>
    </row>
    <row r="2453" spans="10:13">
      <c r="J2453" s="4"/>
      <c r="M2453" s="4"/>
    </row>
    <row r="2454" spans="10:13">
      <c r="J2454" s="4"/>
      <c r="M2454" s="4"/>
    </row>
    <row r="2455" spans="10:13">
      <c r="J2455" s="4"/>
      <c r="M2455" s="4"/>
    </row>
    <row r="2456" spans="10:13">
      <c r="J2456" s="4"/>
      <c r="M2456" s="4"/>
    </row>
    <row r="2457" spans="10:13">
      <c r="J2457" s="4"/>
      <c r="M2457" s="4"/>
    </row>
    <row r="2458" spans="10:13">
      <c r="J2458" s="4"/>
      <c r="M2458" s="4"/>
    </row>
    <row r="2459" spans="10:13">
      <c r="J2459" s="4"/>
      <c r="M2459" s="4"/>
    </row>
    <row r="2460" spans="10:13">
      <c r="J2460" s="4"/>
      <c r="M2460" s="4"/>
    </row>
    <row r="2461" spans="10:13">
      <c r="J2461" s="4"/>
      <c r="M2461" s="4"/>
    </row>
    <row r="2462" spans="10:13">
      <c r="J2462" s="4"/>
      <c r="M2462" s="4"/>
    </row>
    <row r="2463" spans="10:13">
      <c r="J2463" s="4"/>
      <c r="M2463" s="4"/>
    </row>
    <row r="2464" spans="10:13">
      <c r="J2464" s="4"/>
      <c r="M2464" s="4"/>
    </row>
    <row r="2465" spans="10:13">
      <c r="J2465" s="4"/>
      <c r="M2465" s="4"/>
    </row>
    <row r="2466" spans="10:13">
      <c r="J2466" s="4"/>
      <c r="M2466" s="4"/>
    </row>
    <row r="2467" spans="10:13">
      <c r="J2467" s="4"/>
      <c r="M2467" s="4"/>
    </row>
    <row r="2468" spans="10:13">
      <c r="J2468" s="4"/>
      <c r="M2468" s="4"/>
    </row>
    <row r="2469" spans="10:13">
      <c r="J2469" s="4"/>
      <c r="M2469" s="4"/>
    </row>
    <row r="2470" spans="10:13">
      <c r="J2470" s="4"/>
      <c r="M2470" s="4"/>
    </row>
    <row r="2471" spans="10:13">
      <c r="J2471" s="4"/>
      <c r="M2471" s="4"/>
    </row>
    <row r="2472" spans="10:13">
      <c r="J2472" s="4"/>
      <c r="M2472" s="4"/>
    </row>
    <row r="2473" spans="10:13">
      <c r="J2473" s="4"/>
      <c r="M2473" s="4"/>
    </row>
    <row r="2474" spans="10:13">
      <c r="J2474" s="4"/>
      <c r="M2474" s="4"/>
    </row>
    <row r="2475" spans="10:13">
      <c r="J2475" s="4"/>
      <c r="M2475" s="4"/>
    </row>
    <row r="2476" spans="10:13">
      <c r="J2476" s="4"/>
      <c r="M2476" s="4"/>
    </row>
    <row r="2477" spans="10:13">
      <c r="J2477" s="4"/>
      <c r="M2477" s="4"/>
    </row>
    <row r="2478" spans="10:13">
      <c r="J2478" s="4"/>
      <c r="M2478" s="4"/>
    </row>
    <row r="2479" spans="10:13">
      <c r="J2479" s="4"/>
      <c r="M2479" s="4"/>
    </row>
    <row r="2480" spans="10:13">
      <c r="J2480" s="4"/>
      <c r="M2480" s="4"/>
    </row>
    <row r="2481" spans="10:13">
      <c r="J2481" s="4"/>
      <c r="M2481" s="4"/>
    </row>
    <row r="2482" spans="10:13">
      <c r="J2482" s="4"/>
      <c r="M2482" s="4"/>
    </row>
    <row r="2483" spans="10:13">
      <c r="J2483" s="4"/>
      <c r="M2483" s="4"/>
    </row>
    <row r="2484" spans="10:13">
      <c r="J2484" s="4"/>
      <c r="M2484" s="4"/>
    </row>
    <row r="2485" spans="10:13">
      <c r="J2485" s="4"/>
      <c r="M2485" s="4"/>
    </row>
    <row r="2486" spans="10:13">
      <c r="J2486" s="4"/>
      <c r="M2486" s="4"/>
    </row>
    <row r="2487" spans="10:13">
      <c r="J2487" s="4"/>
      <c r="M2487" s="4"/>
    </row>
    <row r="2488" spans="10:13">
      <c r="J2488" s="4"/>
      <c r="M2488" s="4"/>
    </row>
    <row r="2489" spans="10:13">
      <c r="J2489" s="4"/>
      <c r="M2489" s="4"/>
    </row>
    <row r="2490" spans="10:13">
      <c r="J2490" s="4"/>
      <c r="M2490" s="4"/>
    </row>
    <row r="2491" spans="10:13">
      <c r="J2491" s="4"/>
      <c r="M2491" s="4"/>
    </row>
    <row r="2492" spans="10:13">
      <c r="J2492" s="4"/>
      <c r="M2492" s="4"/>
    </row>
    <row r="2493" spans="10:13">
      <c r="J2493" s="4"/>
      <c r="M2493" s="4"/>
    </row>
    <row r="2494" spans="10:13">
      <c r="J2494" s="4"/>
      <c r="M2494" s="4"/>
    </row>
    <row r="2495" spans="10:13">
      <c r="J2495" s="4"/>
      <c r="M2495" s="4"/>
    </row>
    <row r="2496" spans="10:13">
      <c r="J2496" s="4"/>
      <c r="M2496" s="4"/>
    </row>
    <row r="2497" spans="10:13">
      <c r="J2497" s="4"/>
      <c r="M2497" s="4"/>
    </row>
    <row r="2498" spans="10:13">
      <c r="J2498" s="4"/>
      <c r="M2498" s="4"/>
    </row>
    <row r="2499" spans="10:13">
      <c r="J2499" s="4"/>
      <c r="M2499" s="4"/>
    </row>
    <row r="2500" spans="10:13">
      <c r="J2500" s="4"/>
      <c r="M2500" s="4"/>
    </row>
    <row r="2501" spans="10:13">
      <c r="J2501" s="4"/>
      <c r="M2501" s="4"/>
    </row>
    <row r="2502" spans="10:13">
      <c r="J2502" s="4"/>
      <c r="M2502" s="4"/>
    </row>
    <row r="2503" spans="10:13">
      <c r="J2503" s="4"/>
      <c r="M2503" s="4"/>
    </row>
    <row r="2504" spans="10:13">
      <c r="J2504" s="4"/>
      <c r="M2504" s="4"/>
    </row>
    <row r="2505" spans="10:13">
      <c r="J2505" s="4"/>
      <c r="M2505" s="4"/>
    </row>
    <row r="2506" spans="10:13">
      <c r="J2506" s="4"/>
      <c r="M2506" s="4"/>
    </row>
    <row r="2507" spans="10:13">
      <c r="J2507" s="4"/>
      <c r="M2507" s="4"/>
    </row>
    <row r="2508" spans="10:13">
      <c r="J2508" s="4"/>
      <c r="M2508" s="4"/>
    </row>
    <row r="2509" spans="10:13">
      <c r="J2509" s="4"/>
      <c r="M2509" s="4"/>
    </row>
    <row r="2510" spans="10:13">
      <c r="J2510" s="4"/>
      <c r="M2510" s="4"/>
    </row>
    <row r="2511" spans="10:13">
      <c r="J2511" s="4"/>
      <c r="M2511" s="4"/>
    </row>
    <row r="2512" spans="10:13">
      <c r="J2512" s="4"/>
      <c r="M2512" s="4"/>
    </row>
    <row r="2513" spans="10:13">
      <c r="J2513" s="4"/>
      <c r="M2513" s="4"/>
    </row>
    <row r="2514" spans="10:13">
      <c r="J2514" s="4"/>
      <c r="M2514" s="4"/>
    </row>
    <row r="2515" spans="10:13">
      <c r="J2515" s="4"/>
      <c r="M2515" s="4"/>
    </row>
    <row r="2516" spans="10:13">
      <c r="J2516" s="4"/>
      <c r="M2516" s="4"/>
    </row>
    <row r="2517" spans="10:13">
      <c r="J2517" s="4"/>
      <c r="M2517" s="4"/>
    </row>
    <row r="2518" spans="10:13">
      <c r="J2518" s="4"/>
      <c r="M2518" s="4"/>
    </row>
    <row r="2519" spans="10:13">
      <c r="J2519" s="4"/>
      <c r="M2519" s="4"/>
    </row>
    <row r="2520" spans="10:13">
      <c r="J2520" s="4"/>
      <c r="M2520" s="4"/>
    </row>
    <row r="2521" spans="10:13">
      <c r="J2521" s="4"/>
      <c r="M2521" s="4"/>
    </row>
    <row r="2522" spans="10:13">
      <c r="J2522" s="4"/>
      <c r="M2522" s="4"/>
    </row>
    <row r="2523" spans="10:13">
      <c r="J2523" s="4"/>
      <c r="M2523" s="4"/>
    </row>
    <row r="2524" spans="10:13">
      <c r="J2524" s="4"/>
      <c r="M2524" s="4"/>
    </row>
    <row r="2525" spans="10:13">
      <c r="J2525" s="4"/>
      <c r="M2525" s="4"/>
    </row>
    <row r="2526" spans="10:13">
      <c r="J2526" s="4"/>
      <c r="M2526" s="4"/>
    </row>
    <row r="2527" spans="10:13">
      <c r="J2527" s="4"/>
      <c r="M2527" s="4"/>
    </row>
    <row r="2528" spans="10:13">
      <c r="J2528" s="4"/>
      <c r="M2528" s="4"/>
    </row>
    <row r="2529" spans="10:13">
      <c r="J2529" s="4"/>
      <c r="M2529" s="4"/>
    </row>
    <row r="2530" spans="10:13">
      <c r="J2530" s="4"/>
      <c r="M2530" s="4"/>
    </row>
    <row r="2531" spans="10:13">
      <c r="J2531" s="4"/>
      <c r="M2531" s="4"/>
    </row>
    <row r="2532" spans="10:13">
      <c r="J2532" s="4"/>
      <c r="M2532" s="4"/>
    </row>
    <row r="2533" spans="10:13">
      <c r="J2533" s="4"/>
      <c r="M2533" s="4"/>
    </row>
    <row r="2534" spans="10:13">
      <c r="J2534" s="4"/>
      <c r="M2534" s="4"/>
    </row>
    <row r="2535" spans="10:13">
      <c r="J2535" s="4"/>
      <c r="M2535" s="4"/>
    </row>
    <row r="2536" spans="10:13">
      <c r="J2536" s="4"/>
      <c r="M2536" s="4"/>
    </row>
    <row r="2537" spans="10:13">
      <c r="J2537" s="4"/>
      <c r="M2537" s="4"/>
    </row>
    <row r="2538" spans="10:13">
      <c r="J2538" s="4"/>
      <c r="M2538" s="4"/>
    </row>
    <row r="2539" spans="10:13">
      <c r="J2539" s="4"/>
      <c r="M2539" s="4"/>
    </row>
    <row r="2540" spans="10:13">
      <c r="J2540" s="4"/>
      <c r="M2540" s="4"/>
    </row>
    <row r="2541" spans="10:13">
      <c r="J2541" s="4"/>
      <c r="M2541" s="4"/>
    </row>
    <row r="2542" spans="10:13">
      <c r="J2542" s="4"/>
      <c r="M2542" s="4"/>
    </row>
    <row r="2543" spans="10:13">
      <c r="J2543" s="4"/>
      <c r="M2543" s="4"/>
    </row>
    <row r="2544" spans="10:13">
      <c r="J2544" s="4"/>
      <c r="M2544" s="4"/>
    </row>
    <row r="2545" spans="10:13">
      <c r="J2545" s="4"/>
      <c r="M2545" s="4"/>
    </row>
    <row r="2546" spans="10:13">
      <c r="J2546" s="4"/>
      <c r="M2546" s="4"/>
    </row>
    <row r="2547" spans="10:13">
      <c r="J2547" s="4"/>
      <c r="M2547" s="4"/>
    </row>
    <row r="2548" spans="10:13">
      <c r="J2548" s="4"/>
      <c r="M2548" s="4"/>
    </row>
    <row r="2549" spans="10:13">
      <c r="J2549" s="4"/>
      <c r="M2549" s="4"/>
    </row>
    <row r="2550" spans="10:13">
      <c r="J2550" s="4"/>
      <c r="M2550" s="4"/>
    </row>
    <row r="2551" spans="10:13">
      <c r="J2551" s="4"/>
      <c r="M2551" s="4"/>
    </row>
    <row r="2552" spans="10:13">
      <c r="J2552" s="4"/>
      <c r="M2552" s="4"/>
    </row>
    <row r="2553" spans="10:13">
      <c r="J2553" s="4"/>
      <c r="M2553" s="4"/>
    </row>
    <row r="2554" spans="10:13">
      <c r="J2554" s="4"/>
      <c r="M2554" s="4"/>
    </row>
    <row r="2555" spans="10:13">
      <c r="J2555" s="4"/>
      <c r="M2555" s="4"/>
    </row>
    <row r="2556" spans="10:13">
      <c r="J2556" s="4"/>
      <c r="M2556" s="4"/>
    </row>
    <row r="2557" spans="10:13">
      <c r="J2557" s="4"/>
      <c r="M2557" s="4"/>
    </row>
    <row r="2558" spans="10:13">
      <c r="J2558" s="4"/>
      <c r="M2558" s="4"/>
    </row>
    <row r="2559" spans="10:13">
      <c r="J2559" s="4"/>
      <c r="M2559" s="4"/>
    </row>
    <row r="2560" spans="10:13">
      <c r="J2560" s="4"/>
      <c r="M2560" s="4"/>
    </row>
    <row r="2561" spans="10:13">
      <c r="J2561" s="4"/>
      <c r="M2561" s="4"/>
    </row>
    <row r="2562" spans="10:13">
      <c r="J2562" s="4"/>
      <c r="M2562" s="4"/>
    </row>
    <row r="2563" spans="10:13">
      <c r="J2563" s="4"/>
      <c r="M2563" s="4"/>
    </row>
    <row r="2564" spans="10:13">
      <c r="J2564" s="4"/>
      <c r="M2564" s="4"/>
    </row>
    <row r="2565" spans="10:13">
      <c r="J2565" s="4"/>
      <c r="M2565" s="4"/>
    </row>
    <row r="2566" spans="10:13">
      <c r="J2566" s="4"/>
      <c r="M2566" s="4"/>
    </row>
    <row r="2567" spans="10:13">
      <c r="J2567" s="4"/>
      <c r="M2567" s="4"/>
    </row>
    <row r="2568" spans="10:13">
      <c r="J2568" s="4"/>
      <c r="M2568" s="4"/>
    </row>
    <row r="2569" spans="10:13">
      <c r="J2569" s="4"/>
      <c r="M2569" s="4"/>
    </row>
    <row r="2570" spans="10:13">
      <c r="J2570" s="4"/>
      <c r="M2570" s="4"/>
    </row>
    <row r="2571" spans="10:13">
      <c r="J2571" s="4"/>
      <c r="M2571" s="4"/>
    </row>
    <row r="2572" spans="10:13">
      <c r="J2572" s="4"/>
      <c r="M2572" s="4"/>
    </row>
    <row r="2573" spans="10:13">
      <c r="J2573" s="4"/>
      <c r="M2573" s="4"/>
    </row>
    <row r="2574" spans="10:13">
      <c r="J2574" s="4"/>
      <c r="M2574" s="4"/>
    </row>
    <row r="2575" spans="10:13">
      <c r="J2575" s="4"/>
      <c r="M2575" s="4"/>
    </row>
    <row r="2576" spans="10:13">
      <c r="J2576" s="4"/>
      <c r="M2576" s="4"/>
    </row>
    <row r="2577" spans="10:13">
      <c r="J2577" s="4"/>
      <c r="M2577" s="4"/>
    </row>
    <row r="2578" spans="10:13">
      <c r="J2578" s="4"/>
      <c r="M2578" s="4"/>
    </row>
    <row r="2579" spans="10:13">
      <c r="J2579" s="4"/>
      <c r="M2579" s="4"/>
    </row>
    <row r="2580" spans="10:13">
      <c r="J2580" s="4"/>
      <c r="M2580" s="4"/>
    </row>
    <row r="2581" spans="10:13">
      <c r="J2581" s="4"/>
      <c r="M2581" s="4"/>
    </row>
    <row r="2582" spans="10:13">
      <c r="J2582" s="4"/>
      <c r="M2582" s="4"/>
    </row>
    <row r="2583" spans="10:13">
      <c r="J2583" s="4"/>
      <c r="M2583" s="4"/>
    </row>
    <row r="2584" spans="10:13">
      <c r="J2584" s="4"/>
      <c r="M2584" s="4"/>
    </row>
    <row r="2585" spans="10:13">
      <c r="J2585" s="4"/>
      <c r="M2585" s="4"/>
    </row>
    <row r="2586" spans="10:13">
      <c r="J2586" s="4"/>
      <c r="M2586" s="4"/>
    </row>
    <row r="2587" spans="10:13">
      <c r="J2587" s="4"/>
      <c r="M2587" s="4"/>
    </row>
    <row r="2588" spans="10:13">
      <c r="J2588" s="4"/>
      <c r="M2588" s="4"/>
    </row>
    <row r="2589" spans="10:13">
      <c r="J2589" s="4"/>
      <c r="M2589" s="4"/>
    </row>
    <row r="2590" spans="10:13">
      <c r="J2590" s="4"/>
      <c r="M2590" s="4"/>
    </row>
    <row r="2591" spans="10:13">
      <c r="J2591" s="4"/>
      <c r="M2591" s="4"/>
    </row>
    <row r="2592" spans="10:13">
      <c r="J2592" s="4"/>
      <c r="M2592" s="4"/>
    </row>
    <row r="2593" spans="10:13">
      <c r="J2593" s="4"/>
      <c r="M2593" s="4"/>
    </row>
    <row r="2594" spans="10:13">
      <c r="J2594" s="4"/>
      <c r="M2594" s="4"/>
    </row>
    <row r="2595" spans="10:13">
      <c r="J2595" s="4"/>
      <c r="M2595" s="4"/>
    </row>
    <row r="2596" spans="10:13">
      <c r="J2596" s="4"/>
      <c r="M2596" s="4"/>
    </row>
    <row r="2597" spans="10:13">
      <c r="J2597" s="4"/>
      <c r="M2597" s="4"/>
    </row>
    <row r="2598" spans="10:13">
      <c r="J2598" s="4"/>
      <c r="M2598" s="4"/>
    </row>
    <row r="2599" spans="10:13">
      <c r="J2599" s="4"/>
      <c r="M2599" s="4"/>
    </row>
    <row r="2600" spans="10:13">
      <c r="J2600" s="4"/>
      <c r="M2600" s="4"/>
    </row>
    <row r="2601" spans="10:13">
      <c r="J2601" s="4"/>
      <c r="M2601" s="4"/>
    </row>
    <row r="2602" spans="10:13">
      <c r="J2602" s="4"/>
      <c r="M2602" s="4"/>
    </row>
    <row r="2603" spans="10:13">
      <c r="J2603" s="4"/>
      <c r="M2603" s="4"/>
    </row>
    <row r="2604" spans="10:13">
      <c r="J2604" s="4"/>
      <c r="M2604" s="4"/>
    </row>
    <row r="2605" spans="10:13">
      <c r="J2605" s="4"/>
      <c r="M2605" s="4"/>
    </row>
    <row r="2606" spans="10:13">
      <c r="J2606" s="4"/>
      <c r="M2606" s="4"/>
    </row>
    <row r="2607" spans="10:13">
      <c r="J2607" s="4"/>
      <c r="M2607" s="4"/>
    </row>
    <row r="2608" spans="10:13">
      <c r="J2608" s="4"/>
      <c r="M2608" s="4"/>
    </row>
    <row r="2609" spans="10:13">
      <c r="J2609" s="4"/>
      <c r="M2609" s="4"/>
    </row>
    <row r="2610" spans="10:13">
      <c r="J2610" s="4"/>
      <c r="M2610" s="4"/>
    </row>
    <row r="2611" spans="10:13">
      <c r="J2611" s="4"/>
      <c r="M2611" s="4"/>
    </row>
    <row r="2612" spans="10:13">
      <c r="J2612" s="4"/>
      <c r="M2612" s="4"/>
    </row>
    <row r="2613" spans="10:13">
      <c r="J2613" s="4"/>
      <c r="M2613" s="4"/>
    </row>
    <row r="2614" spans="10:13">
      <c r="J2614" s="4"/>
      <c r="M2614" s="4"/>
    </row>
    <row r="2615" spans="10:13">
      <c r="J2615" s="4"/>
      <c r="M2615" s="4"/>
    </row>
    <row r="2616" spans="10:13">
      <c r="J2616" s="4"/>
      <c r="M2616" s="4"/>
    </row>
    <row r="2617" spans="10:13">
      <c r="J2617" s="4"/>
      <c r="M2617" s="4"/>
    </row>
    <row r="2618" spans="10:13">
      <c r="J2618" s="4"/>
      <c r="M2618" s="4"/>
    </row>
    <row r="2619" spans="10:13">
      <c r="J2619" s="4"/>
      <c r="M2619" s="4"/>
    </row>
    <row r="2620" spans="10:13">
      <c r="J2620" s="4"/>
      <c r="M2620" s="4"/>
    </row>
    <row r="2621" spans="10:13">
      <c r="J2621" s="4"/>
      <c r="M2621" s="4"/>
    </row>
    <row r="2622" spans="10:13">
      <c r="J2622" s="4"/>
      <c r="M2622" s="4"/>
    </row>
    <row r="2623" spans="10:13">
      <c r="J2623" s="4"/>
      <c r="M2623" s="4"/>
    </row>
    <row r="2624" spans="10:13">
      <c r="J2624" s="4"/>
      <c r="M2624" s="4"/>
    </row>
    <row r="2625" spans="10:13">
      <c r="J2625" s="4"/>
      <c r="M2625" s="4"/>
    </row>
    <row r="2626" spans="10:13">
      <c r="J2626" s="4"/>
      <c r="M2626" s="4"/>
    </row>
    <row r="2627" spans="10:13">
      <c r="J2627" s="4"/>
      <c r="M2627" s="4"/>
    </row>
    <row r="2628" spans="10:13">
      <c r="J2628" s="4"/>
      <c r="M2628" s="4"/>
    </row>
    <row r="2629" spans="10:13">
      <c r="J2629" s="4"/>
      <c r="M2629" s="4"/>
    </row>
    <row r="2630" spans="10:13">
      <c r="J2630" s="4"/>
      <c r="M2630" s="4"/>
    </row>
    <row r="2631" spans="10:13">
      <c r="J2631" s="4"/>
      <c r="M2631" s="4"/>
    </row>
    <row r="2632" spans="10:13">
      <c r="J2632" s="4"/>
      <c r="M2632" s="4"/>
    </row>
    <row r="2633" spans="10:13">
      <c r="J2633" s="4"/>
      <c r="M2633" s="4"/>
    </row>
    <row r="2634" spans="10:13">
      <c r="J2634" s="4"/>
      <c r="M2634" s="4"/>
    </row>
    <row r="2635" spans="10:13">
      <c r="J2635" s="4"/>
      <c r="M2635" s="4"/>
    </row>
    <row r="2636" spans="10:13">
      <c r="J2636" s="4"/>
      <c r="M2636" s="4"/>
    </row>
    <row r="2637" spans="10:13">
      <c r="J2637" s="4"/>
      <c r="M2637" s="4"/>
    </row>
    <row r="2638" spans="10:13">
      <c r="J2638" s="4"/>
      <c r="M2638" s="4"/>
    </row>
    <row r="2639" spans="10:13">
      <c r="J2639" s="4"/>
      <c r="M2639" s="4"/>
    </row>
    <row r="2640" spans="10:13">
      <c r="J2640" s="4"/>
      <c r="M2640" s="4"/>
    </row>
    <row r="2641" spans="10:13">
      <c r="J2641" s="4"/>
      <c r="M2641" s="4"/>
    </row>
    <row r="2642" spans="10:13">
      <c r="J2642" s="4"/>
      <c r="M2642" s="4"/>
    </row>
    <row r="2643" spans="10:13">
      <c r="J2643" s="4"/>
      <c r="M2643" s="4"/>
    </row>
    <row r="2644" spans="10:13">
      <c r="J2644" s="4"/>
      <c r="M2644" s="4"/>
    </row>
    <row r="2645" spans="10:13">
      <c r="J2645" s="4"/>
      <c r="M2645" s="4"/>
    </row>
    <row r="2646" spans="10:13">
      <c r="J2646" s="4"/>
      <c r="M2646" s="4"/>
    </row>
    <row r="2647" spans="10:13">
      <c r="J2647" s="4"/>
      <c r="M2647" s="4"/>
    </row>
    <row r="2648" spans="10:13">
      <c r="J2648" s="4"/>
      <c r="M2648" s="4"/>
    </row>
    <row r="2649" spans="10:13">
      <c r="J2649" s="4"/>
      <c r="M2649" s="4"/>
    </row>
    <row r="2650" spans="10:13">
      <c r="J2650" s="4"/>
      <c r="M2650" s="4"/>
    </row>
    <row r="2651" spans="10:13">
      <c r="J2651" s="4"/>
      <c r="M2651" s="4"/>
    </row>
    <row r="2652" spans="10:13">
      <c r="J2652" s="4"/>
      <c r="M2652" s="4"/>
    </row>
    <row r="2653" spans="10:13">
      <c r="J2653" s="4"/>
      <c r="M2653" s="4"/>
    </row>
    <row r="2654" spans="10:13">
      <c r="J2654" s="4"/>
      <c r="M2654" s="4"/>
    </row>
    <row r="2655" spans="10:13">
      <c r="J2655" s="4"/>
      <c r="M2655" s="4"/>
    </row>
    <row r="2656" spans="10:13">
      <c r="J2656" s="4"/>
      <c r="M2656" s="4"/>
    </row>
    <row r="2657" spans="10:13">
      <c r="J2657" s="4"/>
      <c r="M2657" s="4"/>
    </row>
    <row r="2658" spans="10:13">
      <c r="J2658" s="4"/>
      <c r="M2658" s="4"/>
    </row>
    <row r="2659" spans="10:13">
      <c r="J2659" s="4"/>
      <c r="M2659" s="4"/>
    </row>
    <row r="2660" spans="10:13">
      <c r="J2660" s="4"/>
      <c r="M2660" s="4"/>
    </row>
    <row r="2661" spans="10:13">
      <c r="J2661" s="4"/>
      <c r="M2661" s="4"/>
    </row>
    <row r="2662" spans="10:13">
      <c r="J2662" s="4"/>
      <c r="M2662" s="4"/>
    </row>
    <row r="2663" spans="10:13">
      <c r="J2663" s="4"/>
      <c r="M2663" s="4"/>
    </row>
    <row r="2664" spans="10:13">
      <c r="J2664" s="4"/>
      <c r="M2664" s="4"/>
    </row>
    <row r="2665" spans="10:13">
      <c r="J2665" s="4"/>
      <c r="M2665" s="4"/>
    </row>
    <row r="2666" spans="10:13">
      <c r="J2666" s="4"/>
      <c r="M2666" s="4"/>
    </row>
    <row r="2667" spans="10:13">
      <c r="J2667" s="4"/>
      <c r="M2667" s="4"/>
    </row>
    <row r="2668" spans="10:13">
      <c r="J2668" s="4"/>
      <c r="M2668" s="4"/>
    </row>
    <row r="2669" spans="10:13">
      <c r="J2669" s="4"/>
      <c r="M2669" s="4"/>
    </row>
    <row r="2670" spans="10:13">
      <c r="J2670" s="4"/>
      <c r="M2670" s="4"/>
    </row>
    <row r="2671" spans="10:13">
      <c r="J2671" s="4"/>
      <c r="M2671" s="4"/>
    </row>
    <row r="2672" spans="10:13">
      <c r="J2672" s="4"/>
      <c r="M2672" s="4"/>
    </row>
    <row r="2673" spans="10:13">
      <c r="J2673" s="4"/>
      <c r="M2673" s="4"/>
    </row>
    <row r="2674" spans="10:13">
      <c r="J2674" s="4"/>
      <c r="M2674" s="4"/>
    </row>
    <row r="2675" spans="10:13">
      <c r="J2675" s="4"/>
      <c r="M2675" s="4"/>
    </row>
    <row r="2676" spans="10:13">
      <c r="J2676" s="4"/>
      <c r="M2676" s="4"/>
    </row>
    <row r="2677" spans="10:13">
      <c r="J2677" s="4"/>
      <c r="M2677" s="4"/>
    </row>
    <row r="2678" spans="10:13">
      <c r="J2678" s="4"/>
      <c r="M2678" s="4"/>
    </row>
    <row r="2679" spans="10:13">
      <c r="J2679" s="4"/>
      <c r="M2679" s="4"/>
    </row>
    <row r="2680" spans="10:13">
      <c r="J2680" s="4"/>
      <c r="M2680" s="4"/>
    </row>
    <row r="2681" spans="10:13">
      <c r="J2681" s="4"/>
      <c r="M2681" s="4"/>
    </row>
    <row r="2682" spans="10:13">
      <c r="J2682" s="4"/>
      <c r="M2682" s="4"/>
    </row>
    <row r="2683" spans="10:13">
      <c r="J2683" s="4"/>
      <c r="M2683" s="4"/>
    </row>
    <row r="2684" spans="10:13">
      <c r="J2684" s="4"/>
      <c r="M2684" s="4"/>
    </row>
    <row r="2685" spans="10:13">
      <c r="J2685" s="4"/>
      <c r="M2685" s="4"/>
    </row>
    <row r="2686" spans="10:13">
      <c r="J2686" s="4"/>
      <c r="M2686" s="4"/>
    </row>
    <row r="2687" spans="10:13">
      <c r="J2687" s="4"/>
      <c r="M2687" s="4"/>
    </row>
    <row r="2688" spans="10:13">
      <c r="J2688" s="4"/>
      <c r="M2688" s="4"/>
    </row>
    <row r="2689" spans="10:13">
      <c r="J2689" s="4"/>
      <c r="M2689" s="4"/>
    </row>
    <row r="2690" spans="10:13">
      <c r="J2690" s="4"/>
      <c r="M2690" s="4"/>
    </row>
    <row r="2691" spans="10:13">
      <c r="J2691" s="4"/>
      <c r="M2691" s="4"/>
    </row>
    <row r="2692" spans="10:13">
      <c r="J2692" s="4"/>
      <c r="M2692" s="4"/>
    </row>
    <row r="2693" spans="10:13">
      <c r="J2693" s="4"/>
      <c r="M2693" s="4"/>
    </row>
    <row r="2694" spans="10:13">
      <c r="J2694" s="4"/>
      <c r="M2694" s="4"/>
    </row>
    <row r="2695" spans="10:13">
      <c r="J2695" s="4"/>
      <c r="M2695" s="4"/>
    </row>
    <row r="2696" spans="10:13">
      <c r="J2696" s="4"/>
      <c r="M2696" s="4"/>
    </row>
    <row r="2697" spans="10:13">
      <c r="J2697" s="4"/>
      <c r="M2697" s="4"/>
    </row>
    <row r="2698" spans="10:13">
      <c r="J2698" s="4"/>
      <c r="M2698" s="4"/>
    </row>
    <row r="2699" spans="10:13">
      <c r="J2699" s="4"/>
      <c r="M2699" s="4"/>
    </row>
    <row r="2700" spans="10:13">
      <c r="J2700" s="4"/>
      <c r="M2700" s="4"/>
    </row>
    <row r="2701" spans="10:13">
      <c r="J2701" s="4"/>
      <c r="M2701" s="4"/>
    </row>
    <row r="2702" spans="10:13">
      <c r="J2702" s="4"/>
      <c r="M2702" s="4"/>
    </row>
    <row r="2703" spans="10:13">
      <c r="J2703" s="4"/>
      <c r="M2703" s="4"/>
    </row>
    <row r="2704" spans="10:13">
      <c r="J2704" s="4"/>
      <c r="M2704" s="4"/>
    </row>
    <row r="2705" spans="10:13">
      <c r="J2705" s="4"/>
      <c r="M2705" s="4"/>
    </row>
    <row r="2706" spans="10:13">
      <c r="J2706" s="4"/>
      <c r="M2706" s="4"/>
    </row>
    <row r="2707" spans="10:13">
      <c r="J2707" s="4"/>
      <c r="M2707" s="4"/>
    </row>
    <row r="2708" spans="10:13">
      <c r="J2708" s="4"/>
      <c r="M2708" s="4"/>
    </row>
    <row r="2709" spans="10:13">
      <c r="J2709" s="4"/>
      <c r="M2709" s="4"/>
    </row>
    <row r="2710" spans="10:13">
      <c r="J2710" s="4"/>
      <c r="M2710" s="4"/>
    </row>
    <row r="2711" spans="10:13">
      <c r="J2711" s="4"/>
      <c r="M2711" s="4"/>
    </row>
    <row r="2712" spans="10:13">
      <c r="J2712" s="4"/>
      <c r="M2712" s="4"/>
    </row>
    <row r="2713" spans="10:13">
      <c r="J2713" s="4"/>
      <c r="M2713" s="4"/>
    </row>
    <row r="2714" spans="10:13">
      <c r="J2714" s="4"/>
      <c r="M2714" s="4"/>
    </row>
    <row r="2715" spans="10:13">
      <c r="J2715" s="4"/>
      <c r="M2715" s="4"/>
    </row>
    <row r="2716" spans="10:13">
      <c r="J2716" s="4"/>
      <c r="M2716" s="4"/>
    </row>
    <row r="2717" spans="10:13">
      <c r="J2717" s="4"/>
      <c r="M2717" s="4"/>
    </row>
    <row r="2718" spans="10:13">
      <c r="J2718" s="4"/>
      <c r="M2718" s="4"/>
    </row>
    <row r="2719" spans="10:13">
      <c r="J2719" s="4"/>
      <c r="M2719" s="4"/>
    </row>
    <row r="2720" spans="10:13">
      <c r="J2720" s="4"/>
      <c r="M2720" s="4"/>
    </row>
    <row r="2721" spans="10:13">
      <c r="J2721" s="4"/>
      <c r="M2721" s="4"/>
    </row>
    <row r="2722" spans="10:13">
      <c r="J2722" s="4"/>
      <c r="M2722" s="4"/>
    </row>
    <row r="2723" spans="10:13">
      <c r="J2723" s="4"/>
      <c r="M2723" s="4"/>
    </row>
    <row r="2724" spans="10:13">
      <c r="J2724" s="4"/>
      <c r="M2724" s="4"/>
    </row>
    <row r="2725" spans="10:13">
      <c r="J2725" s="4"/>
      <c r="M2725" s="4"/>
    </row>
    <row r="2726" spans="10:13">
      <c r="J2726" s="4"/>
      <c r="M2726" s="4"/>
    </row>
    <row r="2727" spans="10:13">
      <c r="J2727" s="4"/>
      <c r="M2727" s="4"/>
    </row>
    <row r="2728" spans="10:13">
      <c r="J2728" s="4"/>
      <c r="M2728" s="4"/>
    </row>
    <row r="2729" spans="10:13">
      <c r="J2729" s="4"/>
      <c r="M2729" s="4"/>
    </row>
    <row r="2730" spans="10:13">
      <c r="J2730" s="4"/>
      <c r="M2730" s="4"/>
    </row>
    <row r="2731" spans="10:13">
      <c r="J2731" s="4"/>
      <c r="M2731" s="4"/>
    </row>
    <row r="2732" spans="10:13">
      <c r="J2732" s="4"/>
      <c r="M2732" s="4"/>
    </row>
    <row r="2733" spans="10:13">
      <c r="J2733" s="4"/>
      <c r="M2733" s="4"/>
    </row>
    <row r="2734" spans="10:13">
      <c r="J2734" s="4"/>
      <c r="M2734" s="4"/>
    </row>
    <row r="2735" spans="10:13">
      <c r="J2735" s="4"/>
      <c r="M2735" s="4"/>
    </row>
    <row r="2736" spans="10:13">
      <c r="J2736" s="4"/>
      <c r="M2736" s="4"/>
    </row>
    <row r="2737" spans="10:13">
      <c r="J2737" s="4"/>
      <c r="M2737" s="4"/>
    </row>
    <row r="2738" spans="10:13">
      <c r="J2738" s="4"/>
      <c r="M2738" s="4"/>
    </row>
    <row r="2739" spans="10:13">
      <c r="J2739" s="4"/>
      <c r="M2739" s="4"/>
    </row>
    <row r="2740" spans="10:13">
      <c r="J2740" s="4"/>
      <c r="M2740" s="4"/>
    </row>
    <row r="2741" spans="10:13">
      <c r="J2741" s="4"/>
      <c r="M2741" s="4"/>
    </row>
    <row r="2742" spans="10:13">
      <c r="J2742" s="4"/>
      <c r="M2742" s="4"/>
    </row>
    <row r="2743" spans="10:13">
      <c r="J2743" s="4"/>
      <c r="M2743" s="4"/>
    </row>
    <row r="2744" spans="10:13">
      <c r="J2744" s="4"/>
      <c r="M2744" s="4"/>
    </row>
    <row r="2745" spans="10:13">
      <c r="J2745" s="4"/>
      <c r="M2745" s="4"/>
    </row>
    <row r="2746" spans="10:13">
      <c r="J2746" s="4"/>
      <c r="M2746" s="4"/>
    </row>
    <row r="2747" spans="10:13">
      <c r="J2747" s="4"/>
      <c r="M2747" s="4"/>
    </row>
    <row r="2748" spans="10:13">
      <c r="J2748" s="4"/>
      <c r="M2748" s="4"/>
    </row>
    <row r="2749" spans="10:13">
      <c r="J2749" s="4"/>
      <c r="M2749" s="4"/>
    </row>
    <row r="2750" spans="10:13">
      <c r="J2750" s="4"/>
      <c r="M2750" s="4"/>
    </row>
    <row r="2751" spans="10:13">
      <c r="J2751" s="4"/>
      <c r="M2751" s="4"/>
    </row>
    <row r="2752" spans="10:13">
      <c r="J2752" s="4"/>
      <c r="M2752" s="4"/>
    </row>
    <row r="2753" spans="10:13">
      <c r="J2753" s="4"/>
      <c r="M2753" s="4"/>
    </row>
    <row r="2754" spans="10:13">
      <c r="J2754" s="4"/>
      <c r="M2754" s="4"/>
    </row>
    <row r="2755" spans="10:13">
      <c r="J2755" s="4"/>
      <c r="M2755" s="4"/>
    </row>
    <row r="2756" spans="10:13">
      <c r="J2756" s="4"/>
      <c r="M2756" s="4"/>
    </row>
    <row r="2757" spans="10:13">
      <c r="J2757" s="4"/>
      <c r="M2757" s="4"/>
    </row>
    <row r="2758" spans="10:13">
      <c r="J2758" s="4"/>
      <c r="M2758" s="4"/>
    </row>
    <row r="2759" spans="10:13">
      <c r="J2759" s="4"/>
      <c r="M2759" s="4"/>
    </row>
    <row r="2760" spans="10:13">
      <c r="J2760" s="4"/>
      <c r="M2760" s="4"/>
    </row>
    <row r="2761" spans="10:13">
      <c r="J2761" s="4"/>
      <c r="M2761" s="4"/>
    </row>
    <row r="2762" spans="10:13">
      <c r="J2762" s="4"/>
      <c r="M2762" s="4"/>
    </row>
    <row r="2763" spans="10:13">
      <c r="J2763" s="4"/>
      <c r="M2763" s="4"/>
    </row>
    <row r="2764" spans="10:13">
      <c r="J2764" s="4"/>
      <c r="M2764" s="4"/>
    </row>
    <row r="2765" spans="10:13">
      <c r="J2765" s="4"/>
      <c r="M2765" s="4"/>
    </row>
    <row r="2766" spans="10:13">
      <c r="J2766" s="4"/>
      <c r="M2766" s="4"/>
    </row>
    <row r="2767" spans="10:13">
      <c r="J2767" s="4"/>
      <c r="M2767" s="4"/>
    </row>
    <row r="2768" spans="10:13">
      <c r="J2768" s="4"/>
      <c r="M2768" s="4"/>
    </row>
    <row r="2769" spans="10:13">
      <c r="J2769" s="4"/>
      <c r="M2769" s="4"/>
    </row>
    <row r="2770" spans="10:13">
      <c r="J2770" s="4"/>
      <c r="M2770" s="4"/>
    </row>
    <row r="2771" spans="10:13">
      <c r="J2771" s="4"/>
      <c r="M2771" s="4"/>
    </row>
    <row r="2772" spans="10:13">
      <c r="J2772" s="4"/>
      <c r="M2772" s="4"/>
    </row>
    <row r="2773" spans="10:13">
      <c r="J2773" s="4"/>
      <c r="M2773" s="4"/>
    </row>
    <row r="2774" spans="10:13">
      <c r="J2774" s="4"/>
      <c r="M2774" s="4"/>
    </row>
    <row r="2775" spans="10:13">
      <c r="J2775" s="4"/>
      <c r="M2775" s="4"/>
    </row>
    <row r="2776" spans="10:13">
      <c r="J2776" s="4"/>
      <c r="M2776" s="4"/>
    </row>
    <row r="2777" spans="10:13">
      <c r="J2777" s="4"/>
      <c r="M2777" s="4"/>
    </row>
    <row r="2778" spans="10:13">
      <c r="J2778" s="4"/>
      <c r="M2778" s="4"/>
    </row>
    <row r="2779" spans="10:13">
      <c r="J2779" s="4"/>
      <c r="M2779" s="4"/>
    </row>
    <row r="2780" spans="10:13">
      <c r="J2780" s="4"/>
      <c r="M2780" s="4"/>
    </row>
    <row r="2781" spans="10:13">
      <c r="J2781" s="4"/>
      <c r="M2781" s="4"/>
    </row>
    <row r="2782" spans="10:13">
      <c r="J2782" s="4"/>
      <c r="M2782" s="4"/>
    </row>
    <row r="2783" spans="10:13">
      <c r="J2783" s="4"/>
      <c r="M2783" s="4"/>
    </row>
    <row r="2784" spans="10:13">
      <c r="J2784" s="4"/>
      <c r="M2784" s="4"/>
    </row>
    <row r="2785" spans="10:13">
      <c r="J2785" s="4"/>
      <c r="M2785" s="4"/>
    </row>
    <row r="2786" spans="10:13">
      <c r="J2786" s="4"/>
      <c r="M2786" s="4"/>
    </row>
    <row r="2787" spans="10:13">
      <c r="J2787" s="4"/>
      <c r="M2787" s="4"/>
    </row>
    <row r="2788" spans="10:13">
      <c r="J2788" s="4"/>
      <c r="M2788" s="4"/>
    </row>
    <row r="2789" spans="10:13">
      <c r="J2789" s="4"/>
      <c r="M2789" s="4"/>
    </row>
    <row r="2790" spans="10:13">
      <c r="J2790" s="4"/>
      <c r="M2790" s="4"/>
    </row>
    <row r="2791" spans="10:13">
      <c r="J2791" s="4"/>
      <c r="M2791" s="4"/>
    </row>
    <row r="2792" spans="10:13">
      <c r="J2792" s="4"/>
      <c r="M2792" s="4"/>
    </row>
    <row r="2793" spans="10:13">
      <c r="J2793" s="4"/>
      <c r="M2793" s="4"/>
    </row>
    <row r="2794" spans="10:13">
      <c r="J2794" s="4"/>
      <c r="M2794" s="4"/>
    </row>
    <row r="2795" spans="10:13">
      <c r="J2795" s="4"/>
      <c r="M2795" s="4"/>
    </row>
    <row r="2796" spans="10:13">
      <c r="J2796" s="4"/>
      <c r="M2796" s="4"/>
    </row>
    <row r="2797" spans="10:13">
      <c r="J2797" s="4"/>
      <c r="M2797" s="4"/>
    </row>
    <row r="2798" spans="10:13">
      <c r="J2798" s="4"/>
      <c r="M2798" s="4"/>
    </row>
    <row r="2799" spans="10:13">
      <c r="J2799" s="4"/>
      <c r="M2799" s="4"/>
    </row>
    <row r="2800" spans="10:13">
      <c r="J2800" s="4"/>
      <c r="M2800" s="4"/>
    </row>
    <row r="2801" spans="10:13">
      <c r="J2801" s="4"/>
      <c r="M2801" s="4"/>
    </row>
    <row r="2802" spans="10:13">
      <c r="J2802" s="4"/>
      <c r="M2802" s="4"/>
    </row>
    <row r="2803" spans="10:13">
      <c r="J2803" s="4"/>
      <c r="M2803" s="4"/>
    </row>
    <row r="2804" spans="10:13">
      <c r="J2804" s="4"/>
      <c r="M2804" s="4"/>
    </row>
    <row r="2805" spans="10:13">
      <c r="J2805" s="4"/>
      <c r="M2805" s="4"/>
    </row>
    <row r="2806" spans="10:13">
      <c r="J2806" s="4"/>
      <c r="M2806" s="4"/>
    </row>
    <row r="2807" spans="10:13">
      <c r="J2807" s="4"/>
      <c r="M2807" s="4"/>
    </row>
    <row r="2808" spans="10:13">
      <c r="J2808" s="4"/>
      <c r="M2808" s="4"/>
    </row>
    <row r="2809" spans="10:13">
      <c r="J2809" s="4"/>
      <c r="M2809" s="4"/>
    </row>
    <row r="2810" spans="10:13">
      <c r="J2810" s="4"/>
      <c r="M2810" s="4"/>
    </row>
    <row r="2811" spans="10:13">
      <c r="J2811" s="4"/>
      <c r="M2811" s="4"/>
    </row>
    <row r="2812" spans="10:13">
      <c r="J2812" s="4"/>
      <c r="M2812" s="4"/>
    </row>
    <row r="2813" spans="10:13">
      <c r="J2813" s="4"/>
      <c r="M2813" s="4"/>
    </row>
    <row r="2814" spans="10:13">
      <c r="J2814" s="4"/>
      <c r="M2814" s="4"/>
    </row>
    <row r="2815" spans="10:13">
      <c r="J2815" s="4"/>
      <c r="M2815" s="4"/>
    </row>
    <row r="2816" spans="10:13">
      <c r="J2816" s="4"/>
      <c r="M2816" s="4"/>
    </row>
    <row r="2817" spans="10:13">
      <c r="J2817" s="4"/>
      <c r="M2817" s="4"/>
    </row>
    <row r="2818" spans="10:13">
      <c r="J2818" s="4"/>
      <c r="M2818" s="4"/>
    </row>
    <row r="2819" spans="10:13">
      <c r="J2819" s="4"/>
      <c r="M2819" s="4"/>
    </row>
    <row r="2820" spans="10:13">
      <c r="J2820" s="4"/>
      <c r="M2820" s="4"/>
    </row>
    <row r="2821" spans="10:13">
      <c r="J2821" s="4"/>
      <c r="M2821" s="4"/>
    </row>
    <row r="2822" spans="10:13">
      <c r="J2822" s="4"/>
      <c r="M2822" s="4"/>
    </row>
    <row r="2823" spans="10:13">
      <c r="J2823" s="4"/>
      <c r="M2823" s="4"/>
    </row>
    <row r="2824" spans="10:13">
      <c r="J2824" s="4"/>
      <c r="M2824" s="4"/>
    </row>
    <row r="2825" spans="10:13">
      <c r="J2825" s="4"/>
      <c r="M2825" s="4"/>
    </row>
    <row r="2826" spans="10:13">
      <c r="J2826" s="4"/>
      <c r="M2826" s="4"/>
    </row>
    <row r="2827" spans="10:13">
      <c r="J2827" s="4"/>
      <c r="M2827" s="4"/>
    </row>
    <row r="2828" spans="10:13">
      <c r="J2828" s="4"/>
      <c r="M2828" s="4"/>
    </row>
    <row r="2829" spans="10:13">
      <c r="J2829" s="4"/>
      <c r="M2829" s="4"/>
    </row>
    <row r="2830" spans="10:13">
      <c r="J2830" s="4"/>
      <c r="M2830" s="4"/>
    </row>
    <row r="2831" spans="10:13">
      <c r="J2831" s="4"/>
      <c r="M2831" s="4"/>
    </row>
    <row r="2832" spans="10:13">
      <c r="J2832" s="4"/>
      <c r="M2832" s="4"/>
    </row>
    <row r="2833" spans="10:13">
      <c r="J2833" s="4"/>
      <c r="M2833" s="4"/>
    </row>
    <row r="2834" spans="10:13">
      <c r="J2834" s="4"/>
      <c r="M2834" s="4"/>
    </row>
    <row r="2835" spans="10:13">
      <c r="J2835" s="4"/>
      <c r="M2835" s="4"/>
    </row>
    <row r="2836" spans="10:13">
      <c r="J2836" s="4"/>
      <c r="M2836" s="4"/>
    </row>
    <row r="2837" spans="10:13">
      <c r="J2837" s="4"/>
      <c r="M2837" s="4"/>
    </row>
    <row r="2838" spans="10:13">
      <c r="J2838" s="4"/>
      <c r="M2838" s="4"/>
    </row>
    <row r="2839" spans="10:13">
      <c r="J2839" s="4"/>
      <c r="M2839" s="4"/>
    </row>
    <row r="2840" spans="10:13">
      <c r="J2840" s="4"/>
      <c r="M2840" s="4"/>
    </row>
    <row r="2841" spans="10:13">
      <c r="J2841" s="4"/>
      <c r="M2841" s="4"/>
    </row>
    <row r="2842" spans="10:13">
      <c r="J2842" s="4"/>
      <c r="M2842" s="4"/>
    </row>
    <row r="2843" spans="10:13">
      <c r="J2843" s="4"/>
      <c r="M2843" s="4"/>
    </row>
    <row r="2844" spans="10:13">
      <c r="J2844" s="4"/>
      <c r="M2844" s="4"/>
    </row>
    <row r="2845" spans="10:13">
      <c r="J2845" s="4"/>
      <c r="M2845" s="4"/>
    </row>
    <row r="2846" spans="10:13">
      <c r="J2846" s="4"/>
      <c r="M2846" s="4"/>
    </row>
    <row r="2847" spans="10:13">
      <c r="J2847" s="4"/>
      <c r="M2847" s="4"/>
    </row>
    <row r="2848" spans="10:13">
      <c r="J2848" s="4"/>
      <c r="M2848" s="4"/>
    </row>
    <row r="2849" spans="10:13">
      <c r="J2849" s="4"/>
      <c r="M2849" s="4"/>
    </row>
    <row r="2850" spans="10:13">
      <c r="J2850" s="4"/>
      <c r="M2850" s="4"/>
    </row>
    <row r="2851" spans="10:13">
      <c r="J2851" s="4"/>
      <c r="M2851" s="4"/>
    </row>
    <row r="2852" spans="10:13">
      <c r="J2852" s="4"/>
      <c r="M2852" s="4"/>
    </row>
    <row r="2853" spans="10:13">
      <c r="J2853" s="4"/>
      <c r="M2853" s="4"/>
    </row>
    <row r="2854" spans="10:13">
      <c r="J2854" s="4"/>
      <c r="M2854" s="4"/>
    </row>
    <row r="2855" spans="10:13">
      <c r="J2855" s="4"/>
      <c r="M2855" s="4"/>
    </row>
    <row r="2856" spans="10:13">
      <c r="J2856" s="4"/>
      <c r="M2856" s="4"/>
    </row>
    <row r="2857" spans="10:13">
      <c r="J2857" s="4"/>
      <c r="M2857" s="4"/>
    </row>
    <row r="2858" spans="10:13">
      <c r="J2858" s="4"/>
      <c r="M2858" s="4"/>
    </row>
    <row r="2859" spans="10:13">
      <c r="J2859" s="4"/>
      <c r="M2859" s="4"/>
    </row>
    <row r="2860" spans="10:13">
      <c r="J2860" s="4"/>
      <c r="M2860" s="4"/>
    </row>
    <row r="2861" spans="10:13">
      <c r="J2861" s="4"/>
      <c r="M2861" s="4"/>
    </row>
    <row r="2862" spans="10:13">
      <c r="J2862" s="4"/>
      <c r="M2862" s="4"/>
    </row>
    <row r="2863" spans="10:13">
      <c r="J2863" s="4"/>
      <c r="M2863" s="4"/>
    </row>
    <row r="2864" spans="10:13">
      <c r="J2864" s="4"/>
      <c r="M2864" s="4"/>
    </row>
    <row r="2865" spans="10:13">
      <c r="J2865" s="4"/>
      <c r="M2865" s="4"/>
    </row>
    <row r="2866" spans="10:13">
      <c r="J2866" s="4"/>
      <c r="M2866" s="4"/>
    </row>
    <row r="2867" spans="10:13">
      <c r="J2867" s="4"/>
      <c r="M2867" s="4"/>
    </row>
    <row r="2868" spans="10:13">
      <c r="J2868" s="4"/>
      <c r="M2868" s="4"/>
    </row>
    <row r="2869" spans="10:13">
      <c r="J2869" s="4"/>
      <c r="M2869" s="4"/>
    </row>
    <row r="2870" spans="10:13">
      <c r="J2870" s="4"/>
      <c r="M2870" s="4"/>
    </row>
    <row r="2871" spans="10:13">
      <c r="J2871" s="4"/>
      <c r="M2871" s="4"/>
    </row>
    <row r="2872" spans="10:13">
      <c r="J2872" s="4"/>
      <c r="M2872" s="4"/>
    </row>
    <row r="2873" spans="10:13">
      <c r="J2873" s="4"/>
      <c r="M2873" s="4"/>
    </row>
    <row r="2874" spans="10:13">
      <c r="J2874" s="4"/>
      <c r="M2874" s="4"/>
    </row>
    <row r="2875" spans="10:13">
      <c r="J2875" s="4"/>
      <c r="M2875" s="4"/>
    </row>
    <row r="2876" spans="10:13">
      <c r="J2876" s="4"/>
      <c r="M2876" s="4"/>
    </row>
    <row r="2877" spans="10:13">
      <c r="J2877" s="4"/>
      <c r="M2877" s="4"/>
    </row>
    <row r="2878" spans="10:13">
      <c r="J2878" s="4"/>
      <c r="M2878" s="4"/>
    </row>
    <row r="2879" spans="10:13">
      <c r="J2879" s="4"/>
      <c r="M2879" s="4"/>
    </row>
    <row r="2880" spans="10:13">
      <c r="J2880" s="4"/>
      <c r="M2880" s="4"/>
    </row>
    <row r="2881" spans="10:13">
      <c r="J2881" s="4"/>
      <c r="M2881" s="4"/>
    </row>
    <row r="2882" spans="10:13">
      <c r="J2882" s="4"/>
      <c r="M2882" s="4"/>
    </row>
    <row r="2883" spans="10:13">
      <c r="J2883" s="4"/>
      <c r="M2883" s="4"/>
    </row>
    <row r="2884" spans="10:13">
      <c r="J2884" s="4"/>
      <c r="M2884" s="4"/>
    </row>
    <row r="2885" spans="10:13">
      <c r="J2885" s="4"/>
      <c r="M2885" s="4"/>
    </row>
    <row r="2886" spans="10:13">
      <c r="J2886" s="4"/>
      <c r="M2886" s="4"/>
    </row>
    <row r="2887" spans="10:13">
      <c r="J2887" s="4"/>
      <c r="M2887" s="4"/>
    </row>
    <row r="2888" spans="10:13">
      <c r="J2888" s="4"/>
      <c r="M2888" s="4"/>
    </row>
    <row r="2889" spans="10:13">
      <c r="J2889" s="4"/>
      <c r="M2889" s="4"/>
    </row>
    <row r="2890" spans="10:13">
      <c r="J2890" s="4"/>
      <c r="M2890" s="4"/>
    </row>
    <row r="2891" spans="10:13">
      <c r="J2891" s="4"/>
      <c r="M2891" s="4"/>
    </row>
    <row r="2892" spans="10:13">
      <c r="J2892" s="4"/>
      <c r="M2892" s="4"/>
    </row>
    <row r="2893" spans="10:13">
      <c r="J2893" s="4"/>
      <c r="M2893" s="4"/>
    </row>
    <row r="2894" spans="10:13">
      <c r="J2894" s="4"/>
      <c r="M2894" s="4"/>
    </row>
    <row r="2895" spans="10:13">
      <c r="J2895" s="4"/>
      <c r="M2895" s="4"/>
    </row>
    <row r="2896" spans="10:13">
      <c r="J2896" s="4"/>
      <c r="M2896" s="4"/>
    </row>
    <row r="2897" spans="10:13">
      <c r="J2897" s="4"/>
      <c r="M2897" s="4"/>
    </row>
    <row r="2898" spans="10:13">
      <c r="J2898" s="4"/>
      <c r="M2898" s="4"/>
    </row>
    <row r="2899" spans="10:13">
      <c r="J2899" s="4"/>
      <c r="M2899" s="4"/>
    </row>
    <row r="2900" spans="10:13">
      <c r="J2900" s="4"/>
      <c r="M2900" s="4"/>
    </row>
    <row r="2901" spans="10:13">
      <c r="J2901" s="4"/>
      <c r="M2901" s="4"/>
    </row>
    <row r="2902" spans="10:13">
      <c r="J2902" s="4"/>
      <c r="M2902" s="4"/>
    </row>
    <row r="2903" spans="10:13">
      <c r="J2903" s="4"/>
      <c r="M2903" s="4"/>
    </row>
    <row r="2904" spans="10:13">
      <c r="J2904" s="4"/>
      <c r="M2904" s="4"/>
    </row>
    <row r="2905" spans="10:13">
      <c r="J2905" s="4"/>
      <c r="M2905" s="4"/>
    </row>
    <row r="2906" spans="10:13">
      <c r="J2906" s="4"/>
      <c r="M2906" s="4"/>
    </row>
    <row r="2907" spans="10:13">
      <c r="J2907" s="4"/>
      <c r="M2907" s="4"/>
    </row>
    <row r="2908" spans="10:13">
      <c r="J2908" s="4"/>
      <c r="M2908" s="4"/>
    </row>
    <row r="2909" spans="10:13">
      <c r="J2909" s="4"/>
      <c r="M2909" s="4"/>
    </row>
    <row r="2910" spans="10:13">
      <c r="J2910" s="4"/>
      <c r="M2910" s="4"/>
    </row>
    <row r="2911" spans="10:13">
      <c r="J2911" s="4"/>
      <c r="M2911" s="4"/>
    </row>
    <row r="2912" spans="10:13">
      <c r="J2912" s="4"/>
      <c r="M2912" s="4"/>
    </row>
    <row r="2913" spans="10:13">
      <c r="J2913" s="4"/>
      <c r="M2913" s="4"/>
    </row>
    <row r="2914" spans="10:13">
      <c r="J2914" s="4"/>
      <c r="M2914" s="4"/>
    </row>
    <row r="2915" spans="10:13">
      <c r="J2915" s="4"/>
      <c r="M2915" s="4"/>
    </row>
    <row r="2916" spans="10:13">
      <c r="J2916" s="4"/>
      <c r="M2916" s="4"/>
    </row>
    <row r="2917" spans="10:13">
      <c r="J2917" s="4"/>
      <c r="M2917" s="4"/>
    </row>
    <row r="2918" spans="10:13">
      <c r="J2918" s="4"/>
      <c r="M2918" s="4"/>
    </row>
    <row r="2919" spans="10:13">
      <c r="J2919" s="4"/>
      <c r="M2919" s="4"/>
    </row>
    <row r="2920" spans="10:13">
      <c r="J2920" s="4"/>
      <c r="M2920" s="4"/>
    </row>
    <row r="2921" spans="10:13">
      <c r="J2921" s="4"/>
      <c r="M2921" s="4"/>
    </row>
    <row r="2922" spans="10:13">
      <c r="J2922" s="4"/>
      <c r="M2922" s="4"/>
    </row>
    <row r="2923" spans="10:13">
      <c r="J2923" s="4"/>
      <c r="M2923" s="4"/>
    </row>
    <row r="2924" spans="10:13">
      <c r="J2924" s="4"/>
      <c r="M2924" s="4"/>
    </row>
    <row r="2925" spans="10:13">
      <c r="J2925" s="4"/>
      <c r="M2925" s="4"/>
    </row>
    <row r="2926" spans="10:13">
      <c r="J2926" s="4"/>
      <c r="M2926" s="4"/>
    </row>
    <row r="2927" spans="10:13">
      <c r="J2927" s="4"/>
      <c r="M2927" s="4"/>
    </row>
    <row r="2928" spans="10:13">
      <c r="J2928" s="4"/>
      <c r="M2928" s="4"/>
    </row>
    <row r="2929" spans="10:13">
      <c r="J2929" s="4"/>
      <c r="M2929" s="4"/>
    </row>
    <row r="2930" spans="10:13">
      <c r="J2930" s="4"/>
      <c r="M2930" s="4"/>
    </row>
    <row r="2931" spans="10:13">
      <c r="J2931" s="4"/>
      <c r="M2931" s="4"/>
    </row>
    <row r="2932" spans="10:13">
      <c r="J2932" s="4"/>
      <c r="M2932" s="4"/>
    </row>
    <row r="2933" spans="10:13">
      <c r="J2933" s="4"/>
      <c r="M2933" s="4"/>
    </row>
    <row r="2934" spans="10:13">
      <c r="J2934" s="4"/>
      <c r="M2934" s="4"/>
    </row>
    <row r="2935" spans="10:13">
      <c r="J2935" s="4"/>
      <c r="M2935" s="4"/>
    </row>
    <row r="2936" spans="10:13">
      <c r="J2936" s="4"/>
      <c r="M2936" s="4"/>
    </row>
    <row r="2937" spans="10:13">
      <c r="J2937" s="4"/>
      <c r="M2937" s="4"/>
    </row>
    <row r="2938" spans="10:13">
      <c r="J2938" s="4"/>
      <c r="M2938" s="4"/>
    </row>
    <row r="2939" spans="10:13">
      <c r="J2939" s="4"/>
      <c r="M2939" s="4"/>
    </row>
    <row r="2940" spans="10:13">
      <c r="J2940" s="4"/>
      <c r="M2940" s="4"/>
    </row>
    <row r="2941" spans="10:13">
      <c r="J2941" s="4"/>
      <c r="M2941" s="4"/>
    </row>
    <row r="2942" spans="10:13">
      <c r="J2942" s="4"/>
      <c r="M2942" s="4"/>
    </row>
    <row r="2943" spans="10:13">
      <c r="J2943" s="4"/>
      <c r="M2943" s="4"/>
    </row>
    <row r="2944" spans="10:13">
      <c r="J2944" s="4"/>
      <c r="M2944" s="4"/>
    </row>
    <row r="2945" spans="10:13">
      <c r="J2945" s="4"/>
      <c r="M2945" s="4"/>
    </row>
    <row r="2946" spans="10:13">
      <c r="J2946" s="4"/>
      <c r="M2946" s="4"/>
    </row>
    <row r="2947" spans="10:13">
      <c r="J2947" s="4"/>
      <c r="M2947" s="4"/>
    </row>
    <row r="2948" spans="10:13">
      <c r="J2948" s="4"/>
      <c r="M2948" s="4"/>
    </row>
    <row r="2949" spans="10:13">
      <c r="J2949" s="4"/>
      <c r="M2949" s="4"/>
    </row>
    <row r="2950" spans="10:13">
      <c r="J2950" s="4"/>
      <c r="M2950" s="4"/>
    </row>
    <row r="2951" spans="10:13">
      <c r="J2951" s="4"/>
      <c r="M2951" s="4"/>
    </row>
    <row r="2952" spans="10:13">
      <c r="J2952" s="4"/>
      <c r="M2952" s="4"/>
    </row>
    <row r="2953" spans="10:13">
      <c r="J2953" s="4"/>
      <c r="M2953" s="4"/>
    </row>
    <row r="2954" spans="10:13">
      <c r="J2954" s="4"/>
      <c r="M2954" s="4"/>
    </row>
    <row r="2955" spans="10:13">
      <c r="J2955" s="4"/>
      <c r="M2955" s="4"/>
    </row>
    <row r="2956" spans="10:13">
      <c r="J2956" s="4"/>
      <c r="M2956" s="4"/>
    </row>
    <row r="2957" spans="10:13">
      <c r="J2957" s="4"/>
      <c r="M2957" s="4"/>
    </row>
    <row r="2958" spans="10:13">
      <c r="J2958" s="4"/>
      <c r="M2958" s="4"/>
    </row>
    <row r="2959" spans="10:13">
      <c r="J2959" s="4"/>
      <c r="M2959" s="4"/>
    </row>
    <row r="2960" spans="10:13">
      <c r="J2960" s="4"/>
      <c r="M2960" s="4"/>
    </row>
    <row r="2961" spans="10:13">
      <c r="J2961" s="4"/>
      <c r="M2961" s="4"/>
    </row>
    <row r="2962" spans="10:13">
      <c r="J2962" s="4"/>
      <c r="M2962" s="4"/>
    </row>
    <row r="2963" spans="10:13">
      <c r="J2963" s="4"/>
      <c r="M2963" s="4"/>
    </row>
    <row r="2964" spans="10:13">
      <c r="J2964" s="4"/>
      <c r="M2964" s="4"/>
    </row>
    <row r="2965" spans="10:13">
      <c r="J2965" s="4"/>
      <c r="M2965" s="4"/>
    </row>
    <row r="2966" spans="10:13">
      <c r="J2966" s="4"/>
      <c r="M2966" s="4"/>
    </row>
    <row r="2967" spans="10:13">
      <c r="J2967" s="4"/>
      <c r="M2967" s="4"/>
    </row>
    <row r="2968" spans="10:13">
      <c r="J2968" s="4"/>
      <c r="M2968" s="4"/>
    </row>
    <row r="2969" spans="10:13">
      <c r="J2969" s="4"/>
      <c r="M2969" s="4"/>
    </row>
    <row r="2970" spans="10:13">
      <c r="J2970" s="4"/>
      <c r="M2970" s="4"/>
    </row>
    <row r="2971" spans="10:13">
      <c r="J2971" s="4"/>
      <c r="M2971" s="4"/>
    </row>
    <row r="2972" spans="10:13">
      <c r="J2972" s="4"/>
      <c r="M2972" s="4"/>
    </row>
    <row r="2973" spans="10:13">
      <c r="J2973" s="4"/>
      <c r="M2973" s="4"/>
    </row>
    <row r="2974" spans="10:13">
      <c r="J2974" s="4"/>
      <c r="M2974" s="4"/>
    </row>
    <row r="2975" spans="10:13">
      <c r="J2975" s="4"/>
      <c r="M2975" s="4"/>
    </row>
    <row r="2976" spans="10:13">
      <c r="J2976" s="4"/>
      <c r="M2976" s="4"/>
    </row>
    <row r="2977" spans="10:13">
      <c r="J2977" s="4"/>
      <c r="M2977" s="4"/>
    </row>
    <row r="2978" spans="10:13">
      <c r="J2978" s="4"/>
      <c r="M2978" s="4"/>
    </row>
    <row r="2979" spans="10:13">
      <c r="J2979" s="4"/>
      <c r="M2979" s="4"/>
    </row>
    <row r="2980" spans="10:13">
      <c r="J2980" s="4"/>
      <c r="M2980" s="4"/>
    </row>
    <row r="2981" spans="10:13">
      <c r="J2981" s="4"/>
      <c r="M2981" s="4"/>
    </row>
    <row r="2982" spans="10:13">
      <c r="J2982" s="4"/>
      <c r="M2982" s="4"/>
    </row>
    <row r="2983" spans="10:13">
      <c r="J2983" s="4"/>
      <c r="M2983" s="4"/>
    </row>
    <row r="2984" spans="10:13">
      <c r="J2984" s="4"/>
      <c r="M2984" s="4"/>
    </row>
    <row r="2985" spans="10:13">
      <c r="J2985" s="4"/>
      <c r="M2985" s="4"/>
    </row>
    <row r="2986" spans="10:13">
      <c r="J2986" s="4"/>
      <c r="M2986" s="4"/>
    </row>
    <row r="2987" spans="10:13">
      <c r="J2987" s="4"/>
      <c r="M2987" s="4"/>
    </row>
    <row r="2988" spans="10:13">
      <c r="J2988" s="4"/>
      <c r="M2988" s="4"/>
    </row>
    <row r="2989" spans="10:13">
      <c r="J2989" s="4"/>
      <c r="M2989" s="4"/>
    </row>
    <row r="2990" spans="10:13">
      <c r="J2990" s="4"/>
      <c r="M2990" s="4"/>
    </row>
    <row r="2991" spans="10:13">
      <c r="J2991" s="4"/>
      <c r="M2991" s="4"/>
    </row>
    <row r="2992" spans="10:13">
      <c r="J2992" s="4"/>
      <c r="M2992" s="4"/>
    </row>
    <row r="2993" spans="10:13">
      <c r="J2993" s="4"/>
      <c r="M2993" s="4"/>
    </row>
    <row r="2994" spans="10:13">
      <c r="J2994" s="4"/>
      <c r="M2994" s="4"/>
    </row>
    <row r="2995" spans="10:13">
      <c r="J2995" s="4"/>
      <c r="M2995" s="4"/>
    </row>
    <row r="2996" spans="10:13">
      <c r="J2996" s="4"/>
      <c r="M2996" s="4"/>
    </row>
    <row r="2997" spans="10:13">
      <c r="J2997" s="4"/>
      <c r="M2997" s="4"/>
    </row>
    <row r="2998" spans="10:13">
      <c r="J2998" s="4"/>
      <c r="M2998" s="4"/>
    </row>
    <row r="2999" spans="10:13">
      <c r="J2999" s="4"/>
      <c r="M2999" s="4"/>
    </row>
    <row r="3000" spans="10:13">
      <c r="J3000" s="4"/>
      <c r="M3000" s="4"/>
    </row>
    <row r="3001" spans="10:13">
      <c r="J3001" s="4"/>
      <c r="M3001" s="4"/>
    </row>
    <row r="3002" spans="10:13">
      <c r="J3002" s="4"/>
      <c r="M3002" s="4"/>
    </row>
    <row r="3003" spans="10:13">
      <c r="J3003" s="4"/>
      <c r="M3003" s="4"/>
    </row>
    <row r="3004" spans="10:13">
      <c r="J3004" s="4"/>
      <c r="M3004" s="4"/>
    </row>
    <row r="3005" spans="10:13">
      <c r="J3005" s="4"/>
      <c r="M3005" s="4"/>
    </row>
    <row r="3006" spans="10:13">
      <c r="J3006" s="4"/>
      <c r="M3006" s="4"/>
    </row>
    <row r="3007" spans="10:13">
      <c r="J3007" s="4"/>
      <c r="M3007" s="4"/>
    </row>
    <row r="3008" spans="10:13">
      <c r="J3008" s="4"/>
      <c r="M3008" s="4"/>
    </row>
    <row r="3009" spans="10:13">
      <c r="J3009" s="4"/>
      <c r="M3009" s="4"/>
    </row>
    <row r="3010" spans="10:13">
      <c r="J3010" s="4"/>
      <c r="M3010" s="4"/>
    </row>
    <row r="3011" spans="10:13">
      <c r="J3011" s="4"/>
      <c r="M3011" s="4"/>
    </row>
    <row r="3012" spans="10:13">
      <c r="J3012" s="4"/>
      <c r="M3012" s="4"/>
    </row>
    <row r="3013" spans="10:13">
      <c r="J3013" s="4"/>
      <c r="M3013" s="4"/>
    </row>
    <row r="3014" spans="10:13">
      <c r="J3014" s="4"/>
      <c r="M3014" s="4"/>
    </row>
    <row r="3015" spans="10:13">
      <c r="J3015" s="4"/>
      <c r="M3015" s="4"/>
    </row>
    <row r="3016" spans="10:13">
      <c r="J3016" s="4"/>
      <c r="M3016" s="4"/>
    </row>
    <row r="3017" spans="10:13">
      <c r="J3017" s="4"/>
      <c r="M3017" s="4"/>
    </row>
    <row r="3018" spans="10:13">
      <c r="J3018" s="4"/>
      <c r="M3018" s="4"/>
    </row>
    <row r="3019" spans="10:13">
      <c r="J3019" s="4"/>
      <c r="M3019" s="4"/>
    </row>
    <row r="3020" spans="10:13">
      <c r="J3020" s="4"/>
      <c r="M3020" s="4"/>
    </row>
    <row r="3021" spans="10:13">
      <c r="J3021" s="4"/>
      <c r="M3021" s="4"/>
    </row>
    <row r="3022" spans="10:13">
      <c r="J3022" s="4"/>
      <c r="M3022" s="4"/>
    </row>
    <row r="3023" spans="10:13">
      <c r="J3023" s="4"/>
      <c r="M3023" s="4"/>
    </row>
    <row r="3024" spans="10:13">
      <c r="J3024" s="4"/>
      <c r="M3024" s="4"/>
    </row>
    <row r="3025" spans="10:13">
      <c r="J3025" s="4"/>
      <c r="M3025" s="4"/>
    </row>
    <row r="3026" spans="10:13">
      <c r="J3026" s="4"/>
      <c r="M3026" s="4"/>
    </row>
    <row r="3027" spans="10:13">
      <c r="J3027" s="4"/>
      <c r="M3027" s="4"/>
    </row>
    <row r="3028" spans="10:13">
      <c r="J3028" s="4"/>
      <c r="M3028" s="4"/>
    </row>
    <row r="3029" spans="10:13">
      <c r="J3029" s="4"/>
      <c r="M3029" s="4"/>
    </row>
    <row r="3030" spans="10:13">
      <c r="J3030" s="4"/>
      <c r="M3030" s="4"/>
    </row>
    <row r="3031" spans="10:13">
      <c r="J3031" s="4"/>
      <c r="M3031" s="4"/>
    </row>
    <row r="3032" spans="10:13">
      <c r="J3032" s="4"/>
      <c r="M3032" s="4"/>
    </row>
    <row r="3033" spans="10:13">
      <c r="J3033" s="4"/>
      <c r="M3033" s="4"/>
    </row>
    <row r="3034" spans="10:13">
      <c r="J3034" s="4"/>
      <c r="M3034" s="4"/>
    </row>
    <row r="3035" spans="10:13">
      <c r="J3035" s="4"/>
      <c r="M3035" s="4"/>
    </row>
    <row r="3036" spans="10:13">
      <c r="J3036" s="4"/>
      <c r="M3036" s="4"/>
    </row>
    <row r="3037" spans="10:13">
      <c r="J3037" s="4"/>
      <c r="M3037" s="4"/>
    </row>
    <row r="3038" spans="10:13">
      <c r="J3038" s="4"/>
      <c r="M3038" s="4"/>
    </row>
    <row r="3039" spans="10:13">
      <c r="J3039" s="4"/>
      <c r="M3039" s="4"/>
    </row>
    <row r="3040" spans="10:13">
      <c r="J3040" s="4"/>
      <c r="M3040" s="4"/>
    </row>
    <row r="3041" spans="10:13">
      <c r="J3041" s="4"/>
      <c r="M3041" s="4"/>
    </row>
    <row r="3042" spans="10:13">
      <c r="J3042" s="4"/>
      <c r="M3042" s="4"/>
    </row>
    <row r="3043" spans="10:13">
      <c r="J3043" s="4"/>
      <c r="M3043" s="4"/>
    </row>
    <row r="3044" spans="10:13">
      <c r="J3044" s="4"/>
      <c r="M3044" s="4"/>
    </row>
    <row r="3045" spans="10:13">
      <c r="J3045" s="4"/>
      <c r="M3045" s="4"/>
    </row>
    <row r="3046" spans="10:13">
      <c r="J3046" s="4"/>
      <c r="M3046" s="4"/>
    </row>
    <row r="3047" spans="10:13">
      <c r="J3047" s="4"/>
      <c r="M3047" s="4"/>
    </row>
    <row r="3048" spans="10:13">
      <c r="J3048" s="4"/>
      <c r="M3048" s="4"/>
    </row>
    <row r="3049" spans="10:13">
      <c r="J3049" s="4"/>
      <c r="M3049" s="4"/>
    </row>
    <row r="3050" spans="10:13">
      <c r="J3050" s="4"/>
      <c r="M3050" s="4"/>
    </row>
    <row r="3051" spans="10:13">
      <c r="J3051" s="4"/>
      <c r="M3051" s="4"/>
    </row>
    <row r="3052" spans="10:13">
      <c r="J3052" s="4"/>
      <c r="M3052" s="4"/>
    </row>
    <row r="3053" spans="10:13">
      <c r="J3053" s="4"/>
      <c r="M3053" s="4"/>
    </row>
    <row r="3054" spans="10:13">
      <c r="J3054" s="4"/>
      <c r="M3054" s="4"/>
    </row>
    <row r="3055" spans="10:13">
      <c r="J3055" s="4"/>
      <c r="M3055" s="4"/>
    </row>
    <row r="3056" spans="10:13">
      <c r="J3056" s="4"/>
      <c r="M3056" s="4"/>
    </row>
    <row r="3057" spans="10:13">
      <c r="J3057" s="4"/>
      <c r="M3057" s="4"/>
    </row>
    <row r="3058" spans="10:13">
      <c r="J3058" s="4"/>
      <c r="M3058" s="4"/>
    </row>
    <row r="3059" spans="10:13">
      <c r="J3059" s="4"/>
      <c r="M3059" s="4"/>
    </row>
    <row r="3060" spans="10:13">
      <c r="J3060" s="4"/>
      <c r="M3060" s="4"/>
    </row>
    <row r="3061" spans="10:13">
      <c r="J3061" s="4"/>
      <c r="M3061" s="4"/>
    </row>
    <row r="3062" spans="10:13">
      <c r="J3062" s="4"/>
      <c r="M3062" s="4"/>
    </row>
    <row r="3063" spans="10:13">
      <c r="J3063" s="4"/>
      <c r="M3063" s="4"/>
    </row>
    <row r="3064" spans="10:13">
      <c r="J3064" s="4"/>
      <c r="M3064" s="4"/>
    </row>
    <row r="3065" spans="10:13">
      <c r="J3065" s="4"/>
      <c r="M3065" s="4"/>
    </row>
    <row r="3066" spans="10:13">
      <c r="J3066" s="4"/>
      <c r="M3066" s="4"/>
    </row>
    <row r="3067" spans="10:13">
      <c r="J3067" s="4"/>
      <c r="M3067" s="4"/>
    </row>
    <row r="3068" spans="10:13">
      <c r="J3068" s="4"/>
      <c r="M3068" s="4"/>
    </row>
    <row r="3069" spans="10:13">
      <c r="J3069" s="4"/>
      <c r="M3069" s="4"/>
    </row>
    <row r="3070" spans="10:13">
      <c r="J3070" s="4"/>
      <c r="M3070" s="4"/>
    </row>
    <row r="3071" spans="10:13">
      <c r="J3071" s="4"/>
      <c r="M3071" s="4"/>
    </row>
    <row r="3072" spans="10:13">
      <c r="J3072" s="4"/>
      <c r="M3072" s="4"/>
    </row>
    <row r="3073" spans="10:13">
      <c r="J3073" s="4"/>
      <c r="M3073" s="4"/>
    </row>
    <row r="3074" spans="10:13">
      <c r="J3074" s="4"/>
      <c r="M3074" s="4"/>
    </row>
    <row r="3075" spans="10:13">
      <c r="J3075" s="4"/>
      <c r="M3075" s="4"/>
    </row>
    <row r="3076" spans="10:13">
      <c r="J3076" s="4"/>
      <c r="M3076" s="4"/>
    </row>
    <row r="3077" spans="10:13">
      <c r="J3077" s="4"/>
      <c r="M3077" s="4"/>
    </row>
    <row r="3078" spans="10:13">
      <c r="J3078" s="4"/>
      <c r="M3078" s="4"/>
    </row>
    <row r="3079" spans="10:13">
      <c r="J3079" s="4"/>
      <c r="M3079" s="4"/>
    </row>
    <row r="3080" spans="10:13">
      <c r="J3080" s="4"/>
      <c r="M3080" s="4"/>
    </row>
    <row r="3081" spans="10:13">
      <c r="J3081" s="4"/>
      <c r="M3081" s="4"/>
    </row>
    <row r="3082" spans="10:13">
      <c r="J3082" s="4"/>
      <c r="M3082" s="4"/>
    </row>
    <row r="3083" spans="10:13">
      <c r="J3083" s="4"/>
      <c r="M3083" s="4"/>
    </row>
    <row r="3084" spans="10:13">
      <c r="J3084" s="4"/>
      <c r="M3084" s="4"/>
    </row>
    <row r="3085" spans="10:13">
      <c r="J3085" s="4"/>
      <c r="M3085" s="4"/>
    </row>
    <row r="3086" spans="10:13">
      <c r="J3086" s="4"/>
      <c r="M3086" s="4"/>
    </row>
    <row r="3087" spans="10:13">
      <c r="J3087" s="4"/>
      <c r="M3087" s="4"/>
    </row>
    <row r="3088" spans="10:13">
      <c r="J3088" s="4"/>
      <c r="M3088" s="4"/>
    </row>
    <row r="3089" spans="10:13">
      <c r="J3089" s="4"/>
      <c r="M3089" s="4"/>
    </row>
    <row r="3090" spans="10:13">
      <c r="J3090" s="4"/>
      <c r="M3090" s="4"/>
    </row>
    <row r="3091" spans="10:13">
      <c r="J3091" s="4"/>
      <c r="M3091" s="4"/>
    </row>
    <row r="3092" spans="10:13">
      <c r="J3092" s="4"/>
      <c r="M3092" s="4"/>
    </row>
    <row r="3093" spans="10:13">
      <c r="J3093" s="4"/>
      <c r="M3093" s="4"/>
    </row>
    <row r="3094" spans="10:13">
      <c r="J3094" s="4"/>
      <c r="M3094" s="4"/>
    </row>
    <row r="3095" spans="10:13">
      <c r="J3095" s="4"/>
      <c r="M3095" s="4"/>
    </row>
    <row r="3096" spans="10:13">
      <c r="J3096" s="4"/>
      <c r="M3096" s="4"/>
    </row>
    <row r="3097" spans="10:13">
      <c r="J3097" s="4"/>
      <c r="M3097" s="4"/>
    </row>
    <row r="3098" spans="10:13">
      <c r="J3098" s="4"/>
      <c r="M3098" s="4"/>
    </row>
    <row r="3099" spans="10:13">
      <c r="J3099" s="4"/>
      <c r="M3099" s="4"/>
    </row>
    <row r="3100" spans="10:13">
      <c r="J3100" s="4"/>
      <c r="M3100" s="4"/>
    </row>
    <row r="3101" spans="10:13">
      <c r="J3101" s="4"/>
      <c r="M3101" s="4"/>
    </row>
    <row r="3102" spans="10:13">
      <c r="J3102" s="4"/>
      <c r="M3102" s="4"/>
    </row>
    <row r="3103" spans="10:13">
      <c r="J3103" s="4"/>
      <c r="M3103" s="4"/>
    </row>
    <row r="3104" spans="10:13">
      <c r="J3104" s="4"/>
      <c r="M3104" s="4"/>
    </row>
    <row r="3105" spans="10:13">
      <c r="J3105" s="4"/>
      <c r="M3105" s="4"/>
    </row>
    <row r="3106" spans="10:13">
      <c r="J3106" s="4"/>
      <c r="M3106" s="4"/>
    </row>
    <row r="3107" spans="10:13">
      <c r="J3107" s="4"/>
      <c r="M3107" s="4"/>
    </row>
    <row r="3108" spans="10:13">
      <c r="J3108" s="4"/>
      <c r="M3108" s="4"/>
    </row>
    <row r="3109" spans="10:13">
      <c r="J3109" s="4"/>
      <c r="M3109" s="4"/>
    </row>
    <row r="3110" spans="10:13">
      <c r="J3110" s="4"/>
      <c r="M3110" s="4"/>
    </row>
    <row r="3111" spans="10:13">
      <c r="J3111" s="4"/>
      <c r="M3111" s="4"/>
    </row>
    <row r="3112" spans="10:13">
      <c r="J3112" s="4"/>
      <c r="M3112" s="4"/>
    </row>
    <row r="3113" spans="10:13">
      <c r="J3113" s="4"/>
      <c r="M3113" s="4"/>
    </row>
    <row r="3114" spans="10:13">
      <c r="J3114" s="4"/>
      <c r="M3114" s="4"/>
    </row>
    <row r="3115" spans="10:13">
      <c r="J3115" s="4"/>
      <c r="M3115" s="4"/>
    </row>
    <row r="3116" spans="10:13">
      <c r="J3116" s="4"/>
      <c r="M3116" s="4"/>
    </row>
    <row r="3117" spans="10:13">
      <c r="J3117" s="4"/>
      <c r="M3117" s="4"/>
    </row>
    <row r="3118" spans="10:13">
      <c r="J3118" s="4"/>
      <c r="M3118" s="4"/>
    </row>
    <row r="3119" spans="10:13">
      <c r="J3119" s="4"/>
      <c r="M3119" s="4"/>
    </row>
    <row r="3120" spans="10:13">
      <c r="J3120" s="4"/>
      <c r="M3120" s="4"/>
    </row>
    <row r="3121" spans="10:13">
      <c r="J3121" s="4"/>
      <c r="M3121" s="4"/>
    </row>
    <row r="3122" spans="10:13">
      <c r="J3122" s="4"/>
      <c r="M3122" s="4"/>
    </row>
    <row r="3123" spans="10:13">
      <c r="J3123" s="4"/>
      <c r="M3123" s="4"/>
    </row>
    <row r="3124" spans="10:13">
      <c r="J3124" s="4"/>
      <c r="M3124" s="4"/>
    </row>
    <row r="3125" spans="10:13">
      <c r="J3125" s="4"/>
      <c r="M3125" s="4"/>
    </row>
    <row r="3126" spans="10:13">
      <c r="J3126" s="4"/>
      <c r="M3126" s="4"/>
    </row>
    <row r="3127" spans="10:13">
      <c r="J3127" s="4"/>
      <c r="M3127" s="4"/>
    </row>
    <row r="3128" spans="10:13">
      <c r="J3128" s="4"/>
      <c r="M3128" s="4"/>
    </row>
    <row r="3129" spans="10:13">
      <c r="J3129" s="4"/>
      <c r="M3129" s="4"/>
    </row>
    <row r="3130" spans="10:13">
      <c r="J3130" s="4"/>
      <c r="M3130" s="4"/>
    </row>
    <row r="3131" spans="10:13">
      <c r="J3131" s="4"/>
      <c r="M3131" s="4"/>
    </row>
    <row r="3132" spans="10:13">
      <c r="J3132" s="4"/>
      <c r="M3132" s="4"/>
    </row>
    <row r="3133" spans="10:13">
      <c r="J3133" s="4"/>
      <c r="M3133" s="4"/>
    </row>
    <row r="3134" spans="10:13">
      <c r="J3134" s="4"/>
      <c r="M3134" s="4"/>
    </row>
    <row r="3135" spans="10:13">
      <c r="J3135" s="4"/>
      <c r="M3135" s="4"/>
    </row>
    <row r="3136" spans="10:13">
      <c r="J3136" s="4"/>
      <c r="M3136" s="4"/>
    </row>
    <row r="3137" spans="10:13">
      <c r="J3137" s="4"/>
      <c r="M3137" s="4"/>
    </row>
    <row r="3138" spans="10:13">
      <c r="J3138" s="4"/>
      <c r="M3138" s="4"/>
    </row>
    <row r="3139" spans="10:13">
      <c r="J3139" s="4"/>
      <c r="M3139" s="4"/>
    </row>
    <row r="3140" spans="10:13">
      <c r="J3140" s="4"/>
      <c r="M3140" s="4"/>
    </row>
    <row r="3141" spans="10:13">
      <c r="J3141" s="4"/>
      <c r="M3141" s="4"/>
    </row>
    <row r="3142" spans="10:13">
      <c r="J3142" s="4"/>
      <c r="M3142" s="4"/>
    </row>
    <row r="3143" spans="10:13">
      <c r="J3143" s="4"/>
      <c r="M3143" s="4"/>
    </row>
    <row r="3144" spans="10:13">
      <c r="J3144" s="4"/>
      <c r="M3144" s="4"/>
    </row>
    <row r="3145" spans="10:13">
      <c r="J3145" s="4"/>
      <c r="M3145" s="4"/>
    </row>
    <row r="3146" spans="10:13">
      <c r="J3146" s="4"/>
      <c r="M3146" s="4"/>
    </row>
    <row r="3147" spans="10:13">
      <c r="J3147" s="4"/>
      <c r="M3147" s="4"/>
    </row>
    <row r="3148" spans="10:13">
      <c r="J3148" s="4"/>
      <c r="M3148" s="4"/>
    </row>
    <row r="3149" spans="10:13">
      <c r="J3149" s="4"/>
      <c r="M3149" s="4"/>
    </row>
    <row r="3150" spans="10:13">
      <c r="J3150" s="4"/>
      <c r="M3150" s="4"/>
    </row>
    <row r="3151" spans="10:13">
      <c r="J3151" s="4"/>
      <c r="M3151" s="4"/>
    </row>
    <row r="3152" spans="10:13">
      <c r="J3152" s="4"/>
      <c r="M3152" s="4"/>
    </row>
    <row r="3153" spans="10:13">
      <c r="J3153" s="4"/>
      <c r="M3153" s="4"/>
    </row>
    <row r="3154" spans="10:13">
      <c r="J3154" s="4"/>
      <c r="M3154" s="4"/>
    </row>
    <row r="3155" spans="10:13">
      <c r="J3155" s="4"/>
      <c r="M3155" s="4"/>
    </row>
    <row r="3156" spans="10:13">
      <c r="J3156" s="4"/>
      <c r="M3156" s="4"/>
    </row>
    <row r="3157" spans="10:13">
      <c r="J3157" s="4"/>
      <c r="M3157" s="4"/>
    </row>
    <row r="3158" spans="10:13">
      <c r="J3158" s="4"/>
      <c r="M3158" s="4"/>
    </row>
    <row r="3159" spans="10:13">
      <c r="J3159" s="4"/>
      <c r="M3159" s="4"/>
    </row>
    <row r="3160" spans="10:13">
      <c r="J3160" s="4"/>
      <c r="M3160" s="4"/>
    </row>
    <row r="3161" spans="10:13">
      <c r="J3161" s="4"/>
      <c r="M3161" s="4"/>
    </row>
    <row r="3162" spans="10:13">
      <c r="J3162" s="4"/>
      <c r="M3162" s="4"/>
    </row>
    <row r="3163" spans="10:13">
      <c r="J3163" s="4"/>
      <c r="M3163" s="4"/>
    </row>
    <row r="3164" spans="10:13">
      <c r="J3164" s="4"/>
      <c r="M3164" s="4"/>
    </row>
    <row r="3165" spans="10:13">
      <c r="J3165" s="4"/>
      <c r="M3165" s="4"/>
    </row>
    <row r="3166" spans="10:13">
      <c r="J3166" s="4"/>
      <c r="M3166" s="4"/>
    </row>
    <row r="3167" spans="10:13">
      <c r="J3167" s="4"/>
      <c r="M3167" s="4"/>
    </row>
    <row r="3168" spans="10:13">
      <c r="J3168" s="4"/>
      <c r="M3168" s="4"/>
    </row>
    <row r="3169" spans="10:13">
      <c r="J3169" s="4"/>
      <c r="M3169" s="4"/>
    </row>
    <row r="3170" spans="10:13">
      <c r="J3170" s="4"/>
      <c r="M3170" s="4"/>
    </row>
    <row r="3171" spans="10:13">
      <c r="J3171" s="4"/>
      <c r="M3171" s="4"/>
    </row>
    <row r="3172" spans="10:13">
      <c r="J3172" s="4"/>
      <c r="M3172" s="4"/>
    </row>
    <row r="3173" spans="10:13">
      <c r="J3173" s="4"/>
      <c r="M3173" s="4"/>
    </row>
    <row r="3174" spans="10:13">
      <c r="J3174" s="4"/>
      <c r="M3174" s="4"/>
    </row>
    <row r="3175" spans="10:13">
      <c r="J3175" s="4"/>
      <c r="M3175" s="4"/>
    </row>
    <row r="3176" spans="10:13">
      <c r="J3176" s="4"/>
      <c r="M3176" s="4"/>
    </row>
    <row r="3177" spans="10:13">
      <c r="J3177" s="4"/>
      <c r="M3177" s="4"/>
    </row>
    <row r="3178" spans="10:13">
      <c r="J3178" s="4"/>
      <c r="M3178" s="4"/>
    </row>
    <row r="3179" spans="10:13">
      <c r="J3179" s="4"/>
      <c r="M3179" s="4"/>
    </row>
    <row r="3180" spans="10:13">
      <c r="J3180" s="4"/>
      <c r="M3180" s="4"/>
    </row>
    <row r="3181" spans="10:13">
      <c r="J3181" s="4"/>
      <c r="M3181" s="4"/>
    </row>
    <row r="3182" spans="10:13">
      <c r="J3182" s="4"/>
      <c r="M3182" s="4"/>
    </row>
    <row r="3183" spans="10:13">
      <c r="J3183" s="4"/>
      <c r="M3183" s="4"/>
    </row>
    <row r="3184" spans="10:13">
      <c r="J3184" s="4"/>
      <c r="M3184" s="4"/>
    </row>
    <row r="3185" spans="10:13">
      <c r="J3185" s="4"/>
      <c r="M3185" s="4"/>
    </row>
    <row r="3186" spans="10:13">
      <c r="J3186" s="4"/>
      <c r="M3186" s="4"/>
    </row>
    <row r="3187" spans="10:13">
      <c r="J3187" s="4"/>
      <c r="M3187" s="4"/>
    </row>
    <row r="3188" spans="10:13">
      <c r="J3188" s="4"/>
      <c r="M3188" s="4"/>
    </row>
    <row r="3189" spans="10:13">
      <c r="J3189" s="4"/>
      <c r="M3189" s="4"/>
    </row>
    <row r="3190" spans="10:13">
      <c r="J3190" s="4"/>
      <c r="M3190" s="4"/>
    </row>
    <row r="3191" spans="10:13">
      <c r="J3191" s="4"/>
      <c r="M3191" s="4"/>
    </row>
    <row r="3192" spans="10:13">
      <c r="J3192" s="4"/>
      <c r="M3192" s="4"/>
    </row>
    <row r="3193" spans="10:13">
      <c r="J3193" s="4"/>
      <c r="M3193" s="4"/>
    </row>
    <row r="3194" spans="10:13">
      <c r="J3194" s="4"/>
      <c r="M3194" s="4"/>
    </row>
    <row r="3195" spans="10:13">
      <c r="J3195" s="4"/>
      <c r="M3195" s="4"/>
    </row>
    <row r="3196" spans="10:13">
      <c r="J3196" s="4"/>
      <c r="M3196" s="4"/>
    </row>
    <row r="3197" spans="10:13">
      <c r="J3197" s="4"/>
      <c r="M3197" s="4"/>
    </row>
    <row r="3198" spans="10:13">
      <c r="J3198" s="4"/>
      <c r="M3198" s="4"/>
    </row>
    <row r="3199" spans="10:13">
      <c r="J3199" s="4"/>
      <c r="M3199" s="4"/>
    </row>
    <row r="3200" spans="10:13">
      <c r="J3200" s="4"/>
      <c r="M3200" s="4"/>
    </row>
    <row r="3201" spans="10:13">
      <c r="J3201" s="4"/>
      <c r="M3201" s="4"/>
    </row>
    <row r="3202" spans="10:13">
      <c r="J3202" s="4"/>
      <c r="M3202" s="4"/>
    </row>
    <row r="3203" spans="10:13">
      <c r="J3203" s="4"/>
      <c r="M3203" s="4"/>
    </row>
    <row r="3204" spans="10:13">
      <c r="J3204" s="4"/>
      <c r="M3204" s="4"/>
    </row>
    <row r="3205" spans="10:13">
      <c r="J3205" s="4"/>
      <c r="M3205" s="4"/>
    </row>
    <row r="3206" spans="10:13">
      <c r="J3206" s="4"/>
      <c r="M3206" s="4"/>
    </row>
    <row r="3207" spans="10:13">
      <c r="J3207" s="4"/>
      <c r="M3207" s="4"/>
    </row>
    <row r="3208" spans="10:13">
      <c r="J3208" s="4"/>
      <c r="M3208" s="4"/>
    </row>
    <row r="3209" spans="10:13">
      <c r="J3209" s="4"/>
      <c r="M3209" s="4"/>
    </row>
    <row r="3210" spans="10:13">
      <c r="J3210" s="4"/>
      <c r="M3210" s="4"/>
    </row>
    <row r="3211" spans="10:13">
      <c r="J3211" s="4"/>
      <c r="M3211" s="4"/>
    </row>
    <row r="3212" spans="10:13">
      <c r="J3212" s="4"/>
      <c r="M3212" s="4"/>
    </row>
    <row r="3213" spans="10:13">
      <c r="J3213" s="4"/>
      <c r="M3213" s="4"/>
    </row>
    <row r="3214" spans="10:13">
      <c r="J3214" s="4"/>
      <c r="M3214" s="4"/>
    </row>
    <row r="3215" spans="10:13">
      <c r="J3215" s="4"/>
      <c r="M3215" s="4"/>
    </row>
    <row r="3216" spans="10:13">
      <c r="J3216" s="4"/>
      <c r="M3216" s="4"/>
    </row>
    <row r="3217" spans="10:13">
      <c r="J3217" s="4"/>
      <c r="M3217" s="4"/>
    </row>
    <row r="3218" spans="10:13">
      <c r="J3218" s="4"/>
      <c r="M3218" s="4"/>
    </row>
    <row r="3219" spans="10:13">
      <c r="J3219" s="4"/>
      <c r="M3219" s="4"/>
    </row>
    <row r="3220" spans="10:13">
      <c r="J3220" s="4"/>
      <c r="M3220" s="4"/>
    </row>
    <row r="3221" spans="10:13">
      <c r="J3221" s="4"/>
      <c r="M3221" s="4"/>
    </row>
    <row r="3222" spans="10:13">
      <c r="J3222" s="4"/>
      <c r="M3222" s="4"/>
    </row>
    <row r="3223" spans="10:13">
      <c r="J3223" s="4"/>
      <c r="M3223" s="4"/>
    </row>
    <row r="3224" spans="10:13">
      <c r="J3224" s="4"/>
      <c r="M3224" s="4"/>
    </row>
    <row r="3225" spans="10:13">
      <c r="J3225" s="4"/>
      <c r="M3225" s="4"/>
    </row>
    <row r="3226" spans="10:13">
      <c r="J3226" s="4"/>
      <c r="M3226" s="4"/>
    </row>
    <row r="3227" spans="10:13">
      <c r="J3227" s="4"/>
      <c r="M3227" s="4"/>
    </row>
    <row r="3228" spans="10:13">
      <c r="J3228" s="4"/>
      <c r="M3228" s="4"/>
    </row>
    <row r="3229" spans="10:13">
      <c r="J3229" s="4"/>
      <c r="M3229" s="4"/>
    </row>
    <row r="3230" spans="10:13">
      <c r="J3230" s="4"/>
      <c r="M3230" s="4"/>
    </row>
    <row r="3231" spans="10:13">
      <c r="J3231" s="4"/>
      <c r="M3231" s="4"/>
    </row>
    <row r="3232" spans="10:13">
      <c r="J3232" s="4"/>
      <c r="M3232" s="4"/>
    </row>
    <row r="3233" spans="10:13">
      <c r="J3233" s="4"/>
      <c r="M3233" s="4"/>
    </row>
    <row r="3234" spans="10:13">
      <c r="J3234" s="4"/>
      <c r="M3234" s="4"/>
    </row>
    <row r="3235" spans="10:13">
      <c r="J3235" s="4"/>
      <c r="M3235" s="4"/>
    </row>
    <row r="3236" spans="10:13">
      <c r="J3236" s="4"/>
      <c r="M3236" s="4"/>
    </row>
    <row r="3237" spans="10:13">
      <c r="J3237" s="4"/>
      <c r="M3237" s="4"/>
    </row>
    <row r="3238" spans="10:13">
      <c r="J3238" s="4"/>
      <c r="M3238" s="4"/>
    </row>
    <row r="3239" spans="10:13">
      <c r="J3239" s="4"/>
      <c r="M3239" s="4"/>
    </row>
    <row r="3240" spans="10:13">
      <c r="J3240" s="4"/>
      <c r="M3240" s="4"/>
    </row>
    <row r="3241" spans="10:13">
      <c r="J3241" s="4"/>
      <c r="M3241" s="4"/>
    </row>
    <row r="3242" spans="10:13">
      <c r="J3242" s="4"/>
      <c r="M3242" s="4"/>
    </row>
    <row r="3243" spans="10:13">
      <c r="J3243" s="4"/>
      <c r="M3243" s="4"/>
    </row>
    <row r="3244" spans="10:13">
      <c r="J3244" s="4"/>
      <c r="M3244" s="4"/>
    </row>
    <row r="3245" spans="10:13">
      <c r="J3245" s="4"/>
      <c r="M3245" s="4"/>
    </row>
    <row r="3246" spans="10:13">
      <c r="J3246" s="4"/>
      <c r="M3246" s="4"/>
    </row>
    <row r="3247" spans="10:13">
      <c r="J3247" s="4"/>
      <c r="M3247" s="4"/>
    </row>
    <row r="3248" spans="10:13">
      <c r="J3248" s="4"/>
      <c r="M3248" s="4"/>
    </row>
    <row r="3249" spans="10:13">
      <c r="J3249" s="4"/>
      <c r="M3249" s="4"/>
    </row>
    <row r="3250" spans="10:13">
      <c r="J3250" s="4"/>
      <c r="M3250" s="4"/>
    </row>
    <row r="3251" spans="10:13">
      <c r="J3251" s="4"/>
      <c r="M3251" s="4"/>
    </row>
    <row r="3252" spans="10:13">
      <c r="J3252" s="4"/>
      <c r="M3252" s="4"/>
    </row>
    <row r="3253" spans="10:13">
      <c r="J3253" s="4"/>
      <c r="M3253" s="4"/>
    </row>
    <row r="3254" spans="10:13">
      <c r="J3254" s="4"/>
      <c r="M3254" s="4"/>
    </row>
    <row r="3255" spans="10:13">
      <c r="J3255" s="4"/>
      <c r="M3255" s="4"/>
    </row>
    <row r="3256" spans="10:13">
      <c r="J3256" s="4"/>
      <c r="M3256" s="4"/>
    </row>
    <row r="3257" spans="10:13">
      <c r="J3257" s="4"/>
      <c r="M3257" s="4"/>
    </row>
    <row r="3258" spans="10:13">
      <c r="J3258" s="4"/>
      <c r="M3258" s="4"/>
    </row>
    <row r="3259" spans="10:13">
      <c r="J3259" s="4"/>
      <c r="M3259" s="4"/>
    </row>
    <row r="3260" spans="10:13">
      <c r="J3260" s="4"/>
      <c r="M3260" s="4"/>
    </row>
    <row r="3261" spans="10:13">
      <c r="J3261" s="4"/>
      <c r="M3261" s="4"/>
    </row>
    <row r="3262" spans="10:13">
      <c r="J3262" s="4"/>
      <c r="M3262" s="4"/>
    </row>
    <row r="3263" spans="10:13">
      <c r="J3263" s="4"/>
      <c r="M3263" s="4"/>
    </row>
    <row r="3264" spans="10:13">
      <c r="J3264" s="4"/>
      <c r="M3264" s="4"/>
    </row>
    <row r="3265" spans="10:13">
      <c r="J3265" s="4"/>
      <c r="M3265" s="4"/>
    </row>
    <row r="3266" spans="10:13">
      <c r="J3266" s="4"/>
      <c r="M3266" s="4"/>
    </row>
    <row r="3267" spans="10:13">
      <c r="J3267" s="4"/>
      <c r="M3267" s="4"/>
    </row>
    <row r="3268" spans="10:13">
      <c r="J3268" s="4"/>
      <c r="M3268" s="4"/>
    </row>
    <row r="3269" spans="10:13">
      <c r="J3269" s="4"/>
      <c r="M3269" s="4"/>
    </row>
    <row r="3270" spans="10:13">
      <c r="J3270" s="4"/>
      <c r="M3270" s="4"/>
    </row>
    <row r="3271" spans="10:13">
      <c r="J3271" s="4"/>
      <c r="M3271" s="4"/>
    </row>
    <row r="3272" spans="10:13">
      <c r="J3272" s="4"/>
      <c r="M3272" s="4"/>
    </row>
    <row r="3273" spans="10:13">
      <c r="J3273" s="4"/>
      <c r="M3273" s="4"/>
    </row>
    <row r="3274" spans="10:13">
      <c r="J3274" s="4"/>
      <c r="M3274" s="4"/>
    </row>
    <row r="3275" spans="10:13">
      <c r="J3275" s="4"/>
      <c r="M3275" s="4"/>
    </row>
    <row r="3276" spans="10:13">
      <c r="J3276" s="4"/>
      <c r="M3276" s="4"/>
    </row>
    <row r="3277" spans="10:13">
      <c r="J3277" s="4"/>
      <c r="M3277" s="4"/>
    </row>
    <row r="3278" spans="10:13">
      <c r="J3278" s="4"/>
      <c r="M3278" s="4"/>
    </row>
    <row r="3279" spans="10:13">
      <c r="J3279" s="4"/>
      <c r="M3279" s="4"/>
    </row>
    <row r="3280" spans="10:13">
      <c r="J3280" s="4"/>
      <c r="M3280" s="4"/>
    </row>
    <row r="3281" spans="10:13">
      <c r="J3281" s="4"/>
      <c r="M3281" s="4"/>
    </row>
    <row r="3282" spans="10:13">
      <c r="J3282" s="4"/>
      <c r="M3282" s="4"/>
    </row>
    <row r="3283" spans="10:13">
      <c r="J3283" s="4"/>
      <c r="M3283" s="4"/>
    </row>
    <row r="3284" spans="10:13">
      <c r="J3284" s="4"/>
      <c r="M3284" s="4"/>
    </row>
    <row r="3285" spans="10:13">
      <c r="J3285" s="4"/>
      <c r="M3285" s="4"/>
    </row>
    <row r="3286" spans="10:13">
      <c r="J3286" s="4"/>
      <c r="M3286" s="4"/>
    </row>
    <row r="3287" spans="10:13">
      <c r="J3287" s="4"/>
      <c r="M3287" s="4"/>
    </row>
    <row r="3288" spans="10:13">
      <c r="J3288" s="4"/>
      <c r="M3288" s="4"/>
    </row>
    <row r="3289" spans="10:13">
      <c r="J3289" s="4"/>
      <c r="M3289" s="4"/>
    </row>
    <row r="3290" spans="10:13">
      <c r="J3290" s="4"/>
      <c r="M3290" s="4"/>
    </row>
    <row r="3291" spans="10:13">
      <c r="J3291" s="4"/>
      <c r="M3291" s="4"/>
    </row>
    <row r="3292" spans="10:13">
      <c r="J3292" s="4"/>
      <c r="M3292" s="4"/>
    </row>
    <row r="3293" spans="10:13">
      <c r="J3293" s="4"/>
      <c r="M3293" s="4"/>
    </row>
    <row r="3294" spans="10:13">
      <c r="J3294" s="4"/>
      <c r="M3294" s="4"/>
    </row>
    <row r="3295" spans="10:13">
      <c r="J3295" s="4"/>
      <c r="M3295" s="4"/>
    </row>
    <row r="3296" spans="10:13">
      <c r="J3296" s="4"/>
      <c r="M3296" s="4"/>
    </row>
    <row r="3297" spans="10:13">
      <c r="J3297" s="4"/>
      <c r="M3297" s="4"/>
    </row>
    <row r="3298" spans="10:13">
      <c r="J3298" s="4"/>
      <c r="M3298" s="4"/>
    </row>
    <row r="3299" spans="10:13">
      <c r="J3299" s="4"/>
      <c r="M3299" s="4"/>
    </row>
    <row r="3300" spans="10:13">
      <c r="J3300" s="4"/>
      <c r="M3300" s="4"/>
    </row>
    <row r="3301" spans="10:13">
      <c r="J3301" s="4"/>
      <c r="M3301" s="4"/>
    </row>
    <row r="3302" spans="10:13">
      <c r="J3302" s="4"/>
      <c r="M3302" s="4"/>
    </row>
    <row r="3303" spans="10:13">
      <c r="J3303" s="4"/>
      <c r="M3303" s="4"/>
    </row>
    <row r="3304" spans="10:13">
      <c r="J3304" s="4"/>
      <c r="M3304" s="4"/>
    </row>
    <row r="3305" spans="10:13">
      <c r="J3305" s="4"/>
      <c r="M3305" s="4"/>
    </row>
    <row r="3306" spans="10:13">
      <c r="J3306" s="4"/>
      <c r="M3306" s="4"/>
    </row>
    <row r="3307" spans="10:13">
      <c r="J3307" s="4"/>
      <c r="M3307" s="4"/>
    </row>
    <row r="3308" spans="10:13">
      <c r="J3308" s="4"/>
      <c r="M3308" s="4"/>
    </row>
    <row r="3309" spans="10:13">
      <c r="J3309" s="4"/>
      <c r="M3309" s="4"/>
    </row>
    <row r="3310" spans="10:13">
      <c r="J3310" s="4"/>
      <c r="M3310" s="4"/>
    </row>
    <row r="3311" spans="10:13">
      <c r="J3311" s="4"/>
      <c r="M3311" s="4"/>
    </row>
    <row r="3312" spans="10:13">
      <c r="J3312" s="4"/>
      <c r="M3312" s="4"/>
    </row>
    <row r="3313" spans="10:13">
      <c r="J3313" s="4"/>
      <c r="M3313" s="4"/>
    </row>
    <row r="3314" spans="10:13">
      <c r="J3314" s="4"/>
      <c r="M3314" s="4"/>
    </row>
    <row r="3315" spans="10:13">
      <c r="J3315" s="4"/>
      <c r="M3315" s="4"/>
    </row>
    <row r="3316" spans="10:13">
      <c r="J3316" s="4"/>
      <c r="M3316" s="4"/>
    </row>
    <row r="3317" spans="10:13">
      <c r="J3317" s="4"/>
      <c r="M3317" s="4"/>
    </row>
    <row r="3318" spans="10:13">
      <c r="J3318" s="4"/>
      <c r="M3318" s="4"/>
    </row>
    <row r="3319" spans="10:13">
      <c r="J3319" s="4"/>
      <c r="M3319" s="4"/>
    </row>
    <row r="3320" spans="10:13">
      <c r="J3320" s="4"/>
      <c r="M3320" s="4"/>
    </row>
    <row r="3321" spans="10:13">
      <c r="J3321" s="4"/>
      <c r="M3321" s="4"/>
    </row>
    <row r="3322" spans="10:13">
      <c r="J3322" s="4"/>
      <c r="M3322" s="4"/>
    </row>
    <row r="3323" spans="10:13">
      <c r="J3323" s="4"/>
      <c r="M3323" s="4"/>
    </row>
    <row r="3324" spans="10:13">
      <c r="J3324" s="4"/>
      <c r="M3324" s="4"/>
    </row>
    <row r="3325" spans="10:13">
      <c r="J3325" s="4"/>
      <c r="M3325" s="4"/>
    </row>
    <row r="3326" spans="10:13">
      <c r="J3326" s="4"/>
      <c r="M3326" s="4"/>
    </row>
    <row r="3327" spans="10:13">
      <c r="J3327" s="4"/>
      <c r="M3327" s="4"/>
    </row>
    <row r="3328" spans="10:13">
      <c r="J3328" s="4"/>
      <c r="M3328" s="4"/>
    </row>
    <row r="3329" spans="10:13">
      <c r="J3329" s="4"/>
      <c r="M3329" s="4"/>
    </row>
    <row r="3330" spans="10:13">
      <c r="J3330" s="4"/>
      <c r="M3330" s="4"/>
    </row>
    <row r="3331" spans="10:13">
      <c r="J3331" s="4"/>
      <c r="M3331" s="4"/>
    </row>
    <row r="3332" spans="10:13">
      <c r="J3332" s="4"/>
      <c r="M3332" s="4"/>
    </row>
    <row r="3333" spans="10:13">
      <c r="J3333" s="4"/>
      <c r="M3333" s="4"/>
    </row>
    <row r="3334" spans="10:13">
      <c r="J3334" s="4"/>
      <c r="M3334" s="4"/>
    </row>
    <row r="3335" spans="10:13">
      <c r="J3335" s="4"/>
      <c r="M3335" s="4"/>
    </row>
    <row r="3336" spans="10:13">
      <c r="J3336" s="4"/>
      <c r="M3336" s="4"/>
    </row>
    <row r="3337" spans="10:13">
      <c r="J3337" s="4"/>
      <c r="M3337" s="4"/>
    </row>
    <row r="3338" spans="10:13">
      <c r="J3338" s="4"/>
      <c r="M3338" s="4"/>
    </row>
    <row r="3339" spans="10:13">
      <c r="J3339" s="4"/>
      <c r="M3339" s="4"/>
    </row>
    <row r="3340" spans="10:13">
      <c r="J3340" s="4"/>
      <c r="M3340" s="4"/>
    </row>
    <row r="3341" spans="10:13">
      <c r="J3341" s="4"/>
      <c r="M3341" s="4"/>
    </row>
    <row r="3342" spans="10:13">
      <c r="J3342" s="4"/>
      <c r="M3342" s="4"/>
    </row>
    <row r="3343" spans="10:13">
      <c r="J3343" s="4"/>
      <c r="M3343" s="4"/>
    </row>
    <row r="3344" spans="10:13">
      <c r="J3344" s="4"/>
      <c r="M3344" s="4"/>
    </row>
    <row r="3345" spans="10:13">
      <c r="J3345" s="4"/>
      <c r="M3345" s="4"/>
    </row>
    <row r="3346" spans="10:13">
      <c r="J3346" s="4"/>
      <c r="M3346" s="4"/>
    </row>
    <row r="3347" spans="10:13">
      <c r="J3347" s="4"/>
      <c r="M3347" s="4"/>
    </row>
    <row r="3348" spans="10:13">
      <c r="J3348" s="4"/>
      <c r="M3348" s="4"/>
    </row>
    <row r="3349" spans="10:13">
      <c r="J3349" s="4"/>
      <c r="M3349" s="4"/>
    </row>
    <row r="3350" spans="10:13">
      <c r="J3350" s="4"/>
      <c r="M3350" s="4"/>
    </row>
    <row r="3351" spans="10:13">
      <c r="J3351" s="4"/>
      <c r="M3351" s="4"/>
    </row>
    <row r="3352" spans="10:13">
      <c r="J3352" s="4"/>
      <c r="M3352" s="4"/>
    </row>
    <row r="3353" spans="10:13">
      <c r="J3353" s="4"/>
      <c r="M3353" s="4"/>
    </row>
    <row r="3354" spans="10:13">
      <c r="J3354" s="4"/>
      <c r="M3354" s="4"/>
    </row>
    <row r="3355" spans="10:13">
      <c r="J3355" s="4"/>
      <c r="M3355" s="4"/>
    </row>
    <row r="3356" spans="10:13">
      <c r="J3356" s="4"/>
      <c r="M3356" s="4"/>
    </row>
    <row r="3357" spans="10:13">
      <c r="J3357" s="4"/>
      <c r="M3357" s="4"/>
    </row>
    <row r="3358" spans="10:13">
      <c r="J3358" s="4"/>
      <c r="M3358" s="4"/>
    </row>
    <row r="3359" spans="10:13">
      <c r="J3359" s="4"/>
      <c r="M3359" s="4"/>
    </row>
    <row r="3360" spans="10:13">
      <c r="J3360" s="4"/>
      <c r="M3360" s="4"/>
    </row>
    <row r="3361" spans="10:13">
      <c r="J3361" s="4"/>
      <c r="M3361" s="4"/>
    </row>
    <row r="3362" spans="10:13">
      <c r="J3362" s="4"/>
      <c r="M3362" s="4"/>
    </row>
    <row r="3363" spans="10:13">
      <c r="J3363" s="4"/>
      <c r="M3363" s="4"/>
    </row>
    <row r="3364" spans="10:13">
      <c r="J3364" s="4"/>
      <c r="M3364" s="4"/>
    </row>
    <row r="3365" spans="10:13">
      <c r="J3365" s="4"/>
      <c r="M3365" s="4"/>
    </row>
    <row r="3366" spans="10:13">
      <c r="J3366" s="4"/>
      <c r="M3366" s="4"/>
    </row>
    <row r="3367" spans="10:13">
      <c r="J3367" s="4"/>
      <c r="M3367" s="4"/>
    </row>
    <row r="3368" spans="10:13">
      <c r="J3368" s="4"/>
      <c r="M3368" s="4"/>
    </row>
    <row r="3369" spans="10:13">
      <c r="J3369" s="4"/>
      <c r="M3369" s="4"/>
    </row>
    <row r="3370" spans="10:13">
      <c r="J3370" s="4"/>
      <c r="M3370" s="4"/>
    </row>
    <row r="3371" spans="10:13">
      <c r="J3371" s="4"/>
      <c r="M3371" s="4"/>
    </row>
    <row r="3372" spans="10:13">
      <c r="J3372" s="4"/>
      <c r="M3372" s="4"/>
    </row>
    <row r="3373" spans="10:13">
      <c r="J3373" s="4"/>
      <c r="M3373" s="4"/>
    </row>
    <row r="3374" spans="10:13">
      <c r="J3374" s="4"/>
      <c r="M3374" s="4"/>
    </row>
    <row r="3375" spans="10:13">
      <c r="J3375" s="4"/>
      <c r="M3375" s="4"/>
    </row>
    <row r="3376" spans="10:13">
      <c r="J3376" s="4"/>
      <c r="M3376" s="4"/>
    </row>
    <row r="3377" spans="10:13">
      <c r="J3377" s="4"/>
      <c r="M3377" s="4"/>
    </row>
    <row r="3378" spans="10:13">
      <c r="J3378" s="4"/>
      <c r="M3378" s="4"/>
    </row>
    <row r="3379" spans="10:13">
      <c r="J3379" s="4"/>
      <c r="M3379" s="4"/>
    </row>
    <row r="3380" spans="10:13">
      <c r="J3380" s="4"/>
      <c r="M3380" s="4"/>
    </row>
    <row r="3381" spans="10:13">
      <c r="J3381" s="4"/>
      <c r="M3381" s="4"/>
    </row>
    <row r="3382" spans="10:13">
      <c r="J3382" s="4"/>
      <c r="M3382" s="4"/>
    </row>
    <row r="3383" spans="10:13">
      <c r="J3383" s="4"/>
      <c r="M3383" s="4"/>
    </row>
    <row r="3384" spans="10:13">
      <c r="J3384" s="4"/>
      <c r="M3384" s="4"/>
    </row>
    <row r="3385" spans="10:13">
      <c r="J3385" s="4"/>
      <c r="M3385" s="4"/>
    </row>
    <row r="3386" spans="10:13">
      <c r="J3386" s="4"/>
      <c r="M3386" s="4"/>
    </row>
    <row r="3387" spans="10:13">
      <c r="J3387" s="4"/>
      <c r="M3387" s="4"/>
    </row>
    <row r="3388" spans="10:13">
      <c r="J3388" s="4"/>
      <c r="M3388" s="4"/>
    </row>
    <row r="3389" spans="10:13">
      <c r="J3389" s="4"/>
      <c r="M3389" s="4"/>
    </row>
    <row r="3390" spans="10:13">
      <c r="J3390" s="4"/>
      <c r="M3390" s="4"/>
    </row>
    <row r="3391" spans="10:13">
      <c r="J3391" s="4"/>
      <c r="M3391" s="4"/>
    </row>
    <row r="3392" spans="10:13">
      <c r="J3392" s="4"/>
      <c r="M3392" s="4"/>
    </row>
    <row r="3393" spans="10:13">
      <c r="J3393" s="4"/>
      <c r="M3393" s="4"/>
    </row>
    <row r="3394" spans="10:13">
      <c r="J3394" s="4"/>
      <c r="M3394" s="4"/>
    </row>
    <row r="3395" spans="10:13">
      <c r="J3395" s="4"/>
      <c r="M3395" s="4"/>
    </row>
    <row r="3396" spans="10:13">
      <c r="J3396" s="4"/>
      <c r="M3396" s="4"/>
    </row>
    <row r="3397" spans="10:13">
      <c r="J3397" s="4"/>
      <c r="M3397" s="4"/>
    </row>
    <row r="3398" spans="10:13">
      <c r="J3398" s="4"/>
      <c r="M3398" s="4"/>
    </row>
    <row r="3399" spans="10:13">
      <c r="J3399" s="4"/>
      <c r="M3399" s="4"/>
    </row>
    <row r="3400" spans="10:13">
      <c r="J3400" s="4"/>
      <c r="M3400" s="4"/>
    </row>
    <row r="3401" spans="10:13">
      <c r="J3401" s="4"/>
      <c r="M3401" s="4"/>
    </row>
    <row r="3402" spans="10:13">
      <c r="J3402" s="4"/>
      <c r="M3402" s="4"/>
    </row>
    <row r="3403" spans="10:13">
      <c r="J3403" s="4"/>
      <c r="M3403" s="4"/>
    </row>
    <row r="3404" spans="10:13">
      <c r="J3404" s="4"/>
      <c r="M3404" s="4"/>
    </row>
    <row r="3405" spans="10:13">
      <c r="J3405" s="4"/>
      <c r="M3405" s="4"/>
    </row>
    <row r="3406" spans="10:13">
      <c r="J3406" s="4"/>
      <c r="M3406" s="4"/>
    </row>
    <row r="3407" spans="10:13">
      <c r="J3407" s="4"/>
      <c r="M3407" s="4"/>
    </row>
    <row r="3408" spans="10:13">
      <c r="J3408" s="4"/>
      <c r="M3408" s="4"/>
    </row>
    <row r="3409" spans="10:13">
      <c r="J3409" s="4"/>
      <c r="M3409" s="4"/>
    </row>
    <row r="3410" spans="10:13">
      <c r="J3410" s="4"/>
      <c r="M3410" s="4"/>
    </row>
    <row r="3411" spans="10:13">
      <c r="J3411" s="4"/>
      <c r="M3411" s="4"/>
    </row>
    <row r="3412" spans="10:13">
      <c r="J3412" s="4"/>
      <c r="M3412" s="4"/>
    </row>
    <row r="3413" spans="10:13">
      <c r="J3413" s="4"/>
      <c r="M3413" s="4"/>
    </row>
    <row r="3414" spans="10:13">
      <c r="J3414" s="4"/>
      <c r="M3414" s="4"/>
    </row>
    <row r="3415" spans="10:13">
      <c r="J3415" s="4"/>
      <c r="M3415" s="4"/>
    </row>
    <row r="3416" spans="10:13">
      <c r="J3416" s="4"/>
      <c r="M3416" s="4"/>
    </row>
    <row r="3417" spans="10:13">
      <c r="J3417" s="4"/>
      <c r="M3417" s="4"/>
    </row>
    <row r="3418" spans="10:13">
      <c r="J3418" s="4"/>
      <c r="M3418" s="4"/>
    </row>
    <row r="3419" spans="10:13">
      <c r="J3419" s="4"/>
      <c r="M3419" s="4"/>
    </row>
    <row r="3420" spans="10:13">
      <c r="J3420" s="4"/>
      <c r="M3420" s="4"/>
    </row>
    <row r="3421" spans="10:13">
      <c r="J3421" s="4"/>
      <c r="M3421" s="4"/>
    </row>
    <row r="3422" spans="10:13">
      <c r="J3422" s="4"/>
      <c r="M3422" s="4"/>
    </row>
    <row r="3423" spans="10:13">
      <c r="J3423" s="4"/>
      <c r="M3423" s="4"/>
    </row>
    <row r="3424" spans="10:13">
      <c r="J3424" s="4"/>
      <c r="M3424" s="4"/>
    </row>
    <row r="3425" spans="10:13">
      <c r="J3425" s="4"/>
      <c r="M3425" s="4"/>
    </row>
    <row r="3426" spans="10:13">
      <c r="J3426" s="4"/>
      <c r="M3426" s="4"/>
    </row>
    <row r="3427" spans="10:13">
      <c r="J3427" s="4"/>
      <c r="M3427" s="4"/>
    </row>
    <row r="3428" spans="10:13">
      <c r="J3428" s="4"/>
      <c r="M3428" s="4"/>
    </row>
    <row r="3429" spans="10:13">
      <c r="J3429" s="4"/>
      <c r="M3429" s="4"/>
    </row>
    <row r="3430" spans="10:13">
      <c r="J3430" s="4"/>
      <c r="M3430" s="4"/>
    </row>
    <row r="3431" spans="10:13">
      <c r="J3431" s="4"/>
      <c r="M3431" s="4"/>
    </row>
    <row r="3432" spans="10:13">
      <c r="J3432" s="4"/>
      <c r="M3432" s="4"/>
    </row>
    <row r="3433" spans="10:13">
      <c r="J3433" s="4"/>
      <c r="M3433" s="4"/>
    </row>
    <row r="3434" spans="10:13">
      <c r="J3434" s="4"/>
      <c r="M3434" s="4"/>
    </row>
    <row r="3435" spans="10:13">
      <c r="J3435" s="4"/>
      <c r="M3435" s="4"/>
    </row>
    <row r="3436" spans="10:13">
      <c r="J3436" s="4"/>
      <c r="M3436" s="4"/>
    </row>
    <row r="3437" spans="10:13">
      <c r="J3437" s="4"/>
      <c r="M3437" s="4"/>
    </row>
    <row r="3438" spans="10:13">
      <c r="J3438" s="4"/>
      <c r="M3438" s="4"/>
    </row>
    <row r="3439" spans="10:13">
      <c r="J3439" s="4"/>
      <c r="M3439" s="4"/>
    </row>
    <row r="3440" spans="10:13">
      <c r="J3440" s="4"/>
      <c r="M3440" s="4"/>
    </row>
    <row r="3441" spans="10:13">
      <c r="J3441" s="4"/>
      <c r="M3441" s="4"/>
    </row>
    <row r="3442" spans="10:13">
      <c r="J3442" s="4"/>
      <c r="M3442" s="4"/>
    </row>
    <row r="3443" spans="10:13">
      <c r="J3443" s="4"/>
      <c r="M3443" s="4"/>
    </row>
    <row r="3444" spans="10:13">
      <c r="J3444" s="4"/>
      <c r="M3444" s="4"/>
    </row>
    <row r="3445" spans="10:13">
      <c r="J3445" s="4"/>
      <c r="M3445" s="4"/>
    </row>
    <row r="3446" spans="10:13">
      <c r="J3446" s="4"/>
      <c r="M3446" s="4"/>
    </row>
    <row r="3447" spans="10:13">
      <c r="J3447" s="4"/>
      <c r="M3447" s="4"/>
    </row>
    <row r="3448" spans="10:13">
      <c r="J3448" s="4"/>
      <c r="M3448" s="4"/>
    </row>
    <row r="3449" spans="10:13">
      <c r="J3449" s="4"/>
      <c r="M3449" s="4"/>
    </row>
    <row r="3450" spans="10:13">
      <c r="J3450" s="4"/>
      <c r="M3450" s="4"/>
    </row>
    <row r="3451" spans="10:13">
      <c r="J3451" s="4"/>
      <c r="M3451" s="4"/>
    </row>
    <row r="3452" spans="10:13">
      <c r="J3452" s="4"/>
      <c r="M3452" s="4"/>
    </row>
    <row r="3453" spans="10:13">
      <c r="J3453" s="4"/>
      <c r="M3453" s="4"/>
    </row>
    <row r="3454" spans="10:13">
      <c r="J3454" s="4"/>
      <c r="M3454" s="4"/>
    </row>
    <row r="3455" spans="10:13">
      <c r="J3455" s="4"/>
      <c r="M3455" s="4"/>
    </row>
    <row r="3456" spans="10:13">
      <c r="J3456" s="4"/>
      <c r="M3456" s="4"/>
    </row>
    <row r="3457" spans="10:13">
      <c r="J3457" s="4"/>
      <c r="M3457" s="4"/>
    </row>
    <row r="3458" spans="10:13">
      <c r="J3458" s="4"/>
      <c r="M3458" s="4"/>
    </row>
    <row r="3459" spans="10:13">
      <c r="J3459" s="4"/>
      <c r="M3459" s="4"/>
    </row>
    <row r="3460" spans="10:13">
      <c r="J3460" s="4"/>
      <c r="M3460" s="4"/>
    </row>
    <row r="3461" spans="10:13">
      <c r="J3461" s="4"/>
      <c r="M3461" s="4"/>
    </row>
    <row r="3462" spans="10:13">
      <c r="J3462" s="4"/>
      <c r="M3462" s="4"/>
    </row>
    <row r="3463" spans="10:13">
      <c r="J3463" s="4"/>
      <c r="M3463" s="4"/>
    </row>
    <row r="3464" spans="10:13">
      <c r="J3464" s="4"/>
      <c r="M3464" s="4"/>
    </row>
    <row r="3465" spans="10:13">
      <c r="J3465" s="4"/>
      <c r="M3465" s="4"/>
    </row>
    <row r="3466" spans="10:13">
      <c r="J3466" s="4"/>
      <c r="M3466" s="4"/>
    </row>
    <row r="3467" spans="10:13">
      <c r="J3467" s="4"/>
      <c r="M3467" s="4"/>
    </row>
    <row r="3468" spans="10:13">
      <c r="J3468" s="4"/>
      <c r="M3468" s="4"/>
    </row>
    <row r="3469" spans="10:13">
      <c r="J3469" s="4"/>
      <c r="M3469" s="4"/>
    </row>
    <row r="3470" spans="10:13">
      <c r="J3470" s="4"/>
      <c r="M3470" s="4"/>
    </row>
    <row r="3471" spans="10:13">
      <c r="J3471" s="4"/>
      <c r="M3471" s="4"/>
    </row>
    <row r="3472" spans="10:13">
      <c r="J3472" s="4"/>
      <c r="M3472" s="4"/>
    </row>
    <row r="3473" spans="10:13">
      <c r="J3473" s="4"/>
      <c r="M3473" s="4"/>
    </row>
    <row r="3474" spans="10:13">
      <c r="J3474" s="4"/>
      <c r="M3474" s="4"/>
    </row>
    <row r="3475" spans="10:13">
      <c r="J3475" s="4"/>
      <c r="M3475" s="4"/>
    </row>
    <row r="3476" spans="10:13">
      <c r="J3476" s="4"/>
      <c r="M3476" s="4"/>
    </row>
    <row r="3477" spans="10:13">
      <c r="J3477" s="4"/>
      <c r="M3477" s="4"/>
    </row>
    <row r="3478" spans="10:13">
      <c r="J3478" s="4"/>
      <c r="M3478" s="4"/>
    </row>
    <row r="3479" spans="10:13">
      <c r="J3479" s="4"/>
      <c r="M3479" s="4"/>
    </row>
    <row r="3480" spans="10:13">
      <c r="J3480" s="4"/>
      <c r="M3480" s="4"/>
    </row>
    <row r="3481" spans="10:13">
      <c r="J3481" s="4"/>
      <c r="M3481" s="4"/>
    </row>
    <row r="3482" spans="10:13">
      <c r="J3482" s="4"/>
      <c r="M3482" s="4"/>
    </row>
    <row r="3483" spans="10:13">
      <c r="J3483" s="4"/>
      <c r="M3483" s="4"/>
    </row>
    <row r="3484" spans="10:13">
      <c r="J3484" s="4"/>
      <c r="M3484" s="4"/>
    </row>
    <row r="3485" spans="10:13">
      <c r="J3485" s="4"/>
      <c r="M3485" s="4"/>
    </row>
    <row r="3486" spans="10:13">
      <c r="J3486" s="4"/>
      <c r="M3486" s="4"/>
    </row>
    <row r="3487" spans="10:13">
      <c r="J3487" s="4"/>
      <c r="M3487" s="4"/>
    </row>
    <row r="3488" spans="10:13">
      <c r="J3488" s="4"/>
      <c r="M3488" s="4"/>
    </row>
    <row r="3489" spans="10:13">
      <c r="J3489" s="4"/>
      <c r="M3489" s="4"/>
    </row>
    <row r="3490" spans="10:13">
      <c r="J3490" s="4"/>
      <c r="M3490" s="4"/>
    </row>
    <row r="3491" spans="10:13">
      <c r="J3491" s="4"/>
      <c r="M3491" s="4"/>
    </row>
    <row r="3492" spans="10:13">
      <c r="J3492" s="4"/>
      <c r="M3492" s="4"/>
    </row>
    <row r="3493" spans="10:13">
      <c r="J3493" s="4"/>
      <c r="M3493" s="4"/>
    </row>
    <row r="3494" spans="10:13">
      <c r="J3494" s="4"/>
      <c r="M3494" s="4"/>
    </row>
    <row r="3495" spans="10:13">
      <c r="J3495" s="4"/>
      <c r="M3495" s="4"/>
    </row>
    <row r="3496" spans="10:13">
      <c r="J3496" s="4"/>
      <c r="M3496" s="4"/>
    </row>
    <row r="3497" spans="10:13">
      <c r="J3497" s="4"/>
      <c r="M3497" s="4"/>
    </row>
    <row r="3498" spans="10:13">
      <c r="J3498" s="4"/>
      <c r="M3498" s="4"/>
    </row>
    <row r="3499" spans="10:13">
      <c r="J3499" s="4"/>
      <c r="M3499" s="4"/>
    </row>
    <row r="3500" spans="10:13">
      <c r="J3500" s="4"/>
      <c r="M3500" s="4"/>
    </row>
    <row r="3501" spans="10:13">
      <c r="J3501" s="4"/>
      <c r="M3501" s="4"/>
    </row>
    <row r="3502" spans="10:13">
      <c r="J3502" s="4"/>
      <c r="M3502" s="4"/>
    </row>
    <row r="3503" spans="10:13">
      <c r="J3503" s="4"/>
      <c r="M3503" s="4"/>
    </row>
    <row r="3504" spans="10:13">
      <c r="J3504" s="4"/>
      <c r="M3504" s="4"/>
    </row>
    <row r="3505" spans="10:13">
      <c r="J3505" s="4"/>
      <c r="M3505" s="4"/>
    </row>
    <row r="3506" spans="10:13">
      <c r="J3506" s="4"/>
      <c r="M3506" s="4"/>
    </row>
    <row r="3507" spans="10:13">
      <c r="J3507" s="4"/>
      <c r="M3507" s="4"/>
    </row>
    <row r="3508" spans="10:13">
      <c r="J3508" s="4"/>
      <c r="M3508" s="4"/>
    </row>
    <row r="3509" spans="10:13">
      <c r="J3509" s="4"/>
      <c r="M3509" s="4"/>
    </row>
    <row r="3510" spans="10:13">
      <c r="J3510" s="4"/>
      <c r="M3510" s="4"/>
    </row>
    <row r="3511" spans="10:13">
      <c r="J3511" s="4"/>
      <c r="M3511" s="4"/>
    </row>
    <row r="3512" spans="10:13">
      <c r="J3512" s="4"/>
      <c r="M3512" s="4"/>
    </row>
    <row r="3513" spans="10:13">
      <c r="J3513" s="4"/>
      <c r="M3513" s="4"/>
    </row>
    <row r="3514" spans="10:13">
      <c r="J3514" s="4"/>
      <c r="M3514" s="4"/>
    </row>
    <row r="3515" spans="10:13">
      <c r="J3515" s="4"/>
      <c r="M3515" s="4"/>
    </row>
    <row r="3516" spans="10:13">
      <c r="J3516" s="4"/>
      <c r="M3516" s="4"/>
    </row>
    <row r="3517" spans="10:13">
      <c r="J3517" s="4"/>
      <c r="M3517" s="4"/>
    </row>
    <row r="3518" spans="10:13">
      <c r="J3518" s="4"/>
      <c r="M3518" s="4"/>
    </row>
    <row r="3519" spans="10:13">
      <c r="J3519" s="4"/>
      <c r="M3519" s="4"/>
    </row>
    <row r="3520" spans="10:13">
      <c r="J3520" s="4"/>
      <c r="M3520" s="4"/>
    </row>
    <row r="3521" spans="10:13">
      <c r="J3521" s="4"/>
      <c r="M3521" s="4"/>
    </row>
    <row r="3522" spans="10:13">
      <c r="J3522" s="4"/>
      <c r="M3522" s="4"/>
    </row>
    <row r="3523" spans="10:13">
      <c r="J3523" s="4"/>
      <c r="M3523" s="4"/>
    </row>
    <row r="3524" spans="10:13">
      <c r="J3524" s="4"/>
      <c r="M3524" s="4"/>
    </row>
    <row r="3525" spans="10:13">
      <c r="J3525" s="4"/>
      <c r="M3525" s="4"/>
    </row>
    <row r="3526" spans="10:13">
      <c r="J3526" s="4"/>
      <c r="M3526" s="4"/>
    </row>
    <row r="3527" spans="10:13">
      <c r="J3527" s="4"/>
      <c r="M3527" s="4"/>
    </row>
    <row r="3528" spans="10:13">
      <c r="J3528" s="4"/>
      <c r="M3528" s="4"/>
    </row>
    <row r="3529" spans="10:13">
      <c r="J3529" s="4"/>
      <c r="M3529" s="4"/>
    </row>
    <row r="3530" spans="10:13">
      <c r="J3530" s="4"/>
      <c r="M3530" s="4"/>
    </row>
    <row r="3531" spans="10:13">
      <c r="J3531" s="4"/>
      <c r="M3531" s="4"/>
    </row>
    <row r="3532" spans="10:13">
      <c r="J3532" s="4"/>
      <c r="M3532" s="4"/>
    </row>
    <row r="3533" spans="10:13">
      <c r="J3533" s="4"/>
      <c r="M3533" s="4"/>
    </row>
    <row r="3534" spans="10:13">
      <c r="J3534" s="4"/>
      <c r="M3534" s="4"/>
    </row>
    <row r="3535" spans="10:13">
      <c r="J3535" s="4"/>
      <c r="M3535" s="4"/>
    </row>
    <row r="3536" spans="10:13">
      <c r="J3536" s="4"/>
      <c r="M3536" s="4"/>
    </row>
    <row r="3537" spans="10:13">
      <c r="J3537" s="4"/>
      <c r="M3537" s="4"/>
    </row>
    <row r="3538" spans="10:13">
      <c r="J3538" s="4"/>
      <c r="M3538" s="4"/>
    </row>
    <row r="3539" spans="10:13">
      <c r="J3539" s="4"/>
      <c r="M3539" s="4"/>
    </row>
    <row r="3540" spans="10:13">
      <c r="J3540" s="4"/>
      <c r="M3540" s="4"/>
    </row>
    <row r="3541" spans="10:13">
      <c r="J3541" s="4"/>
      <c r="M3541" s="4"/>
    </row>
    <row r="3542" spans="10:13">
      <c r="J3542" s="4"/>
      <c r="M3542" s="4"/>
    </row>
    <row r="3543" spans="10:13">
      <c r="J3543" s="4"/>
      <c r="M3543" s="4"/>
    </row>
    <row r="3544" spans="10:13">
      <c r="J3544" s="4"/>
      <c r="M3544" s="4"/>
    </row>
    <row r="3545" spans="10:13">
      <c r="J3545" s="4"/>
      <c r="M3545" s="4"/>
    </row>
    <row r="3546" spans="10:13">
      <c r="J3546" s="4"/>
      <c r="M3546" s="4"/>
    </row>
    <row r="3547" spans="10:13">
      <c r="J3547" s="4"/>
      <c r="M3547" s="4"/>
    </row>
    <row r="3548" spans="10:13">
      <c r="J3548" s="4"/>
      <c r="M3548" s="4"/>
    </row>
    <row r="3549" spans="10:13">
      <c r="J3549" s="4"/>
      <c r="M3549" s="4"/>
    </row>
    <row r="3550" spans="10:13">
      <c r="J3550" s="4"/>
      <c r="M3550" s="4"/>
    </row>
    <row r="3551" spans="10:13">
      <c r="J3551" s="4"/>
      <c r="M3551" s="4"/>
    </row>
    <row r="3552" spans="10:13">
      <c r="J3552" s="4"/>
      <c r="M3552" s="4"/>
    </row>
    <row r="3553" spans="10:13">
      <c r="J3553" s="4"/>
      <c r="M3553" s="4"/>
    </row>
    <row r="3554" spans="10:13">
      <c r="J3554" s="4"/>
      <c r="M3554" s="4"/>
    </row>
    <row r="3555" spans="10:13">
      <c r="J3555" s="4"/>
      <c r="M3555" s="4"/>
    </row>
    <row r="3556" spans="10:13">
      <c r="J3556" s="4"/>
      <c r="M3556" s="4"/>
    </row>
    <row r="3557" spans="10:13">
      <c r="J3557" s="4"/>
      <c r="M3557" s="4"/>
    </row>
    <row r="3558" spans="10:13">
      <c r="J3558" s="4"/>
      <c r="M3558" s="4"/>
    </row>
    <row r="3559" spans="10:13">
      <c r="J3559" s="4"/>
      <c r="M3559" s="4"/>
    </row>
    <row r="3560" spans="10:13">
      <c r="J3560" s="4"/>
      <c r="M3560" s="4"/>
    </row>
    <row r="3561" spans="10:13">
      <c r="J3561" s="4"/>
      <c r="M3561" s="4"/>
    </row>
    <row r="3562" spans="10:13">
      <c r="J3562" s="4"/>
      <c r="M3562" s="4"/>
    </row>
    <row r="3563" spans="10:13">
      <c r="J3563" s="4"/>
      <c r="M3563" s="4"/>
    </row>
    <row r="3564" spans="10:13">
      <c r="J3564" s="4"/>
      <c r="M3564" s="4"/>
    </row>
    <row r="3565" spans="10:13">
      <c r="J3565" s="4"/>
      <c r="M3565" s="4"/>
    </row>
    <row r="3566" spans="10:13">
      <c r="J3566" s="4"/>
      <c r="M3566" s="4"/>
    </row>
    <row r="3567" spans="10:13">
      <c r="J3567" s="4"/>
      <c r="M3567" s="4"/>
    </row>
    <row r="3568" spans="10:13">
      <c r="J3568" s="4"/>
      <c r="M3568" s="4"/>
    </row>
    <row r="3569" spans="10:13">
      <c r="J3569" s="4"/>
      <c r="M3569" s="4"/>
    </row>
    <row r="3570" spans="10:13">
      <c r="J3570" s="4"/>
      <c r="M3570" s="4"/>
    </row>
    <row r="3571" spans="10:13">
      <c r="J3571" s="4"/>
      <c r="M3571" s="4"/>
    </row>
    <row r="3572" spans="10:13">
      <c r="J3572" s="4"/>
      <c r="M3572" s="4"/>
    </row>
    <row r="3573" spans="10:13">
      <c r="J3573" s="4"/>
      <c r="M3573" s="4"/>
    </row>
    <row r="3574" spans="10:13">
      <c r="J3574" s="4"/>
      <c r="M3574" s="4"/>
    </row>
    <row r="3575" spans="10:13">
      <c r="J3575" s="4"/>
      <c r="M3575" s="4"/>
    </row>
    <row r="3576" spans="10:13">
      <c r="J3576" s="4"/>
      <c r="M3576" s="4"/>
    </row>
    <row r="3577" spans="10:13">
      <c r="J3577" s="4"/>
      <c r="M3577" s="4"/>
    </row>
    <row r="3578" spans="10:13">
      <c r="J3578" s="4"/>
      <c r="M3578" s="4"/>
    </row>
    <row r="3579" spans="10:13">
      <c r="J3579" s="4"/>
      <c r="M3579" s="4"/>
    </row>
    <row r="3580" spans="10:13">
      <c r="J3580" s="4"/>
      <c r="M3580" s="4"/>
    </row>
    <row r="3581" spans="10:13">
      <c r="J3581" s="4"/>
      <c r="M3581" s="4"/>
    </row>
    <row r="3582" spans="10:13">
      <c r="J3582" s="4"/>
      <c r="M3582" s="4"/>
    </row>
    <row r="3583" spans="10:13">
      <c r="J3583" s="4"/>
      <c r="M3583" s="4"/>
    </row>
    <row r="3584" spans="10:13">
      <c r="J3584" s="4"/>
      <c r="M3584" s="4"/>
    </row>
    <row r="3585" spans="10:13">
      <c r="J3585" s="4"/>
      <c r="M3585" s="4"/>
    </row>
    <row r="3586" spans="10:13">
      <c r="J3586" s="4"/>
      <c r="M3586" s="4"/>
    </row>
    <row r="3587" spans="10:13">
      <c r="J3587" s="4"/>
      <c r="M3587" s="4"/>
    </row>
    <row r="3588" spans="10:13">
      <c r="J3588" s="4"/>
      <c r="M3588" s="4"/>
    </row>
    <row r="3589" spans="10:13">
      <c r="J3589" s="4"/>
      <c r="M3589" s="4"/>
    </row>
    <row r="3590" spans="10:13">
      <c r="J3590" s="4"/>
      <c r="M3590" s="4"/>
    </row>
    <row r="3591" spans="10:13">
      <c r="J3591" s="4"/>
      <c r="M3591" s="4"/>
    </row>
    <row r="3592" spans="10:13">
      <c r="J3592" s="4"/>
      <c r="M3592" s="4"/>
    </row>
    <row r="3593" spans="10:13">
      <c r="J3593" s="4"/>
      <c r="M3593" s="4"/>
    </row>
    <row r="3594" spans="10:13">
      <c r="J3594" s="4"/>
      <c r="M3594" s="4"/>
    </row>
    <row r="3595" spans="10:13">
      <c r="J3595" s="4"/>
      <c r="M3595" s="4"/>
    </row>
    <row r="3596" spans="10:13">
      <c r="J3596" s="4"/>
      <c r="M3596" s="4"/>
    </row>
    <row r="3597" spans="10:13">
      <c r="J3597" s="4"/>
      <c r="M3597" s="4"/>
    </row>
    <row r="3598" spans="10:13">
      <c r="J3598" s="4"/>
      <c r="M3598" s="4"/>
    </row>
    <row r="3599" spans="10:13">
      <c r="J3599" s="4"/>
      <c r="M3599" s="4"/>
    </row>
    <row r="3600" spans="10:13">
      <c r="J3600" s="4"/>
      <c r="M3600" s="4"/>
    </row>
    <row r="3601" spans="10:13">
      <c r="J3601" s="4"/>
      <c r="M3601" s="4"/>
    </row>
    <row r="3602" spans="10:13">
      <c r="J3602" s="4"/>
      <c r="M3602" s="4"/>
    </row>
    <row r="3603" spans="10:13">
      <c r="J3603" s="4"/>
      <c r="M3603" s="4"/>
    </row>
    <row r="3604" spans="10:13">
      <c r="J3604" s="4"/>
      <c r="M3604" s="4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Sheet1!$A$2:$A$19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15" sqref="H14:H15"/>
    </sheetView>
  </sheetViews>
  <sheetFormatPr baseColWidth="10" defaultColWidth="9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Sheet1</vt:lpstr>
      <vt:lpstr>Valuacion</vt:lpstr>
      <vt:lpstr>Sheet3</vt:lpstr>
      <vt:lpstr>Gráfico1</vt:lpstr>
      <vt:lpstr>Gráfico2</vt:lpstr>
      <vt:lpstr>base_años</vt:lpstr>
      <vt:lpstr>capitalizacion</vt:lpstr>
      <vt:lpstr>cup_completos</vt:lpstr>
      <vt:lpstr>cup_reales</vt:lpstr>
      <vt:lpstr>cupon_monetario</vt:lpstr>
      <vt:lpstr>datos</vt:lpstr>
      <vt:lpstr>david</vt:lpstr>
      <vt:lpstr>dias_cupon</vt:lpstr>
      <vt:lpstr>dias_devengados</vt:lpstr>
      <vt:lpstr>fecha_liq</vt:lpstr>
      <vt:lpstr>fecha_vto</vt:lpstr>
      <vt:lpstr>serie</vt:lpstr>
      <vt:lpstr>tasa_cupon</vt:lpstr>
      <vt:lpstr>valor_nominal</vt:lpstr>
      <vt:lpstr>yield_to_mat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Cesar Medina</dc:creator>
  <cp:lastModifiedBy>SERGIO DE LA CRUZ BADILLO</cp:lastModifiedBy>
  <dcterms:created xsi:type="dcterms:W3CDTF">2019-10-02T21:32:31Z</dcterms:created>
  <dcterms:modified xsi:type="dcterms:W3CDTF">2019-10-06T03:10:35Z</dcterms:modified>
</cp:coreProperties>
</file>