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N:\AU\Melbourne\Service\Water Infrastructure\01 - Business Group\07 - Strategic Intiatives\02 - Future of Water\01 - Retrospective Optimisation of the Tongala WDN\02 - WIP\"/>
    </mc:Choice>
  </mc:AlternateContent>
  <xr:revisionPtr revIDLastSave="0" documentId="13_ncr:1_{FCC97D58-054A-415C-96C3-5E900D7ADA33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Pipes" sheetId="1" r:id="rId1"/>
    <sheet name="Pumps" sheetId="2" r:id="rId2"/>
    <sheet name="Valves" sheetId="5" r:id="rId3"/>
    <sheet name="Tanks" sheetId="6" r:id="rId4"/>
    <sheet name="Maintenance" sheetId="3" r:id="rId5"/>
    <sheet name="Opex" sheetId="4" r:id="rId6"/>
  </sheets>
  <definedNames>
    <definedName name="_xlnm.Print_Area" localSheetId="0">Pipes!$A$1:$M$12</definedName>
    <definedName name="_xlnm.Print_Area" localSheetId="1">Pumps!$A$1:$E$8</definedName>
    <definedName name="_xlnm.Print_Titles" localSheetId="1">Pumps!#REF!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6" l="1"/>
  <c r="B2" i="6"/>
  <c r="C2" i="6" l="1"/>
</calcChain>
</file>

<file path=xl/sharedStrings.xml><?xml version="1.0" encoding="utf-8"?>
<sst xmlns="http://schemas.openxmlformats.org/spreadsheetml/2006/main" count="26" uniqueCount="26">
  <si>
    <t>PS4 Rates</t>
  </si>
  <si>
    <t>Size</t>
  </si>
  <si>
    <t>PS4 - TDC $/m</t>
  </si>
  <si>
    <t>TPC $/Item</t>
  </si>
  <si>
    <t>Capacity (l/s)</t>
  </si>
  <si>
    <t>O&amp;M Costs</t>
  </si>
  <si>
    <t>Pipes</t>
  </si>
  <si>
    <t>Pump stations</t>
  </si>
  <si>
    <t>Component</t>
  </si>
  <si>
    <t xml:space="preserve">Percentage of CAPEX </t>
  </si>
  <si>
    <t>Tanks</t>
  </si>
  <si>
    <t>Annual Interest rate</t>
  </si>
  <si>
    <t>Payback period</t>
  </si>
  <si>
    <t>years</t>
  </si>
  <si>
    <t>Energy Price</t>
  </si>
  <si>
    <t>kWh</t>
  </si>
  <si>
    <t>Opex Parameters</t>
  </si>
  <si>
    <t>PS capacity</t>
  </si>
  <si>
    <t>Value</t>
  </si>
  <si>
    <t>m</t>
  </si>
  <si>
    <t>Volume</t>
  </si>
  <si>
    <t>Unit</t>
  </si>
  <si>
    <t>Variable</t>
  </si>
  <si>
    <t>Units</t>
  </si>
  <si>
    <t>Cost</t>
  </si>
  <si>
    <t>Height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</si>
</sst>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164" formatCode="&quot;$&quot;#,##0"/>
    <numFmt numFmtId="165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3F3F76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C99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5" borderId="6" applyNumberFormat="0" applyAlignment="0" applyProtection="0"/>
  </cellStyleXfs>
  <cellXfs count="24">
    <xf numFmtId="0" fontId="0" fillId="0" borderId="0" xfId="0"/>
    <xf numFmtId="164" fontId="0" fillId="0" borderId="0" xfId="0" applyNumberFormat="1" applyAlignment="1">
      <alignment horizontal="center" vertical="center"/>
    </xf>
    <xf numFmtId="164" fontId="0" fillId="0" borderId="0" xfId="0" applyNumberFormat="1"/>
    <xf numFmtId="0" fontId="2" fillId="0" borderId="0" xfId="0" applyFont="1"/>
    <xf numFmtId="0" fontId="0" fillId="4" borderId="3" xfId="0" applyFill="1" applyBorder="1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164" fontId="0" fillId="3" borderId="2" xfId="0" applyNumberFormat="1" applyFill="1" applyBorder="1" applyAlignment="1">
      <alignment horizontal="center" wrapText="1"/>
    </xf>
    <xf numFmtId="0" fontId="2" fillId="0" borderId="4" xfId="0" applyFont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165" fontId="3" fillId="5" borderId="6" xfId="2" applyNumberFormat="1"/>
    <xf numFmtId="10" fontId="3" fillId="5" borderId="6" xfId="2" applyNumberFormat="1"/>
    <xf numFmtId="9" fontId="3" fillId="5" borderId="6" xfId="2" applyNumberFormat="1"/>
    <xf numFmtId="164" fontId="3" fillId="5" borderId="6" xfId="2" applyNumberFormat="1" applyAlignment="1">
      <alignment horizontal="center" vertical="center"/>
    </xf>
    <xf numFmtId="0" fontId="3" fillId="5" borderId="6" xfId="2"/>
    <xf numFmtId="44" fontId="0" fillId="0" borderId="0" xfId="1" applyFont="1"/>
    <xf numFmtId="0" fontId="0" fillId="0" borderId="10" xfId="0" applyBorder="1"/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2" fontId="3" fillId="5" borderId="6" xfId="2" applyNumberFormat="1"/>
    <xf numFmtId="2" fontId="3" fillId="5" borderId="12" xfId="2" applyNumberFormat="1" applyBorder="1"/>
    <xf numFmtId="44" fontId="3" fillId="5" borderId="11" xfId="2" applyNumberFormat="1" applyBorder="1"/>
    <xf numFmtId="0" fontId="2" fillId="0" borderId="13" xfId="0" applyFont="1" applyBorder="1"/>
  </cellXfs>
  <cellStyles count="3">
    <cellStyle name="Currency" xfId="1" builtinId="4"/>
    <cellStyle name="Input" xfId="2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Pipes!$B$1</c:f>
              <c:strCache>
                <c:ptCount val="1"/>
                <c:pt idx="0">
                  <c:v>PS4 - TDC $/m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Pipes!$A$2:$A$8</c:f>
              <c:numCache>
                <c:formatCode>General</c:formatCode>
                <c:ptCount val="7"/>
                <c:pt idx="0">
                  <c:v>100</c:v>
                </c:pt>
                <c:pt idx="1">
                  <c:v>150</c:v>
                </c:pt>
                <c:pt idx="2">
                  <c:v>225</c:v>
                </c:pt>
                <c:pt idx="3">
                  <c:v>300</c:v>
                </c:pt>
                <c:pt idx="4">
                  <c:v>375</c:v>
                </c:pt>
                <c:pt idx="5">
                  <c:v>450</c:v>
                </c:pt>
                <c:pt idx="6">
                  <c:v>525</c:v>
                </c:pt>
              </c:numCache>
            </c:numRef>
          </c:cat>
          <c:val>
            <c:numRef>
              <c:f>Pipes!$B$2:$B$8</c:f>
              <c:numCache>
                <c:formatCode>"$"#,##0</c:formatCode>
                <c:ptCount val="7"/>
                <c:pt idx="0">
                  <c:v>239</c:v>
                </c:pt>
                <c:pt idx="1">
                  <c:v>286</c:v>
                </c:pt>
                <c:pt idx="2">
                  <c:v>360</c:v>
                </c:pt>
                <c:pt idx="3">
                  <c:v>455</c:v>
                </c:pt>
                <c:pt idx="4">
                  <c:v>669</c:v>
                </c:pt>
                <c:pt idx="5">
                  <c:v>722</c:v>
                </c:pt>
                <c:pt idx="6">
                  <c:v>915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FA-4C3D-8DA2-F3219CDBD0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464687"/>
        <c:axId val="69465167"/>
      </c:lineChart>
      <c:catAx>
        <c:axId val="69464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65167"/>
        <c:crosses val="autoZero"/>
        <c:auto val="1"/>
        <c:lblAlgn val="ctr"/>
        <c:lblOffset val="100"/>
        <c:noMultiLvlLbl val="0"/>
      </c:catAx>
      <c:valAx>
        <c:axId val="69465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64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1.xml"/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447675</xdr:colOff>
      <xdr:row>1</xdr:row>
      <xdr:rowOff>75755</xdr:rowOff>
    </xdr:from>
    <xdr:to>
      <xdr:col>4</xdr:col>
      <xdr:colOff>104774</xdr:colOff>
      <xdr:row>6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048C885-C279-418E-9E23-487B69C1BE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0" y="247205"/>
          <a:ext cx="1142999" cy="1019620"/>
        </a:xfrm>
        <a:prstGeom prst="rect">
          <a:avLst/>
        </a:prstGeom>
      </xdr:spPr>
    </xdr:pic>
    <xdr:clientData/>
  </xdr:twoCellAnchor>
  <xdr:twoCellAnchor>
    <xdr:from>
      <xdr:col>5</xdr:col>
      <xdr:colOff>285756</xdr:colOff>
      <xdr:row>11</xdr:row>
      <xdr:rowOff>76206</xdr:rowOff>
    </xdr:from>
    <xdr:to>
      <xdr:col>11</xdr:col>
      <xdr:colOff>76206</xdr:colOff>
      <xdr:row>25</xdr:row>
      <xdr:rowOff>152406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5ADE951-28A4-ADDD-0F51-BE833E7451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11</xdr:col>
      <xdr:colOff>647700</xdr:colOff>
      <xdr:row>1</xdr:row>
      <xdr:rowOff>95250</xdr:rowOff>
    </xdr:from>
    <xdr:to>
      <xdr:col>21</xdr:col>
      <xdr:colOff>503927</xdr:colOff>
      <xdr:row>18</xdr:row>
      <xdr:rowOff>66274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28CD423-EBE8-18D0-F7CF-5968229229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972675" y="266700"/>
          <a:ext cx="7180952" cy="320952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</xdr:colOff>
      <xdr:row>0</xdr:row>
      <xdr:rowOff>0</xdr:rowOff>
    </xdr:from>
    <xdr:to>
      <xdr:col>13</xdr:col>
      <xdr:colOff>180089</xdr:colOff>
      <xdr:row>10</xdr:row>
      <xdr:rowOff>133094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33E1182-84B0-053B-9191-F2A71BAC57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10200" y="0"/>
          <a:ext cx="7085714" cy="204761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390525</xdr:colOff>
      <xdr:row>0</xdr:row>
      <xdr:rowOff>57150</xdr:rowOff>
    </xdr:from>
    <xdr:to>
      <xdr:col>19</xdr:col>
      <xdr:colOff>589687</xdr:colOff>
      <xdr:row>8</xdr:row>
      <xdr:rowOff>133150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53D88A8-7D2F-6291-00FB-B3F4352236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67325" y="57150"/>
          <a:ext cx="6904762" cy="1600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542925</xdr:colOff>
      <xdr:row>0</xdr:row>
      <xdr:rowOff>0</xdr:rowOff>
    </xdr:from>
    <xdr:to>
      <xdr:col>16</xdr:col>
      <xdr:colOff>18201</xdr:colOff>
      <xdr:row>11</xdr:row>
      <xdr:rowOff>94973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25FD367-B12E-F561-26C0-CB7EE3D320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19625" y="0"/>
          <a:ext cx="6790476" cy="2219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8"/>
  <sheetViews>
    <sheetView tabSelected="1" workbookViewId="0">
      <selection activeCell="N24" sqref="N24"/>
    </sheetView>
  </sheetViews>
  <sheetFormatPr defaultRowHeight="15" x14ac:dyDescent="0.25"/>
  <cols>
    <col min="1" max="1" width="23.28515625" customWidth="1"/>
    <col min="2" max="2" width="11.42578125" style="1" customWidth="1"/>
    <col min="3" max="3" width="11.140625" style="1" customWidth="1"/>
    <col min="4" max="6" width="11.140625" style="2" customWidth="1"/>
    <col min="7" max="7" width="12.140625" style="2" customWidth="1"/>
    <col min="8" max="8" width="11.85546875" customWidth="1"/>
    <col min="9" max="9" width="11.140625" customWidth="1"/>
    <col min="10" max="10" width="13" customWidth="1"/>
    <col min="11" max="13" width="12.42578125" customWidth="1"/>
    <col min="14" max="14" width="12.5703125" customWidth="1"/>
    <col min="15" max="15" width="17.5703125" customWidth="1"/>
  </cols>
  <sheetData>
    <row r="1" spans="1:7" ht="14.1" customHeight="1" x14ac:dyDescent="0.25">
      <c r="A1" s="4" t="s">
        <v>1</v>
      </c>
      <c r="B1" s="6" t="s">
        <v>2</v>
      </c>
      <c r="C1"/>
      <c r="D1"/>
      <c r="E1"/>
      <c r="F1" s="5"/>
      <c r="G1" s="5"/>
    </row>
    <row r="2" spans="1:7" x14ac:dyDescent="0.25">
      <c r="A2" s="4">
        <v>100</v>
      </c>
      <c r="B2" s="13">
        <v>239</v>
      </c>
      <c r="C2"/>
      <c r="D2"/>
      <c r="E2"/>
      <c r="F2" s="1"/>
      <c r="G2" s="1"/>
    </row>
    <row r="3" spans="1:7" x14ac:dyDescent="0.25">
      <c r="A3" s="4">
        <v>150</v>
      </c>
      <c r="B3" s="13">
        <v>286</v>
      </c>
      <c r="C3"/>
      <c r="D3"/>
      <c r="E3"/>
      <c r="F3" s="1"/>
      <c r="G3" s="1"/>
    </row>
    <row r="4" spans="1:7" x14ac:dyDescent="0.25">
      <c r="A4" s="4">
        <v>225</v>
      </c>
      <c r="B4" s="13">
        <v>360</v>
      </c>
      <c r="C4"/>
      <c r="D4"/>
      <c r="E4"/>
      <c r="F4" s="1"/>
      <c r="G4" s="1"/>
    </row>
    <row r="5" spans="1:7" x14ac:dyDescent="0.25">
      <c r="A5" s="4">
        <v>300</v>
      </c>
      <c r="B5" s="13">
        <v>455</v>
      </c>
      <c r="C5"/>
      <c r="D5"/>
      <c r="E5"/>
      <c r="F5" s="1"/>
      <c r="G5" s="1"/>
    </row>
    <row r="6" spans="1:7" x14ac:dyDescent="0.25">
      <c r="A6" s="4">
        <v>375</v>
      </c>
      <c r="B6" s="13">
        <v>669</v>
      </c>
      <c r="C6"/>
      <c r="D6"/>
      <c r="E6"/>
      <c r="F6" s="1"/>
      <c r="G6" s="1"/>
    </row>
    <row r="7" spans="1:7" x14ac:dyDescent="0.25">
      <c r="A7" s="4">
        <v>450</v>
      </c>
      <c r="B7" s="13">
        <v>722</v>
      </c>
      <c r="C7"/>
      <c r="D7"/>
      <c r="E7"/>
      <c r="F7" s="1"/>
      <c r="G7" s="1"/>
    </row>
    <row r="8" spans="1:7" x14ac:dyDescent="0.25">
      <c r="A8" s="4">
        <v>525</v>
      </c>
      <c r="B8" s="13">
        <v>915</v>
      </c>
      <c r="C8"/>
      <c r="D8"/>
      <c r="E8"/>
      <c r="F8" s="1"/>
      <c r="G8" s="1"/>
    </row>
  </sheetData>
  <pageMargins left="0.7" right="0.7" top="0.75" bottom="0.75" header="0.3" footer="0.3"/>
  <pageSetup paperSize="9" scale="37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B12"/>
  <sheetViews>
    <sheetView zoomScaleNormal="100" workbookViewId="0">
      <selection activeCell="D26" sqref="D26"/>
    </sheetView>
  </sheetViews>
  <sheetFormatPr defaultRowHeight="15" x14ac:dyDescent="0.25"/>
  <cols>
    <col min="1" max="4" width="20.140625" customWidth="1"/>
    <col min="5" max="5" width="18.42578125" bestFit="1" customWidth="1"/>
    <col min="6" max="6" width="17.42578125" customWidth="1"/>
    <col min="7" max="7" width="13.42578125" bestFit="1" customWidth="1"/>
  </cols>
  <sheetData>
    <row r="1" spans="1:2" ht="15.75" thickBot="1" x14ac:dyDescent="0.3">
      <c r="A1" t="s">
        <v>17</v>
      </c>
      <c r="B1" s="7" t="s">
        <v>0</v>
      </c>
    </row>
    <row r="2" spans="1:2" x14ac:dyDescent="0.25">
      <c r="A2" s="9" t="s">
        <v>4</v>
      </c>
      <c r="B2" s="8" t="s">
        <v>3</v>
      </c>
    </row>
    <row r="3" spans="1:2" x14ac:dyDescent="0.25">
      <c r="A3" s="9">
        <v>20</v>
      </c>
      <c r="B3" s="13">
        <v>1000000</v>
      </c>
    </row>
    <row r="4" spans="1:2" x14ac:dyDescent="0.25">
      <c r="A4" s="9">
        <v>50</v>
      </c>
      <c r="B4" s="13">
        <v>1065000</v>
      </c>
    </row>
    <row r="5" spans="1:2" x14ac:dyDescent="0.25">
      <c r="A5" s="9">
        <v>100</v>
      </c>
      <c r="B5" s="13">
        <v>1230000</v>
      </c>
    </row>
    <row r="6" spans="1:2" x14ac:dyDescent="0.25">
      <c r="A6" s="9">
        <v>150</v>
      </c>
      <c r="B6" s="13">
        <v>1350000</v>
      </c>
    </row>
    <row r="7" spans="1:2" x14ac:dyDescent="0.25">
      <c r="A7" s="9">
        <v>250</v>
      </c>
      <c r="B7" s="13">
        <v>1560000</v>
      </c>
    </row>
    <row r="8" spans="1:2" x14ac:dyDescent="0.25">
      <c r="A8" s="9">
        <v>500</v>
      </c>
      <c r="B8" s="13">
        <v>1920000</v>
      </c>
    </row>
    <row r="12" spans="1:2" x14ac:dyDescent="0.25">
      <c r="A12" s="3"/>
    </row>
  </sheetData>
  <pageMargins left="0.70866141732283472" right="0.70866141732283472" top="0.74803149606299213" bottom="0.74803149606299213" header="0.31496062992125984" footer="0.31496062992125984"/>
  <pageSetup paperSize="9" scale="62" fitToHeight="0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44C38-C0CB-4339-8599-7E25FE732FFB}">
  <dimension ref="A1"/>
  <sheetViews>
    <sheetView workbookViewId="0">
      <selection activeCell="V23" sqref="V2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CA13BA-5B51-4D66-B9D0-4647CA03D2E0}">
  <dimension ref="A1:D2"/>
  <sheetViews>
    <sheetView workbookViewId="0">
      <selection activeCell="N21" sqref="N21"/>
    </sheetView>
  </sheetViews>
  <sheetFormatPr defaultRowHeight="15" x14ac:dyDescent="0.25"/>
  <cols>
    <col min="1" max="1" width="19.7109375" bestFit="1" customWidth="1"/>
    <col min="2" max="2" width="19.7109375" customWidth="1"/>
    <col min="3" max="3" width="12.5703125" bestFit="1" customWidth="1"/>
  </cols>
  <sheetData>
    <row r="1" spans="1:4" ht="15.75" thickBot="1" x14ac:dyDescent="0.3">
      <c r="A1" s="17" t="s">
        <v>20</v>
      </c>
      <c r="B1" s="23" t="s">
        <v>25</v>
      </c>
      <c r="C1" s="18" t="s">
        <v>24</v>
      </c>
      <c r="D1" s="19" t="s">
        <v>21</v>
      </c>
    </row>
    <row r="2" spans="1:4" ht="16.5" thickTop="1" thickBot="1" x14ac:dyDescent="0.3">
      <c r="A2" s="21">
        <f>(PI()*8.55422^2)/4*23.24</f>
        <v>1335.6320621513066</v>
      </c>
      <c r="B2" s="20">
        <f>123.78-100.54</f>
        <v>23.239999999999995</v>
      </c>
      <c r="C2" s="22">
        <f>300000+150*A2+3*A2*B2</f>
        <v>593465.07669588504</v>
      </c>
      <c r="D2" s="16" t="s">
        <v>19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E8E40-7D95-4260-B1EE-A6A0A4CAADC3}">
  <dimension ref="A1:B5"/>
  <sheetViews>
    <sheetView workbookViewId="0">
      <selection activeCell="F23" sqref="F23"/>
    </sheetView>
  </sheetViews>
  <sheetFormatPr defaultRowHeight="15" x14ac:dyDescent="0.25"/>
  <cols>
    <col min="1" max="1" width="14.7109375" customWidth="1"/>
  </cols>
  <sheetData>
    <row r="1" spans="1:2" x14ac:dyDescent="0.25">
      <c r="A1" t="s">
        <v>5</v>
      </c>
    </row>
    <row r="2" spans="1:2" x14ac:dyDescent="0.25">
      <c r="A2" t="s">
        <v>8</v>
      </c>
      <c r="B2" t="s">
        <v>9</v>
      </c>
    </row>
    <row r="3" spans="1:2" x14ac:dyDescent="0.25">
      <c r="A3" t="s">
        <v>6</v>
      </c>
      <c r="B3" s="10">
        <v>5.0000000000000001E-3</v>
      </c>
    </row>
    <row r="4" spans="1:2" x14ac:dyDescent="0.25">
      <c r="A4" t="s">
        <v>10</v>
      </c>
      <c r="B4" s="11">
        <v>8.0000000000000002E-3</v>
      </c>
    </row>
    <row r="5" spans="1:2" x14ac:dyDescent="0.25">
      <c r="A5" t="s">
        <v>7</v>
      </c>
      <c r="B5" s="12">
        <v>0.02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4009D-9B32-47C3-B5E2-62689D60A945}">
  <dimension ref="A1:C5"/>
  <sheetViews>
    <sheetView workbookViewId="0">
      <selection activeCell="A3" sqref="A3"/>
    </sheetView>
  </sheetViews>
  <sheetFormatPr defaultRowHeight="15" x14ac:dyDescent="0.25"/>
  <cols>
    <col min="1" max="1" width="19" bestFit="1" customWidth="1"/>
  </cols>
  <sheetData>
    <row r="1" spans="1:3" x14ac:dyDescent="0.25">
      <c r="A1" t="s">
        <v>16</v>
      </c>
    </row>
    <row r="2" spans="1:3" x14ac:dyDescent="0.25">
      <c r="A2" s="3" t="s">
        <v>22</v>
      </c>
      <c r="B2" s="3" t="s">
        <v>18</v>
      </c>
      <c r="C2" s="3" t="s">
        <v>23</v>
      </c>
    </row>
    <row r="3" spans="1:3" x14ac:dyDescent="0.25">
      <c r="A3" t="s">
        <v>11</v>
      </c>
      <c r="B3" s="12">
        <v>0.04</v>
      </c>
    </row>
    <row r="4" spans="1:3" x14ac:dyDescent="0.25">
      <c r="A4" t="s">
        <v>12</v>
      </c>
      <c r="B4" s="14">
        <v>25</v>
      </c>
      <c r="C4" t="s">
        <v>13</v>
      </c>
    </row>
    <row r="5" spans="1:3" x14ac:dyDescent="0.25">
      <c r="A5" t="s">
        <v>14</v>
      </c>
      <c r="B5" s="15">
        <v>0.7</v>
      </c>
      <c r="C5" t="s">
        <v>15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Pipes</vt:lpstr>
      <vt:lpstr>Pumps</vt:lpstr>
      <vt:lpstr>Valves</vt:lpstr>
      <vt:lpstr>Tanks</vt:lpstr>
      <vt:lpstr>Maintenance</vt:lpstr>
      <vt:lpstr>Opex</vt:lpstr>
      <vt:lpstr>Pipes!Print_Area</vt:lpstr>
      <vt:lpstr>Pumps!Print_Area</vt:lpstr>
    </vt:vector>
  </TitlesOfParts>
  <Company>South East Water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Gent, Carl</dc:creator>
  <cp:lastModifiedBy>Daniel Miller-Moran</cp:lastModifiedBy>
  <dcterms:created xsi:type="dcterms:W3CDTF">2021-07-01T03:20:38Z</dcterms:created>
  <dcterms:modified xsi:type="dcterms:W3CDTF">2024-04-24T06:42:10Z</dcterms:modified>
</cp:coreProperties>
</file>