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Calibration\0 deg\"/>
    </mc:Choice>
  </mc:AlternateContent>
  <xr:revisionPtr revIDLastSave="0" documentId="13_ncr:1_{C6467B8C-5218-482E-A1D0-684F6346DB7F}" xr6:coauthVersionLast="45" xr6:coauthVersionMax="45" xr10:uidLastSave="{00000000-0000-0000-0000-000000000000}"/>
  <bookViews>
    <workbookView xWindow="3195" yWindow="3195" windowWidth="21600" windowHeight="11385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 - 20mm" sheetId="1" r:id="rId8"/>
    <sheet name="Expmt. 2 - 35mm" sheetId="2" r:id="rId9"/>
    <sheet name="Expmt. 3 - 55mm" sheetId="3" r:id="rId10"/>
    <sheet name="&quot;Zero&quot; Curvature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S3" i="5"/>
  <c r="M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3" i="5"/>
  <c r="D3" i="5"/>
  <c r="H14" i="5"/>
  <c r="I14" i="5"/>
  <c r="J14" i="5"/>
  <c r="N14" i="5"/>
  <c r="O14" i="5"/>
  <c r="P14" i="5"/>
  <c r="T14" i="5"/>
  <c r="U14" i="5"/>
  <c r="V14" i="5"/>
  <c r="H15" i="5"/>
  <c r="I15" i="5"/>
  <c r="J15" i="5"/>
  <c r="N15" i="5"/>
  <c r="O15" i="5"/>
  <c r="P15" i="5"/>
  <c r="T15" i="5"/>
  <c r="U15" i="5"/>
  <c r="V15" i="5"/>
  <c r="H16" i="5"/>
  <c r="I16" i="5"/>
  <c r="J16" i="5"/>
  <c r="N16" i="5"/>
  <c r="O16" i="5"/>
  <c r="P16" i="5"/>
  <c r="T16" i="5"/>
  <c r="U16" i="5"/>
  <c r="V16" i="5"/>
  <c r="H17" i="5"/>
  <c r="I17" i="5"/>
  <c r="J17" i="5"/>
  <c r="N17" i="5"/>
  <c r="O17" i="5"/>
  <c r="P17" i="5"/>
  <c r="T17" i="5"/>
  <c r="U17" i="5"/>
  <c r="V17" i="5"/>
  <c r="H18" i="5"/>
  <c r="I18" i="5"/>
  <c r="J18" i="5"/>
  <c r="N18" i="5"/>
  <c r="O18" i="5"/>
  <c r="P18" i="5"/>
  <c r="T18" i="5"/>
  <c r="U18" i="5"/>
  <c r="V18" i="5"/>
  <c r="H19" i="5"/>
  <c r="I19" i="5"/>
  <c r="J19" i="5"/>
  <c r="N19" i="5"/>
  <c r="O19" i="5"/>
  <c r="P19" i="5"/>
  <c r="T19" i="5"/>
  <c r="U19" i="5"/>
  <c r="V19" i="5"/>
  <c r="H20" i="5"/>
  <c r="I20" i="5"/>
  <c r="J20" i="5"/>
  <c r="N20" i="5"/>
  <c r="O20" i="5"/>
  <c r="P20" i="5"/>
  <c r="T20" i="5"/>
  <c r="U20" i="5"/>
  <c r="V20" i="5"/>
  <c r="H21" i="5"/>
  <c r="I21" i="5"/>
  <c r="J21" i="5"/>
  <c r="N21" i="5"/>
  <c r="O21" i="5"/>
  <c r="P21" i="5"/>
  <c r="T21" i="5"/>
  <c r="U21" i="5"/>
  <c r="V21" i="5"/>
  <c r="V13" i="5"/>
  <c r="U13" i="5"/>
  <c r="T13" i="5"/>
  <c r="P13" i="5"/>
  <c r="O13" i="5"/>
  <c r="N13" i="5"/>
  <c r="J13" i="5"/>
  <c r="I13" i="5"/>
  <c r="H13" i="5"/>
  <c r="H12" i="5"/>
  <c r="I12" i="5"/>
  <c r="J12" i="5"/>
  <c r="N12" i="5"/>
  <c r="O12" i="5"/>
  <c r="P12" i="5"/>
  <c r="T12" i="5"/>
  <c r="U12" i="5"/>
  <c r="V12" i="5"/>
  <c r="H8" i="5"/>
  <c r="I8" i="5"/>
  <c r="J8" i="5"/>
  <c r="N8" i="5"/>
  <c r="O8" i="5"/>
  <c r="P8" i="5"/>
  <c r="T8" i="5"/>
  <c r="U8" i="5"/>
  <c r="V8" i="5"/>
  <c r="H9" i="5"/>
  <c r="I9" i="5"/>
  <c r="J9" i="5"/>
  <c r="N9" i="5"/>
  <c r="O9" i="5"/>
  <c r="P9" i="5"/>
  <c r="T9" i="5"/>
  <c r="U9" i="5"/>
  <c r="V9" i="5"/>
  <c r="H10" i="5"/>
  <c r="I10" i="5"/>
  <c r="J10" i="5"/>
  <c r="N10" i="5"/>
  <c r="O10" i="5"/>
  <c r="P10" i="5"/>
  <c r="T10" i="5"/>
  <c r="U10" i="5"/>
  <c r="V10" i="5"/>
  <c r="H11" i="5"/>
  <c r="I11" i="5"/>
  <c r="J11" i="5"/>
  <c r="N11" i="5"/>
  <c r="O11" i="5"/>
  <c r="P11" i="5"/>
  <c r="T11" i="5"/>
  <c r="U11" i="5"/>
  <c r="V11" i="5"/>
  <c r="V7" i="5"/>
  <c r="U7" i="5"/>
  <c r="T7" i="5"/>
  <c r="P7" i="5"/>
  <c r="O7" i="5"/>
  <c r="N7" i="5"/>
  <c r="J7" i="5"/>
  <c r="I7" i="5"/>
  <c r="H7" i="5"/>
  <c r="T4" i="5"/>
  <c r="U4" i="5"/>
  <c r="V4" i="5"/>
  <c r="T5" i="5"/>
  <c r="U5" i="5"/>
  <c r="V5" i="5"/>
  <c r="T6" i="5"/>
  <c r="U6" i="5"/>
  <c r="V6" i="5"/>
  <c r="V3" i="5"/>
  <c r="U3" i="5"/>
  <c r="T3" i="5"/>
  <c r="P4" i="5"/>
  <c r="P5" i="5"/>
  <c r="P6" i="5"/>
  <c r="P3" i="5"/>
  <c r="O4" i="5"/>
  <c r="O5" i="5"/>
  <c r="O6" i="5"/>
  <c r="O3" i="5"/>
  <c r="N4" i="5"/>
  <c r="N5" i="5"/>
  <c r="N6" i="5"/>
  <c r="N3" i="5"/>
  <c r="J4" i="5"/>
  <c r="J5" i="5"/>
  <c r="J6" i="5"/>
  <c r="J3" i="5"/>
  <c r="I4" i="5"/>
  <c r="I5" i="5"/>
  <c r="I6" i="5"/>
  <c r="I3" i="5"/>
  <c r="H4" i="5"/>
  <c r="H5" i="5"/>
  <c r="H6" i="5"/>
  <c r="H3" i="5"/>
  <c r="D8" i="5"/>
  <c r="D9" i="5"/>
  <c r="D10" i="5"/>
  <c r="D11" i="5"/>
  <c r="D12" i="5"/>
  <c r="D7" i="5"/>
  <c r="D6" i="5"/>
  <c r="D5" i="5"/>
  <c r="D4" i="5"/>
  <c r="D14" i="5"/>
  <c r="D15" i="5"/>
  <c r="D16" i="5"/>
  <c r="D17" i="5"/>
  <c r="D18" i="5"/>
  <c r="D19" i="5"/>
  <c r="D20" i="5"/>
  <c r="D21" i="5"/>
  <c r="D13" i="5"/>
  <c r="C14" i="5"/>
  <c r="M37" i="5" s="1"/>
  <c r="C15" i="5"/>
  <c r="S38" i="5" s="1"/>
  <c r="C16" i="5"/>
  <c r="S39" i="5" s="1"/>
  <c r="C17" i="5"/>
  <c r="S40" i="5" s="1"/>
  <c r="C18" i="5"/>
  <c r="M41" i="5" s="1"/>
  <c r="C19" i="5"/>
  <c r="M42" i="5" s="1"/>
  <c r="C20" i="5"/>
  <c r="S43" i="5" s="1"/>
  <c r="C21" i="5"/>
  <c r="S44" i="5" s="1"/>
  <c r="C13" i="5"/>
  <c r="S36" i="5" s="1"/>
  <c r="C8" i="5"/>
  <c r="S31" i="5" s="1"/>
  <c r="C9" i="5"/>
  <c r="S32" i="5" s="1"/>
  <c r="C10" i="5"/>
  <c r="M33" i="5" s="1"/>
  <c r="C11" i="5"/>
  <c r="M34" i="5" s="1"/>
  <c r="C12" i="5"/>
  <c r="S35" i="5" s="1"/>
  <c r="C7" i="5"/>
  <c r="S30" i="5" s="1"/>
  <c r="C4" i="5"/>
  <c r="S27" i="5" s="1"/>
  <c r="C5" i="5"/>
  <c r="S28" i="5" s="1"/>
  <c r="C6" i="5"/>
  <c r="S29" i="5" s="1"/>
  <c r="C3" i="5"/>
  <c r="S26" i="5" s="1"/>
  <c r="B20" i="5"/>
  <c r="G43" i="5" s="1"/>
  <c r="B21" i="5"/>
  <c r="G44" i="5" s="1"/>
  <c r="B19" i="5"/>
  <c r="G42" i="5" s="1"/>
  <c r="B14" i="5"/>
  <c r="G37" i="5" s="1"/>
  <c r="B15" i="5"/>
  <c r="G38" i="5" s="1"/>
  <c r="B16" i="5"/>
  <c r="G39" i="5" s="1"/>
  <c r="B17" i="5"/>
  <c r="G40" i="5" s="1"/>
  <c r="B18" i="5"/>
  <c r="G41" i="5" s="1"/>
  <c r="B13" i="5"/>
  <c r="G36" i="5" s="1"/>
  <c r="B8" i="5"/>
  <c r="G31" i="5" s="1"/>
  <c r="B9" i="5"/>
  <c r="G32" i="5" s="1"/>
  <c r="B10" i="5"/>
  <c r="G33" i="5" s="1"/>
  <c r="B11" i="5"/>
  <c r="G34" i="5" s="1"/>
  <c r="B12" i="5"/>
  <c r="G35" i="5" s="1"/>
  <c r="B7" i="5"/>
  <c r="G30" i="5" s="1"/>
  <c r="B5" i="5"/>
  <c r="G28" i="5" s="1"/>
  <c r="B6" i="5"/>
  <c r="G29" i="5" s="1"/>
  <c r="B3" i="5"/>
  <c r="G26" i="5" s="1"/>
  <c r="B4" i="5"/>
  <c r="G27" i="5" s="1"/>
  <c r="F9" i="4"/>
  <c r="F8" i="4"/>
  <c r="F7" i="4"/>
  <c r="F6" i="4"/>
  <c r="D9" i="4"/>
  <c r="D8" i="4"/>
  <c r="D7" i="4"/>
  <c r="D6" i="4"/>
  <c r="B25" i="4"/>
  <c r="B24" i="4"/>
  <c r="B9" i="4"/>
  <c r="B8" i="4"/>
  <c r="B7" i="4"/>
  <c r="D29" i="4" s="1"/>
  <c r="B6" i="4"/>
  <c r="D28" i="4" s="1"/>
  <c r="D14" i="4"/>
  <c r="D15" i="4"/>
  <c r="D16" i="4"/>
  <c r="D17" i="4"/>
  <c r="D18" i="4"/>
  <c r="D19" i="4"/>
  <c r="D20" i="4"/>
  <c r="D21" i="4"/>
  <c r="D13" i="4"/>
  <c r="X9" i="4"/>
  <c r="V9" i="4"/>
  <c r="T9" i="4"/>
  <c r="R9" i="4"/>
  <c r="P9" i="4"/>
  <c r="N9" i="4"/>
  <c r="L9" i="4"/>
  <c r="J9" i="4"/>
  <c r="H9" i="4"/>
  <c r="X8" i="4"/>
  <c r="G29" i="4" s="1"/>
  <c r="V8" i="4"/>
  <c r="G28" i="4" s="1"/>
  <c r="T8" i="4"/>
  <c r="G27" i="4" s="1"/>
  <c r="R8" i="4"/>
  <c r="G23" i="4" s="1"/>
  <c r="P8" i="4"/>
  <c r="G22" i="4" s="1"/>
  <c r="N8" i="4"/>
  <c r="G21" i="4" s="1"/>
  <c r="L8" i="4"/>
  <c r="G17" i="4" s="1"/>
  <c r="J8" i="4"/>
  <c r="G16" i="4" s="1"/>
  <c r="H8" i="4"/>
  <c r="G15" i="4" s="1"/>
  <c r="X7" i="4"/>
  <c r="X6" i="4"/>
  <c r="V7" i="4"/>
  <c r="V6" i="4"/>
  <c r="T7" i="4"/>
  <c r="T6" i="4"/>
  <c r="R7" i="4"/>
  <c r="R6" i="4"/>
  <c r="P7" i="4"/>
  <c r="P6" i="4"/>
  <c r="N7" i="4"/>
  <c r="N6" i="4"/>
  <c r="L7" i="4"/>
  <c r="L6" i="4"/>
  <c r="J7" i="4"/>
  <c r="J6" i="4"/>
  <c r="H7" i="4"/>
  <c r="H6" i="4"/>
  <c r="K5" i="5" l="1"/>
  <c r="K15" i="5"/>
  <c r="H38" i="5" s="1"/>
  <c r="J28" i="5"/>
  <c r="W8" i="5"/>
  <c r="V31" i="5" s="1"/>
  <c r="Q19" i="5"/>
  <c r="O42" i="5" s="1"/>
  <c r="W16" i="5"/>
  <c r="V39" i="5" s="1"/>
  <c r="K14" i="5"/>
  <c r="I37" i="5" s="1"/>
  <c r="W4" i="5"/>
  <c r="V27" i="5" s="1"/>
  <c r="Q10" i="5"/>
  <c r="P33" i="5" s="1"/>
  <c r="W12" i="5"/>
  <c r="T35" i="5" s="1"/>
  <c r="Q3" i="5"/>
  <c r="N26" i="5" s="1"/>
  <c r="Q9" i="5"/>
  <c r="P32" i="5" s="1"/>
  <c r="K20" i="5"/>
  <c r="I43" i="5" s="1"/>
  <c r="Q17" i="5"/>
  <c r="P40" i="5" s="1"/>
  <c r="W14" i="5"/>
  <c r="V37" i="5" s="1"/>
  <c r="M43" i="5"/>
  <c r="K6" i="5"/>
  <c r="H29" i="5" s="1"/>
  <c r="Q6" i="5"/>
  <c r="O29" i="5" s="1"/>
  <c r="Q13" i="5"/>
  <c r="P36" i="5" s="1"/>
  <c r="M35" i="5"/>
  <c r="I28" i="5"/>
  <c r="M27" i="5"/>
  <c r="T42" i="5"/>
  <c r="S37" i="5"/>
  <c r="W3" i="5"/>
  <c r="U26" i="5" s="1"/>
  <c r="M40" i="5"/>
  <c r="M32" i="5"/>
  <c r="S42" i="5"/>
  <c r="S34" i="5"/>
  <c r="H28" i="5"/>
  <c r="M39" i="5"/>
  <c r="M31" i="5"/>
  <c r="S41" i="5"/>
  <c r="S33" i="5"/>
  <c r="I38" i="5"/>
  <c r="M26" i="5"/>
  <c r="M38" i="5"/>
  <c r="M30" i="5"/>
  <c r="M29" i="5"/>
  <c r="K7" i="5"/>
  <c r="J30" i="5" s="1"/>
  <c r="Q16" i="5"/>
  <c r="P39" i="5" s="1"/>
  <c r="H43" i="5"/>
  <c r="M44" i="5"/>
  <c r="M36" i="5"/>
  <c r="M28" i="5"/>
  <c r="Q7" i="5"/>
  <c r="N30" i="5" s="1"/>
  <c r="W11" i="5"/>
  <c r="U34" i="5" s="1"/>
  <c r="W19" i="5"/>
  <c r="U42" i="5" s="1"/>
  <c r="W10" i="5"/>
  <c r="U33" i="5" s="1"/>
  <c r="W18" i="5"/>
  <c r="T41" i="5" s="1"/>
  <c r="Q11" i="5"/>
  <c r="O34" i="5" s="1"/>
  <c r="K4" i="5"/>
  <c r="I27" i="5" s="1"/>
  <c r="K21" i="5"/>
  <c r="J44" i="5" s="1"/>
  <c r="Q18" i="5"/>
  <c r="O41" i="5" s="1"/>
  <c r="W15" i="5"/>
  <c r="T38" i="5" s="1"/>
  <c r="W7" i="5"/>
  <c r="T30" i="5" s="1"/>
  <c r="K13" i="5"/>
  <c r="J36" i="5" s="1"/>
  <c r="W6" i="5"/>
  <c r="U29" i="5" s="1"/>
  <c r="K11" i="5"/>
  <c r="J34" i="5" s="1"/>
  <c r="Q8" i="5"/>
  <c r="P31" i="5" s="1"/>
  <c r="W21" i="5"/>
  <c r="U44" i="5" s="1"/>
  <c r="K19" i="5"/>
  <c r="J42" i="5" s="1"/>
  <c r="Q5" i="5"/>
  <c r="O28" i="5" s="1"/>
  <c r="K10" i="5"/>
  <c r="H33" i="5" s="1"/>
  <c r="Q12" i="5"/>
  <c r="O35" i="5" s="1"/>
  <c r="W20" i="5"/>
  <c r="V43" i="5" s="1"/>
  <c r="K18" i="5"/>
  <c r="H41" i="5" s="1"/>
  <c r="Q15" i="5"/>
  <c r="N38" i="5" s="1"/>
  <c r="Q4" i="5"/>
  <c r="O27" i="5" s="1"/>
  <c r="K9" i="5"/>
  <c r="J32" i="5" s="1"/>
  <c r="K17" i="5"/>
  <c r="J40" i="5" s="1"/>
  <c r="Q14" i="5"/>
  <c r="N37" i="5" s="1"/>
  <c r="K3" i="5"/>
  <c r="J26" i="5" s="1"/>
  <c r="W5" i="5"/>
  <c r="T28" i="5" s="1"/>
  <c r="K8" i="5"/>
  <c r="I31" i="5" s="1"/>
  <c r="W13" i="5"/>
  <c r="T36" i="5" s="1"/>
  <c r="Q21" i="5"/>
  <c r="O44" i="5" s="1"/>
  <c r="K16" i="5"/>
  <c r="J39" i="5" s="1"/>
  <c r="W9" i="5"/>
  <c r="V32" i="5" s="1"/>
  <c r="K12" i="5"/>
  <c r="H35" i="5" s="1"/>
  <c r="Q20" i="5"/>
  <c r="N43" i="5" s="1"/>
  <c r="W17" i="5"/>
  <c r="V40" i="5" s="1"/>
  <c r="B23" i="4"/>
  <c r="B22" i="4"/>
  <c r="T39" i="5" l="1"/>
  <c r="T37" i="5"/>
  <c r="U37" i="5"/>
  <c r="T27" i="5"/>
  <c r="U30" i="5"/>
  <c r="N39" i="5"/>
  <c r="P29" i="5"/>
  <c r="P26" i="5"/>
  <c r="N32" i="5"/>
  <c r="V38" i="5"/>
  <c r="H37" i="5"/>
  <c r="N29" i="5"/>
  <c r="O26" i="5"/>
  <c r="T31" i="5"/>
  <c r="I29" i="5"/>
  <c r="J38" i="5"/>
  <c r="N33" i="5"/>
  <c r="N42" i="5"/>
  <c r="O32" i="5"/>
  <c r="J43" i="5"/>
  <c r="U31" i="5"/>
  <c r="P42" i="5"/>
  <c r="V35" i="5"/>
  <c r="N40" i="5"/>
  <c r="H42" i="5"/>
  <c r="O33" i="5"/>
  <c r="U35" i="5"/>
  <c r="T43" i="5"/>
  <c r="J29" i="5"/>
  <c r="U27" i="5"/>
  <c r="P35" i="5"/>
  <c r="N36" i="5"/>
  <c r="P28" i="5"/>
  <c r="T32" i="5"/>
  <c r="O36" i="5"/>
  <c r="O40" i="5"/>
  <c r="U39" i="5"/>
  <c r="J37" i="5"/>
  <c r="N31" i="5"/>
  <c r="H31" i="5"/>
  <c r="V28" i="5"/>
  <c r="N28" i="5"/>
  <c r="T34" i="5"/>
  <c r="P44" i="5"/>
  <c r="P38" i="5"/>
  <c r="O31" i="5"/>
  <c r="V29" i="5"/>
  <c r="V36" i="5"/>
  <c r="J35" i="5"/>
  <c r="U32" i="5"/>
  <c r="N35" i="5"/>
  <c r="I41" i="5"/>
  <c r="I33" i="5"/>
  <c r="O39" i="5"/>
  <c r="J33" i="5"/>
  <c r="J27" i="5"/>
  <c r="H36" i="5"/>
  <c r="T40" i="5"/>
  <c r="U28" i="5"/>
  <c r="T33" i="5"/>
  <c r="H34" i="5"/>
  <c r="J41" i="5"/>
  <c r="I34" i="5"/>
  <c r="N41" i="5"/>
  <c r="H27" i="5"/>
  <c r="N34" i="5"/>
  <c r="P41" i="5"/>
  <c r="H39" i="5"/>
  <c r="P34" i="5"/>
  <c r="J31" i="5"/>
  <c r="T26" i="5"/>
  <c r="O37" i="5"/>
  <c r="V42" i="5"/>
  <c r="V34" i="5"/>
  <c r="I42" i="5"/>
  <c r="V30" i="5"/>
  <c r="H44" i="5"/>
  <c r="I39" i="5"/>
  <c r="V26" i="5"/>
  <c r="U40" i="5"/>
  <c r="O30" i="5"/>
  <c r="I44" i="5"/>
  <c r="V33" i="5"/>
  <c r="U43" i="5"/>
  <c r="I30" i="5"/>
  <c r="H30" i="5"/>
  <c r="V44" i="5"/>
  <c r="N44" i="5"/>
  <c r="I40" i="5"/>
  <c r="H40" i="5"/>
  <c r="V41" i="5"/>
  <c r="P37" i="5"/>
  <c r="T44" i="5"/>
  <c r="T29" i="5"/>
  <c r="I36" i="5"/>
  <c r="U38" i="5"/>
  <c r="U36" i="5"/>
  <c r="H26" i="5"/>
  <c r="N27" i="5"/>
  <c r="P27" i="5"/>
  <c r="O43" i="5"/>
  <c r="P43" i="5"/>
  <c r="I32" i="5"/>
  <c r="H32" i="5"/>
  <c r="O38" i="5"/>
  <c r="I26" i="5"/>
  <c r="P30" i="5"/>
  <c r="I35" i="5"/>
  <c r="U41" i="5"/>
</calcChain>
</file>

<file path=xl/sharedStrings.xml><?xml version="1.0" encoding="utf-8"?>
<sst xmlns="http://schemas.openxmlformats.org/spreadsheetml/2006/main" count="213" uniqueCount="44">
  <si>
    <t>AA 1</t>
  </si>
  <si>
    <t>AA 2</t>
  </si>
  <si>
    <t>AA 3</t>
  </si>
  <si>
    <t>Average Curvature (1/mm)</t>
  </si>
  <si>
    <t>Std Dev (1/mm)</t>
  </si>
  <si>
    <t>Displacement (mm)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</si>
  <si>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</si>
  <si>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</si>
  <si>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</si>
  <si>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</si>
  <si>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</si>
  <si>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</si>
  <si>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</si>
  <si>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</si>
  <si>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</si>
  <si>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</si>
  <si>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</si>
  <si>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 xml:space="preserve">Experiment </t>
  </si>
  <si>
    <t>Min</t>
  </si>
  <si>
    <t>Max</t>
  </si>
  <si>
    <t>Average</t>
  </si>
  <si>
    <t>Std Dev</t>
  </si>
  <si>
    <t>Weights</t>
  </si>
  <si>
    <t>Weighted Average</t>
  </si>
  <si>
    <t>Weighted Std Dev</t>
  </si>
  <si>
    <t>All Curvatures</t>
  </si>
  <si>
    <t>Ch 1</t>
  </si>
  <si>
    <t>AA1</t>
  </si>
  <si>
    <t>AA2</t>
  </si>
  <si>
    <t>AA3</t>
  </si>
  <si>
    <t>Ch 2</t>
  </si>
  <si>
    <t>Ch 3</t>
  </si>
  <si>
    <t>Active Area</t>
  </si>
  <si>
    <t>Wavelength (nm)</t>
  </si>
  <si>
    <t>Zero Curvature</t>
  </si>
  <si>
    <t>Range</t>
  </si>
  <si>
    <t>Curvature (1/mm)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</si>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</sst>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1" xfId="0" applyFont="1" applyFill="1" applyBorder="1"/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0" xfId="0" applyFont="1" applyFill="1"/>
    <xf numFmtId="0" fontId="0" fillId="0" borderId="26" xfId="0" applyBorder="1"/>
    <xf numFmtId="0" fontId="0" fillId="0" borderId="0" xfId="0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Summary'!$H$3:$H$21</c:f>
              <c:numCache>
                <c:formatCode>General</c:formatCode>
                <c:ptCount val="19"/>
                <c:pt idx="0">
                  <c:v>-2.7609584292349609E-3</c:v>
                </c:pt>
                <c:pt idx="1">
                  <c:v>-1.1908484226069049E-2</c:v>
                </c:pt>
                <c:pt idx="2">
                  <c:v>7.6454907366496627E-4</c:v>
                </c:pt>
                <c:pt idx="3">
                  <c:v>2.616473237549144E-2</c:v>
                </c:pt>
                <c:pt idx="4">
                  <c:v>8.5202083005242457E-4</c:v>
                </c:pt>
                <c:pt idx="5">
                  <c:v>4.1972457211159053E-5</c:v>
                </c:pt>
                <c:pt idx="6">
                  <c:v>1.4670458767341188E-2</c:v>
                </c:pt>
                <c:pt idx="7">
                  <c:v>2.8297556778852595E-2</c:v>
                </c:pt>
                <c:pt idx="8">
                  <c:v>4.0198165470883396E-2</c:v>
                </c:pt>
                <c:pt idx="9">
                  <c:v>5.7379518396828644E-2</c:v>
                </c:pt>
                <c:pt idx="10">
                  <c:v>1.9089375991825364E-3</c:v>
                </c:pt>
                <c:pt idx="11">
                  <c:v>1.8197575251406306E-2</c:v>
                </c:pt>
                <c:pt idx="12">
                  <c:v>4.2696535723280249E-2</c:v>
                </c:pt>
                <c:pt idx="13">
                  <c:v>6.7073129754135152E-2</c:v>
                </c:pt>
                <c:pt idx="14">
                  <c:v>9.1941077826959372E-2</c:v>
                </c:pt>
                <c:pt idx="15">
                  <c:v>0.1170507312490372</c:v>
                </c:pt>
                <c:pt idx="16">
                  <c:v>0.14171666513766468</c:v>
                </c:pt>
                <c:pt idx="17">
                  <c:v>0.16394132194500344</c:v>
                </c:pt>
                <c:pt idx="18">
                  <c:v>0.1880808102635001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Summary'!$I$3:$I$21</c:f>
              <c:numCache>
                <c:formatCode>General</c:formatCode>
                <c:ptCount val="19"/>
                <c:pt idx="0">
                  <c:v>-1.8105475656057024E-2</c:v>
                </c:pt>
                <c:pt idx="1">
                  <c:v>5.0119458194785693E-2</c:v>
                </c:pt>
                <c:pt idx="2">
                  <c:v>0.13325401197448627</c:v>
                </c:pt>
                <c:pt idx="3">
                  <c:v>0.19453008247114667</c:v>
                </c:pt>
                <c:pt idx="4">
                  <c:v>-2.1020566673541907E-3</c:v>
                </c:pt>
                <c:pt idx="5">
                  <c:v>7.3625796864462245E-2</c:v>
                </c:pt>
                <c:pt idx="6">
                  <c:v>0.15774199987572501</c:v>
                </c:pt>
                <c:pt idx="7">
                  <c:v>0.23693252176440183</c:v>
                </c:pt>
                <c:pt idx="8">
                  <c:v>0.31598120611033664</c:v>
                </c:pt>
                <c:pt idx="9">
                  <c:v>0.382634319140152</c:v>
                </c:pt>
                <c:pt idx="10">
                  <c:v>2.0207532323865962E-2</c:v>
                </c:pt>
                <c:pt idx="11">
                  <c:v>0.16628753151599085</c:v>
                </c:pt>
                <c:pt idx="12">
                  <c:v>0.30601362580318892</c:v>
                </c:pt>
                <c:pt idx="13">
                  <c:v>0.44235378718144602</c:v>
                </c:pt>
                <c:pt idx="14">
                  <c:v>0.57718826307313975</c:v>
                </c:pt>
                <c:pt idx="15">
                  <c:v>0.70899672820928572</c:v>
                </c:pt>
                <c:pt idx="16">
                  <c:v>0.84013813769070111</c:v>
                </c:pt>
                <c:pt idx="17">
                  <c:v>0.96328642296884937</c:v>
                </c:pt>
                <c:pt idx="18">
                  <c:v>1.0782323676503438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Summary'!$J$3:$J$21</c:f>
              <c:numCache>
                <c:formatCode>General</c:formatCode>
                <c:ptCount val="19"/>
                <c:pt idx="0">
                  <c:v>8.2417350399737188E-3</c:v>
                </c:pt>
                <c:pt idx="1">
                  <c:v>-4.3378509188414682E-2</c:v>
                </c:pt>
                <c:pt idx="2">
                  <c:v>-0.14846408178527781</c:v>
                </c:pt>
                <c:pt idx="3">
                  <c:v>-0.23399141534810042</c:v>
                </c:pt>
                <c:pt idx="4">
                  <c:v>2.0397512619183544E-3</c:v>
                </c:pt>
                <c:pt idx="5">
                  <c:v>-7.2792410334159285E-2</c:v>
                </c:pt>
                <c:pt idx="6">
                  <c:v>-0.1773481538480155</c:v>
                </c:pt>
                <c:pt idx="7">
                  <c:v>-0.28138373188357946</c:v>
                </c:pt>
                <c:pt idx="8">
                  <c:v>-0.3849494322632836</c:v>
                </c:pt>
                <c:pt idx="9">
                  <c:v>-0.47336923240709439</c:v>
                </c:pt>
                <c:pt idx="10">
                  <c:v>-1.0281486302346821E-2</c:v>
                </c:pt>
                <c:pt idx="11">
                  <c:v>-0.17951331259632752</c:v>
                </c:pt>
                <c:pt idx="12">
                  <c:v>-0.35099457500723474</c:v>
                </c:pt>
                <c:pt idx="13">
                  <c:v>-0.52333560809188384</c:v>
                </c:pt>
                <c:pt idx="14">
                  <c:v>-0.69504493584258853</c:v>
                </c:pt>
                <c:pt idx="15">
                  <c:v>-0.8646075230731185</c:v>
                </c:pt>
                <c:pt idx="16">
                  <c:v>-1.0338381493925226</c:v>
                </c:pt>
                <c:pt idx="17">
                  <c:v>-1.1925044332799644</c:v>
                </c:pt>
                <c:pt idx="18">
                  <c:v>-1.3347884943700592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ser>
          <c:idx val="3"/>
          <c:order val="3"/>
          <c:tx>
            <c:v>Ch 1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972352169363719"/>
                  <c:y val="-5.2602147810595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Summary'!$H$3:$H$12</c:f>
              <c:numCache>
                <c:formatCode>General</c:formatCode>
                <c:ptCount val="10"/>
                <c:pt idx="0">
                  <c:v>-2.7609584292349609E-3</c:v>
                </c:pt>
                <c:pt idx="1">
                  <c:v>-1.1908484226069049E-2</c:v>
                </c:pt>
                <c:pt idx="2">
                  <c:v>7.6454907366496627E-4</c:v>
                </c:pt>
                <c:pt idx="3">
                  <c:v>2.616473237549144E-2</c:v>
                </c:pt>
                <c:pt idx="4">
                  <c:v>8.5202083005242457E-4</c:v>
                </c:pt>
                <c:pt idx="5">
                  <c:v>4.1972457211159053E-5</c:v>
                </c:pt>
                <c:pt idx="6">
                  <c:v>1.4670458767341188E-2</c:v>
                </c:pt>
                <c:pt idx="7">
                  <c:v>2.8297556778852595E-2</c:v>
                </c:pt>
                <c:pt idx="8">
                  <c:v>4.0198165470883396E-2</c:v>
                </c:pt>
                <c:pt idx="9">
                  <c:v>5.7379518396828644E-2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E-4F02-9732-935505FB730D}"/>
            </c:ext>
          </c:extLst>
        </c:ser>
        <c:ser>
          <c:idx val="4"/>
          <c:order val="4"/>
          <c:tx>
            <c:v>Ch 2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44182827785123"/>
                  <c:y val="-0.1294338657809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Summary'!$I$3:$I$12</c:f>
              <c:numCache>
                <c:formatCode>General</c:formatCode>
                <c:ptCount val="10"/>
                <c:pt idx="0">
                  <c:v>-1.8105475656057024E-2</c:v>
                </c:pt>
                <c:pt idx="1">
                  <c:v>5.0119458194785693E-2</c:v>
                </c:pt>
                <c:pt idx="2">
                  <c:v>0.13325401197448627</c:v>
                </c:pt>
                <c:pt idx="3">
                  <c:v>0.19453008247114667</c:v>
                </c:pt>
                <c:pt idx="4">
                  <c:v>-2.1020566673541907E-3</c:v>
                </c:pt>
                <c:pt idx="5">
                  <c:v>7.3625796864462245E-2</c:v>
                </c:pt>
                <c:pt idx="6">
                  <c:v>0.15774199987572501</c:v>
                </c:pt>
                <c:pt idx="7">
                  <c:v>0.23693252176440183</c:v>
                </c:pt>
                <c:pt idx="8">
                  <c:v>0.31598120611033664</c:v>
                </c:pt>
                <c:pt idx="9">
                  <c:v>0.382634319140152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2E-4F02-9732-935505FB730D}"/>
            </c:ext>
          </c:extLst>
        </c:ser>
        <c:ser>
          <c:idx val="5"/>
          <c:order val="5"/>
          <c:tx>
            <c:v>Ch 3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8520853978781"/>
                  <c:y val="0.13638141221065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Summary'!$J$3:$J$13</c:f>
              <c:numCache>
                <c:formatCode>General</c:formatCode>
                <c:ptCount val="11"/>
                <c:pt idx="0">
                  <c:v>8.2417350399737188E-3</c:v>
                </c:pt>
                <c:pt idx="1">
                  <c:v>-4.3378509188414682E-2</c:v>
                </c:pt>
                <c:pt idx="2">
                  <c:v>-0.14846408178527781</c:v>
                </c:pt>
                <c:pt idx="3">
                  <c:v>-0.23399141534810042</c:v>
                </c:pt>
                <c:pt idx="4">
                  <c:v>2.0397512619183544E-3</c:v>
                </c:pt>
                <c:pt idx="5">
                  <c:v>-7.2792410334159285E-2</c:v>
                </c:pt>
                <c:pt idx="6">
                  <c:v>-0.1773481538480155</c:v>
                </c:pt>
                <c:pt idx="7">
                  <c:v>-0.28138373188357946</c:v>
                </c:pt>
                <c:pt idx="8">
                  <c:v>-0.3849494322632836</c:v>
                </c:pt>
                <c:pt idx="9">
                  <c:v>-0.47336923240709439</c:v>
                </c:pt>
                <c:pt idx="10">
                  <c:v>-1.0281486302346821E-2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1.2458316955379998E-2"/>
          <c:y val="0.88875090517054389"/>
          <c:w val="0.96190026702984199"/>
          <c:h val="9.914042764570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2 - 35mm'!$I$3:$I$1000</c:f>
                <c:numCache>
                  <c:formatCode>General</c:formatCode>
                  <c:ptCount val="998"/>
                  <c:pt idx="0">
                    <c:v>4.4113784056327406E-3</c:v>
                  </c:pt>
                  <c:pt idx="1">
                    <c:v>4.0361092054440034E-3</c:v>
                  </c:pt>
                  <c:pt idx="2">
                    <c:v>4.0277401984552454E-3</c:v>
                  </c:pt>
                  <c:pt idx="3">
                    <c:v>5.3227815477909814E-3</c:v>
                  </c:pt>
                  <c:pt idx="4">
                    <c:v>5.7866826770905768E-3</c:v>
                  </c:pt>
                  <c:pt idx="5">
                    <c:v>3.5214668346709097E-3</c:v>
                  </c:pt>
                </c:numCache>
              </c:numRef>
            </c:plus>
            <c:minus>
              <c:numRef>
                <c:f>'Expmt. 2 - 35mm'!$I$3:$I$1000</c:f>
                <c:numCache>
                  <c:formatCode>General</c:formatCode>
                  <c:ptCount val="998"/>
                  <c:pt idx="0">
                    <c:v>4.4113784056327406E-3</c:v>
                  </c:pt>
                  <c:pt idx="1">
                    <c:v>4.0361092054440034E-3</c:v>
                  </c:pt>
                  <c:pt idx="2">
                    <c:v>4.0277401984552454E-3</c:v>
                  </c:pt>
                  <c:pt idx="3">
                    <c:v>5.3227815477909814E-3</c:v>
                  </c:pt>
                  <c:pt idx="4">
                    <c:v>5.7866826770905768E-3</c:v>
                  </c:pt>
                  <c:pt idx="5">
                    <c:v>3.5214668346709097E-3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-2.5751763263399994E-5</c:v>
                </c:pt>
                <c:pt idx="1">
                  <c:v>-1.6468913392199999E-4</c:v>
                </c:pt>
                <c:pt idx="2">
                  <c:v>-3.5585583000000002E-4</c:v>
                </c:pt>
                <c:pt idx="3">
                  <c:v>-5.3611985000000001E-4</c:v>
                </c:pt>
                <c:pt idx="4">
                  <c:v>-7.1540316999999995E-4</c:v>
                </c:pt>
                <c:pt idx="5">
                  <c:v>-8.9058235999999998E-4</c:v>
                </c:pt>
              </c:numCache>
            </c:numRef>
          </c:xVal>
          <c:yVal>
            <c:numRef>
              <c:f>'Expmt. 2 - 35mm'!$H$3:$H$1000</c:f>
              <c:numCache>
                <c:formatCode>General</c:formatCode>
                <c:ptCount val="998"/>
                <c:pt idx="0">
                  <c:v>1540.2698924454151</c:v>
                </c:pt>
                <c:pt idx="1">
                  <c:v>1540.2690823970422</c:v>
                </c:pt>
                <c:pt idx="2">
                  <c:v>1540.2837108833523</c:v>
                </c:pt>
                <c:pt idx="3">
                  <c:v>1540.2973379813639</c:v>
                </c:pt>
                <c:pt idx="4">
                  <c:v>1540.3092385900559</c:v>
                </c:pt>
                <c:pt idx="5">
                  <c:v>1540.3264199429818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9-429C-A602-AECE4714C00F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2 - 35mm'!$O$3:$O$1000</c:f>
                <c:numCache>
                  <c:formatCode>General</c:formatCode>
                  <c:ptCount val="998"/>
                  <c:pt idx="0">
                    <c:v>5.6261812700798717E-3</c:v>
                  </c:pt>
                  <c:pt idx="1">
                    <c:v>5.2606780953063223E-3</c:v>
                  </c:pt>
                  <c:pt idx="2">
                    <c:v>6.3380423510827708E-3</c:v>
                  </c:pt>
                  <c:pt idx="3">
                    <c:v>1.0266115836469867E-2</c:v>
                  </c:pt>
                  <c:pt idx="4">
                    <c:v>1.2576427536233715E-2</c:v>
                  </c:pt>
                  <c:pt idx="5">
                    <c:v>2.8160816983622905E-3</c:v>
                  </c:pt>
                </c:numCache>
              </c:numRef>
            </c:plus>
            <c:minus>
              <c:numRef>
                <c:f>'Expmt. 2 - 35mm'!$O$3:$O$1000</c:f>
                <c:numCache>
                  <c:formatCode>General</c:formatCode>
                  <c:ptCount val="998"/>
                  <c:pt idx="0">
                    <c:v>5.6261812700798717E-3</c:v>
                  </c:pt>
                  <c:pt idx="1">
                    <c:v>5.2606780953063223E-3</c:v>
                  </c:pt>
                  <c:pt idx="2">
                    <c:v>6.3380423510827708E-3</c:v>
                  </c:pt>
                  <c:pt idx="3">
                    <c:v>1.0266115836469867E-2</c:v>
                  </c:pt>
                  <c:pt idx="4">
                    <c:v>1.2576427536233715E-2</c:v>
                  </c:pt>
                  <c:pt idx="5">
                    <c:v>2.8160816983622905E-3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-2.5751763263399994E-5</c:v>
                </c:pt>
                <c:pt idx="1">
                  <c:v>-1.6468913392199999E-4</c:v>
                </c:pt>
                <c:pt idx="2">
                  <c:v>-3.5585583000000002E-4</c:v>
                </c:pt>
                <c:pt idx="3">
                  <c:v>-5.3611985000000001E-4</c:v>
                </c:pt>
                <c:pt idx="4">
                  <c:v>-7.1540316999999995E-4</c:v>
                </c:pt>
                <c:pt idx="5">
                  <c:v>-8.9058235999999998E-4</c:v>
                </c:pt>
              </c:numCache>
            </c:numRef>
          </c:xVal>
          <c:yVal>
            <c:numRef>
              <c:f>'Expmt. 2 - 35mm'!$N$3:$N$1000</c:f>
              <c:numCache>
                <c:formatCode>General</c:formatCode>
                <c:ptCount val="998"/>
                <c:pt idx="0">
                  <c:v>1540.5448548535267</c:v>
                </c:pt>
                <c:pt idx="1">
                  <c:v>1540.6205827070585</c:v>
                </c:pt>
                <c:pt idx="2">
                  <c:v>1540.7046989100697</c:v>
                </c:pt>
                <c:pt idx="3">
                  <c:v>1540.7838894319584</c:v>
                </c:pt>
                <c:pt idx="4">
                  <c:v>1540.8629381163043</c:v>
                </c:pt>
                <c:pt idx="5">
                  <c:v>1540.9295912293342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B9-429C-A602-AECE4714C00F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2 - 35mm'!$U$3:$U$1000</c:f>
                <c:numCache>
                  <c:formatCode>General</c:formatCode>
                  <c:ptCount val="998"/>
                  <c:pt idx="0">
                    <c:v>2.5734754787413217E-3</c:v>
                  </c:pt>
                  <c:pt idx="1">
                    <c:v>2.6331148514560326E-3</c:v>
                  </c:pt>
                  <c:pt idx="2">
                    <c:v>5.0762360107218345E-3</c:v>
                  </c:pt>
                  <c:pt idx="3">
                    <c:v>1.0740503572259525E-2</c:v>
                  </c:pt>
                  <c:pt idx="4">
                    <c:v>1.3752957637698567E-2</c:v>
                  </c:pt>
                  <c:pt idx="5">
                    <c:v>6.7900434289717212E-4</c:v>
                  </c:pt>
                </c:numCache>
              </c:numRef>
            </c:plus>
            <c:minus>
              <c:numRef>
                <c:f>'Expmt. 2 - 35mm'!$U$3:$U$1000</c:f>
                <c:numCache>
                  <c:formatCode>General</c:formatCode>
                  <c:ptCount val="998"/>
                  <c:pt idx="0">
                    <c:v>2.5734754787413217E-3</c:v>
                  </c:pt>
                  <c:pt idx="1">
                    <c:v>2.6331148514560326E-3</c:v>
                  </c:pt>
                  <c:pt idx="2">
                    <c:v>5.0762360107218345E-3</c:v>
                  </c:pt>
                  <c:pt idx="3">
                    <c:v>1.0740503572259525E-2</c:v>
                  </c:pt>
                  <c:pt idx="4">
                    <c:v>1.3752957637698567E-2</c:v>
                  </c:pt>
                  <c:pt idx="5">
                    <c:v>6.7900434289717212E-4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2.295541340851545E-6</c:v>
                  </c:pt>
                  <c:pt idx="1">
                    <c:v>8.576028180879309E-6</c:v>
                  </c:pt>
                  <c:pt idx="2">
                    <c:v>7.293490850530884E-6</c:v>
                  </c:pt>
                  <c:pt idx="3">
                    <c:v>7.3393394468515429E-6</c:v>
                  </c:pt>
                  <c:pt idx="4">
                    <c:v>6.7617878147145496E-6</c:v>
                  </c:pt>
                  <c:pt idx="5">
                    <c:v>1.606771944925599E-6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-2.5751763263399994E-5</c:v>
                </c:pt>
                <c:pt idx="1">
                  <c:v>-1.6468913392199999E-4</c:v>
                </c:pt>
                <c:pt idx="2">
                  <c:v>-3.5585583000000002E-4</c:v>
                </c:pt>
                <c:pt idx="3">
                  <c:v>-5.3611985000000001E-4</c:v>
                </c:pt>
                <c:pt idx="4">
                  <c:v>-7.1540316999999995E-4</c:v>
                </c:pt>
                <c:pt idx="5">
                  <c:v>-8.9058235999999998E-4</c:v>
                </c:pt>
              </c:numCache>
            </c:numRef>
          </c:xVal>
          <c:yVal>
            <c:numRef>
              <c:f>'Expmt. 2 - 35mm'!$T$3:$T$1000</c:f>
              <c:numCache>
                <c:formatCode>General</c:formatCode>
                <c:ptCount val="998"/>
                <c:pt idx="0">
                  <c:v>1540.718436648428</c:v>
                </c:pt>
                <c:pt idx="1">
                  <c:v>1540.6436044868319</c:v>
                </c:pt>
                <c:pt idx="2">
                  <c:v>1540.5390487433181</c:v>
                </c:pt>
                <c:pt idx="3">
                  <c:v>1540.4350131652825</c:v>
                </c:pt>
                <c:pt idx="4">
                  <c:v>1540.3314474649028</c:v>
                </c:pt>
                <c:pt idx="5">
                  <c:v>1540.243027664759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B9-429C-A602-AECE4714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2 - 35mm'!$K$3:$K$1000</c:f>
                <c:numCache>
                  <c:formatCode>General</c:formatCode>
                  <c:ptCount val="998"/>
                  <c:pt idx="0">
                    <c:v>3.8223880389620163E-3</c:v>
                  </c:pt>
                  <c:pt idx="1">
                    <c:v>2.4148180050212044E-3</c:v>
                  </c:pt>
                  <c:pt idx="2">
                    <c:v>5.1132266835901153E-3</c:v>
                  </c:pt>
                  <c:pt idx="3">
                    <c:v>6.6662256248962099E-3</c:v>
                  </c:pt>
                  <c:pt idx="4">
                    <c:v>7.1787442856848594E-3</c:v>
                  </c:pt>
                  <c:pt idx="5">
                    <c:v>6.8110098194301191E-3</c:v>
                  </c:pt>
                </c:numCache>
              </c:numRef>
            </c:plus>
            <c:minus>
              <c:numRef>
                <c:f>'Expmt. 2 - 35mm'!$K$3:$K$1000</c:f>
                <c:numCache>
                  <c:formatCode>General</c:formatCode>
                  <c:ptCount val="998"/>
                  <c:pt idx="0">
                    <c:v>3.8223880389620163E-3</c:v>
                  </c:pt>
                  <c:pt idx="1">
                    <c:v>2.4148180050212044E-3</c:v>
                  </c:pt>
                  <c:pt idx="2">
                    <c:v>5.1132266835901153E-3</c:v>
                  </c:pt>
                  <c:pt idx="3">
                    <c:v>6.6662256248962099E-3</c:v>
                  </c:pt>
                  <c:pt idx="4">
                    <c:v>7.1787442856848594E-3</c:v>
                  </c:pt>
                  <c:pt idx="5">
                    <c:v>6.8110098194301191E-3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-2.1787368976700003E-5</c:v>
                </c:pt>
                <c:pt idx="1">
                  <c:v>-1.3663803424500003E-4</c:v>
                </c:pt>
                <c:pt idx="2">
                  <c:v>-2.9359553999999997E-4</c:v>
                </c:pt>
                <c:pt idx="3">
                  <c:v>-4.4564862E-4</c:v>
                </c:pt>
                <c:pt idx="4">
                  <c:v>-6.0227552999999993E-4</c:v>
                </c:pt>
                <c:pt idx="5">
                  <c:v>-7.6203304000000002E-4</c:v>
                </c:pt>
              </c:numCache>
            </c:numRef>
          </c:xVal>
          <c:yVal>
            <c:numRef>
              <c:f>'Expmt. 2 - 35mm'!$J$3:$J$1000</c:f>
              <c:numCache>
                <c:formatCode>General</c:formatCode>
                <c:ptCount val="998"/>
                <c:pt idx="0">
                  <c:v>1550.3255667504222</c:v>
                </c:pt>
                <c:pt idx="1">
                  <c:v>1550.309215832832</c:v>
                </c:pt>
                <c:pt idx="2">
                  <c:v>1550.3410907843759</c:v>
                </c:pt>
                <c:pt idx="3">
                  <c:v>1550.3742140725838</c:v>
                </c:pt>
                <c:pt idx="4">
                  <c:v>1550.4059092864002</c:v>
                </c:pt>
                <c:pt idx="5">
                  <c:v>1550.4333515388025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0-4F27-932F-18A2C528803D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2 - 35mm'!$Q$3:$Q$1000</c:f>
                <c:numCache>
                  <c:formatCode>General</c:formatCode>
                  <c:ptCount val="998"/>
                  <c:pt idx="0">
                    <c:v>7.167934749610169E-3</c:v>
                  </c:pt>
                  <c:pt idx="1">
                    <c:v>1.1711879006738158E-2</c:v>
                  </c:pt>
                  <c:pt idx="2">
                    <c:v>9.2562611075820457E-3</c:v>
                  </c:pt>
                  <c:pt idx="3">
                    <c:v>5.9299840701436526E-2</c:v>
                  </c:pt>
                  <c:pt idx="4">
                    <c:v>1.2982885830763253E-2</c:v>
                  </c:pt>
                  <c:pt idx="5">
                    <c:v>3.7557658325242708E-2</c:v>
                  </c:pt>
                </c:numCache>
              </c:numRef>
            </c:plus>
            <c:minus>
              <c:numRef>
                <c:f>'Expmt. 2 - 35mm'!$Q$3:$Q$1000</c:f>
                <c:numCache>
                  <c:formatCode>General</c:formatCode>
                  <c:ptCount val="998"/>
                  <c:pt idx="0">
                    <c:v>7.167934749610169E-3</c:v>
                  </c:pt>
                  <c:pt idx="1">
                    <c:v>1.1711879006738158E-2</c:v>
                  </c:pt>
                  <c:pt idx="2">
                    <c:v>9.2562611075820457E-3</c:v>
                  </c:pt>
                  <c:pt idx="3">
                    <c:v>5.9299840701436526E-2</c:v>
                  </c:pt>
                  <c:pt idx="4">
                    <c:v>1.2982885830763253E-2</c:v>
                  </c:pt>
                  <c:pt idx="5">
                    <c:v>3.7557658325242708E-2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-2.1787368976700003E-5</c:v>
                </c:pt>
                <c:pt idx="1">
                  <c:v>-1.3663803424500003E-4</c:v>
                </c:pt>
                <c:pt idx="2">
                  <c:v>-2.9359553999999997E-4</c:v>
                </c:pt>
                <c:pt idx="3">
                  <c:v>-4.4564862E-4</c:v>
                </c:pt>
                <c:pt idx="4">
                  <c:v>-6.0227552999999993E-4</c:v>
                </c:pt>
                <c:pt idx="5">
                  <c:v>-7.6203304000000002E-4</c:v>
                </c:pt>
              </c:numCache>
            </c:numRef>
          </c:xVal>
          <c:yVal>
            <c:numRef>
              <c:f>'Expmt. 2 - 35mm'!$P$3:$P$1000</c:f>
              <c:numCache>
                <c:formatCode>General</c:formatCode>
                <c:ptCount val="998"/>
                <c:pt idx="0">
                  <c:v>1550.5773697295519</c:v>
                </c:pt>
                <c:pt idx="1">
                  <c:v>1550.4769238473018</c:v>
                </c:pt>
                <c:pt idx="2">
                  <c:v>1550.6598847674527</c:v>
                </c:pt>
                <c:pt idx="3">
                  <c:v>1550.8162895131929</c:v>
                </c:pt>
                <c:pt idx="4">
                  <c:v>1551.0080485393778</c:v>
                </c:pt>
                <c:pt idx="5">
                  <c:v>1551.1535545767683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0-4F27-932F-18A2C528803D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2 - 35mm'!$W$3:$W$1000</c:f>
                <c:numCache>
                  <c:formatCode>General</c:formatCode>
                  <c:ptCount val="998"/>
                  <c:pt idx="0">
                    <c:v>3.7207225536095637E-3</c:v>
                  </c:pt>
                  <c:pt idx="1">
                    <c:v>9.6645738140437119E-3</c:v>
                  </c:pt>
                  <c:pt idx="2">
                    <c:v>8.5597203278763492E-3</c:v>
                  </c:pt>
                  <c:pt idx="3">
                    <c:v>8.1203970047033277E-3</c:v>
                  </c:pt>
                  <c:pt idx="4">
                    <c:v>7.3355692911567195E-3</c:v>
                  </c:pt>
                  <c:pt idx="5">
                    <c:v>3.8224500458606757E-3</c:v>
                  </c:pt>
                </c:numCache>
              </c:numRef>
            </c:plus>
            <c:minus>
              <c:numRef>
                <c:f>'Expmt. 2 - 35mm'!$W$3:$W$1000</c:f>
                <c:numCache>
                  <c:formatCode>General</c:formatCode>
                  <c:ptCount val="998"/>
                  <c:pt idx="0">
                    <c:v>3.7207225536095637E-3</c:v>
                  </c:pt>
                  <c:pt idx="1">
                    <c:v>9.6645738140437119E-3</c:v>
                  </c:pt>
                  <c:pt idx="2">
                    <c:v>8.5597203278763492E-3</c:v>
                  </c:pt>
                  <c:pt idx="3">
                    <c:v>8.1203970047033277E-3</c:v>
                  </c:pt>
                  <c:pt idx="4">
                    <c:v>7.3355692911567195E-3</c:v>
                  </c:pt>
                  <c:pt idx="5">
                    <c:v>3.8224500458606757E-3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1.7014239184269009E-6</c:v>
                  </c:pt>
                  <c:pt idx="1">
                    <c:v>6.2220095161445564E-6</c:v>
                  </c:pt>
                  <c:pt idx="2">
                    <c:v>5.3857387140484261E-6</c:v>
                  </c:pt>
                  <c:pt idx="3">
                    <c:v>5.2513783034763645E-6</c:v>
                  </c:pt>
                  <c:pt idx="4">
                    <c:v>4.7182638363067419E-6</c:v>
                  </c:pt>
                  <c:pt idx="5">
                    <c:v>1.0813292528180091E-6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-2.1787368976700003E-5</c:v>
                </c:pt>
                <c:pt idx="1">
                  <c:v>-1.3663803424500003E-4</c:v>
                </c:pt>
                <c:pt idx="2">
                  <c:v>-2.9359553999999997E-4</c:v>
                </c:pt>
                <c:pt idx="3">
                  <c:v>-4.4564862E-4</c:v>
                </c:pt>
                <c:pt idx="4">
                  <c:v>-6.0227552999999993E-4</c:v>
                </c:pt>
                <c:pt idx="5">
                  <c:v>-7.6203304000000002E-4</c:v>
                </c:pt>
              </c:numCache>
            </c:numRef>
          </c:xVal>
          <c:yVal>
            <c:numRef>
              <c:f>'Expmt. 2 - 35mm'!$V$3:$V$1000</c:f>
              <c:numCache>
                <c:formatCode>General</c:formatCode>
                <c:ptCount val="998"/>
                <c:pt idx="0">
                  <c:v>1550.4982589803981</c:v>
                </c:pt>
                <c:pt idx="1">
                  <c:v>1550.3441904862534</c:v>
                </c:pt>
                <c:pt idx="2">
                  <c:v>1550.11957882671</c:v>
                </c:pt>
                <c:pt idx="3">
                  <c:v>1549.8916846710442</c:v>
                </c:pt>
                <c:pt idx="4">
                  <c:v>1549.6575137769439</c:v>
                </c:pt>
                <c:pt idx="5">
                  <c:v>1549.4201185002312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10-4F27-932F-18A2C528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2 - 35mm'!$M$3:$M$1000</c:f>
                <c:numCache>
                  <c:formatCode>General</c:formatCode>
                  <c:ptCount val="998"/>
                  <c:pt idx="0">
                    <c:v>4.0794292101938509E-3</c:v>
                  </c:pt>
                  <c:pt idx="1">
                    <c:v>3.4432136989574701E-3</c:v>
                  </c:pt>
                  <c:pt idx="2">
                    <c:v>3.1060045342848198E-3</c:v>
                  </c:pt>
                  <c:pt idx="3">
                    <c:v>4.5098888374287766E-3</c:v>
                  </c:pt>
                  <c:pt idx="4">
                    <c:v>4.4569425037760974E-3</c:v>
                  </c:pt>
                  <c:pt idx="5">
                    <c:v>4.3771165968471736E-3</c:v>
                  </c:pt>
                </c:numCache>
              </c:numRef>
            </c:plus>
            <c:minus>
              <c:numRef>
                <c:f>'Expmt. 2 - 35mm'!$M$3:$M$1000</c:f>
                <c:numCache>
                  <c:formatCode>General</c:formatCode>
                  <c:ptCount val="998"/>
                  <c:pt idx="0">
                    <c:v>4.0794292101938509E-3</c:v>
                  </c:pt>
                  <c:pt idx="1">
                    <c:v>3.4432136989574701E-3</c:v>
                  </c:pt>
                  <c:pt idx="2">
                    <c:v>3.1060045342848198E-3</c:v>
                  </c:pt>
                  <c:pt idx="3">
                    <c:v>4.5098888374287766E-3</c:v>
                  </c:pt>
                  <c:pt idx="4">
                    <c:v>4.4569425037760974E-3</c:v>
                  </c:pt>
                  <c:pt idx="5">
                    <c:v>4.3771165968471736E-3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-1.0040482171730001E-5</c:v>
                </c:pt>
                <c:pt idx="1">
                  <c:v>-5.3272898607699997E-5</c:v>
                </c:pt>
                <c:pt idx="2">
                  <c:v>-1.0366179E-4</c:v>
                </c:pt>
                <c:pt idx="3">
                  <c:v>-1.5488207000000003E-4</c:v>
                </c:pt>
                <c:pt idx="4">
                  <c:v>-2.0686169E-4</c:v>
                </c:pt>
                <c:pt idx="5">
                  <c:v>-2.5532781999999999E-4</c:v>
                </c:pt>
              </c:numCache>
            </c:numRef>
          </c:xVal>
          <c:yVal>
            <c:numRef>
              <c:f>'Expmt. 2 - 35mm'!$L$3:$L$1000</c:f>
              <c:numCache>
                <c:formatCode>General</c:formatCode>
                <c:ptCount val="998"/>
                <c:pt idx="0">
                  <c:v>1560.4489414443101</c:v>
                </c:pt>
                <c:pt idx="1">
                  <c:v>1560.4412440950071</c:v>
                </c:pt>
                <c:pt idx="2">
                  <c:v>1560.4487795191963</c:v>
                </c:pt>
                <c:pt idx="3">
                  <c:v>1560.4568273693444</c:v>
                </c:pt>
                <c:pt idx="4">
                  <c:v>1560.458402190407</c:v>
                </c:pt>
                <c:pt idx="5">
                  <c:v>1560.447412864324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C-484F-B185-360CBCA274E1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2 - 35mm'!$S$3:$S$1000</c:f>
                <c:numCache>
                  <c:formatCode>General</c:formatCode>
                  <c:ptCount val="998"/>
                  <c:pt idx="0">
                    <c:v>4.3673570371591999E-3</c:v>
                  </c:pt>
                  <c:pt idx="1">
                    <c:v>3.331551270653388E-3</c:v>
                  </c:pt>
                  <c:pt idx="2">
                    <c:v>3.7982252461358744E-3</c:v>
                  </c:pt>
                  <c:pt idx="3">
                    <c:v>4.3093094510078906E-3</c:v>
                  </c:pt>
                  <c:pt idx="4">
                    <c:v>4.0490812449475973E-3</c:v>
                  </c:pt>
                  <c:pt idx="5">
                    <c:v>3.1724432571613266E-3</c:v>
                  </c:pt>
                </c:numCache>
              </c:numRef>
            </c:plus>
            <c:minus>
              <c:numRef>
                <c:f>'Expmt. 2 - 35mm'!$S$3:$S$1000</c:f>
                <c:numCache>
                  <c:formatCode>General</c:formatCode>
                  <c:ptCount val="998"/>
                  <c:pt idx="0">
                    <c:v>4.3673570371591999E-3</c:v>
                  </c:pt>
                  <c:pt idx="1">
                    <c:v>3.331551270653388E-3</c:v>
                  </c:pt>
                  <c:pt idx="2">
                    <c:v>3.7982252461358744E-3</c:v>
                  </c:pt>
                  <c:pt idx="3">
                    <c:v>4.3093094510078906E-3</c:v>
                  </c:pt>
                  <c:pt idx="4">
                    <c:v>4.0490812449475973E-3</c:v>
                  </c:pt>
                  <c:pt idx="5">
                    <c:v>3.1724432571613266E-3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-1.0040482171730001E-5</c:v>
                </c:pt>
                <c:pt idx="1">
                  <c:v>-5.3272898607699997E-5</c:v>
                </c:pt>
                <c:pt idx="2">
                  <c:v>-1.0366179E-4</c:v>
                </c:pt>
                <c:pt idx="3">
                  <c:v>-1.5488207000000003E-4</c:v>
                </c:pt>
                <c:pt idx="4">
                  <c:v>-2.0686169E-4</c:v>
                </c:pt>
                <c:pt idx="5">
                  <c:v>-2.5532781999999999E-4</c:v>
                </c:pt>
              </c:numCache>
            </c:numRef>
          </c:xVal>
          <c:yVal>
            <c:numRef>
              <c:f>'Expmt. 2 - 35mm'!$R$3:$R$1000</c:f>
              <c:numCache>
                <c:formatCode>General</c:formatCode>
                <c:ptCount val="998"/>
                <c:pt idx="0">
                  <c:v>1560.2232645539739</c:v>
                </c:pt>
                <c:pt idx="1">
                  <c:v>1560.2723913440664</c:v>
                </c:pt>
                <c:pt idx="2">
                  <c:v>1560.3325311454059</c:v>
                </c:pt>
                <c:pt idx="3">
                  <c:v>1560.3929138665032</c:v>
                </c:pt>
                <c:pt idx="4">
                  <c:v>1560.4611449509423</c:v>
                </c:pt>
                <c:pt idx="5">
                  <c:v>1560.5329619924157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C-484F-B185-360CBCA274E1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2 - 35mm'!$Y$3:$Y$1000</c:f>
                <c:numCache>
                  <c:formatCode>General</c:formatCode>
                  <c:ptCount val="998"/>
                  <c:pt idx="0">
                    <c:v>3.2490616344635777E-3</c:v>
                  </c:pt>
                  <c:pt idx="1">
                    <c:v>2.8622045259771422E-3</c:v>
                  </c:pt>
                  <c:pt idx="2">
                    <c:v>4.0638646209074421E-3</c:v>
                  </c:pt>
                  <c:pt idx="3">
                    <c:v>5.9077746315137295E-3</c:v>
                  </c:pt>
                  <c:pt idx="4">
                    <c:v>4.0980820207867953E-3</c:v>
                  </c:pt>
                  <c:pt idx="5">
                    <c:v>4.4298737344188798E-3</c:v>
                  </c:pt>
                </c:numCache>
              </c:numRef>
            </c:plus>
            <c:minus>
              <c:numRef>
                <c:f>'Expmt. 2 - 35mm'!$Y$3:$Y$1000</c:f>
                <c:numCache>
                  <c:formatCode>General</c:formatCode>
                  <c:ptCount val="998"/>
                  <c:pt idx="0">
                    <c:v>3.2490616344635777E-3</c:v>
                  </c:pt>
                  <c:pt idx="1">
                    <c:v>2.8622045259771422E-3</c:v>
                  </c:pt>
                  <c:pt idx="2">
                    <c:v>4.0638646209074421E-3</c:v>
                  </c:pt>
                  <c:pt idx="3">
                    <c:v>5.9077746315137295E-3</c:v>
                  </c:pt>
                  <c:pt idx="4">
                    <c:v>4.0980820207867953E-3</c:v>
                  </c:pt>
                  <c:pt idx="5">
                    <c:v>4.4298737344188798E-3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1.2044097465630364E-6</c:v>
                  </c:pt>
                  <c:pt idx="1">
                    <c:v>8.6344416207007045E-7</c:v>
                  </c:pt>
                  <c:pt idx="2">
                    <c:v>1.2821532664926522E-6</c:v>
                  </c:pt>
                  <c:pt idx="3">
                    <c:v>2.2587691299319057E-6</c:v>
                  </c:pt>
                  <c:pt idx="4">
                    <c:v>3.0583799325968515E-6</c:v>
                  </c:pt>
                  <c:pt idx="5">
                    <c:v>1.4257828838922163E-6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-1.0040482171730001E-5</c:v>
                </c:pt>
                <c:pt idx="1">
                  <c:v>-5.3272898607699997E-5</c:v>
                </c:pt>
                <c:pt idx="2">
                  <c:v>-1.0366179E-4</c:v>
                </c:pt>
                <c:pt idx="3">
                  <c:v>-1.5488207000000003E-4</c:v>
                </c:pt>
                <c:pt idx="4">
                  <c:v>-2.0686169E-4</c:v>
                </c:pt>
                <c:pt idx="5">
                  <c:v>-2.5532781999999999E-4</c:v>
                </c:pt>
              </c:numCache>
            </c:numRef>
          </c:xVal>
          <c:yVal>
            <c:numRef>
              <c:f>'Expmt. 2 - 35mm'!$X$3:$X$1000</c:f>
              <c:numCache>
                <c:formatCode>General</c:formatCode>
                <c:ptCount val="998"/>
                <c:pt idx="0">
                  <c:v>1560.3388181301329</c:v>
                </c:pt>
                <c:pt idx="1">
                  <c:v>1560.298510682951</c:v>
                </c:pt>
                <c:pt idx="2">
                  <c:v>1560.2359349973669</c:v>
                </c:pt>
                <c:pt idx="3">
                  <c:v>1560.1704293291759</c:v>
                </c:pt>
                <c:pt idx="4">
                  <c:v>1560.1051678735348</c:v>
                </c:pt>
                <c:pt idx="5">
                  <c:v>1560.053332333438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C-484F-B185-360CBCA2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06690060638899E-2"/>
                  <c:y val="-5.4028196528039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3 - 55mm'!$I$3:$I$1000</c:f>
                <c:numCache>
                  <c:formatCode>General</c:formatCode>
                  <c:ptCount val="998"/>
                  <c:pt idx="0">
                    <c:v>3.0118237091748229E-3</c:v>
                  </c:pt>
                  <c:pt idx="1">
                    <c:v>2.9386725102628123E-3</c:v>
                  </c:pt>
                  <c:pt idx="2">
                    <c:v>3.1423003440440127E-3</c:v>
                  </c:pt>
                  <c:pt idx="3">
                    <c:v>2.7609963150105397E-3</c:v>
                  </c:pt>
                  <c:pt idx="4">
                    <c:v>3.2879596124544765E-3</c:v>
                  </c:pt>
                  <c:pt idx="5">
                    <c:v>2.8227235422659913E-3</c:v>
                  </c:pt>
                  <c:pt idx="6">
                    <c:v>2.148604483031709E-3</c:v>
                  </c:pt>
                  <c:pt idx="7">
                    <c:v>2.9053828863055218E-3</c:v>
                  </c:pt>
                  <c:pt idx="8">
                    <c:v>1.2905076353271819E-3</c:v>
                  </c:pt>
                </c:numCache>
              </c:numRef>
            </c:plus>
            <c:minus>
              <c:numRef>
                <c:f>'Expmt. 3 - 55mm'!$I$1000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2.1672791796100001E-5</c:v>
                </c:pt>
                <c:pt idx="1">
                  <c:v>7.061993226750001E-5</c:v>
                </c:pt>
                <c:pt idx="2">
                  <c:v>7.3894944538299999E-5</c:v>
                </c:pt>
                <c:pt idx="3">
                  <c:v>7.5487287957550007E-5</c:v>
                </c:pt>
                <c:pt idx="4">
                  <c:v>5.0708042780700006E-5</c:v>
                </c:pt>
                <c:pt idx="5">
                  <c:v>3.1783981732399995E-5</c:v>
                </c:pt>
                <c:pt idx="6">
                  <c:v>5.5892547434900003E-5</c:v>
                </c:pt>
                <c:pt idx="7">
                  <c:v>1.4912604427399999E-5</c:v>
                </c:pt>
                <c:pt idx="8">
                  <c:v>-1.9380581243599998E-5</c:v>
                </c:pt>
              </c:numCache>
            </c:numRef>
          </c:xVal>
          <c:yVal>
            <c:numRef>
              <c:f>'Expmt. 3 - 55mm'!$H$3:$H$1000</c:f>
              <c:numCache>
                <c:formatCode>General</c:formatCode>
                <c:ptCount val="998"/>
                <c:pt idx="0">
                  <c:v>1540.2709493621842</c:v>
                </c:pt>
                <c:pt idx="1">
                  <c:v>1540.2872379998364</c:v>
                </c:pt>
                <c:pt idx="2">
                  <c:v>1540.3117369603083</c:v>
                </c:pt>
                <c:pt idx="3">
                  <c:v>1540.3361135543391</c:v>
                </c:pt>
                <c:pt idx="4">
                  <c:v>1540.360981502412</c:v>
                </c:pt>
                <c:pt idx="5">
                  <c:v>1540.386091155834</c:v>
                </c:pt>
                <c:pt idx="6">
                  <c:v>1540.4107570897227</c:v>
                </c:pt>
                <c:pt idx="7">
                  <c:v>1540.43298174653</c:v>
                </c:pt>
                <c:pt idx="8">
                  <c:v>1540.4571212348485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B-4781-B97F-7D712EDFA600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05864757744108E-3"/>
                  <c:y val="-6.7939771859887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3 - 55mm'!$O$3:$O$1000</c:f>
                <c:numCache>
                  <c:formatCode>General</c:formatCode>
                  <c:ptCount val="998"/>
                  <c:pt idx="0">
                    <c:v>1.8933497842052018E-3</c:v>
                  </c:pt>
                  <c:pt idx="1">
                    <c:v>2.6944817220502198E-3</c:v>
                  </c:pt>
                  <c:pt idx="2">
                    <c:v>2.4627008973074388E-3</c:v>
                  </c:pt>
                  <c:pt idx="3">
                    <c:v>1.3664565218165579E-3</c:v>
                  </c:pt>
                  <c:pt idx="4">
                    <c:v>2.7372685642112833E-3</c:v>
                  </c:pt>
                  <c:pt idx="5">
                    <c:v>2.7506633259782145E-3</c:v>
                  </c:pt>
                  <c:pt idx="6">
                    <c:v>4.4817205407534505E-3</c:v>
                  </c:pt>
                  <c:pt idx="7">
                    <c:v>4.3373815872269688E-3</c:v>
                  </c:pt>
                  <c:pt idx="8">
                    <c:v>3.5942179870665208E-3</c:v>
                  </c:pt>
                </c:numCache>
              </c:numRef>
            </c:plus>
            <c:minus>
              <c:numRef>
                <c:f>'Expmt. 3 - 55mm'!$O$3:$O$1000</c:f>
                <c:numCache>
                  <c:formatCode>General</c:formatCode>
                  <c:ptCount val="998"/>
                  <c:pt idx="0">
                    <c:v>1.8933497842052018E-3</c:v>
                  </c:pt>
                  <c:pt idx="1">
                    <c:v>2.6944817220502198E-3</c:v>
                  </c:pt>
                  <c:pt idx="2">
                    <c:v>2.4627008973074388E-3</c:v>
                  </c:pt>
                  <c:pt idx="3">
                    <c:v>1.3664565218165579E-3</c:v>
                  </c:pt>
                  <c:pt idx="4">
                    <c:v>2.7372685642112833E-3</c:v>
                  </c:pt>
                  <c:pt idx="5">
                    <c:v>2.7506633259782145E-3</c:v>
                  </c:pt>
                  <c:pt idx="6">
                    <c:v>4.4817205407534505E-3</c:v>
                  </c:pt>
                  <c:pt idx="7">
                    <c:v>4.3373815872269688E-3</c:v>
                  </c:pt>
                  <c:pt idx="8">
                    <c:v>3.5942179870665208E-3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2.1672791796100001E-5</c:v>
                </c:pt>
                <c:pt idx="1">
                  <c:v>7.061993226750001E-5</c:v>
                </c:pt>
                <c:pt idx="2">
                  <c:v>7.3894944538299999E-5</c:v>
                </c:pt>
                <c:pt idx="3">
                  <c:v>7.5487287957550007E-5</c:v>
                </c:pt>
                <c:pt idx="4">
                  <c:v>5.0708042780700006E-5</c:v>
                </c:pt>
                <c:pt idx="5">
                  <c:v>3.1783981732399995E-5</c:v>
                </c:pt>
                <c:pt idx="6">
                  <c:v>5.5892547434900003E-5</c:v>
                </c:pt>
                <c:pt idx="7">
                  <c:v>1.4912604427399999E-5</c:v>
                </c:pt>
                <c:pt idx="8">
                  <c:v>-1.9380581243599998E-5</c:v>
                </c:pt>
              </c:numCache>
            </c:numRef>
          </c:xVal>
          <c:yVal>
            <c:numRef>
              <c:f>'Expmt. 3 - 55mm'!$N$3:$N$1000</c:f>
              <c:numCache>
                <c:formatCode>General</c:formatCode>
                <c:ptCount val="998"/>
                <c:pt idx="0">
                  <c:v>1540.5671644425179</c:v>
                </c:pt>
                <c:pt idx="1">
                  <c:v>1540.71324444171</c:v>
                </c:pt>
                <c:pt idx="2">
                  <c:v>1540.8529705359972</c:v>
                </c:pt>
                <c:pt idx="3">
                  <c:v>1540.9893106973755</c:v>
                </c:pt>
                <c:pt idx="4">
                  <c:v>1541.1241451732672</c:v>
                </c:pt>
                <c:pt idx="5">
                  <c:v>1541.2559536384033</c:v>
                </c:pt>
                <c:pt idx="6">
                  <c:v>1541.3870950478847</c:v>
                </c:pt>
                <c:pt idx="7">
                  <c:v>1541.5102433331629</c:v>
                </c:pt>
                <c:pt idx="8">
                  <c:v>1541.6251892778444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B-4781-B97F-7D712EDFA600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8970265597913E-3"/>
                  <c:y val="7.68385312379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3 - 55mm'!$U$3:$U$1000</c:f>
                <c:numCache>
                  <c:formatCode>General</c:formatCode>
                  <c:ptCount val="998"/>
                  <c:pt idx="0">
                    <c:v>2.9255120437528073E-3</c:v>
                  </c:pt>
                  <c:pt idx="1">
                    <c:v>3.2774916002830698E-3</c:v>
                  </c:pt>
                  <c:pt idx="2">
                    <c:v>2.8556875840910832E-3</c:v>
                  </c:pt>
                  <c:pt idx="3">
                    <c:v>2.9185858083607477E-3</c:v>
                  </c:pt>
                  <c:pt idx="4">
                    <c:v>3.1375571076725024E-3</c:v>
                  </c:pt>
                  <c:pt idx="5">
                    <c:v>2.9957748582601054E-3</c:v>
                  </c:pt>
                  <c:pt idx="6">
                    <c:v>5.821962848698686E-3</c:v>
                  </c:pt>
                  <c:pt idx="7">
                    <c:v>8.0654772907973789E-3</c:v>
                  </c:pt>
                  <c:pt idx="8">
                    <c:v>4.3114207431752529E-3</c:v>
                  </c:pt>
                </c:numCache>
              </c:numRef>
            </c:plus>
            <c:minus>
              <c:numRef>
                <c:f>'Expmt. 3 - 55mm'!$U$3:$U$1000</c:f>
                <c:numCache>
                  <c:formatCode>General</c:formatCode>
                  <c:ptCount val="998"/>
                  <c:pt idx="0">
                    <c:v>2.9255120437528073E-3</c:v>
                  </c:pt>
                  <c:pt idx="1">
                    <c:v>3.2774916002830698E-3</c:v>
                  </c:pt>
                  <c:pt idx="2">
                    <c:v>2.8556875840910832E-3</c:v>
                  </c:pt>
                  <c:pt idx="3">
                    <c:v>2.9185858083607477E-3</c:v>
                  </c:pt>
                  <c:pt idx="4">
                    <c:v>3.1375571076725024E-3</c:v>
                  </c:pt>
                  <c:pt idx="5">
                    <c:v>2.9957748582601054E-3</c:v>
                  </c:pt>
                  <c:pt idx="6">
                    <c:v>5.821962848698686E-3</c:v>
                  </c:pt>
                  <c:pt idx="7">
                    <c:v>8.0654772907973789E-3</c:v>
                  </c:pt>
                  <c:pt idx="8">
                    <c:v>4.3114207431752529E-3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4.4134552038425153E-5</c:v>
                  </c:pt>
                  <c:pt idx="1">
                    <c:v>1.6210582093177833E-5</c:v>
                  </c:pt>
                  <c:pt idx="2">
                    <c:v>1.7293885610452816E-5</c:v>
                  </c:pt>
                  <c:pt idx="3">
                    <c:v>4.7299095662061194E-5</c:v>
                  </c:pt>
                  <c:pt idx="4">
                    <c:v>4.1746766177948881E-5</c:v>
                  </c:pt>
                  <c:pt idx="5">
                    <c:v>8.8010191184191057E-5</c:v>
                  </c:pt>
                  <c:pt idx="6">
                    <c:v>8.3056513502331001E-5</c:v>
                  </c:pt>
                  <c:pt idx="7">
                    <c:v>9.789889372937179E-5</c:v>
                  </c:pt>
                  <c:pt idx="8">
                    <c:v>8.9788030622329882E-5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2.1672791796100001E-5</c:v>
                </c:pt>
                <c:pt idx="1">
                  <c:v>7.061993226750001E-5</c:v>
                </c:pt>
                <c:pt idx="2">
                  <c:v>7.3894944538299999E-5</c:v>
                </c:pt>
                <c:pt idx="3">
                  <c:v>7.5487287957550007E-5</c:v>
                </c:pt>
                <c:pt idx="4">
                  <c:v>5.0708042780700006E-5</c:v>
                </c:pt>
                <c:pt idx="5">
                  <c:v>3.1783981732399995E-5</c:v>
                </c:pt>
                <c:pt idx="6">
                  <c:v>5.5892547434900003E-5</c:v>
                </c:pt>
                <c:pt idx="7">
                  <c:v>1.4912604427399999E-5</c:v>
                </c:pt>
                <c:pt idx="8">
                  <c:v>-1.9380581243599998E-5</c:v>
                </c:pt>
              </c:numCache>
            </c:numRef>
          </c:xVal>
          <c:yVal>
            <c:numRef>
              <c:f>'Expmt. 3 - 55mm'!$T$3:$T$1000</c:f>
              <c:numCache>
                <c:formatCode>General</c:formatCode>
                <c:ptCount val="998"/>
                <c:pt idx="0">
                  <c:v>1540.7061154108637</c:v>
                </c:pt>
                <c:pt idx="1">
                  <c:v>1540.5368835845698</c:v>
                </c:pt>
                <c:pt idx="2">
                  <c:v>1540.3654023221588</c:v>
                </c:pt>
                <c:pt idx="3">
                  <c:v>1540.1930612890742</c:v>
                </c:pt>
                <c:pt idx="4">
                  <c:v>1540.0213519613235</c:v>
                </c:pt>
                <c:pt idx="5">
                  <c:v>1539.851789374093</c:v>
                </c:pt>
                <c:pt idx="6">
                  <c:v>1539.6825587477736</c:v>
                </c:pt>
                <c:pt idx="7">
                  <c:v>1539.5238924638861</c:v>
                </c:pt>
                <c:pt idx="8">
                  <c:v>1539.381608402796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B-4781-B97F-7D712EDF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03300372369377E-2"/>
                  <c:y val="4.6871320226044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3 - 55mm'!$K$3:$K$1000</c:f>
                <c:numCache>
                  <c:formatCode>General</c:formatCode>
                  <c:ptCount val="998"/>
                  <c:pt idx="0">
                    <c:v>3.485777342518153E-3</c:v>
                  </c:pt>
                  <c:pt idx="1">
                    <c:v>3.0340427619272594E-3</c:v>
                  </c:pt>
                  <c:pt idx="2">
                    <c:v>5.2684444970646296E-3</c:v>
                  </c:pt>
                  <c:pt idx="3">
                    <c:v>5.9552358943549977E-3</c:v>
                  </c:pt>
                  <c:pt idx="4">
                    <c:v>6.8987985539682058E-3</c:v>
                  </c:pt>
                  <c:pt idx="5">
                    <c:v>7.2313685508233697E-3</c:v>
                  </c:pt>
                  <c:pt idx="6">
                    <c:v>5.2332764060287005E-3</c:v>
                  </c:pt>
                  <c:pt idx="7">
                    <c:v>3.7111484446026338E-3</c:v>
                  </c:pt>
                  <c:pt idx="8">
                    <c:v>3.0228246979247769E-3</c:v>
                  </c:pt>
                </c:numCache>
              </c:numRef>
            </c:plus>
            <c:minus>
              <c:numRef>
                <c:f>'Expmt. 3 - 55mm'!$K$3:$K$1000</c:f>
                <c:numCache>
                  <c:formatCode>General</c:formatCode>
                  <c:ptCount val="998"/>
                  <c:pt idx="0">
                    <c:v>3.485777342518153E-3</c:v>
                  </c:pt>
                  <c:pt idx="1">
                    <c:v>3.0340427619272594E-3</c:v>
                  </c:pt>
                  <c:pt idx="2">
                    <c:v>5.2684444970646296E-3</c:v>
                  </c:pt>
                  <c:pt idx="3">
                    <c:v>5.9552358943549977E-3</c:v>
                  </c:pt>
                  <c:pt idx="4">
                    <c:v>6.8987985539682058E-3</c:v>
                  </c:pt>
                  <c:pt idx="5">
                    <c:v>7.2313685508233697E-3</c:v>
                  </c:pt>
                  <c:pt idx="6">
                    <c:v>5.2332764060287005E-3</c:v>
                  </c:pt>
                  <c:pt idx="7">
                    <c:v>3.7111484446026338E-3</c:v>
                  </c:pt>
                  <c:pt idx="8">
                    <c:v>3.0228246979247769E-3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-4.83644843279E-6</c:v>
                </c:pt>
                <c:pt idx="1">
                  <c:v>-5.5050126776000007E-5</c:v>
                </c:pt>
                <c:pt idx="2">
                  <c:v>-1.2705899861200002E-4</c:v>
                </c:pt>
                <c:pt idx="3">
                  <c:v>-2.0022008230700001E-4</c:v>
                </c:pt>
                <c:pt idx="4">
                  <c:v>-2.7106863107000004E-4</c:v>
                </c:pt>
                <c:pt idx="5">
                  <c:v>-3.2734653519399996E-4</c:v>
                </c:pt>
                <c:pt idx="6">
                  <c:v>-3.9053054105600001E-4</c:v>
                </c:pt>
                <c:pt idx="7">
                  <c:v>-4.5283748726499998E-4</c:v>
                </c:pt>
                <c:pt idx="8">
                  <c:v>-5.2269944350000013E-4</c:v>
                </c:pt>
              </c:numCache>
            </c:numRef>
          </c:xVal>
          <c:yVal>
            <c:numRef>
              <c:f>'Expmt. 3 - 55mm'!$J$3:$J$1000</c:f>
              <c:numCache>
                <c:formatCode>General</c:formatCode>
                <c:ptCount val="998"/>
                <c:pt idx="0">
                  <c:v>1550.3447522796218</c:v>
                </c:pt>
                <c:pt idx="1">
                  <c:v>1550.3517808698191</c:v>
                </c:pt>
                <c:pt idx="2">
                  <c:v>1550.3701081244749</c:v>
                </c:pt>
                <c:pt idx="3">
                  <c:v>1550.388724775677</c:v>
                </c:pt>
                <c:pt idx="4">
                  <c:v>1550.4069366801759</c:v>
                </c:pt>
                <c:pt idx="5">
                  <c:v>1550.4212029586074</c:v>
                </c:pt>
                <c:pt idx="6">
                  <c:v>1550.4329356367514</c:v>
                </c:pt>
                <c:pt idx="7">
                  <c:v>1550.4492794101636</c:v>
                </c:pt>
                <c:pt idx="8">
                  <c:v>1550.4635407498847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A-4D8A-B347-68288D3AAFFE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3 - 55mm'!$Q$3:$Q$1000</c:f>
                <c:numCache>
                  <c:formatCode>General</c:formatCode>
                  <c:ptCount val="998"/>
                  <c:pt idx="0">
                    <c:v>5.1677257425556062E-3</c:v>
                  </c:pt>
                  <c:pt idx="1">
                    <c:v>1.1673863469209185E-2</c:v>
                  </c:pt>
                  <c:pt idx="2">
                    <c:v>5.3589716116173225E-3</c:v>
                  </c:pt>
                  <c:pt idx="3">
                    <c:v>2.8871866185725802E-3</c:v>
                  </c:pt>
                  <c:pt idx="4">
                    <c:v>1.0287236446138531E-2</c:v>
                  </c:pt>
                  <c:pt idx="5">
                    <c:v>9.3757116107138841E-3</c:v>
                  </c:pt>
                  <c:pt idx="6">
                    <c:v>3.9657459429045111E-3</c:v>
                  </c:pt>
                  <c:pt idx="7">
                    <c:v>5.4057889562910882E-2</c:v>
                  </c:pt>
                  <c:pt idx="8">
                    <c:v>1.7554724372058274E-3</c:v>
                  </c:pt>
                </c:numCache>
              </c:numRef>
            </c:plus>
            <c:minus>
              <c:numRef>
                <c:f>'Expmt. 3 - 55mm'!$Q$3:$Q$1000</c:f>
                <c:numCache>
                  <c:formatCode>General</c:formatCode>
                  <c:ptCount val="998"/>
                  <c:pt idx="0">
                    <c:v>5.1677257425556062E-3</c:v>
                  </c:pt>
                  <c:pt idx="1">
                    <c:v>1.1673863469209185E-2</c:v>
                  </c:pt>
                  <c:pt idx="2">
                    <c:v>5.3589716116173225E-3</c:v>
                  </c:pt>
                  <c:pt idx="3">
                    <c:v>2.8871866185725802E-3</c:v>
                  </c:pt>
                  <c:pt idx="4">
                    <c:v>1.0287236446138531E-2</c:v>
                  </c:pt>
                  <c:pt idx="5">
                    <c:v>9.3757116107138841E-3</c:v>
                  </c:pt>
                  <c:pt idx="6">
                    <c:v>3.9657459429045111E-3</c:v>
                  </c:pt>
                  <c:pt idx="7">
                    <c:v>5.4057889562910882E-2</c:v>
                  </c:pt>
                  <c:pt idx="8">
                    <c:v>1.7554724372058274E-3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-4.83644843279E-6</c:v>
                </c:pt>
                <c:pt idx="1">
                  <c:v>-5.5050126776000007E-5</c:v>
                </c:pt>
                <c:pt idx="2">
                  <c:v>-1.2705899861200002E-4</c:v>
                </c:pt>
                <c:pt idx="3">
                  <c:v>-2.0022008230700001E-4</c:v>
                </c:pt>
                <c:pt idx="4">
                  <c:v>-2.7106863107000004E-4</c:v>
                </c:pt>
                <c:pt idx="5">
                  <c:v>-3.2734653519399996E-4</c:v>
                </c:pt>
                <c:pt idx="6">
                  <c:v>-3.9053054105600001E-4</c:v>
                </c:pt>
                <c:pt idx="7">
                  <c:v>-4.5283748726499998E-4</c:v>
                </c:pt>
                <c:pt idx="8">
                  <c:v>-5.2269944350000013E-4</c:v>
                </c:pt>
              </c:numCache>
            </c:numRef>
          </c:xVal>
          <c:yVal>
            <c:numRef>
              <c:f>'Expmt. 3 - 55mm'!$P$3:$P$1000</c:f>
              <c:numCache>
                <c:formatCode>General</c:formatCode>
                <c:ptCount val="998"/>
                <c:pt idx="0">
                  <c:v>1550.5772128462172</c:v>
                </c:pt>
                <c:pt idx="1">
                  <c:v>1550.4368367952241</c:v>
                </c:pt>
                <c:pt idx="2">
                  <c:v>1550.4876885460055</c:v>
                </c:pt>
                <c:pt idx="3">
                  <c:v>1550.5753700379239</c:v>
                </c:pt>
                <c:pt idx="4">
                  <c:v>1550.6930903776797</c:v>
                </c:pt>
                <c:pt idx="5">
                  <c:v>1550.8183732092509</c:v>
                </c:pt>
                <c:pt idx="6">
                  <c:v>1550.9101270089195</c:v>
                </c:pt>
                <c:pt idx="7">
                  <c:v>1551.0167881365171</c:v>
                </c:pt>
                <c:pt idx="8">
                  <c:v>1551.0611820657534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A-4D8A-B347-68288D3AAFFE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69096818435761E-3"/>
                  <c:y val="-3.3010195775974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3 - 55mm'!$W$3:$W$1000</c:f>
                <c:numCache>
                  <c:formatCode>General</c:formatCode>
                  <c:ptCount val="998"/>
                  <c:pt idx="0">
                    <c:v>3.7241198897084815E-3</c:v>
                  </c:pt>
                  <c:pt idx="1">
                    <c:v>5.5255681225205369E-3</c:v>
                  </c:pt>
                  <c:pt idx="2">
                    <c:v>4.670764450332412E-3</c:v>
                  </c:pt>
                  <c:pt idx="3">
                    <c:v>2.9401677953386322E-3</c:v>
                  </c:pt>
                  <c:pt idx="4">
                    <c:v>3.4774472008768367E-3</c:v>
                  </c:pt>
                  <c:pt idx="5">
                    <c:v>6.419994688541591E-3</c:v>
                  </c:pt>
                  <c:pt idx="6">
                    <c:v>7.0245581231746963E-3</c:v>
                  </c:pt>
                  <c:pt idx="7">
                    <c:v>1.0598524081086769E-2</c:v>
                  </c:pt>
                  <c:pt idx="8">
                    <c:v>1.4930081408958587E-3</c:v>
                  </c:pt>
                </c:numCache>
              </c:numRef>
            </c:plus>
            <c:minus>
              <c:numRef>
                <c:f>'Expmt. 3 - 55mm'!$W$3:$W$1000</c:f>
                <c:numCache>
                  <c:formatCode>General</c:formatCode>
                  <c:ptCount val="998"/>
                  <c:pt idx="0">
                    <c:v>3.7241198897084815E-3</c:v>
                  </c:pt>
                  <c:pt idx="1">
                    <c:v>5.5255681225205369E-3</c:v>
                  </c:pt>
                  <c:pt idx="2">
                    <c:v>4.670764450332412E-3</c:v>
                  </c:pt>
                  <c:pt idx="3">
                    <c:v>2.9401677953386322E-3</c:v>
                  </c:pt>
                  <c:pt idx="4">
                    <c:v>3.4774472008768367E-3</c:v>
                  </c:pt>
                  <c:pt idx="5">
                    <c:v>6.419994688541591E-3</c:v>
                  </c:pt>
                  <c:pt idx="6">
                    <c:v>7.0245581231746963E-3</c:v>
                  </c:pt>
                  <c:pt idx="7">
                    <c:v>1.0598524081086769E-2</c:v>
                  </c:pt>
                  <c:pt idx="8">
                    <c:v>1.4930081408958587E-3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1.6975307657403557E-5</c:v>
                  </c:pt>
                  <c:pt idx="1">
                    <c:v>6.1957001454887785E-6</c:v>
                  </c:pt>
                  <c:pt idx="2">
                    <c:v>3.6684057299858433E-6</c:v>
                  </c:pt>
                  <c:pt idx="3">
                    <c:v>1.0287855570902567E-5</c:v>
                  </c:pt>
                  <c:pt idx="4">
                    <c:v>1.5308725245549264E-5</c:v>
                  </c:pt>
                  <c:pt idx="5">
                    <c:v>3.038165701821114E-5</c:v>
                  </c:pt>
                  <c:pt idx="6">
                    <c:v>2.6315204071672089E-5</c:v>
                  </c:pt>
                  <c:pt idx="7">
                    <c:v>3.6283880641295914E-5</c:v>
                  </c:pt>
                  <c:pt idx="8">
                    <c:v>4.0448256142049312E-5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-4.83644843279E-6</c:v>
                </c:pt>
                <c:pt idx="1">
                  <c:v>-5.5050126776000007E-5</c:v>
                </c:pt>
                <c:pt idx="2">
                  <c:v>-1.2705899861200002E-4</c:v>
                </c:pt>
                <c:pt idx="3">
                  <c:v>-2.0022008230700001E-4</c:v>
                </c:pt>
                <c:pt idx="4">
                  <c:v>-2.7106863107000004E-4</c:v>
                </c:pt>
                <c:pt idx="5">
                  <c:v>-3.2734653519399996E-4</c:v>
                </c:pt>
                <c:pt idx="6">
                  <c:v>-3.9053054105600001E-4</c:v>
                </c:pt>
                <c:pt idx="7">
                  <c:v>-4.5283748726499998E-4</c:v>
                </c:pt>
                <c:pt idx="8">
                  <c:v>-5.2269944350000013E-4</c:v>
                </c:pt>
              </c:numCache>
            </c:numRef>
          </c:xVal>
          <c:yVal>
            <c:numRef>
              <c:f>'Expmt. 3 - 55mm'!$V$3:$V$1000</c:f>
              <c:numCache>
                <c:formatCode>General</c:formatCode>
                <c:ptCount val="998"/>
                <c:pt idx="0">
                  <c:v>1550.4909961353219</c:v>
                </c:pt>
                <c:pt idx="1">
                  <c:v>1550.3867402242649</c:v>
                </c:pt>
                <c:pt idx="2">
                  <c:v>1550.2678901824418</c:v>
                </c:pt>
                <c:pt idx="3">
                  <c:v>1550.146343348383</c:v>
                </c:pt>
                <c:pt idx="4">
                  <c:v>1550.0252257917271</c:v>
                </c:pt>
                <c:pt idx="5">
                  <c:v>1549.9048267823002</c:v>
                </c:pt>
                <c:pt idx="6">
                  <c:v>1549.7852183060825</c:v>
                </c:pt>
                <c:pt idx="7">
                  <c:v>1549.6582363295656</c:v>
                </c:pt>
                <c:pt idx="8">
                  <c:v>1549.5412380179059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A-4D8A-B347-68288D3A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3 - 55mm'!$M$3:$M$1000</c:f>
                <c:numCache>
                  <c:formatCode>General</c:formatCode>
                  <c:ptCount val="998"/>
                  <c:pt idx="0">
                    <c:v>2.718119131347859E-3</c:v>
                  </c:pt>
                  <c:pt idx="1">
                    <c:v>2.9942021123360012E-3</c:v>
                  </c:pt>
                  <c:pt idx="2">
                    <c:v>3.5703186811927995E-3</c:v>
                  </c:pt>
                  <c:pt idx="3">
                    <c:v>2.8782650636674564E-3</c:v>
                  </c:pt>
                  <c:pt idx="4">
                    <c:v>2.839048401836978E-3</c:v>
                  </c:pt>
                  <c:pt idx="5">
                    <c:v>3.3288368417779333E-3</c:v>
                  </c:pt>
                  <c:pt idx="6">
                    <c:v>2.6930122258798932E-3</c:v>
                  </c:pt>
                  <c:pt idx="7">
                    <c:v>2.4106930360329247E-3</c:v>
                  </c:pt>
                  <c:pt idx="8">
                    <c:v>2.3099933598255233E-3</c:v>
                  </c:pt>
                </c:numCache>
              </c:numRef>
            </c:plus>
            <c:minus>
              <c:numRef>
                <c:f>'Expmt. 3 - 55mm'!$M$3:$M$1000</c:f>
                <c:numCache>
                  <c:formatCode>General</c:formatCode>
                  <c:ptCount val="998"/>
                  <c:pt idx="0">
                    <c:v>2.718119131347859E-3</c:v>
                  </c:pt>
                  <c:pt idx="1">
                    <c:v>2.9942021123360012E-3</c:v>
                  </c:pt>
                  <c:pt idx="2">
                    <c:v>3.5703186811927995E-3</c:v>
                  </c:pt>
                  <c:pt idx="3">
                    <c:v>2.8782650636674564E-3</c:v>
                  </c:pt>
                  <c:pt idx="4">
                    <c:v>2.839048401836978E-3</c:v>
                  </c:pt>
                  <c:pt idx="5">
                    <c:v>3.3288368417779333E-3</c:v>
                  </c:pt>
                  <c:pt idx="6">
                    <c:v>2.6930122258798932E-3</c:v>
                  </c:pt>
                  <c:pt idx="7">
                    <c:v>2.4106930360329247E-3</c:v>
                  </c:pt>
                  <c:pt idx="8">
                    <c:v>2.3099933598255233E-3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-2.91205276844E-5</c:v>
                </c:pt>
                <c:pt idx="1">
                  <c:v>-1.20298483751E-4</c:v>
                </c:pt>
                <c:pt idx="2">
                  <c:v>-2.05338576828E-4</c:v>
                </c:pt>
                <c:pt idx="3">
                  <c:v>-2.8853948166399995E-4</c:v>
                </c:pt>
                <c:pt idx="4">
                  <c:v>-3.7779921125400003E-4</c:v>
                </c:pt>
                <c:pt idx="5">
                  <c:v>-4.6927032072599994E-4</c:v>
                </c:pt>
                <c:pt idx="6">
                  <c:v>-5.6297035962E-4</c:v>
                </c:pt>
                <c:pt idx="7">
                  <c:v>-6.5171261476300009E-4</c:v>
                </c:pt>
                <c:pt idx="8">
                  <c:v>-7.3839798090199994E-4</c:v>
                </c:pt>
              </c:numCache>
            </c:numRef>
          </c:xVal>
          <c:yVal>
            <c:numRef>
              <c:f>'Expmt. 3 - 55mm'!$L$3:$L$1000</c:f>
              <c:numCache>
                <c:formatCode>General</c:formatCode>
                <c:ptCount val="998"/>
                <c:pt idx="0">
                  <c:v>1560.4551701137302</c:v>
                </c:pt>
                <c:pt idx="1">
                  <c:v>1560.4560965372425</c:v>
                </c:pt>
                <c:pt idx="2">
                  <c:v>1560.4609235060507</c:v>
                </c:pt>
                <c:pt idx="3">
                  <c:v>1560.4652827182358</c:v>
                </c:pt>
                <c:pt idx="4">
                  <c:v>1560.4683568853734</c:v>
                </c:pt>
                <c:pt idx="5">
                  <c:v>1560.4648426090403</c:v>
                </c:pt>
                <c:pt idx="6">
                  <c:v>1560.4579266560893</c:v>
                </c:pt>
                <c:pt idx="7">
                  <c:v>1560.4588774411843</c:v>
                </c:pt>
                <c:pt idx="8">
                  <c:v>1560.4612509731801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7-47AA-85FF-A27CE462B6DB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3 - 55mm'!$S$3:$S$1000</c:f>
                <c:numCache>
                  <c:formatCode>General</c:formatCode>
                  <c:ptCount val="998"/>
                  <c:pt idx="0">
                    <c:v>2.6495755234891764E-3</c:v>
                  </c:pt>
                  <c:pt idx="1">
                    <c:v>2.6090743843637698E-3</c:v>
                  </c:pt>
                  <c:pt idx="2">
                    <c:v>2.8458577304785204E-3</c:v>
                  </c:pt>
                  <c:pt idx="3">
                    <c:v>3.3507521943017845E-3</c:v>
                  </c:pt>
                  <c:pt idx="4">
                    <c:v>4.4233184997806941E-3</c:v>
                  </c:pt>
                  <c:pt idx="5">
                    <c:v>5.3060227293098118E-3</c:v>
                  </c:pt>
                  <c:pt idx="6">
                    <c:v>4.2008497358066955E-3</c:v>
                  </c:pt>
                  <c:pt idx="7">
                    <c:v>2.8709729201590651E-3</c:v>
                  </c:pt>
                  <c:pt idx="8">
                    <c:v>2.3454091538549519E-3</c:v>
                  </c:pt>
                </c:numCache>
              </c:numRef>
            </c:plus>
            <c:minus>
              <c:numRef>
                <c:f>'Expmt. 3 - 55mm'!$S$3:$S$1000</c:f>
                <c:numCache>
                  <c:formatCode>General</c:formatCode>
                  <c:ptCount val="998"/>
                  <c:pt idx="0">
                    <c:v>2.6495755234891764E-3</c:v>
                  </c:pt>
                  <c:pt idx="1">
                    <c:v>2.6090743843637698E-3</c:v>
                  </c:pt>
                  <c:pt idx="2">
                    <c:v>2.8458577304785204E-3</c:v>
                  </c:pt>
                  <c:pt idx="3">
                    <c:v>3.3507521943017845E-3</c:v>
                  </c:pt>
                  <c:pt idx="4">
                    <c:v>4.4233184997806941E-3</c:v>
                  </c:pt>
                  <c:pt idx="5">
                    <c:v>5.3060227293098118E-3</c:v>
                  </c:pt>
                  <c:pt idx="6">
                    <c:v>4.2008497358066955E-3</c:v>
                  </c:pt>
                  <c:pt idx="7">
                    <c:v>2.8709729201590651E-3</c:v>
                  </c:pt>
                  <c:pt idx="8">
                    <c:v>2.3454091538549519E-3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-2.91205276844E-5</c:v>
                </c:pt>
                <c:pt idx="1">
                  <c:v>-1.20298483751E-4</c:v>
                </c:pt>
                <c:pt idx="2">
                  <c:v>-2.05338576828E-4</c:v>
                </c:pt>
                <c:pt idx="3">
                  <c:v>-2.8853948166399995E-4</c:v>
                </c:pt>
                <c:pt idx="4">
                  <c:v>-3.7779921125400003E-4</c:v>
                </c:pt>
                <c:pt idx="5">
                  <c:v>-4.6927032072599994E-4</c:v>
                </c:pt>
                <c:pt idx="6">
                  <c:v>-5.6297035962E-4</c:v>
                </c:pt>
                <c:pt idx="7">
                  <c:v>-6.5171261476300009E-4</c:v>
                </c:pt>
                <c:pt idx="8">
                  <c:v>-7.3839798090199994E-4</c:v>
                </c:pt>
              </c:numCache>
            </c:numRef>
          </c:xVal>
          <c:yVal>
            <c:numRef>
              <c:f>'Expmt. 3 - 55mm'!$R$3:$R$1000</c:f>
              <c:numCache>
                <c:formatCode>General</c:formatCode>
                <c:ptCount val="998"/>
                <c:pt idx="0">
                  <c:v>1560.219985069514</c:v>
                </c:pt>
                <c:pt idx="1">
                  <c:v>1560.2488800749557</c:v>
                </c:pt>
                <c:pt idx="2">
                  <c:v>1560.2796287701042</c:v>
                </c:pt>
                <c:pt idx="3">
                  <c:v>1560.3116756311267</c:v>
                </c:pt>
                <c:pt idx="4">
                  <c:v>1560.345991422618</c:v>
                </c:pt>
                <c:pt idx="5">
                  <c:v>1560.3829532456211</c:v>
                </c:pt>
                <c:pt idx="6">
                  <c:v>1560.4197307086479</c:v>
                </c:pt>
                <c:pt idx="7">
                  <c:v>1560.4563462315134</c:v>
                </c:pt>
                <c:pt idx="8">
                  <c:v>1560.4970007491877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7-47AA-85FF-A27CE462B6DB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3 - 55mm'!$Y$3:$Y$1000</c:f>
                <c:numCache>
                  <c:formatCode>General</c:formatCode>
                  <c:ptCount val="998"/>
                  <c:pt idx="0">
                    <c:v>2.7142670331987274E-3</c:v>
                  </c:pt>
                  <c:pt idx="1">
                    <c:v>3.4740120106210304E-3</c:v>
                  </c:pt>
                  <c:pt idx="2">
                    <c:v>4.2599789791543117E-3</c:v>
                  </c:pt>
                  <c:pt idx="3">
                    <c:v>4.5752198392693989E-3</c:v>
                  </c:pt>
                  <c:pt idx="4">
                    <c:v>3.365346955156087E-3</c:v>
                  </c:pt>
                  <c:pt idx="5">
                    <c:v>2.7008743971678219E-3</c:v>
                  </c:pt>
                  <c:pt idx="6">
                    <c:v>2.6342674985242701E-3</c:v>
                  </c:pt>
                  <c:pt idx="7">
                    <c:v>1.8668407535693038E-3</c:v>
                  </c:pt>
                  <c:pt idx="8">
                    <c:v>1.5552327852352485E-3</c:v>
                  </c:pt>
                </c:numCache>
              </c:numRef>
            </c:plus>
            <c:minus>
              <c:numRef>
                <c:f>'Expmt. 3 - 55mm'!$S$3:$S$1000</c:f>
                <c:numCache>
                  <c:formatCode>General</c:formatCode>
                  <c:ptCount val="998"/>
                  <c:pt idx="0">
                    <c:v>2.6495755234891764E-3</c:v>
                  </c:pt>
                  <c:pt idx="1">
                    <c:v>2.6090743843637698E-3</c:v>
                  </c:pt>
                  <c:pt idx="2">
                    <c:v>2.8458577304785204E-3</c:v>
                  </c:pt>
                  <c:pt idx="3">
                    <c:v>3.3507521943017845E-3</c:v>
                  </c:pt>
                  <c:pt idx="4">
                    <c:v>4.4233184997806941E-3</c:v>
                  </c:pt>
                  <c:pt idx="5">
                    <c:v>5.3060227293098118E-3</c:v>
                  </c:pt>
                  <c:pt idx="6">
                    <c:v>4.2008497358066955E-3</c:v>
                  </c:pt>
                  <c:pt idx="7">
                    <c:v>2.8709729201590651E-3</c:v>
                  </c:pt>
                  <c:pt idx="8">
                    <c:v>2.3454091538549519E-3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1.1580358454121934E-5</c:v>
                  </c:pt>
                  <c:pt idx="1">
                    <c:v>5.9983011000347682E-6</c:v>
                  </c:pt>
                  <c:pt idx="2">
                    <c:v>4.3193864344061398E-6</c:v>
                  </c:pt>
                  <c:pt idx="3">
                    <c:v>7.4669490331345172E-6</c:v>
                  </c:pt>
                  <c:pt idx="4">
                    <c:v>6.2373717743642658E-6</c:v>
                  </c:pt>
                  <c:pt idx="5">
                    <c:v>1.0178916498137354E-5</c:v>
                  </c:pt>
                  <c:pt idx="6">
                    <c:v>9.101505234691362E-6</c:v>
                  </c:pt>
                  <c:pt idx="7">
                    <c:v>8.2827460486603965E-6</c:v>
                  </c:pt>
                  <c:pt idx="8">
                    <c:v>9.0744613220740995E-6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-2.91205276844E-5</c:v>
                </c:pt>
                <c:pt idx="1">
                  <c:v>-1.20298483751E-4</c:v>
                </c:pt>
                <c:pt idx="2">
                  <c:v>-2.05338576828E-4</c:v>
                </c:pt>
                <c:pt idx="3">
                  <c:v>-2.8853948166399995E-4</c:v>
                </c:pt>
                <c:pt idx="4">
                  <c:v>-3.7779921125400003E-4</c:v>
                </c:pt>
                <c:pt idx="5">
                  <c:v>-4.6927032072599994E-4</c:v>
                </c:pt>
                <c:pt idx="6">
                  <c:v>-5.6297035962E-4</c:v>
                </c:pt>
                <c:pt idx="7">
                  <c:v>-6.5171261476300009E-4</c:v>
                </c:pt>
                <c:pt idx="8">
                  <c:v>-7.3839798090199994E-4</c:v>
                </c:pt>
              </c:numCache>
            </c:numRef>
          </c:xVal>
          <c:yVal>
            <c:numRef>
              <c:f>'Expmt. 3 - 55mm'!$X$3:$X$1000</c:f>
              <c:numCache>
                <c:formatCode>General</c:formatCode>
                <c:ptCount val="998"/>
                <c:pt idx="0">
                  <c:v>1560.3372420559654</c:v>
                </c:pt>
                <c:pt idx="1">
                  <c:v>1560.307870954771</c:v>
                </c:pt>
                <c:pt idx="2">
                  <c:v>1560.2737341484067</c:v>
                </c:pt>
                <c:pt idx="3">
                  <c:v>1560.2376193573568</c:v>
                </c:pt>
                <c:pt idx="4">
                  <c:v>1560.2027652729646</c:v>
                </c:pt>
                <c:pt idx="5">
                  <c:v>1560.1713694269927</c:v>
                </c:pt>
                <c:pt idx="6">
                  <c:v>1560.1412574273131</c:v>
                </c:pt>
                <c:pt idx="7">
                  <c:v>1560.1037157287931</c:v>
                </c:pt>
                <c:pt idx="8">
                  <c:v>1560.0645305911069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37-47AA-85FF-A27CE462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Summary'!$H$26:$H$44</c:f>
              <c:numCache>
                <c:formatCode>General</c:formatCode>
                <c:ptCount val="19"/>
                <c:pt idx="0">
                  <c:v>1.4472745858711278E-3</c:v>
                </c:pt>
                <c:pt idx="1">
                  <c:v>-1.0185972486169703E-2</c:v>
                </c:pt>
                <c:pt idx="2">
                  <c:v>5.5797226527071571E-3</c:v>
                </c:pt>
                <c:pt idx="3">
                  <c:v>3.0596932542645543E-2</c:v>
                </c:pt>
                <c:pt idx="4">
                  <c:v>5.8878235518022848E-4</c:v>
                </c:pt>
                <c:pt idx="5">
                  <c:v>-2.4981387196021387E-4</c:v>
                </c:pt>
                <c:pt idx="6">
                  <c:v>1.6315690502324287E-2</c:v>
                </c:pt>
                <c:pt idx="7">
                  <c:v>3.3682107892294276E-2</c:v>
                </c:pt>
                <c:pt idx="8">
                  <c:v>4.9788185698237918E-2</c:v>
                </c:pt>
                <c:pt idx="9">
                  <c:v>6.8497983353533229E-2</c:v>
                </c:pt>
                <c:pt idx="10">
                  <c:v>-2.0360569410513563E-3</c:v>
                </c:pt>
                <c:pt idx="11">
                  <c:v>1.6540310527716429E-2</c:v>
                </c:pt>
                <c:pt idx="12">
                  <c:v>4.345800688353544E-2</c:v>
                </c:pt>
                <c:pt idx="13">
                  <c:v>7.170936013956937E-2</c:v>
                </c:pt>
                <c:pt idx="14">
                  <c:v>0.10057960947445584</c:v>
                </c:pt>
                <c:pt idx="15">
                  <c:v>0.12990408578730239</c:v>
                </c:pt>
                <c:pt idx="16">
                  <c:v>0.15904444732571696</c:v>
                </c:pt>
                <c:pt idx="17">
                  <c:v>0.18570021806704062</c:v>
                </c:pt>
                <c:pt idx="18">
                  <c:v>0.21090591574890519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Summary'!$I$26:$I$44</c:f>
              <c:numCache>
                <c:formatCode>General</c:formatCode>
                <c:ptCount val="19"/>
                <c:pt idx="0">
                  <c:v>-1.3897242640950935E-2</c:v>
                </c:pt>
                <c:pt idx="1">
                  <c:v>5.1841969934685039E-2</c:v>
                </c:pt>
                <c:pt idx="2">
                  <c:v>0.13806918555352846</c:v>
                </c:pt>
                <c:pt idx="3">
                  <c:v>0.19896228263830076</c:v>
                </c:pt>
                <c:pt idx="4">
                  <c:v>-2.3652951422263868E-3</c:v>
                </c:pt>
                <c:pt idx="5">
                  <c:v>7.3334010535290872E-2</c:v>
                </c:pt>
                <c:pt idx="6">
                  <c:v>0.15938723161070811</c:v>
                </c:pt>
                <c:pt idx="7">
                  <c:v>0.24231707287784351</c:v>
                </c:pt>
                <c:pt idx="8">
                  <c:v>0.32557122633769114</c:v>
                </c:pt>
                <c:pt idx="9">
                  <c:v>0.3937527840968566</c:v>
                </c:pt>
                <c:pt idx="10">
                  <c:v>1.6262537783632069E-2</c:v>
                </c:pt>
                <c:pt idx="11">
                  <c:v>0.16463026679230097</c:v>
                </c:pt>
                <c:pt idx="12">
                  <c:v>0.30677509696344413</c:v>
                </c:pt>
                <c:pt idx="13">
                  <c:v>0.44699001756688023</c:v>
                </c:pt>
                <c:pt idx="14">
                  <c:v>0.58582679472063626</c:v>
                </c:pt>
                <c:pt idx="15">
                  <c:v>0.72185008274755091</c:v>
                </c:pt>
                <c:pt idx="16">
                  <c:v>0.85746591987875342</c:v>
                </c:pt>
                <c:pt idx="17">
                  <c:v>0.98504531909088655</c:v>
                </c:pt>
                <c:pt idx="18">
                  <c:v>1.101057473135749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  <c:pt idx="10">
                  <c:v>0</c:v>
                </c:pt>
                <c:pt idx="11">
                  <c:v>7.061993226750001E-5</c:v>
                </c:pt>
                <c:pt idx="12">
                  <c:v>7.3894944538299999E-5</c:v>
                </c:pt>
                <c:pt idx="13">
                  <c:v>7.5487287957550007E-5</c:v>
                </c:pt>
                <c:pt idx="14">
                  <c:v>5.0708042780700006E-5</c:v>
                </c:pt>
                <c:pt idx="15">
                  <c:v>3.1783981732399995E-5</c:v>
                </c:pt>
                <c:pt idx="16">
                  <c:v>5.5892547434900003E-5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'Data Summary'!$J$26:$J$44</c:f>
              <c:numCache>
                <c:formatCode>General</c:formatCode>
                <c:ptCount val="19"/>
                <c:pt idx="0">
                  <c:v>1.2449968055079808E-2</c:v>
                </c:pt>
                <c:pt idx="1">
                  <c:v>-4.1655997448515336E-2</c:v>
                </c:pt>
                <c:pt idx="2">
                  <c:v>-0.14364890820623563</c:v>
                </c:pt>
                <c:pt idx="3">
                  <c:v>-0.22955921518094632</c:v>
                </c:pt>
                <c:pt idx="4">
                  <c:v>1.7765127870461583E-3</c:v>
                </c:pt>
                <c:pt idx="5">
                  <c:v>-7.3084196663330658E-2</c:v>
                </c:pt>
                <c:pt idx="6">
                  <c:v>-0.1757029221130324</c:v>
                </c:pt>
                <c:pt idx="7">
                  <c:v>-0.2759991807701378</c:v>
                </c:pt>
                <c:pt idx="8">
                  <c:v>-0.3753594120359291</c:v>
                </c:pt>
                <c:pt idx="9">
                  <c:v>-0.46225076745038979</c:v>
                </c:pt>
                <c:pt idx="10">
                  <c:v>-1.4226480842580713E-2</c:v>
                </c:pt>
                <c:pt idx="11">
                  <c:v>-0.1811705773200174</c:v>
                </c:pt>
                <c:pt idx="12">
                  <c:v>-0.35023310384697953</c:v>
                </c:pt>
                <c:pt idx="13">
                  <c:v>-0.51869937770644958</c:v>
                </c:pt>
                <c:pt idx="14">
                  <c:v>-0.68640640419509202</c:v>
                </c:pt>
                <c:pt idx="15">
                  <c:v>-0.85175416853485331</c:v>
                </c:pt>
                <c:pt idx="16">
                  <c:v>-1.0165103672044704</c:v>
                </c:pt>
                <c:pt idx="17">
                  <c:v>-1.1707455371579272</c:v>
                </c:pt>
                <c:pt idx="18">
                  <c:v>-1.311963388884654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ser>
          <c:idx val="3"/>
          <c:order val="3"/>
          <c:tx>
            <c:v>Ch 1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972352169363719"/>
                  <c:y val="-5.2602147810595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Summary'!$H$26:$H$35</c:f>
              <c:numCache>
                <c:formatCode>General</c:formatCode>
                <c:ptCount val="10"/>
                <c:pt idx="0">
                  <c:v>1.4472745858711278E-3</c:v>
                </c:pt>
                <c:pt idx="1">
                  <c:v>-1.0185972486169703E-2</c:v>
                </c:pt>
                <c:pt idx="2">
                  <c:v>5.5797226527071571E-3</c:v>
                </c:pt>
                <c:pt idx="3">
                  <c:v>3.0596932542645543E-2</c:v>
                </c:pt>
                <c:pt idx="4">
                  <c:v>5.8878235518022848E-4</c:v>
                </c:pt>
                <c:pt idx="5">
                  <c:v>-2.4981387196021387E-4</c:v>
                </c:pt>
                <c:pt idx="6">
                  <c:v>1.6315690502324287E-2</c:v>
                </c:pt>
                <c:pt idx="7">
                  <c:v>3.3682107892294276E-2</c:v>
                </c:pt>
                <c:pt idx="8">
                  <c:v>4.9788185698237918E-2</c:v>
                </c:pt>
                <c:pt idx="9">
                  <c:v>6.8497983353533229E-2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D-450A-A8E5-72AE8FC08FFB}"/>
            </c:ext>
          </c:extLst>
        </c:ser>
        <c:ser>
          <c:idx val="4"/>
          <c:order val="4"/>
          <c:tx>
            <c:v>Ch 2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44182827785123"/>
                  <c:y val="-0.1294338657809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Summary'!$I$26:$I$35</c:f>
              <c:numCache>
                <c:formatCode>General</c:formatCode>
                <c:ptCount val="10"/>
                <c:pt idx="0">
                  <c:v>-1.3897242640950935E-2</c:v>
                </c:pt>
                <c:pt idx="1">
                  <c:v>5.1841969934685039E-2</c:v>
                </c:pt>
                <c:pt idx="2">
                  <c:v>0.13806918555352846</c:v>
                </c:pt>
                <c:pt idx="3">
                  <c:v>0.19896228263830076</c:v>
                </c:pt>
                <c:pt idx="4">
                  <c:v>-2.3652951422263868E-3</c:v>
                </c:pt>
                <c:pt idx="5">
                  <c:v>7.3334010535290872E-2</c:v>
                </c:pt>
                <c:pt idx="6">
                  <c:v>0.15938723161070811</c:v>
                </c:pt>
                <c:pt idx="7">
                  <c:v>0.24231707287784351</c:v>
                </c:pt>
                <c:pt idx="8">
                  <c:v>0.32557122633769114</c:v>
                </c:pt>
                <c:pt idx="9">
                  <c:v>0.3937527840968566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D-450A-A8E5-72AE8FC08FFB}"/>
            </c:ext>
          </c:extLst>
        </c:ser>
        <c:ser>
          <c:idx val="5"/>
          <c:order val="5"/>
          <c:tx>
            <c:v>Ch 3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359856390723526"/>
                  <c:y val="0.15284570363989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  <c:pt idx="4">
                  <c:v>0</c:v>
                </c:pt>
                <c:pt idx="5">
                  <c:v>-1.6468913392199999E-4</c:v>
                </c:pt>
                <c:pt idx="6">
                  <c:v>-3.5585583000000002E-4</c:v>
                </c:pt>
                <c:pt idx="7">
                  <c:v>-5.3611985000000001E-4</c:v>
                </c:pt>
                <c:pt idx="8">
                  <c:v>-7.1540316999999995E-4</c:v>
                </c:pt>
                <c:pt idx="9">
                  <c:v>-8.9058235999999998E-4</c:v>
                </c:pt>
              </c:numCache>
            </c:numRef>
          </c:xVal>
          <c:yVal>
            <c:numRef>
              <c:f>'Data Summary'!$J$26:$J$35</c:f>
              <c:numCache>
                <c:formatCode>General</c:formatCode>
                <c:ptCount val="10"/>
                <c:pt idx="0">
                  <c:v>1.2449968055079808E-2</c:v>
                </c:pt>
                <c:pt idx="1">
                  <c:v>-4.1655997448515336E-2</c:v>
                </c:pt>
                <c:pt idx="2">
                  <c:v>-0.14364890820623563</c:v>
                </c:pt>
                <c:pt idx="3">
                  <c:v>-0.22955921518094632</c:v>
                </c:pt>
                <c:pt idx="4">
                  <c:v>1.7765127870461583E-3</c:v>
                </c:pt>
                <c:pt idx="5">
                  <c:v>-7.3084196663330658E-2</c:v>
                </c:pt>
                <c:pt idx="6">
                  <c:v>-0.1757029221130324</c:v>
                </c:pt>
                <c:pt idx="7">
                  <c:v>-0.2759991807701378</c:v>
                </c:pt>
                <c:pt idx="8">
                  <c:v>-0.3753594120359291</c:v>
                </c:pt>
                <c:pt idx="9">
                  <c:v>-0.46225076745038979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0578667800501291E-2"/>
          <c:y val="0.88875090517054389"/>
          <c:w val="0.93256181474803135"/>
          <c:h val="9.914042764570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Summary'!$N$25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80280482831288"/>
                  <c:y val="-0.1005569192372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Summary'!$N$3:$N$21</c:f>
              <c:numCache>
                <c:formatCode>General</c:formatCode>
                <c:ptCount val="19"/>
                <c:pt idx="0">
                  <c:v>-1.864709299752576E-2</c:v>
                </c:pt>
                <c:pt idx="1">
                  <c:v>-0.1083985141544872</c:v>
                </c:pt>
                <c:pt idx="2">
                  <c:v>-5.7862713902750329E-2</c:v>
                </c:pt>
                <c:pt idx="3">
                  <c:v>9.0926310217582795E-3</c:v>
                </c:pt>
                <c:pt idx="4">
                  <c:v>-2.6921810126623313E-4</c:v>
                </c:pt>
                <c:pt idx="5">
                  <c:v>-1.6620135691482574E-2</c:v>
                </c:pt>
                <c:pt idx="6">
                  <c:v>1.5254815852358661E-2</c:v>
                </c:pt>
                <c:pt idx="7">
                  <c:v>4.8378104060248006E-2</c:v>
                </c:pt>
                <c:pt idx="8">
                  <c:v>8.0073317876667716E-2</c:v>
                </c:pt>
                <c:pt idx="9">
                  <c:v>0.10751557027901981</c:v>
                </c:pt>
                <c:pt idx="10">
                  <c:v>1.8916311098337246E-2</c:v>
                </c:pt>
                <c:pt idx="11">
                  <c:v>2.5944901295588352E-2</c:v>
                </c:pt>
                <c:pt idx="12">
                  <c:v>4.427215595137568E-2</c:v>
                </c:pt>
                <c:pt idx="13">
                  <c:v>6.2888807153512971E-2</c:v>
                </c:pt>
                <c:pt idx="14">
                  <c:v>8.1100711652425161E-2</c:v>
                </c:pt>
                <c:pt idx="15">
                  <c:v>9.5366990083903147E-2</c:v>
                </c:pt>
                <c:pt idx="16">
                  <c:v>0.10709966822787464</c:v>
                </c:pt>
                <c:pt idx="17">
                  <c:v>0.12344344164012</c:v>
                </c:pt>
                <c:pt idx="18">
                  <c:v>0.13770478136120801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086471902813682"/>
                  <c:y val="-0.3117894401298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Summary'!$O$3:$O$21</c:f>
              <c:numCache>
                <c:formatCode>General</c:formatCode>
                <c:ptCount val="19"/>
                <c:pt idx="0">
                  <c:v>4.1056795466829499E-3</c:v>
                </c:pt>
                <c:pt idx="1">
                  <c:v>2.4701987109210677E-2</c:v>
                </c:pt>
                <c:pt idx="2">
                  <c:v>0.37177057374060496</c:v>
                </c:pt>
                <c:pt idx="3">
                  <c:v>0.7099408903047788</c:v>
                </c:pt>
                <c:pt idx="4">
                  <c:v>-1.9743981063129468E-3</c:v>
                </c:pt>
                <c:pt idx="5">
                  <c:v>-0.1024202803564549</c:v>
                </c:pt>
                <c:pt idx="6">
                  <c:v>8.0540639794435265E-2</c:v>
                </c:pt>
                <c:pt idx="7">
                  <c:v>0.23694538553468192</c:v>
                </c:pt>
                <c:pt idx="8">
                  <c:v>0.42870441171953644</c:v>
                </c:pt>
                <c:pt idx="9">
                  <c:v>0.57421044911006902</c:v>
                </c:pt>
                <c:pt idx="10">
                  <c:v>-2.1312814410521241E-3</c:v>
                </c:pt>
                <c:pt idx="11">
                  <c:v>-0.14250733243420655</c:v>
                </c:pt>
                <c:pt idx="12">
                  <c:v>-9.1655581652730689E-2</c:v>
                </c:pt>
                <c:pt idx="13">
                  <c:v>-3.974089734356312E-3</c:v>
                </c:pt>
                <c:pt idx="14">
                  <c:v>0.11374625002144967</c:v>
                </c:pt>
                <c:pt idx="15">
                  <c:v>0.2390290815926619</c:v>
                </c:pt>
                <c:pt idx="16">
                  <c:v>0.33078288126125699</c:v>
                </c:pt>
                <c:pt idx="17">
                  <c:v>0.43744400885884716</c:v>
                </c:pt>
                <c:pt idx="18">
                  <c:v>0.48183793809516828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358483410747992"/>
                  <c:y val="0.25334271516680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Summary'!$P$3:$P$21</c:f>
              <c:numCache>
                <c:formatCode>General</c:formatCode>
                <c:ptCount val="19"/>
                <c:pt idx="0">
                  <c:v>1.4171216023441957E-3</c:v>
                </c:pt>
                <c:pt idx="1">
                  <c:v>-0.20836583239565698</c:v>
                </c:pt>
                <c:pt idx="2">
                  <c:v>-0.66342991796295792</c:v>
                </c:pt>
                <c:pt idx="3">
                  <c:v>-1.1622050351436428</c:v>
                </c:pt>
                <c:pt idx="4">
                  <c:v>2.9228617370335996E-3</c:v>
                </c:pt>
                <c:pt idx="5">
                  <c:v>-0.15114563240763346</c:v>
                </c:pt>
                <c:pt idx="6">
                  <c:v>-0.37575729195100394</c:v>
                </c:pt>
                <c:pt idx="7">
                  <c:v>-0.60365144761681222</c:v>
                </c:pt>
                <c:pt idx="8">
                  <c:v>-0.83782234171712844</c:v>
                </c:pt>
                <c:pt idx="9">
                  <c:v>-1.0752176184298605</c:v>
                </c:pt>
                <c:pt idx="10">
                  <c:v>-4.3399833391504217E-3</c:v>
                </c:pt>
                <c:pt idx="11">
                  <c:v>-0.10859589439610318</c:v>
                </c:pt>
                <c:pt idx="12">
                  <c:v>-0.22744593621928288</c:v>
                </c:pt>
                <c:pt idx="13">
                  <c:v>-0.34899277027807329</c:v>
                </c:pt>
                <c:pt idx="14">
                  <c:v>-0.47011032693399102</c:v>
                </c:pt>
                <c:pt idx="15">
                  <c:v>-0.59050933636081027</c:v>
                </c:pt>
                <c:pt idx="16">
                  <c:v>-0.71011781257857365</c:v>
                </c:pt>
                <c:pt idx="17">
                  <c:v>-0.8370997890954186</c:v>
                </c:pt>
                <c:pt idx="18">
                  <c:v>-0.95409810075511814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80280482831288"/>
                  <c:y val="-0.1005569192372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Summary'!$N$26:$N$44</c:f>
              <c:numCache>
                <c:formatCode>General</c:formatCode>
                <c:ptCount val="19"/>
                <c:pt idx="0">
                  <c:v>-1.4272329048026222E-2</c:v>
                </c:pt>
                <c:pt idx="1">
                  <c:v>-1.10443943408427E-2</c:v>
                </c:pt>
                <c:pt idx="2">
                  <c:v>5.8644638805617433E-2</c:v>
                </c:pt>
                <c:pt idx="3">
                  <c:v>0.15681646896079351</c:v>
                </c:pt>
                <c:pt idx="4">
                  <c:v>-4.9563327775103971E-4</c:v>
                </c:pt>
                <c:pt idx="5">
                  <c:v>7.3441880460374406E-2</c:v>
                </c:pt>
                <c:pt idx="6">
                  <c:v>0.108575427953762</c:v>
                </c:pt>
                <c:pt idx="7">
                  <c:v>0.15448742340087546</c:v>
                </c:pt>
                <c:pt idx="8">
                  <c:v>0.18975485525030916</c:v>
                </c:pt>
                <c:pt idx="9">
                  <c:v>0.23867943662594371</c:v>
                </c:pt>
                <c:pt idx="10">
                  <c:v>1.4767962325625678E-2</c:v>
                </c:pt>
                <c:pt idx="11">
                  <c:v>0.1009976764738288</c:v>
                </c:pt>
                <c:pt idx="12">
                  <c:v>0.13588194325825498</c:v>
                </c:pt>
                <c:pt idx="13">
                  <c:v>0.15958149143981853</c:v>
                </c:pt>
                <c:pt idx="14">
                  <c:v>0.17285516673913054</c:v>
                </c:pt>
                <c:pt idx="15">
                  <c:v>0.18073807831198491</c:v>
                </c:pt>
                <c:pt idx="16">
                  <c:v>0.1978447559243553</c:v>
                </c:pt>
                <c:pt idx="17">
                  <c:v>0.21551422117227048</c:v>
                </c:pt>
                <c:pt idx="18">
                  <c:v>0.24922324179412197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086471902813682"/>
                  <c:y val="-0.3117894401298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Summary'!$O$26:$O$44</c:f>
              <c:numCache>
                <c:formatCode>General</c:formatCode>
                <c:ptCount val="19"/>
                <c:pt idx="0">
                  <c:v>8.4804434961824882E-3</c:v>
                </c:pt>
                <c:pt idx="1">
                  <c:v>0.12205610692285518</c:v>
                </c:pt>
                <c:pt idx="2">
                  <c:v>0.48827792644897272</c:v>
                </c:pt>
                <c:pt idx="3">
                  <c:v>0.85766472824381401</c:v>
                </c:pt>
                <c:pt idx="4">
                  <c:v>-2.2008132827977533E-3</c:v>
                </c:pt>
                <c:pt idx="5">
                  <c:v>-1.2358264204597916E-2</c:v>
                </c:pt>
                <c:pt idx="6">
                  <c:v>0.17386125189583862</c:v>
                </c:pt>
                <c:pt idx="7">
                  <c:v>0.34305470487530937</c:v>
                </c:pt>
                <c:pt idx="8">
                  <c:v>0.53838594909317783</c:v>
                </c:pt>
                <c:pt idx="9">
                  <c:v>0.70537431545699292</c:v>
                </c:pt>
                <c:pt idx="10">
                  <c:v>-6.2796302137636912E-3</c:v>
                </c:pt>
                <c:pt idx="11">
                  <c:v>-6.7454557255966094E-2</c:v>
                </c:pt>
                <c:pt idx="12">
                  <c:v>-4.5794345851390972E-5</c:v>
                </c:pt>
                <c:pt idx="13">
                  <c:v>9.2718594551949238E-2</c:v>
                </c:pt>
                <c:pt idx="14">
                  <c:v>0.20550070510815505</c:v>
                </c:pt>
                <c:pt idx="15">
                  <c:v>0.32440016982074366</c:v>
                </c:pt>
                <c:pt idx="16">
                  <c:v>0.42152796895773764</c:v>
                </c:pt>
                <c:pt idx="17">
                  <c:v>0.52951478839099764</c:v>
                </c:pt>
                <c:pt idx="18">
                  <c:v>0.5933563985280822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358483410747992"/>
                  <c:y val="0.25334271516680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Summary'!$P$26:$P$44</c:f>
              <c:numCache>
                <c:formatCode>General</c:formatCode>
                <c:ptCount val="19"/>
                <c:pt idx="0">
                  <c:v>5.791885551843734E-3</c:v>
                </c:pt>
                <c:pt idx="1">
                  <c:v>-0.11101171258201248</c:v>
                </c:pt>
                <c:pt idx="2">
                  <c:v>-0.54692256525459015</c:v>
                </c:pt>
                <c:pt idx="3">
                  <c:v>-1.0144811972046075</c:v>
                </c:pt>
                <c:pt idx="4">
                  <c:v>2.6964465605487931E-3</c:v>
                </c:pt>
                <c:pt idx="5">
                  <c:v>-6.1083616255776477E-2</c:v>
                </c:pt>
                <c:pt idx="6">
                  <c:v>-0.28243667984960058</c:v>
                </c:pt>
                <c:pt idx="7">
                  <c:v>-0.49754212827618477</c:v>
                </c:pt>
                <c:pt idx="8">
                  <c:v>-0.72814080434348705</c:v>
                </c:pt>
                <c:pt idx="9">
                  <c:v>-0.94405375208293663</c:v>
                </c:pt>
                <c:pt idx="10">
                  <c:v>-8.4883321118619896E-3</c:v>
                </c:pt>
                <c:pt idx="11">
                  <c:v>-3.3543119217862724E-2</c:v>
                </c:pt>
                <c:pt idx="12">
                  <c:v>-0.13583614891240359</c:v>
                </c:pt>
                <c:pt idx="13">
                  <c:v>-0.25230008599176773</c:v>
                </c:pt>
                <c:pt idx="14">
                  <c:v>-0.37835587184728564</c:v>
                </c:pt>
                <c:pt idx="15">
                  <c:v>-0.50513824813272856</c:v>
                </c:pt>
                <c:pt idx="16">
                  <c:v>-0.61937272488209294</c:v>
                </c:pt>
                <c:pt idx="17">
                  <c:v>-0.74502900956326812</c:v>
                </c:pt>
                <c:pt idx="18">
                  <c:v>-0.84257964032220423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69480445185066"/>
                  <c:y val="-3.7999444781061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0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  <c:pt idx="4">
                  <c:v>0</c:v>
                </c:pt>
                <c:pt idx="5">
                  <c:v>-5.3272898607699997E-5</c:v>
                </c:pt>
                <c:pt idx="6">
                  <c:v>-1.0366179E-4</c:v>
                </c:pt>
                <c:pt idx="7">
                  <c:v>-1.5488207000000003E-4</c:v>
                </c:pt>
                <c:pt idx="8">
                  <c:v>-2.0686169E-4</c:v>
                </c:pt>
                <c:pt idx="9">
                  <c:v>-2.5532781999999999E-4</c:v>
                </c:pt>
                <c:pt idx="10">
                  <c:v>0</c:v>
                </c:pt>
                <c:pt idx="11">
                  <c:v>-1.20298483751E-4</c:v>
                </c:pt>
                <c:pt idx="12">
                  <c:v>-2.05338576828E-4</c:v>
                </c:pt>
                <c:pt idx="13">
                  <c:v>-2.8853948166399995E-4</c:v>
                </c:pt>
                <c:pt idx="14">
                  <c:v>-3.7779921125400003E-4</c:v>
                </c:pt>
                <c:pt idx="15">
                  <c:v>-4.6927032072599994E-4</c:v>
                </c:pt>
                <c:pt idx="16">
                  <c:v>-5.6297035962E-4</c:v>
                </c:pt>
                <c:pt idx="17">
                  <c:v>-6.5171261476300009E-4</c:v>
                </c:pt>
                <c:pt idx="18">
                  <c:v>-7.3839798090199994E-4</c:v>
                </c:pt>
              </c:numCache>
            </c:numRef>
          </c:xVal>
          <c:yVal>
            <c:numRef>
              <c:f>'Data Summary'!$T$3:$T$21</c:f>
              <c:numCache>
                <c:formatCode>General</c:formatCode>
                <c:ptCount val="19"/>
                <c:pt idx="0">
                  <c:v>-1.3191170477966807E-2</c:v>
                </c:pt>
                <c:pt idx="1">
                  <c:v>-5.6050171085871625E-2</c:v>
                </c:pt>
                <c:pt idx="2">
                  <c:v>-3.9857419262261828E-2</c:v>
                </c:pt>
                <c:pt idx="3">
                  <c:v>-3.0159174761593022E-2</c:v>
                </c:pt>
                <c:pt idx="4">
                  <c:v>3.4812505293757567E-3</c:v>
                </c:pt>
                <c:pt idx="5">
                  <c:v>-4.216098773667909E-3</c:v>
                </c:pt>
                <c:pt idx="6">
                  <c:v>3.3193254155321483E-3</c:v>
                </c:pt>
                <c:pt idx="7">
                  <c:v>1.136717556369149E-2</c:v>
                </c:pt>
                <c:pt idx="8">
                  <c:v>1.2941996626295804E-2</c:v>
                </c:pt>
                <c:pt idx="9">
                  <c:v>1.9526705432326708E-3</c:v>
                </c:pt>
                <c:pt idx="10">
                  <c:v>9.709919949500545E-3</c:v>
                </c:pt>
                <c:pt idx="11">
                  <c:v>1.0636343461783326E-2</c:v>
                </c:pt>
                <c:pt idx="12">
                  <c:v>1.5463312269957896E-2</c:v>
                </c:pt>
                <c:pt idx="13">
                  <c:v>1.9822524455094026E-2</c:v>
                </c:pt>
                <c:pt idx="14">
                  <c:v>2.2896691592677598E-2</c:v>
                </c:pt>
                <c:pt idx="15">
                  <c:v>1.938241525954254E-2</c:v>
                </c:pt>
                <c:pt idx="16">
                  <c:v>1.2466462308566406E-2</c:v>
                </c:pt>
                <c:pt idx="17">
                  <c:v>1.3417247403594956E-2</c:v>
                </c:pt>
                <c:pt idx="18">
                  <c:v>1.5790779399367239E-2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47598853635541"/>
                  <c:y val="-0.28988546503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0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  <c:pt idx="4">
                  <c:v>0</c:v>
                </c:pt>
                <c:pt idx="5">
                  <c:v>-5.3272898607699997E-5</c:v>
                </c:pt>
                <c:pt idx="6">
                  <c:v>-1.0366179E-4</c:v>
                </c:pt>
                <c:pt idx="7">
                  <c:v>-1.5488207000000003E-4</c:v>
                </c:pt>
                <c:pt idx="8">
                  <c:v>-2.0686169E-4</c:v>
                </c:pt>
                <c:pt idx="9">
                  <c:v>-2.5532781999999999E-4</c:v>
                </c:pt>
                <c:pt idx="10">
                  <c:v>0</c:v>
                </c:pt>
                <c:pt idx="11">
                  <c:v>-1.20298483751E-4</c:v>
                </c:pt>
                <c:pt idx="12">
                  <c:v>-2.05338576828E-4</c:v>
                </c:pt>
                <c:pt idx="13">
                  <c:v>-2.8853948166399995E-4</c:v>
                </c:pt>
                <c:pt idx="14">
                  <c:v>-3.7779921125400003E-4</c:v>
                </c:pt>
                <c:pt idx="15">
                  <c:v>-4.6927032072599994E-4</c:v>
                </c:pt>
                <c:pt idx="16">
                  <c:v>-5.6297035962E-4</c:v>
                </c:pt>
                <c:pt idx="17">
                  <c:v>-6.5171261476300009E-4</c:v>
                </c:pt>
                <c:pt idx="18">
                  <c:v>-7.3839798090199994E-4</c:v>
                </c:pt>
              </c:numCache>
            </c:numRef>
          </c:xVal>
          <c:yVal>
            <c:numRef>
              <c:f>'Data Summary'!$U$3:$U$21</c:f>
              <c:numCache>
                <c:formatCode>General</c:formatCode>
                <c:ptCount val="19"/>
                <c:pt idx="0">
                  <c:v>2.7437184278369386E-3</c:v>
                </c:pt>
                <c:pt idx="1">
                  <c:v>0.12572495543304285</c:v>
                </c:pt>
                <c:pt idx="2">
                  <c:v>0.30161322835488136</c:v>
                </c:pt>
                <c:pt idx="3">
                  <c:v>0.52399212966224695</c:v>
                </c:pt>
                <c:pt idx="4">
                  <c:v>2.6788301624947053E-4</c:v>
                </c:pt>
                <c:pt idx="5">
                  <c:v>4.9394673108736242E-2</c:v>
                </c:pt>
                <c:pt idx="6">
                  <c:v>0.10953447444830999</c:v>
                </c:pt>
                <c:pt idx="7">
                  <c:v>0.16991719554562223</c:v>
                </c:pt>
                <c:pt idx="8">
                  <c:v>0.23814827998467081</c:v>
                </c:pt>
                <c:pt idx="9">
                  <c:v>0.30996532145809397</c:v>
                </c:pt>
                <c:pt idx="10">
                  <c:v>-3.0116014436316618E-3</c:v>
                </c:pt>
                <c:pt idx="11">
                  <c:v>2.5883403998022914E-2</c:v>
                </c:pt>
                <c:pt idx="12">
                  <c:v>5.6632099146554538E-2</c:v>
                </c:pt>
                <c:pt idx="13">
                  <c:v>8.8678960169090715E-2</c:v>
                </c:pt>
                <c:pt idx="14">
                  <c:v>0.12299475166037155</c:v>
                </c:pt>
                <c:pt idx="15">
                  <c:v>0.15995657466351076</c:v>
                </c:pt>
                <c:pt idx="16">
                  <c:v>0.19673403769024844</c:v>
                </c:pt>
                <c:pt idx="17">
                  <c:v>0.23334956055578004</c:v>
                </c:pt>
                <c:pt idx="18">
                  <c:v>0.2740040782300639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Summary'!$V$25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97120063777133"/>
                  <c:y val="0.28705057497894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0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  <c:pt idx="4">
                  <c:v>0</c:v>
                </c:pt>
                <c:pt idx="5">
                  <c:v>-5.3272898607699997E-5</c:v>
                </c:pt>
                <c:pt idx="6">
                  <c:v>-1.0366179E-4</c:v>
                </c:pt>
                <c:pt idx="7">
                  <c:v>-1.5488207000000003E-4</c:v>
                </c:pt>
                <c:pt idx="8">
                  <c:v>-2.0686169E-4</c:v>
                </c:pt>
                <c:pt idx="9">
                  <c:v>-2.5532781999999999E-4</c:v>
                </c:pt>
                <c:pt idx="10">
                  <c:v>0</c:v>
                </c:pt>
                <c:pt idx="11">
                  <c:v>-1.20298483751E-4</c:v>
                </c:pt>
                <c:pt idx="12">
                  <c:v>-2.05338576828E-4</c:v>
                </c:pt>
                <c:pt idx="13">
                  <c:v>-2.8853948166399995E-4</c:v>
                </c:pt>
                <c:pt idx="14">
                  <c:v>-3.7779921125400003E-4</c:v>
                </c:pt>
                <c:pt idx="15">
                  <c:v>-4.6927032072599994E-4</c:v>
                </c:pt>
                <c:pt idx="16">
                  <c:v>-5.6297035962E-4</c:v>
                </c:pt>
                <c:pt idx="17">
                  <c:v>-6.5171261476300009E-4</c:v>
                </c:pt>
                <c:pt idx="18">
                  <c:v>-7.3839798090199994E-4</c:v>
                </c:pt>
              </c:numCache>
            </c:numRef>
          </c:xVal>
          <c:yVal>
            <c:numRef>
              <c:f>'Data Summary'!$V$3:$V$21</c:f>
              <c:numCache>
                <c:formatCode>General</c:formatCode>
                <c:ptCount val="19"/>
                <c:pt idx="0">
                  <c:v>1.3715166278416291E-3</c:v>
                </c:pt>
                <c:pt idx="1">
                  <c:v>-8.4512842892308981E-2</c:v>
                </c:pt>
                <c:pt idx="2">
                  <c:v>-0.26985788059801052</c:v>
                </c:pt>
                <c:pt idx="3">
                  <c:v>-0.46203759307672954</c:v>
                </c:pt>
                <c:pt idx="4">
                  <c:v>1.022787696456362E-4</c:v>
                </c:pt>
                <c:pt idx="5">
                  <c:v>-4.0205168412285275E-2</c:v>
                </c:pt>
                <c:pt idx="6">
                  <c:v>-0.10278085399636439</c:v>
                </c:pt>
                <c:pt idx="7">
                  <c:v>-0.16828652218737261</c:v>
                </c:pt>
                <c:pt idx="8">
                  <c:v>-0.23354797782849346</c:v>
                </c:pt>
                <c:pt idx="9">
                  <c:v>-0.28538351792531103</c:v>
                </c:pt>
                <c:pt idx="10">
                  <c:v>-1.4737953979420126E-3</c:v>
                </c:pt>
                <c:pt idx="11">
                  <c:v>-3.0844896592270743E-2</c:v>
                </c:pt>
                <c:pt idx="12">
                  <c:v>-6.4981702956629306E-2</c:v>
                </c:pt>
                <c:pt idx="13">
                  <c:v>-0.10109649400646958</c:v>
                </c:pt>
                <c:pt idx="14">
                  <c:v>-0.13595057839870606</c:v>
                </c:pt>
                <c:pt idx="15">
                  <c:v>-0.16734642437063485</c:v>
                </c:pt>
                <c:pt idx="16">
                  <c:v>-0.19745842405018266</c:v>
                </c:pt>
                <c:pt idx="17">
                  <c:v>-0.23500012257022718</c:v>
                </c:pt>
                <c:pt idx="18">
                  <c:v>-0.27418526025644496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69480445185066"/>
                  <c:y val="-3.7999444781061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Summary'!$T$26:$T$44</c:f>
              <c:numCache>
                <c:formatCode>General</c:formatCode>
                <c:ptCount val="19"/>
                <c:pt idx="0">
                  <c:v>-1.0165858670537395E-2</c:v>
                </c:pt>
                <c:pt idx="1">
                  <c:v>-5.1104151570825707E-2</c:v>
                </c:pt>
                <c:pt idx="2">
                  <c:v>-3.715672876046483E-2</c:v>
                </c:pt>
                <c:pt idx="3">
                  <c:v>-4.0757628702901151E-2</c:v>
                </c:pt>
                <c:pt idx="4">
                  <c:v>2.1974464242854692E-3</c:v>
                </c:pt>
                <c:pt idx="5">
                  <c:v>-5.8739007479289285E-3</c:v>
                </c:pt>
                <c:pt idx="6">
                  <c:v>-3.8323206960436899E-5</c:v>
                </c:pt>
                <c:pt idx="7">
                  <c:v>7.0345592563777854E-3</c:v>
                </c:pt>
                <c:pt idx="8">
                  <c:v>7.0945636988047527E-3</c:v>
                </c:pt>
                <c:pt idx="9">
                  <c:v>-6.8921541487725335E-3</c:v>
                </c:pt>
                <c:pt idx="10">
                  <c:v>7.9684122468582554E-3</c:v>
                </c:pt>
                <c:pt idx="11">
                  <c:v>8.7447265059381607E-3</c:v>
                </c:pt>
                <c:pt idx="12">
                  <c:v>1.309207611666352E-2</c:v>
                </c:pt>
                <c:pt idx="13">
                  <c:v>1.7354194249188975E-2</c:v>
                </c:pt>
                <c:pt idx="14">
                  <c:v>1.9583069974563234E-2</c:v>
                </c:pt>
                <c:pt idx="15">
                  <c:v>1.5384893408736389E-2</c:v>
                </c:pt>
                <c:pt idx="16">
                  <c:v>8.5524369923556769E-3</c:v>
                </c:pt>
                <c:pt idx="17">
                  <c:v>9.4950189405456804E-3</c:v>
                </c:pt>
                <c:pt idx="18">
                  <c:v>1.0587580275038515E-2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47598853635541"/>
                  <c:y val="-0.28988546503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Summary'!$U$26:$U$44</c:f>
              <c:numCache>
                <c:formatCode>General</c:formatCode>
                <c:ptCount val="19"/>
                <c:pt idx="0">
                  <c:v>5.7690302352663512E-3</c:v>
                </c:pt>
                <c:pt idx="1">
                  <c:v>0.13067097494808877</c:v>
                </c:pt>
                <c:pt idx="2">
                  <c:v>0.30431391885667836</c:v>
                </c:pt>
                <c:pt idx="3">
                  <c:v>0.51339367572093886</c:v>
                </c:pt>
                <c:pt idx="4">
                  <c:v>-1.0159210888408172E-3</c:v>
                </c:pt>
                <c:pt idx="5">
                  <c:v>4.7736871134475223E-2</c:v>
                </c:pt>
                <c:pt idx="6">
                  <c:v>0.1061768258258174</c:v>
                </c:pt>
                <c:pt idx="7">
                  <c:v>0.16558457923830852</c:v>
                </c:pt>
                <c:pt idx="8">
                  <c:v>0.23230084705717977</c:v>
                </c:pt>
                <c:pt idx="9">
                  <c:v>0.30112049676608876</c:v>
                </c:pt>
                <c:pt idx="10">
                  <c:v>-4.7531091462739523E-3</c:v>
                </c:pt>
                <c:pt idx="11">
                  <c:v>2.3991787042177748E-2</c:v>
                </c:pt>
                <c:pt idx="12">
                  <c:v>5.4260862993260162E-2</c:v>
                </c:pt>
                <c:pt idx="13">
                  <c:v>8.6210629963185667E-2</c:v>
                </c:pt>
                <c:pt idx="14">
                  <c:v>0.11968113004225718</c:v>
                </c:pt>
                <c:pt idx="15">
                  <c:v>0.15595905281270461</c:v>
                </c:pt>
                <c:pt idx="16">
                  <c:v>0.1928200123740377</c:v>
                </c:pt>
                <c:pt idx="17">
                  <c:v>0.22942733209273078</c:v>
                </c:pt>
                <c:pt idx="18">
                  <c:v>0.26880087910573519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97120063777133"/>
                  <c:y val="0.28705057497894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  <c:pt idx="4">
                  <c:v>0</c:v>
                </c:pt>
                <c:pt idx="5">
                  <c:v>-1.3663803424500003E-4</c:v>
                </c:pt>
                <c:pt idx="6">
                  <c:v>-2.9359553999999997E-4</c:v>
                </c:pt>
                <c:pt idx="7">
                  <c:v>-4.4564862E-4</c:v>
                </c:pt>
                <c:pt idx="8">
                  <c:v>-6.0227552999999993E-4</c:v>
                </c:pt>
                <c:pt idx="9">
                  <c:v>-7.6203304000000002E-4</c:v>
                </c:pt>
                <c:pt idx="10">
                  <c:v>0</c:v>
                </c:pt>
                <c:pt idx="11">
                  <c:v>-5.5050126776000007E-5</c:v>
                </c:pt>
                <c:pt idx="12">
                  <c:v>-1.2705899861200002E-4</c:v>
                </c:pt>
                <c:pt idx="13">
                  <c:v>-2.0022008230700001E-4</c:v>
                </c:pt>
                <c:pt idx="14">
                  <c:v>-2.7106863107000004E-4</c:v>
                </c:pt>
                <c:pt idx="15">
                  <c:v>-3.2734653519399996E-4</c:v>
                </c:pt>
                <c:pt idx="16">
                  <c:v>-3.9053054105600001E-4</c:v>
                </c:pt>
                <c:pt idx="17">
                  <c:v>-4.5283748726499998E-4</c:v>
                </c:pt>
                <c:pt idx="18">
                  <c:v>-5.2269944350000013E-4</c:v>
                </c:pt>
              </c:numCache>
            </c:numRef>
          </c:xVal>
          <c:yVal>
            <c:numRef>
              <c:f>'Data Summary'!$V$26:$V$44</c:f>
              <c:numCache>
                <c:formatCode>General</c:formatCode>
                <c:ptCount val="19"/>
                <c:pt idx="0">
                  <c:v>4.3968284352710416E-3</c:v>
                </c:pt>
                <c:pt idx="1">
                  <c:v>-7.9566823377263063E-2</c:v>
                </c:pt>
                <c:pt idx="2">
                  <c:v>-0.26715719009621353</c:v>
                </c:pt>
                <c:pt idx="3">
                  <c:v>-0.47263604701803769</c:v>
                </c:pt>
                <c:pt idx="4">
                  <c:v>-1.1815253354446515E-3</c:v>
                </c:pt>
                <c:pt idx="5">
                  <c:v>-4.1862970386546294E-2</c:v>
                </c:pt>
                <c:pt idx="6">
                  <c:v>-0.10613850261885698</c:v>
                </c:pt>
                <c:pt idx="7">
                  <c:v>-0.17261913849468632</c:v>
                </c:pt>
                <c:pt idx="8">
                  <c:v>-0.2393954107559845</c:v>
                </c:pt>
                <c:pt idx="9">
                  <c:v>-0.29422834261731623</c:v>
                </c:pt>
                <c:pt idx="10">
                  <c:v>-3.2153031005843031E-3</c:v>
                </c:pt>
                <c:pt idx="11">
                  <c:v>-3.2736513548115909E-2</c:v>
                </c:pt>
                <c:pt idx="12">
                  <c:v>-6.7352939109923682E-2</c:v>
                </c:pt>
                <c:pt idx="13">
                  <c:v>-0.10356482421237463</c:v>
                </c:pt>
                <c:pt idx="14">
                  <c:v>-0.13926420001682041</c:v>
                </c:pt>
                <c:pt idx="15">
                  <c:v>-0.171343946221441</c:v>
                </c:pt>
                <c:pt idx="16">
                  <c:v>-0.2013724493663934</c:v>
                </c:pt>
                <c:pt idx="17">
                  <c:v>-0.23892235103327644</c:v>
                </c:pt>
                <c:pt idx="18">
                  <c:v>-0.27938845938077367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1 - 20mm'!$I$3:$I$1000</c:f>
                <c:numCache>
                  <c:formatCode>General</c:formatCode>
                  <c:ptCount val="998"/>
                  <c:pt idx="0">
                    <c:v>7.4198853878662489E-3</c:v>
                  </c:pt>
                  <c:pt idx="1">
                    <c:v>7.2518075301098309E-3</c:v>
                  </c:pt>
                  <c:pt idx="2">
                    <c:v>8.2742142309940522E-3</c:v>
                  </c:pt>
                  <c:pt idx="3">
                    <c:v>7.6239531003846573E-3</c:v>
                  </c:pt>
                </c:numCache>
              </c:numRef>
            </c:plus>
            <c:minus>
              <c:numRef>
                <c:f>'Expmt. 1 - 20mm'!$I$3:$I$1000</c:f>
                <c:numCache>
                  <c:formatCode>General</c:formatCode>
                  <c:ptCount val="998"/>
                  <c:pt idx="0">
                    <c:v>7.4198853878662489E-3</c:v>
                  </c:pt>
                  <c:pt idx="1">
                    <c:v>7.2518075301098309E-3</c:v>
                  </c:pt>
                  <c:pt idx="2">
                    <c:v>8.2742142309940522E-3</c:v>
                  </c:pt>
                  <c:pt idx="3">
                    <c:v>7.6239531003846573E-3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-3.2887369971833333E-5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</c:numCache>
            </c:numRef>
          </c:xVal>
          <c:yVal>
            <c:numRef>
              <c:f>'Expmt. 1 - 20mm'!$H$3:$H$1000</c:f>
              <c:numCache>
                <c:formatCode>General</c:formatCode>
                <c:ptCount val="998"/>
                <c:pt idx="0">
                  <c:v>1540.2662794661558</c:v>
                </c:pt>
                <c:pt idx="1">
                  <c:v>1540.2571319403589</c:v>
                </c:pt>
                <c:pt idx="2">
                  <c:v>1540.2698049736587</c:v>
                </c:pt>
                <c:pt idx="3">
                  <c:v>1540.2952051569605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1 - 20mm'!$O$3:$O$1000</c:f>
                <c:numCache>
                  <c:formatCode>General</c:formatCode>
                  <c:ptCount val="998"/>
                  <c:pt idx="0">
                    <c:v>6.0242677685917803E-3</c:v>
                  </c:pt>
                  <c:pt idx="1">
                    <c:v>7.6292755833247553E-3</c:v>
                  </c:pt>
                  <c:pt idx="2">
                    <c:v>1.1310854479366436E-2</c:v>
                  </c:pt>
                  <c:pt idx="3">
                    <c:v>3.7680551991867532E-3</c:v>
                  </c:pt>
                </c:numCache>
              </c:numRef>
            </c:plus>
            <c:minus>
              <c:numRef>
                <c:f>'Expmt. 1 - 20mm'!$O$3:$O$1000</c:f>
                <c:numCache>
                  <c:formatCode>General</c:formatCode>
                  <c:ptCount val="998"/>
                  <c:pt idx="0">
                    <c:v>6.0242677685917803E-3</c:v>
                  </c:pt>
                  <c:pt idx="1">
                    <c:v>7.6292755833247553E-3</c:v>
                  </c:pt>
                  <c:pt idx="2">
                    <c:v>1.1310854479366436E-2</c:v>
                  </c:pt>
                  <c:pt idx="3">
                    <c:v>3.7680551991867532E-3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-3.2887369971833333E-5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</c:numCache>
            </c:numRef>
          </c:xVal>
          <c:yVal>
            <c:numRef>
              <c:f>'Expmt. 1 - 20mm'!$N$3:$N$1000</c:f>
              <c:numCache>
                <c:formatCode>General</c:formatCode>
                <c:ptCount val="998"/>
                <c:pt idx="0">
                  <c:v>1540.528851434538</c:v>
                </c:pt>
                <c:pt idx="1">
                  <c:v>1540.5970763683888</c:v>
                </c:pt>
                <c:pt idx="2">
                  <c:v>1540.6802109221685</c:v>
                </c:pt>
                <c:pt idx="3">
                  <c:v>1540.7414869926652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1 - 20mm'!$U$3:$U$1000</c:f>
                <c:numCache>
                  <c:formatCode>General</c:formatCode>
                  <c:ptCount val="998"/>
                  <c:pt idx="0">
                    <c:v>2.5324798466534234E-3</c:v>
                  </c:pt>
                  <c:pt idx="1">
                    <c:v>3.1923904011740079E-3</c:v>
                  </c:pt>
                  <c:pt idx="2">
                    <c:v>1.0222846729788302E-2</c:v>
                  </c:pt>
                  <c:pt idx="3">
                    <c:v>6.2888340611098438E-3</c:v>
                  </c:pt>
                </c:numCache>
              </c:numRef>
            </c:plus>
            <c:minus>
              <c:numRef>
                <c:f>'Expmt. 1 - 20mm'!$U$3:$U$1000</c:f>
                <c:numCache>
                  <c:formatCode>General</c:formatCode>
                  <c:ptCount val="998"/>
                  <c:pt idx="0">
                    <c:v>2.5324798466534234E-3</c:v>
                  </c:pt>
                  <c:pt idx="1">
                    <c:v>3.1923904011740079E-3</c:v>
                  </c:pt>
                  <c:pt idx="2">
                    <c:v>1.0222846729788302E-2</c:v>
                  </c:pt>
                  <c:pt idx="3">
                    <c:v>6.2888340611098438E-3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3.2489798596892579E-6</c:v>
                  </c:pt>
                  <c:pt idx="1">
                    <c:v>8.7734921979489805E-6</c:v>
                  </c:pt>
                  <c:pt idx="2">
                    <c:v>6.2886210381849773E-6</c:v>
                  </c:pt>
                  <c:pt idx="3">
                    <c:v>3.0224904848485628E-6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-3.2887369971833333E-5</c:v>
                </c:pt>
                <c:pt idx="1">
                  <c:v>-1.9067630184583335E-4</c:v>
                </c:pt>
                <c:pt idx="2">
                  <c:v>-4.5700591579416659E-4</c:v>
                </c:pt>
                <c:pt idx="3">
                  <c:v>-7.2510024999999998E-4</c:v>
                </c:pt>
              </c:numCache>
            </c:numRef>
          </c:xVal>
          <c:yVal>
            <c:numRef>
              <c:f>'Expmt. 1 - 20mm'!$T$3:$T$1000</c:f>
              <c:numCache>
                <c:formatCode>General</c:formatCode>
                <c:ptCount val="998"/>
                <c:pt idx="0">
                  <c:v>1540.7246386322061</c:v>
                </c:pt>
                <c:pt idx="1">
                  <c:v>1540.6730183879777</c:v>
                </c:pt>
                <c:pt idx="2">
                  <c:v>1540.5679328153808</c:v>
                </c:pt>
                <c:pt idx="3">
                  <c:v>1540.482405481818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1 - 20mm'!$K$3:$K$1000</c:f>
                <c:numCache>
                  <c:formatCode>General</c:formatCode>
                  <c:ptCount val="998"/>
                  <c:pt idx="0">
                    <c:v>1.022221224912964E-2</c:v>
                  </c:pt>
                  <c:pt idx="1">
                    <c:v>8.2060340078710606E-3</c:v>
                  </c:pt>
                  <c:pt idx="2">
                    <c:v>8.8294012273534197E-3</c:v>
                  </c:pt>
                  <c:pt idx="3">
                    <c:v>9.6297624426272699E-3</c:v>
                  </c:pt>
                </c:numCache>
              </c:numRef>
            </c:plus>
            <c:minus>
              <c:numRef>
                <c:f>'Expmt. 1 - 20mm'!$K$3:$K$1000</c:f>
                <c:numCache>
                  <c:formatCode>General</c:formatCode>
                  <c:ptCount val="998"/>
                  <c:pt idx="0">
                    <c:v>1.022221224912964E-2</c:v>
                  </c:pt>
                  <c:pt idx="1">
                    <c:v>8.2060340078710606E-3</c:v>
                  </c:pt>
                  <c:pt idx="2">
                    <c:v>8.8294012273534197E-3</c:v>
                  </c:pt>
                  <c:pt idx="3">
                    <c:v>9.6297624426272699E-3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-2.6418230763333332E-5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</c:numCache>
            </c:numRef>
          </c:xVal>
          <c:yVal>
            <c:numRef>
              <c:f>'Expmt. 1 - 20mm'!$J$3:$J$1000</c:f>
              <c:numCache>
                <c:formatCode>General</c:formatCode>
                <c:ptCount val="998"/>
                <c:pt idx="0">
                  <c:v>1550.307188875526</c:v>
                </c:pt>
                <c:pt idx="1">
                  <c:v>1550.217437454369</c:v>
                </c:pt>
                <c:pt idx="2">
                  <c:v>1550.2679732546208</c:v>
                </c:pt>
                <c:pt idx="3">
                  <c:v>1550.3349285995453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1 - 20mm'!$Q$3:$Q$1000</c:f>
                <c:numCache>
                  <c:formatCode>General</c:formatCode>
                  <c:ptCount val="998"/>
                  <c:pt idx="0">
                    <c:v>1.6512142307198326E-2</c:v>
                  </c:pt>
                  <c:pt idx="1">
                    <c:v>1.9759552957979237E-2</c:v>
                  </c:pt>
                  <c:pt idx="2">
                    <c:v>7.1915806198763338E-2</c:v>
                  </c:pt>
                  <c:pt idx="3">
                    <c:v>5.4107193677210258E-2</c:v>
                  </c:pt>
                </c:numCache>
              </c:numRef>
            </c:plus>
            <c:minus>
              <c:numRef>
                <c:f>'Expmt. 1 - 20mm'!$Q$3:$Q$1000</c:f>
                <c:numCache>
                  <c:formatCode>General</c:formatCode>
                  <c:ptCount val="998"/>
                  <c:pt idx="0">
                    <c:v>1.6512142307198326E-2</c:v>
                  </c:pt>
                  <c:pt idx="1">
                    <c:v>1.9759552957979237E-2</c:v>
                  </c:pt>
                  <c:pt idx="2">
                    <c:v>7.1915806198763338E-2</c:v>
                  </c:pt>
                  <c:pt idx="3">
                    <c:v>5.4107193677210258E-2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-2.6418230763333332E-5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</c:numCache>
            </c:numRef>
          </c:xVal>
          <c:yVal>
            <c:numRef>
              <c:f>'Expmt. 1 - 20mm'!$P$3:$P$1000</c:f>
              <c:numCache>
                <c:formatCode>General</c:formatCode>
                <c:ptCount val="998"/>
                <c:pt idx="0">
                  <c:v>1550.5834498072049</c:v>
                </c:pt>
                <c:pt idx="1">
                  <c:v>1550.6040461147675</c:v>
                </c:pt>
                <c:pt idx="2">
                  <c:v>1550.9511147013989</c:v>
                </c:pt>
                <c:pt idx="3">
                  <c:v>1551.289285017963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1 - 20mm'!$W$3:$W$1000</c:f>
                <c:numCache>
                  <c:formatCode>General</c:formatCode>
                  <c:ptCount val="998"/>
                  <c:pt idx="0">
                    <c:v>6.4826215008685732E-3</c:v>
                  </c:pt>
                  <c:pt idx="1">
                    <c:v>2.2523823459155851E-2</c:v>
                  </c:pt>
                  <c:pt idx="2">
                    <c:v>1.5893103969192381E-2</c:v>
                  </c:pt>
                  <c:pt idx="3">
                    <c:v>1.9494529534630971E-3</c:v>
                  </c:pt>
                </c:numCache>
              </c:numRef>
            </c:plus>
            <c:minus>
              <c:numRef>
                <c:f>'Expmt. 1 - 20mm'!$W$3:$W$1000</c:f>
                <c:numCache>
                  <c:formatCode>General</c:formatCode>
                  <c:ptCount val="998"/>
                  <c:pt idx="0">
                    <c:v>6.4826215008685732E-3</c:v>
                  </c:pt>
                  <c:pt idx="1">
                    <c:v>2.2523823459155851E-2</c:v>
                  </c:pt>
                  <c:pt idx="2">
                    <c:v>1.5893103969192381E-2</c:v>
                  </c:pt>
                  <c:pt idx="3">
                    <c:v>1.9494529534630971E-3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2.3696967526795585E-6</c:v>
                  </c:pt>
                  <c:pt idx="1">
                    <c:v>6.3672213974216888E-6</c:v>
                  </c:pt>
                  <c:pt idx="2">
                    <c:v>3.7294227555190189E-6</c:v>
                  </c:pt>
                  <c:pt idx="3">
                    <c:v>2.2010660629946241E-6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-2.6418230763333332E-5</c:v>
                </c:pt>
                <c:pt idx="1">
                  <c:v>-1.5361197245583334E-4</c:v>
                </c:pt>
                <c:pt idx="2">
                  <c:v>-3.6993834470416668E-4</c:v>
                </c:pt>
                <c:pt idx="3">
                  <c:v>-5.9276798333333339E-4</c:v>
                </c:pt>
              </c:numCache>
            </c:numRef>
          </c:xVal>
          <c:yVal>
            <c:numRef>
              <c:f>'Expmt. 1 - 20mm'!$V$3:$V$1000</c:f>
              <c:numCache>
                <c:formatCode>General</c:formatCode>
                <c:ptCount val="998"/>
                <c:pt idx="0">
                  <c:v>1550.4967532402634</c:v>
                </c:pt>
                <c:pt idx="1">
                  <c:v>1550.2869702862654</c:v>
                </c:pt>
                <c:pt idx="2">
                  <c:v>1549.8319062006981</c:v>
                </c:pt>
                <c:pt idx="3">
                  <c:v>1549.3331310835174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1 - 20mm'!$M$3:$M$1000</c:f>
                <c:numCache>
                  <c:formatCode>General</c:formatCode>
                  <c:ptCount val="998"/>
                  <c:pt idx="0">
                    <c:v>7.1463519969289131E-3</c:v>
                  </c:pt>
                  <c:pt idx="1">
                    <c:v>9.564829457850952E-3</c:v>
                  </c:pt>
                  <c:pt idx="2">
                    <c:v>6.036879456814177E-3</c:v>
                  </c:pt>
                  <c:pt idx="3">
                    <c:v>4.6319750131692235E-3</c:v>
                  </c:pt>
                </c:numCache>
              </c:numRef>
            </c:plus>
            <c:minus>
              <c:numRef>
                <c:f>'Expmt. 1 - 20mm'!$M$3:$M$1000</c:f>
                <c:numCache>
                  <c:formatCode>General</c:formatCode>
                  <c:ptCount val="998"/>
                  <c:pt idx="0">
                    <c:v>7.1463519969289131E-3</c:v>
                  </c:pt>
                  <c:pt idx="1">
                    <c:v>9.564829457850952E-3</c:v>
                  </c:pt>
                  <c:pt idx="2">
                    <c:v>6.036879456814177E-3</c:v>
                  </c:pt>
                  <c:pt idx="3">
                    <c:v>4.6319750131692235E-3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-7.2557434489833331E-6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</c:numCache>
            </c:numRef>
          </c:xVal>
          <c:yVal>
            <c:numRef>
              <c:f>'Expmt. 1 - 20mm'!$L$3:$L$1000</c:f>
              <c:numCache>
                <c:formatCode>General</c:formatCode>
                <c:ptCount val="998"/>
                <c:pt idx="0">
                  <c:v>1560.4322690233028</c:v>
                </c:pt>
                <c:pt idx="1">
                  <c:v>1560.3894100226948</c:v>
                </c:pt>
                <c:pt idx="2">
                  <c:v>1560.4056027745185</c:v>
                </c:pt>
                <c:pt idx="3">
                  <c:v>1560.4153010190191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1 - 20mm'!$S$3:$S$1000</c:f>
                <c:numCache>
                  <c:formatCode>General</c:formatCode>
                  <c:ptCount val="998"/>
                  <c:pt idx="0">
                    <c:v>2.3963342298784001E-3</c:v>
                  </c:pt>
                  <c:pt idx="1">
                    <c:v>8.9464105315208865E-3</c:v>
                  </c:pt>
                  <c:pt idx="2">
                    <c:v>1.5235205958454257E-2</c:v>
                  </c:pt>
                  <c:pt idx="3">
                    <c:v>3.8007753034764642E-3</c:v>
                  </c:pt>
                </c:numCache>
              </c:numRef>
            </c:plus>
            <c:minus>
              <c:numRef>
                <c:f>'Expmt. 1 - 20mm'!$S$3:$S$1000</c:f>
                <c:numCache>
                  <c:formatCode>General</c:formatCode>
                  <c:ptCount val="998"/>
                  <c:pt idx="0">
                    <c:v>2.3963342298784001E-3</c:v>
                  </c:pt>
                  <c:pt idx="1">
                    <c:v>8.9464105315208865E-3</c:v>
                  </c:pt>
                  <c:pt idx="2">
                    <c:v>1.5235205958454257E-2</c:v>
                  </c:pt>
                  <c:pt idx="3">
                    <c:v>3.8007753034764642E-3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-7.2557434489833331E-6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</c:numCache>
            </c:numRef>
          </c:xVal>
          <c:yVal>
            <c:numRef>
              <c:f>'Expmt. 1 - 20mm'!$R$3:$R$1000</c:f>
              <c:numCache>
                <c:formatCode>General</c:formatCode>
                <c:ptCount val="998"/>
                <c:pt idx="0">
                  <c:v>1560.2257403893855</c:v>
                </c:pt>
                <c:pt idx="1">
                  <c:v>1560.3487216263907</c:v>
                </c:pt>
                <c:pt idx="2">
                  <c:v>1560.5246098993125</c:v>
                </c:pt>
                <c:pt idx="3">
                  <c:v>1560.7469888006199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1 - 20mm'!$Y$3:$Y$1000</c:f>
                <c:numCache>
                  <c:formatCode>General</c:formatCode>
                  <c:ptCount val="998"/>
                  <c:pt idx="0">
                    <c:v>6.0997032517159802E-3</c:v>
                  </c:pt>
                  <c:pt idx="1">
                    <c:v>6.2074894277747532E-3</c:v>
                  </c:pt>
                  <c:pt idx="2">
                    <c:v>1.0380607350055582E-2</c:v>
                  </c:pt>
                  <c:pt idx="3">
                    <c:v>7.6767363535174202E-3</c:v>
                  </c:pt>
                </c:numCache>
              </c:numRef>
            </c:plus>
            <c:minus>
              <c:numRef>
                <c:f>'Expmt. 1 - 20mm'!$Y$3:$Y$1000</c:f>
                <c:numCache>
                  <c:formatCode>General</c:formatCode>
                  <c:ptCount val="998"/>
                  <c:pt idx="0">
                    <c:v>6.0997032517159802E-3</c:v>
                  </c:pt>
                  <c:pt idx="1">
                    <c:v>6.2074894277747532E-3</c:v>
                  </c:pt>
                  <c:pt idx="2">
                    <c:v>1.0380607350055582E-2</c:v>
                  </c:pt>
                  <c:pt idx="3">
                    <c:v>7.6767363535174202E-3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1.5824987889471888E-6</c:v>
                  </c:pt>
                  <c:pt idx="1">
                    <c:v>1.5346932286713277E-6</c:v>
                  </c:pt>
                  <c:pt idx="2">
                    <c:v>4.6375696129309914E-6</c:v>
                  </c:pt>
                  <c:pt idx="3">
                    <c:v>1.9687753499743631E-6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-7.2557434489833331E-6</c:v>
                </c:pt>
                <c:pt idx="1">
                  <c:v>-4.3511027594999999E-5</c:v>
                </c:pt>
                <c:pt idx="2">
                  <c:v>-1.0085281060566666E-4</c:v>
                </c:pt>
                <c:pt idx="3">
                  <c:v>-1.4768416666666666E-4</c:v>
                </c:pt>
              </c:numCache>
            </c:numRef>
          </c:xVal>
          <c:yVal>
            <c:numRef>
              <c:f>'Expmt. 1 - 20mm'!$X$3:$X$1000</c:f>
              <c:numCache>
                <c:formatCode>General</c:formatCode>
                <c:ptCount val="998"/>
                <c:pt idx="0">
                  <c:v>1560.3400873679911</c:v>
                </c:pt>
                <c:pt idx="1">
                  <c:v>1560.254203008471</c:v>
                </c:pt>
                <c:pt idx="2">
                  <c:v>1560.0688579707653</c:v>
                </c:pt>
                <c:pt idx="3">
                  <c:v>1559.8766782582866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5</xdr:row>
      <xdr:rowOff>166006</xdr:rowOff>
    </xdr:from>
    <xdr:to>
      <xdr:col>10</xdr:col>
      <xdr:colOff>938892</xdr:colOff>
      <xdr:row>31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81643</xdr:colOff>
      <xdr:row>31</xdr:row>
      <xdr:rowOff>95250</xdr:rowOff>
    </xdr:from>
    <xdr:to>
      <xdr:col>11</xdr:col>
      <xdr:colOff>6806</xdr:colOff>
      <xdr:row>57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918484</xdr:colOff>
      <xdr:row>82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668108</xdr:colOff>
      <xdr:row>9</xdr:row>
      <xdr:rowOff>152400</xdr:rowOff>
    </xdr:from>
    <xdr:to>
      <xdr:col>12</xdr:col>
      <xdr:colOff>526596</xdr:colOff>
      <xdr:row>35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3FBDD-48A1-46DE-861A-8C2A78EB4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729343</xdr:colOff>
      <xdr:row>35</xdr:row>
      <xdr:rowOff>81644</xdr:rowOff>
    </xdr:from>
    <xdr:to>
      <xdr:col>12</xdr:col>
      <xdr:colOff>587831</xdr:colOff>
      <xdr:row>61</xdr:row>
      <xdr:rowOff>24495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AF8E0-B9EB-4FDD-99B2-8A561270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60</xdr:row>
      <xdr:rowOff>176894</xdr:rowOff>
    </xdr:from>
    <xdr:to>
      <xdr:col>12</xdr:col>
      <xdr:colOff>506188</xdr:colOff>
      <xdr:row>86</xdr:row>
      <xdr:rowOff>119745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9E01C-594F-4129-B3A1-EB4B6625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0</xdr:rowOff>
    </xdr:from>
    <xdr:to>
      <xdr:col>11</xdr:col>
      <xdr:colOff>764721</xdr:colOff>
      <xdr:row>36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B0822-C8BD-4DB0-B2EA-4155FB9B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81643</xdr:colOff>
      <xdr:row>36</xdr:row>
      <xdr:rowOff>119744</xdr:rowOff>
    </xdr:from>
    <xdr:to>
      <xdr:col>11</xdr:col>
      <xdr:colOff>825956</xdr:colOff>
      <xdr:row>62</xdr:row>
      <xdr:rowOff>62595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752A2-F611-4C8F-98E2-829E0024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62</xdr:row>
      <xdr:rowOff>24494</xdr:rowOff>
    </xdr:from>
    <xdr:to>
      <xdr:col>11</xdr:col>
      <xdr:colOff>782413</xdr:colOff>
      <xdr:row>87</xdr:row>
      <xdr:rowOff>157845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C5B7C-EA34-42CF-BA97-47B44062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W44"/>
  <sheetViews>
    <sheetView tabSelected="1" topLeftCell="H1" workbookViewId="0">
      <selection activeCell="S1" sqref="S1:V1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23" x14ac:dyDescent="0.25">
      <c r="B1" s="41" t="s">
        <v>38</v>
      </c>
      <c r="C1" s="41"/>
      <c r="D1" s="41"/>
      <c r="G1" s="40" t="s">
        <v>39</v>
      </c>
      <c r="H1" s="40"/>
      <c r="I1" s="40"/>
      <c r="J1" s="40"/>
      <c r="M1" s="40" t="s">
        <v>40</v>
      </c>
      <c r="N1" s="40"/>
      <c r="O1" s="40"/>
      <c r="P1" s="40"/>
      <c r="S1" s="40" t="s">
        <v>43</v>
      </c>
      <c r="T1" s="40"/>
      <c r="U1" s="40"/>
      <c r="V1" s="40"/>
    </row>
    <row r="2" spans="1:23" ht="15.75" thickBot="1" x14ac:dyDescent="0.3">
      <c r="A2" t="s">
        <v>37</v>
      </c>
      <c r="B2" t="s">
        <v>27</v>
      </c>
      <c r="C2" t="s">
        <v>28</v>
      </c>
      <c r="D2" t="s">
        <v>29</v>
      </c>
      <c r="G2" t="s">
        <v>38</v>
      </c>
      <c r="H2" t="s">
        <v>26</v>
      </c>
      <c r="I2" t="s">
        <v>30</v>
      </c>
      <c r="J2" t="s">
        <v>31</v>
      </c>
      <c r="K2" t="s">
        <v>41</v>
      </c>
      <c r="M2" t="s">
        <v>38</v>
      </c>
      <c r="N2" t="s">
        <v>26</v>
      </c>
      <c r="O2" t="s">
        <v>30</v>
      </c>
      <c r="P2" t="s">
        <v>31</v>
      </c>
      <c r="Q2" t="s">
        <v>41</v>
      </c>
      <c r="S2" t="s">
        <v>38</v>
      </c>
      <c r="T2" t="s">
        <v>26</v>
      </c>
      <c r="U2" t="s">
        <v>30</v>
      </c>
      <c r="V2" t="s">
        <v>31</v>
      </c>
      <c r="W2" t="s">
        <v>41</v>
      </c>
    </row>
    <row r="3" spans="1:23" x14ac:dyDescent="0.25">
      <c r="A3">
        <v>0</v>
      </c>
      <c r="B3" s="31">
        <f>IF(AND('Expmt. 1 - 20mm'!B3&gt;= '"Zero" Curvature'!$D$28, 'Expmt. 1 - 20mm'!B3 &lt;= '"Zero" Curvature'!$D$29),0,'Expmt. 1 - 20mm'!B3)</f>
        <v>0</v>
      </c>
      <c r="C3" s="32">
        <f>IF(AND('Expmt. 1 - 20mm'!D3&gt;= '"Zero" Curvature'!$D$28, 'Expmt. 1 - 20mm'!D3 &lt;= '"Zero" Curvature'!$D$29),0,'Expmt. 1 - 20mm'!D3)</f>
        <v>0</v>
      </c>
      <c r="D3" s="33">
        <f>IF(AND('Expmt. 1 - 20mm'!F3&gt;= '"Zero" Curvature'!$D$28, 'Expmt. 1 - 20mm'!F3 &lt;= '"Zero" Curvature'!$D$29),0,'Expmt. 1 - 20mm'!F3)</f>
        <v>0</v>
      </c>
      <c r="G3">
        <f>B3</f>
        <v>0</v>
      </c>
      <c r="H3" s="30">
        <f>'Expmt. 1 - 20mm'!H3-'"Zero" Curvature'!$G$15</f>
        <v>-2.7609584292349609E-3</v>
      </c>
      <c r="I3" s="30">
        <f>'Expmt. 1 - 20mm'!N3-'"Zero" Curvature'!$G$21</f>
        <v>-1.8105475656057024E-2</v>
      </c>
      <c r="J3" s="30">
        <f>'Expmt. 1 - 20mm'!T3-'"Zero" Curvature'!$G$27</f>
        <v>8.2417350399737188E-3</v>
      </c>
      <c r="K3" s="30">
        <f>AVERAGE(H3:J3)</f>
        <v>-4.2082330151060887E-3</v>
      </c>
      <c r="L3" s="30"/>
      <c r="M3">
        <f>C3</f>
        <v>0</v>
      </c>
      <c r="N3" s="30">
        <f>'Expmt. 1 - 20mm'!J3-'"Zero" Curvature'!$G$16</f>
        <v>-1.864709299752576E-2</v>
      </c>
      <c r="O3" s="30">
        <f>'Expmt. 1 - 20mm'!P3-'"Zero" Curvature'!$G$22</f>
        <v>4.1056795466829499E-3</v>
      </c>
      <c r="P3" s="30">
        <f>'Expmt. 1 - 20mm'!V3-'"Zero" Curvature'!$G$28</f>
        <v>1.4171216023441957E-3</v>
      </c>
      <c r="Q3" s="30">
        <f>AVERAGE(N3:P3)</f>
        <v>-4.3747639494995383E-3</v>
      </c>
      <c r="R3" s="30"/>
      <c r="S3">
        <f>D3</f>
        <v>0</v>
      </c>
      <c r="T3" s="30">
        <f>'Expmt. 1 - 20mm'!L3-'"Zero" Curvature'!$G$17</f>
        <v>-1.3191170477966807E-2</v>
      </c>
      <c r="U3" s="30">
        <f>'Expmt. 1 - 20mm'!R3-'"Zero" Curvature'!$G$23</f>
        <v>2.7437184278369386E-3</v>
      </c>
      <c r="V3" s="30">
        <f>'Expmt. 1 - 20mm'!X3-'"Zero" Curvature'!$G$29</f>
        <v>1.3715166278416291E-3</v>
      </c>
      <c r="W3" s="30">
        <f>AVERAGE(T3:V3)</f>
        <v>-3.025311807429413E-3</v>
      </c>
    </row>
    <row r="4" spans="1:23" x14ac:dyDescent="0.25">
      <c r="A4">
        <v>1</v>
      </c>
      <c r="B4" s="34">
        <f>IF(AND('Expmt. 1 - 20mm'!B4&gt;= '"Zero" Curvature'!$D$28, 'Expmt. 1 - 20mm'!B4 &lt;= '"Zero" Curvature'!$D$29),0,'Expmt. 1 - 20mm'!B4)</f>
        <v>-1.9067630184583335E-4</v>
      </c>
      <c r="C4" s="30">
        <f>IF(AND('Expmt. 1 - 20mm'!D4&gt;= '"Zero" Curvature'!$D$28, 'Expmt. 1 - 20mm'!D4 &lt;= '"Zero" Curvature'!$D$29),0,'Expmt. 1 - 20mm'!D4)</f>
        <v>-1.5361197245583334E-4</v>
      </c>
      <c r="D4" s="35">
        <f>IF(AND('Expmt. 1 - 20mm'!F4&gt;= '"Zero" Curvature'!$D$28, 'Expmt. 1 - 20mm'!F4 &lt;= '"Zero" Curvature'!$D$29),0,'Expmt. 1 - 20mm'!F4)</f>
        <v>-4.3511027594999999E-5</v>
      </c>
      <c r="G4">
        <f t="shared" ref="G4:G21" si="0">B4</f>
        <v>-1.9067630184583335E-4</v>
      </c>
      <c r="H4" s="30">
        <f>'Expmt. 1 - 20mm'!H4-'"Zero" Curvature'!$G$15</f>
        <v>-1.1908484226069049E-2</v>
      </c>
      <c r="I4" s="30">
        <f>'Expmt. 1 - 20mm'!N4-'"Zero" Curvature'!$G$21</f>
        <v>5.0119458194785693E-2</v>
      </c>
      <c r="J4" s="30">
        <f>'Expmt. 1 - 20mm'!T4-'"Zero" Curvature'!$G$27</f>
        <v>-4.3378509188414682E-2</v>
      </c>
      <c r="K4" s="30">
        <f t="shared" ref="K4:K21" si="1">AVERAGE(H4:J4)</f>
        <v>-1.7225117398993461E-3</v>
      </c>
      <c r="L4" s="30"/>
      <c r="M4">
        <f t="shared" ref="M4:M21" si="2">C4</f>
        <v>-1.5361197245583334E-4</v>
      </c>
      <c r="N4" s="30">
        <f>'Expmt. 1 - 20mm'!J4-'"Zero" Curvature'!$G$16</f>
        <v>-0.1083985141544872</v>
      </c>
      <c r="O4" s="30">
        <f>'Expmt. 1 - 20mm'!P4-'"Zero" Curvature'!$G$22</f>
        <v>2.4701987109210677E-2</v>
      </c>
      <c r="P4" s="30">
        <f>'Expmt. 1 - 20mm'!V4-'"Zero" Curvature'!$G$28</f>
        <v>-0.20836583239565698</v>
      </c>
      <c r="Q4" s="30">
        <f t="shared" ref="Q4:Q21" si="3">AVERAGE(N4:P4)</f>
        <v>-9.7354119813644502E-2</v>
      </c>
      <c r="R4" s="30"/>
      <c r="S4">
        <f t="shared" ref="S4:S21" si="4">D4</f>
        <v>-4.3511027594999999E-5</v>
      </c>
      <c r="T4" s="30">
        <f>'Expmt. 1 - 20mm'!L4-'"Zero" Curvature'!$G$17</f>
        <v>-5.6050171085871625E-2</v>
      </c>
      <c r="U4" s="30">
        <f>'Expmt. 1 - 20mm'!R4-'"Zero" Curvature'!$G$23</f>
        <v>0.12572495543304285</v>
      </c>
      <c r="V4" s="30">
        <f>'Expmt. 1 - 20mm'!X4-'"Zero" Curvature'!$G$29</f>
        <v>-8.4512842892308981E-2</v>
      </c>
      <c r="W4" s="30">
        <f t="shared" ref="W4:W21" si="5">AVERAGE(T4:V4)</f>
        <v>-4.9460195150459185E-3</v>
      </c>
    </row>
    <row r="5" spans="1:23" x14ac:dyDescent="0.25">
      <c r="A5">
        <v>2</v>
      </c>
      <c r="B5" s="34">
        <f>IF(AND('Expmt. 1 - 20mm'!B5&gt;= '"Zero" Curvature'!$D$28, 'Expmt. 1 - 20mm'!B5 &lt;= '"Zero" Curvature'!$D$29),0,'Expmt. 1 - 20mm'!B5)</f>
        <v>-4.5700591579416659E-4</v>
      </c>
      <c r="C5" s="30">
        <f>IF(AND('Expmt. 1 - 20mm'!D5&gt;= '"Zero" Curvature'!$D$28, 'Expmt. 1 - 20mm'!D5 &lt;= '"Zero" Curvature'!$D$29),0,'Expmt. 1 - 20mm'!D5)</f>
        <v>-3.6993834470416668E-4</v>
      </c>
      <c r="D5" s="35">
        <f>IF(AND('Expmt. 1 - 20mm'!F5&gt;= '"Zero" Curvature'!$D$28, 'Expmt. 1 - 20mm'!F5 &lt;= '"Zero" Curvature'!$D$29),0,'Expmt. 1 - 20mm'!F5)</f>
        <v>-1.0085281060566666E-4</v>
      </c>
      <c r="E5" s="30"/>
      <c r="F5" s="30"/>
      <c r="G5">
        <f t="shared" si="0"/>
        <v>-4.5700591579416659E-4</v>
      </c>
      <c r="H5" s="30">
        <f>'Expmt. 1 - 20mm'!H5-'"Zero" Curvature'!$G$15</f>
        <v>7.6454907366496627E-4</v>
      </c>
      <c r="I5" s="30">
        <f>'Expmt. 1 - 20mm'!N5-'"Zero" Curvature'!$G$21</f>
        <v>0.13325401197448627</v>
      </c>
      <c r="J5" s="30">
        <f>'Expmt. 1 - 20mm'!T5-'"Zero" Curvature'!$G$27</f>
        <v>-0.14846408178527781</v>
      </c>
      <c r="K5" s="30">
        <f t="shared" si="1"/>
        <v>-4.8151735790421908E-3</v>
      </c>
      <c r="L5" s="30"/>
      <c r="M5">
        <f t="shared" si="2"/>
        <v>-3.6993834470416668E-4</v>
      </c>
      <c r="N5" s="30">
        <f>'Expmt. 1 - 20mm'!J5-'"Zero" Curvature'!$G$16</f>
        <v>-5.7862713902750329E-2</v>
      </c>
      <c r="O5" s="30">
        <f>'Expmt. 1 - 20mm'!P5-'"Zero" Curvature'!$G$22</f>
        <v>0.37177057374060496</v>
      </c>
      <c r="P5" s="30">
        <f>'Expmt. 1 - 20mm'!V5-'"Zero" Curvature'!$G$28</f>
        <v>-0.66342991796295792</v>
      </c>
      <c r="Q5" s="30">
        <f t="shared" si="3"/>
        <v>-0.11650735270836776</v>
      </c>
      <c r="R5" s="30"/>
      <c r="S5">
        <f t="shared" si="4"/>
        <v>-1.0085281060566666E-4</v>
      </c>
      <c r="T5" s="30">
        <f>'Expmt. 1 - 20mm'!L5-'"Zero" Curvature'!$G$17</f>
        <v>-3.9857419262261828E-2</v>
      </c>
      <c r="U5" s="30">
        <f>'Expmt. 1 - 20mm'!R5-'"Zero" Curvature'!$G$23</f>
        <v>0.30161322835488136</v>
      </c>
      <c r="V5" s="30">
        <f>'Expmt. 1 - 20mm'!X5-'"Zero" Curvature'!$G$29</f>
        <v>-0.26985788059801052</v>
      </c>
      <c r="W5" s="30">
        <f t="shared" si="5"/>
        <v>-2.7006905017969984E-3</v>
      </c>
    </row>
    <row r="6" spans="1:23" ht="15.75" thickBot="1" x14ac:dyDescent="0.3">
      <c r="A6" s="29">
        <v>3</v>
      </c>
      <c r="B6" s="36">
        <f>IF(AND('Expmt. 1 - 20mm'!B6&gt;= '"Zero" Curvature'!$D$28, 'Expmt. 1 - 20mm'!B6 &lt;= '"Zero" Curvature'!$D$29),0,'Expmt. 1 - 20mm'!B6)</f>
        <v>-7.2510024999999998E-4</v>
      </c>
      <c r="C6" s="29">
        <f>IF(AND('Expmt. 1 - 20mm'!D6&gt;= '"Zero" Curvature'!$D$28, 'Expmt. 1 - 20mm'!D6 &lt;= '"Zero" Curvature'!$D$29),0,'Expmt. 1 - 20mm'!D6)</f>
        <v>-5.9276798333333339E-4</v>
      </c>
      <c r="D6" s="37">
        <f>IF(AND('Expmt. 1 - 20mm'!F6&gt;= '"Zero" Curvature'!$D$28, 'Expmt. 1 - 20mm'!F6 &lt;= '"Zero" Curvature'!$D$29),0,'Expmt. 1 - 20mm'!F6)</f>
        <v>-1.4768416666666666E-4</v>
      </c>
      <c r="E6" s="30"/>
      <c r="F6" s="30"/>
      <c r="G6">
        <f t="shared" si="0"/>
        <v>-7.2510024999999998E-4</v>
      </c>
      <c r="H6" s="8">
        <f>'Expmt. 1 - 20mm'!H6-'"Zero" Curvature'!$G$15</f>
        <v>2.616473237549144E-2</v>
      </c>
      <c r="I6" s="8">
        <f>'Expmt. 1 - 20mm'!N6-'"Zero" Curvature'!$G$21</f>
        <v>0.19453008247114667</v>
      </c>
      <c r="J6" s="8">
        <f>'Expmt. 1 - 20mm'!T6-'"Zero" Curvature'!$G$27</f>
        <v>-0.23399141534810042</v>
      </c>
      <c r="K6" s="8">
        <f t="shared" si="1"/>
        <v>-4.4322001671541029E-3</v>
      </c>
      <c r="L6" s="8"/>
      <c r="M6">
        <f t="shared" si="2"/>
        <v>-5.9276798333333339E-4</v>
      </c>
      <c r="N6" s="8">
        <f>'Expmt. 1 - 20mm'!J6-'"Zero" Curvature'!$G$16</f>
        <v>9.0926310217582795E-3</v>
      </c>
      <c r="O6" s="8">
        <f>'Expmt. 1 - 20mm'!P6-'"Zero" Curvature'!$G$22</f>
        <v>0.7099408903047788</v>
      </c>
      <c r="P6" s="8">
        <f>'Expmt. 1 - 20mm'!V6-'"Zero" Curvature'!$G$28</f>
        <v>-1.1622050351436428</v>
      </c>
      <c r="Q6" s="8">
        <f t="shared" si="3"/>
        <v>-0.14772383793903524</v>
      </c>
      <c r="R6" s="8"/>
      <c r="S6">
        <f t="shared" si="4"/>
        <v>-1.4768416666666666E-4</v>
      </c>
      <c r="T6" s="8">
        <f>'Expmt. 1 - 20mm'!L6-'"Zero" Curvature'!$G$17</f>
        <v>-3.0159174761593022E-2</v>
      </c>
      <c r="U6" s="8">
        <f>'Expmt. 1 - 20mm'!R6-'"Zero" Curvature'!$G$23</f>
        <v>0.52399212966224695</v>
      </c>
      <c r="V6" s="8">
        <f>'Expmt. 1 - 20mm'!X6-'"Zero" Curvature'!$G$29</f>
        <v>-0.46203759307672954</v>
      </c>
      <c r="W6" s="8">
        <f t="shared" si="5"/>
        <v>1.0598453941308131E-2</v>
      </c>
    </row>
    <row r="7" spans="1:23" x14ac:dyDescent="0.25">
      <c r="A7">
        <v>0</v>
      </c>
      <c r="B7" s="34">
        <f>IF(AND('Expmt. 2 - 35mm'!B3&gt;= '"Zero" Curvature'!$D$28,'Expmt. 2 - 35mm'!B3 &lt;= '"Zero" Curvature'!$D$29),0,'Expmt. 2 - 35mm'!B3)</f>
        <v>0</v>
      </c>
      <c r="C7" s="30">
        <f>IF(AND('Expmt. 2 - 35mm'!D3&gt;= '"Zero" Curvature'!$D$28,'Expmt. 2 - 35mm'!D3 &lt;= '"Zero" Curvature'!$D$29),0,'Expmt. 2 - 35mm'!D3)</f>
        <v>0</v>
      </c>
      <c r="D7" s="35">
        <f>IF(AND('Expmt. 2 - 35mm'!F3&gt;= '"Zero" Curvature'!$D$28,'Expmt. 2 - 35mm'!F3 &lt;= '"Zero" Curvature'!$D$29),0,'Expmt. 2 - 35mm'!F3)</f>
        <v>0</v>
      </c>
      <c r="E7" s="30"/>
      <c r="F7" s="30"/>
      <c r="G7">
        <f t="shared" si="0"/>
        <v>0</v>
      </c>
      <c r="H7" s="32">
        <f>'Expmt. 2 - 35mm'!H3-'"Zero" Curvature'!$G$15</f>
        <v>8.5202083005242457E-4</v>
      </c>
      <c r="I7" s="32">
        <f>'Expmt. 2 - 35mm'!N3-'"Zero" Curvature'!$G$21</f>
        <v>-2.1020566673541907E-3</v>
      </c>
      <c r="J7" s="32">
        <f>'Expmt. 2 - 35mm'!T3-'"Zero" Curvature'!$G$27</f>
        <v>2.0397512619183544E-3</v>
      </c>
      <c r="K7" s="32">
        <f t="shared" si="1"/>
        <v>2.6323847487219609E-4</v>
      </c>
      <c r="L7" s="32"/>
      <c r="M7">
        <f t="shared" si="2"/>
        <v>0</v>
      </c>
      <c r="N7" s="32">
        <f>'Expmt. 2 - 35mm'!J3-'"Zero" Curvature'!$G$16</f>
        <v>-2.6921810126623313E-4</v>
      </c>
      <c r="O7" s="32">
        <f>'Expmt. 2 - 35mm'!P3-'"Zero" Curvature'!$G$22</f>
        <v>-1.9743981063129468E-3</v>
      </c>
      <c r="P7" s="32">
        <f>'Expmt. 2 - 35mm'!V3-'"Zero" Curvature'!$G$28</f>
        <v>2.9228617370335996E-3</v>
      </c>
      <c r="Q7" s="32">
        <f t="shared" si="3"/>
        <v>2.2641517648480658E-4</v>
      </c>
      <c r="R7" s="32"/>
      <c r="S7">
        <f t="shared" si="4"/>
        <v>0</v>
      </c>
      <c r="T7" s="32">
        <f>'Expmt. 2 - 35mm'!L3-'"Zero" Curvature'!$G$17</f>
        <v>3.4812505293757567E-3</v>
      </c>
      <c r="U7" s="32">
        <f>'Expmt. 2 - 35mm'!R3-'"Zero" Curvature'!$G$23</f>
        <v>2.6788301624947053E-4</v>
      </c>
      <c r="V7" s="32">
        <f>'Expmt. 2 - 35mm'!X3-'"Zero" Curvature'!$G$29</f>
        <v>1.022787696456362E-4</v>
      </c>
      <c r="W7" s="32">
        <f t="shared" si="5"/>
        <v>1.2838041050902878E-3</v>
      </c>
    </row>
    <row r="8" spans="1:23" x14ac:dyDescent="0.25">
      <c r="A8">
        <v>1</v>
      </c>
      <c r="B8" s="34">
        <f>IF(AND('Expmt. 2 - 35mm'!B4&gt;= '"Zero" Curvature'!$D$28,'Expmt. 2 - 35mm'!B4 &lt;= '"Zero" Curvature'!$D$29),0,'Expmt. 2 - 35mm'!B4)</f>
        <v>-1.6468913392199999E-4</v>
      </c>
      <c r="C8" s="30">
        <f>IF(AND('Expmt. 2 - 35mm'!D4&gt;= '"Zero" Curvature'!$D$28,'Expmt. 2 - 35mm'!D4 &lt;= '"Zero" Curvature'!$D$29),0,'Expmt. 2 - 35mm'!D4)</f>
        <v>-1.3663803424500003E-4</v>
      </c>
      <c r="D8" s="35">
        <f>IF(AND('Expmt. 2 - 35mm'!F4&gt;= '"Zero" Curvature'!$D$28,'Expmt. 2 - 35mm'!F4 &lt;= '"Zero" Curvature'!$D$29),0,'Expmt. 2 - 35mm'!F4)</f>
        <v>-5.3272898607699997E-5</v>
      </c>
      <c r="E8" s="30"/>
      <c r="F8" s="30"/>
      <c r="G8">
        <f t="shared" si="0"/>
        <v>-1.6468913392199999E-4</v>
      </c>
      <c r="H8" s="30">
        <f>'Expmt. 2 - 35mm'!H4-'"Zero" Curvature'!$G$15</f>
        <v>4.1972457211159053E-5</v>
      </c>
      <c r="I8" s="30">
        <f>'Expmt. 2 - 35mm'!N4-'"Zero" Curvature'!$G$21</f>
        <v>7.3625796864462245E-2</v>
      </c>
      <c r="J8" s="30">
        <f>'Expmt. 2 - 35mm'!T4-'"Zero" Curvature'!$G$27</f>
        <v>-7.2792410334159285E-2</v>
      </c>
      <c r="K8" s="30">
        <f t="shared" si="1"/>
        <v>2.9178632917137293E-4</v>
      </c>
      <c r="L8" s="30"/>
      <c r="M8">
        <f t="shared" si="2"/>
        <v>-1.3663803424500003E-4</v>
      </c>
      <c r="N8" s="30">
        <f>'Expmt. 2 - 35mm'!J4-'"Zero" Curvature'!$G$16</f>
        <v>-1.6620135691482574E-2</v>
      </c>
      <c r="O8" s="30">
        <f>'Expmt. 2 - 35mm'!P4-'"Zero" Curvature'!$G$22</f>
        <v>-0.1024202803564549</v>
      </c>
      <c r="P8" s="30">
        <f>'Expmt. 2 - 35mm'!V4-'"Zero" Curvature'!$G$28</f>
        <v>-0.15114563240763346</v>
      </c>
      <c r="Q8" s="30">
        <f t="shared" si="3"/>
        <v>-9.006201615185698E-2</v>
      </c>
      <c r="R8" s="30"/>
      <c r="S8">
        <f t="shared" si="4"/>
        <v>-5.3272898607699997E-5</v>
      </c>
      <c r="T8" s="30">
        <f>'Expmt. 2 - 35mm'!L4-'"Zero" Curvature'!$G$17</f>
        <v>-4.216098773667909E-3</v>
      </c>
      <c r="U8" s="30">
        <f>'Expmt. 2 - 35mm'!R4-'"Zero" Curvature'!$G$23</f>
        <v>4.9394673108736242E-2</v>
      </c>
      <c r="V8" s="30">
        <f>'Expmt. 2 - 35mm'!X4-'"Zero" Curvature'!$G$29</f>
        <v>-4.0205168412285275E-2</v>
      </c>
      <c r="W8" s="30">
        <f t="shared" si="5"/>
        <v>1.6578019742610195E-3</v>
      </c>
    </row>
    <row r="9" spans="1:23" x14ac:dyDescent="0.25">
      <c r="A9">
        <v>2</v>
      </c>
      <c r="B9" s="34">
        <f>IF(AND('Expmt. 2 - 35mm'!B5&gt;= '"Zero" Curvature'!$D$28,'Expmt. 2 - 35mm'!B5 &lt;= '"Zero" Curvature'!$D$29),0,'Expmt. 2 - 35mm'!B5)</f>
        <v>-3.5585583000000002E-4</v>
      </c>
      <c r="C9" s="30">
        <f>IF(AND('Expmt. 2 - 35mm'!D5&gt;= '"Zero" Curvature'!$D$28,'Expmt. 2 - 35mm'!D5 &lt;= '"Zero" Curvature'!$D$29),0,'Expmt. 2 - 35mm'!D5)</f>
        <v>-2.9359553999999997E-4</v>
      </c>
      <c r="D9" s="35">
        <f>IF(AND('Expmt. 2 - 35mm'!F5&gt;= '"Zero" Curvature'!$D$28,'Expmt. 2 - 35mm'!F5 &lt;= '"Zero" Curvature'!$D$29),0,'Expmt. 2 - 35mm'!F5)</f>
        <v>-1.0366179E-4</v>
      </c>
      <c r="E9" s="30"/>
      <c r="F9" s="30"/>
      <c r="G9">
        <f t="shared" si="0"/>
        <v>-3.5585583000000002E-4</v>
      </c>
      <c r="H9" s="30">
        <f>'Expmt. 2 - 35mm'!H5-'"Zero" Curvature'!$G$15</f>
        <v>1.4670458767341188E-2</v>
      </c>
      <c r="I9" s="30">
        <f>'Expmt. 2 - 35mm'!N5-'"Zero" Curvature'!$G$21</f>
        <v>0.15774199987572501</v>
      </c>
      <c r="J9" s="30">
        <f>'Expmt. 2 - 35mm'!T5-'"Zero" Curvature'!$G$27</f>
        <v>-0.1773481538480155</v>
      </c>
      <c r="K9" s="30">
        <f t="shared" si="1"/>
        <v>-1.6452317349830992E-3</v>
      </c>
      <c r="L9" s="30"/>
      <c r="M9">
        <f t="shared" si="2"/>
        <v>-2.9359553999999997E-4</v>
      </c>
      <c r="N9" s="30">
        <f>'Expmt. 2 - 35mm'!J5-'"Zero" Curvature'!$G$16</f>
        <v>1.5254815852358661E-2</v>
      </c>
      <c r="O9" s="30">
        <f>'Expmt. 2 - 35mm'!P5-'"Zero" Curvature'!$G$22</f>
        <v>8.0540639794435265E-2</v>
      </c>
      <c r="P9" s="30">
        <f>'Expmt. 2 - 35mm'!V5-'"Zero" Curvature'!$G$28</f>
        <v>-0.37575729195100394</v>
      </c>
      <c r="Q9" s="30">
        <f t="shared" si="3"/>
        <v>-9.3320612101403341E-2</v>
      </c>
      <c r="R9" s="30"/>
      <c r="S9">
        <f t="shared" si="4"/>
        <v>-1.0366179E-4</v>
      </c>
      <c r="T9" s="30">
        <f>'Expmt. 2 - 35mm'!L5-'"Zero" Curvature'!$G$17</f>
        <v>3.3193254155321483E-3</v>
      </c>
      <c r="U9" s="30">
        <f>'Expmt. 2 - 35mm'!R5-'"Zero" Curvature'!$G$23</f>
        <v>0.10953447444830999</v>
      </c>
      <c r="V9" s="30">
        <f>'Expmt. 2 - 35mm'!X5-'"Zero" Curvature'!$G$29</f>
        <v>-0.10278085399636439</v>
      </c>
      <c r="W9" s="30">
        <f t="shared" si="5"/>
        <v>3.3576486224925852E-3</v>
      </c>
    </row>
    <row r="10" spans="1:23" x14ac:dyDescent="0.25">
      <c r="A10">
        <v>3</v>
      </c>
      <c r="B10" s="34">
        <f>IF(AND('Expmt. 2 - 35mm'!B6&gt;= '"Zero" Curvature'!$D$28,'Expmt. 2 - 35mm'!B6 &lt;= '"Zero" Curvature'!$D$29),0,'Expmt. 2 - 35mm'!B6)</f>
        <v>-5.3611985000000001E-4</v>
      </c>
      <c r="C10" s="30">
        <f>IF(AND('Expmt. 2 - 35mm'!D6&gt;= '"Zero" Curvature'!$D$28,'Expmt. 2 - 35mm'!D6 &lt;= '"Zero" Curvature'!$D$29),0,'Expmt. 2 - 35mm'!D6)</f>
        <v>-4.4564862E-4</v>
      </c>
      <c r="D10" s="35">
        <f>IF(AND('Expmt. 2 - 35mm'!F6&gt;= '"Zero" Curvature'!$D$28,'Expmt. 2 - 35mm'!F6 &lt;= '"Zero" Curvature'!$D$29),0,'Expmt. 2 - 35mm'!F6)</f>
        <v>-1.5488207000000003E-4</v>
      </c>
      <c r="E10" s="30"/>
      <c r="F10" s="30"/>
      <c r="G10">
        <f t="shared" si="0"/>
        <v>-5.3611985000000001E-4</v>
      </c>
      <c r="H10" s="30">
        <f>'Expmt. 2 - 35mm'!H6-'"Zero" Curvature'!$G$15</f>
        <v>2.8297556778852595E-2</v>
      </c>
      <c r="I10" s="30">
        <f>'Expmt. 2 - 35mm'!N6-'"Zero" Curvature'!$G$21</f>
        <v>0.23693252176440183</v>
      </c>
      <c r="J10" s="30">
        <f>'Expmt. 2 - 35mm'!T6-'"Zero" Curvature'!$G$27</f>
        <v>-0.28138373188357946</v>
      </c>
      <c r="K10" s="30">
        <f t="shared" si="1"/>
        <v>-5.3845511134416784E-3</v>
      </c>
      <c r="L10" s="30"/>
      <c r="M10">
        <f t="shared" si="2"/>
        <v>-4.4564862E-4</v>
      </c>
      <c r="N10" s="30">
        <f>'Expmt. 2 - 35mm'!J6-'"Zero" Curvature'!$G$16</f>
        <v>4.8378104060248006E-2</v>
      </c>
      <c r="O10" s="30">
        <f>'Expmt. 2 - 35mm'!P6-'"Zero" Curvature'!$G$22</f>
        <v>0.23694538553468192</v>
      </c>
      <c r="P10" s="30">
        <f>'Expmt. 2 - 35mm'!V6-'"Zero" Curvature'!$G$28</f>
        <v>-0.60365144761681222</v>
      </c>
      <c r="Q10" s="30">
        <f t="shared" si="3"/>
        <v>-0.10610931934062744</v>
      </c>
      <c r="R10" s="30"/>
      <c r="S10">
        <f t="shared" si="4"/>
        <v>-1.5488207000000003E-4</v>
      </c>
      <c r="T10" s="30">
        <f>'Expmt. 2 - 35mm'!L6-'"Zero" Curvature'!$G$17</f>
        <v>1.136717556369149E-2</v>
      </c>
      <c r="U10" s="30">
        <f>'Expmt. 2 - 35mm'!R6-'"Zero" Curvature'!$G$23</f>
        <v>0.16991719554562223</v>
      </c>
      <c r="V10" s="30">
        <f>'Expmt. 2 - 35mm'!X6-'"Zero" Curvature'!$G$29</f>
        <v>-0.16828652218737261</v>
      </c>
      <c r="W10" s="30">
        <f t="shared" si="5"/>
        <v>4.3326163073137041E-3</v>
      </c>
    </row>
    <row r="11" spans="1:23" x14ac:dyDescent="0.25">
      <c r="A11">
        <v>4</v>
      </c>
      <c r="B11" s="34">
        <f>IF(AND('Expmt. 2 - 35mm'!B7&gt;= '"Zero" Curvature'!$D$28,'Expmt. 2 - 35mm'!B7 &lt;= '"Zero" Curvature'!$D$29),0,'Expmt. 2 - 35mm'!B7)</f>
        <v>-7.1540316999999995E-4</v>
      </c>
      <c r="C11" s="30">
        <f>IF(AND('Expmt. 2 - 35mm'!D7&gt;= '"Zero" Curvature'!$D$28,'Expmt. 2 - 35mm'!D7 &lt;= '"Zero" Curvature'!$D$29),0,'Expmt. 2 - 35mm'!D7)</f>
        <v>-6.0227552999999993E-4</v>
      </c>
      <c r="D11" s="35">
        <f>IF(AND('Expmt. 2 - 35mm'!F7&gt;= '"Zero" Curvature'!$D$28,'Expmt. 2 - 35mm'!F7 &lt;= '"Zero" Curvature'!$D$29),0,'Expmt. 2 - 35mm'!F7)</f>
        <v>-2.0686169E-4</v>
      </c>
      <c r="E11" s="30"/>
      <c r="F11" s="30"/>
      <c r="G11">
        <f t="shared" si="0"/>
        <v>-7.1540316999999995E-4</v>
      </c>
      <c r="H11" s="30">
        <f>'Expmt. 2 - 35mm'!H7-'"Zero" Curvature'!$G$15</f>
        <v>4.0198165470883396E-2</v>
      </c>
      <c r="I11" s="30">
        <f>'Expmt. 2 - 35mm'!N7-'"Zero" Curvature'!$G$21</f>
        <v>0.31598120611033664</v>
      </c>
      <c r="J11" s="30">
        <f>'Expmt. 2 - 35mm'!T7-'"Zero" Curvature'!$G$27</f>
        <v>-0.3849494322632836</v>
      </c>
      <c r="K11" s="30">
        <f t="shared" si="1"/>
        <v>-9.5900202273545201E-3</v>
      </c>
      <c r="L11" s="30"/>
      <c r="M11">
        <f t="shared" si="2"/>
        <v>-6.0227552999999993E-4</v>
      </c>
      <c r="N11" s="30">
        <f>'Expmt. 2 - 35mm'!J7-'"Zero" Curvature'!$G$16</f>
        <v>8.0073317876667716E-2</v>
      </c>
      <c r="O11" s="30">
        <f>'Expmt. 2 - 35mm'!P7-'"Zero" Curvature'!$G$22</f>
        <v>0.42870441171953644</v>
      </c>
      <c r="P11" s="30">
        <f>'Expmt. 2 - 35mm'!V7-'"Zero" Curvature'!$G$28</f>
        <v>-0.83782234171712844</v>
      </c>
      <c r="Q11" s="30">
        <f t="shared" si="3"/>
        <v>-0.10968153737364143</v>
      </c>
      <c r="R11" s="30"/>
      <c r="S11">
        <f t="shared" si="4"/>
        <v>-2.0686169E-4</v>
      </c>
      <c r="T11" s="30">
        <f>'Expmt. 2 - 35mm'!L7-'"Zero" Curvature'!$G$17</f>
        <v>1.2941996626295804E-2</v>
      </c>
      <c r="U11" s="30">
        <f>'Expmt. 2 - 35mm'!R7-'"Zero" Curvature'!$G$23</f>
        <v>0.23814827998467081</v>
      </c>
      <c r="V11" s="30">
        <f>'Expmt. 2 - 35mm'!X7-'"Zero" Curvature'!$G$29</f>
        <v>-0.23354797782849346</v>
      </c>
      <c r="W11" s="30">
        <f t="shared" si="5"/>
        <v>5.8474329274910515E-3</v>
      </c>
    </row>
    <row r="12" spans="1:23" ht="15.75" thickBot="1" x14ac:dyDescent="0.3">
      <c r="A12" s="29">
        <v>5</v>
      </c>
      <c r="B12" s="36">
        <f>IF(AND('Expmt. 2 - 35mm'!B8&gt;= '"Zero" Curvature'!$D$28,'Expmt. 2 - 35mm'!B8 &lt;= '"Zero" Curvature'!$D$29),0,'Expmt. 2 - 35mm'!B8)</f>
        <v>-8.9058235999999998E-4</v>
      </c>
      <c r="C12" s="29">
        <f>IF(AND('Expmt. 2 - 35mm'!D8&gt;= '"Zero" Curvature'!$D$28,'Expmt. 2 - 35mm'!D8 &lt;= '"Zero" Curvature'!$D$29),0,'Expmt. 2 - 35mm'!D8)</f>
        <v>-7.6203304000000002E-4</v>
      </c>
      <c r="D12" s="37">
        <f>IF(AND('Expmt. 2 - 35mm'!F8&gt;= '"Zero" Curvature'!$D$28,'Expmt. 2 - 35mm'!F8 &lt;= '"Zero" Curvature'!$D$29),0,'Expmt. 2 - 35mm'!F8)</f>
        <v>-2.5532781999999999E-4</v>
      </c>
      <c r="E12" s="30"/>
      <c r="F12" s="30"/>
      <c r="G12">
        <f t="shared" si="0"/>
        <v>-8.9058235999999998E-4</v>
      </c>
      <c r="H12" s="8">
        <f>'Expmt. 2 - 35mm'!H8-'"Zero" Curvature'!$G$15</f>
        <v>5.7379518396828644E-2</v>
      </c>
      <c r="I12" s="8">
        <f>'Expmt. 2 - 35mm'!N8-'"Zero" Curvature'!$G$21</f>
        <v>0.382634319140152</v>
      </c>
      <c r="J12" s="8">
        <f>'Expmt. 2 - 35mm'!T8-'"Zero" Curvature'!$G$27</f>
        <v>-0.47336923240709439</v>
      </c>
      <c r="K12" s="8">
        <f t="shared" si="1"/>
        <v>-1.111846495670458E-2</v>
      </c>
      <c r="L12" s="8"/>
      <c r="M12">
        <f t="shared" si="2"/>
        <v>-7.6203304000000002E-4</v>
      </c>
      <c r="N12" s="8">
        <f>'Expmt. 2 - 35mm'!J8-'"Zero" Curvature'!$G$16</f>
        <v>0.10751557027901981</v>
      </c>
      <c r="O12" s="8">
        <f>'Expmt. 2 - 35mm'!P8-'"Zero" Curvature'!$G$22</f>
        <v>0.57421044911006902</v>
      </c>
      <c r="P12" s="8">
        <f>'Expmt. 2 - 35mm'!V8-'"Zero" Curvature'!$G$28</f>
        <v>-1.0752176184298605</v>
      </c>
      <c r="Q12" s="8">
        <f t="shared" si="3"/>
        <v>-0.1311638663469239</v>
      </c>
      <c r="R12" s="8"/>
      <c r="S12">
        <f t="shared" si="4"/>
        <v>-2.5532781999999999E-4</v>
      </c>
      <c r="T12" s="8">
        <f>'Expmt. 2 - 35mm'!L8-'"Zero" Curvature'!$G$17</f>
        <v>1.9526705432326708E-3</v>
      </c>
      <c r="U12" s="8">
        <f>'Expmt. 2 - 35mm'!R8-'"Zero" Curvature'!$G$23</f>
        <v>0.30996532145809397</v>
      </c>
      <c r="V12" s="8">
        <f>'Expmt. 2 - 35mm'!X8-'"Zero" Curvature'!$G$29</f>
        <v>-0.28538351792531103</v>
      </c>
      <c r="W12" s="8">
        <f t="shared" si="5"/>
        <v>8.8448246920052043E-3</v>
      </c>
    </row>
    <row r="13" spans="1:23" x14ac:dyDescent="0.25">
      <c r="A13">
        <v>0</v>
      </c>
      <c r="B13" s="34">
        <f>IF(AND('Expmt. 3 - 55mm'!B3&gt;= '"Zero" Curvature'!$D$28,'Expmt. 3 - 55mm'!B3 &lt;= '"Zero" Curvature'!$D$29),0,'Expmt. 3 - 55mm'!B3)</f>
        <v>0</v>
      </c>
      <c r="C13" s="30">
        <f>IF(AND('Expmt. 3 - 55mm'!D3&gt;= '"Zero" Curvature'!$D$28,'Expmt. 3 - 55mm'!D3 &lt;= '"Zero" Curvature'!$D$29),0,'Expmt. 3 - 55mm'!D3)</f>
        <v>0</v>
      </c>
      <c r="D13" s="35">
        <f>IF(AND('Expmt. 3 - 55mm'!F3&gt;= '"Zero" Curvature'!$D$28,'Expmt. 3 - 55mm'!F3 &lt;= '"Zero" Curvature'!$D$29),0,'Expmt. 3 - 55mm'!F3)</f>
        <v>0</v>
      </c>
      <c r="E13" s="30"/>
      <c r="F13" s="30"/>
      <c r="G13">
        <f t="shared" si="0"/>
        <v>0</v>
      </c>
      <c r="H13">
        <f>'Expmt. 3 - 55mm'!H3-'"Zero" Curvature'!$G$15</f>
        <v>1.9089375991825364E-3</v>
      </c>
      <c r="I13">
        <f>'Expmt. 3 - 55mm'!N3-'"Zero" Curvature'!$G$21</f>
        <v>2.0207532323865962E-2</v>
      </c>
      <c r="J13">
        <f>'Expmt. 3 - 55mm'!T3-'"Zero" Curvature'!$G$27</f>
        <v>-1.0281486302346821E-2</v>
      </c>
      <c r="K13">
        <f t="shared" si="1"/>
        <v>3.9449945402338926E-3</v>
      </c>
      <c r="M13">
        <f t="shared" si="2"/>
        <v>0</v>
      </c>
      <c r="N13">
        <f>'Expmt. 3 - 55mm'!J3-'"Zero" Curvature'!$G$16</f>
        <v>1.8916311098337246E-2</v>
      </c>
      <c r="O13">
        <f>'Expmt. 3 - 55mm'!P3-'"Zero" Curvature'!$G$22</f>
        <v>-2.1312814410521241E-3</v>
      </c>
      <c r="P13">
        <f>'Expmt. 3 - 55mm'!V3-'"Zero" Curvature'!$G$28</f>
        <v>-4.3399833391504217E-3</v>
      </c>
      <c r="Q13">
        <f t="shared" si="3"/>
        <v>4.1483487727115671E-3</v>
      </c>
      <c r="S13">
        <f t="shared" si="4"/>
        <v>0</v>
      </c>
      <c r="T13">
        <f>'Expmt. 3 - 55mm'!L3-'"Zero" Curvature'!$G$17</f>
        <v>9.709919949500545E-3</v>
      </c>
      <c r="U13">
        <f>'Expmt. 3 - 55mm'!R3-'"Zero" Curvature'!$G$23</f>
        <v>-3.0116014436316618E-3</v>
      </c>
      <c r="V13">
        <f>'Expmt. 3 - 55mm'!X3-'"Zero" Curvature'!$G$29</f>
        <v>-1.4737953979420126E-3</v>
      </c>
      <c r="W13">
        <f t="shared" si="5"/>
        <v>1.7415077026422903E-3</v>
      </c>
    </row>
    <row r="14" spans="1:23" x14ac:dyDescent="0.25">
      <c r="A14">
        <v>1</v>
      </c>
      <c r="B14" s="34">
        <f>IF(AND('Expmt. 3 - 55mm'!B4&gt;= '"Zero" Curvature'!$D$28,'Expmt. 3 - 55mm'!B4 &lt;= '"Zero" Curvature'!$D$29),0,'Expmt. 3 - 55mm'!B4)</f>
        <v>7.061993226750001E-5</v>
      </c>
      <c r="C14" s="30">
        <f>IF(AND('Expmt. 3 - 55mm'!D4&gt;= '"Zero" Curvature'!$D$28,'Expmt. 3 - 55mm'!D4 &lt;= '"Zero" Curvature'!$D$29),0,'Expmt. 3 - 55mm'!D4)</f>
        <v>-5.5050126776000007E-5</v>
      </c>
      <c r="D14" s="35">
        <f>IF(AND('Expmt. 3 - 55mm'!F4&gt;= '"Zero" Curvature'!$D$28,'Expmt. 3 - 55mm'!F4 &lt;= '"Zero" Curvature'!$D$29),0,'Expmt. 3 - 55mm'!F4)</f>
        <v>-1.20298483751E-4</v>
      </c>
      <c r="E14" s="30"/>
      <c r="F14" s="30"/>
      <c r="G14">
        <f t="shared" si="0"/>
        <v>7.061993226750001E-5</v>
      </c>
      <c r="H14">
        <f>'Expmt. 3 - 55mm'!H4-'"Zero" Curvature'!$G$15</f>
        <v>1.8197575251406306E-2</v>
      </c>
      <c r="I14">
        <f>'Expmt. 3 - 55mm'!N4-'"Zero" Curvature'!$G$21</f>
        <v>0.16628753151599085</v>
      </c>
      <c r="J14">
        <f>'Expmt. 3 - 55mm'!T4-'"Zero" Curvature'!$G$27</f>
        <v>-0.17951331259632752</v>
      </c>
      <c r="K14">
        <f t="shared" si="1"/>
        <v>1.6572647236898774E-3</v>
      </c>
      <c r="M14">
        <f t="shared" si="2"/>
        <v>-5.5050126776000007E-5</v>
      </c>
      <c r="N14">
        <f>'Expmt. 3 - 55mm'!J4-'"Zero" Curvature'!$G$16</f>
        <v>2.5944901295588352E-2</v>
      </c>
      <c r="O14">
        <f>'Expmt. 3 - 55mm'!P4-'"Zero" Curvature'!$G$22</f>
        <v>-0.14250733243420655</v>
      </c>
      <c r="P14">
        <f>'Expmt. 3 - 55mm'!V4-'"Zero" Curvature'!$G$28</f>
        <v>-0.10859589439610318</v>
      </c>
      <c r="Q14">
        <f t="shared" si="3"/>
        <v>-7.5052775178240452E-2</v>
      </c>
      <c r="S14">
        <f t="shared" si="4"/>
        <v>-1.20298483751E-4</v>
      </c>
      <c r="T14">
        <f>'Expmt. 3 - 55mm'!L4-'"Zero" Curvature'!$G$17</f>
        <v>1.0636343461783326E-2</v>
      </c>
      <c r="U14">
        <f>'Expmt. 3 - 55mm'!R4-'"Zero" Curvature'!$G$23</f>
        <v>2.5883403998022914E-2</v>
      </c>
      <c r="V14">
        <f>'Expmt. 3 - 55mm'!X4-'"Zero" Curvature'!$G$29</f>
        <v>-3.0844896592270743E-2</v>
      </c>
      <c r="W14">
        <f t="shared" si="5"/>
        <v>1.8916169558451656E-3</v>
      </c>
    </row>
    <row r="15" spans="1:23" x14ac:dyDescent="0.25">
      <c r="A15">
        <v>2</v>
      </c>
      <c r="B15" s="34">
        <f>IF(AND('Expmt. 3 - 55mm'!B5&gt;= '"Zero" Curvature'!$D$28,'Expmt. 3 - 55mm'!B5 &lt;= '"Zero" Curvature'!$D$29),0,'Expmt. 3 - 55mm'!B5)</f>
        <v>7.3894944538299999E-5</v>
      </c>
      <c r="C15" s="30">
        <f>IF(AND('Expmt. 3 - 55mm'!D5&gt;= '"Zero" Curvature'!$D$28,'Expmt. 3 - 55mm'!D5 &lt;= '"Zero" Curvature'!$D$29),0,'Expmt. 3 - 55mm'!D5)</f>
        <v>-1.2705899861200002E-4</v>
      </c>
      <c r="D15" s="35">
        <f>IF(AND('Expmt. 3 - 55mm'!F5&gt;= '"Zero" Curvature'!$D$28,'Expmt. 3 - 55mm'!F5 &lt;= '"Zero" Curvature'!$D$29),0,'Expmt. 3 - 55mm'!F5)</f>
        <v>-2.05338576828E-4</v>
      </c>
      <c r="G15">
        <f t="shared" si="0"/>
        <v>7.3894944538299999E-5</v>
      </c>
      <c r="H15">
        <f>'Expmt. 3 - 55mm'!H5-'"Zero" Curvature'!$G$15</f>
        <v>4.2696535723280249E-2</v>
      </c>
      <c r="I15">
        <f>'Expmt. 3 - 55mm'!N5-'"Zero" Curvature'!$G$21</f>
        <v>0.30601362580318892</v>
      </c>
      <c r="J15">
        <f>'Expmt. 3 - 55mm'!T5-'"Zero" Curvature'!$G$27</f>
        <v>-0.35099457500723474</v>
      </c>
      <c r="K15">
        <f t="shared" si="1"/>
        <v>-7.6147116025519301E-4</v>
      </c>
      <c r="M15">
        <f t="shared" si="2"/>
        <v>-1.2705899861200002E-4</v>
      </c>
      <c r="N15">
        <f>'Expmt. 3 - 55mm'!J5-'"Zero" Curvature'!$G$16</f>
        <v>4.427215595137568E-2</v>
      </c>
      <c r="O15">
        <f>'Expmt. 3 - 55mm'!P5-'"Zero" Curvature'!$G$22</f>
        <v>-9.1655581652730689E-2</v>
      </c>
      <c r="P15">
        <f>'Expmt. 3 - 55mm'!V5-'"Zero" Curvature'!$G$28</f>
        <v>-0.22744593621928288</v>
      </c>
      <c r="Q15">
        <f t="shared" si="3"/>
        <v>-9.1609787306879298E-2</v>
      </c>
      <c r="S15">
        <f t="shared" si="4"/>
        <v>-2.05338576828E-4</v>
      </c>
      <c r="T15">
        <f>'Expmt. 3 - 55mm'!L5-'"Zero" Curvature'!$G$17</f>
        <v>1.5463312269957896E-2</v>
      </c>
      <c r="U15">
        <f>'Expmt. 3 - 55mm'!R5-'"Zero" Curvature'!$G$23</f>
        <v>5.6632099146554538E-2</v>
      </c>
      <c r="V15">
        <f>'Expmt. 3 - 55mm'!X5-'"Zero" Curvature'!$G$29</f>
        <v>-6.4981702956629306E-2</v>
      </c>
      <c r="W15">
        <f t="shared" si="5"/>
        <v>2.371236153294376E-3</v>
      </c>
    </row>
    <row r="16" spans="1:23" x14ac:dyDescent="0.25">
      <c r="A16">
        <v>3</v>
      </c>
      <c r="B16" s="34">
        <f>IF(AND('Expmt. 3 - 55mm'!B6&gt;= '"Zero" Curvature'!$D$28,'Expmt. 3 - 55mm'!B6 &lt;= '"Zero" Curvature'!$D$29),0,'Expmt. 3 - 55mm'!B6)</f>
        <v>7.5487287957550007E-5</v>
      </c>
      <c r="C16" s="30">
        <f>IF(AND('Expmt. 3 - 55mm'!D6&gt;= '"Zero" Curvature'!$D$28,'Expmt. 3 - 55mm'!D6 &lt;= '"Zero" Curvature'!$D$29),0,'Expmt. 3 - 55mm'!D6)</f>
        <v>-2.0022008230700001E-4</v>
      </c>
      <c r="D16" s="35">
        <f>IF(AND('Expmt. 3 - 55mm'!F6&gt;= '"Zero" Curvature'!$D$28,'Expmt. 3 - 55mm'!F6 &lt;= '"Zero" Curvature'!$D$29),0,'Expmt. 3 - 55mm'!F6)</f>
        <v>-2.8853948166399995E-4</v>
      </c>
      <c r="G16">
        <f t="shared" si="0"/>
        <v>7.5487287957550007E-5</v>
      </c>
      <c r="H16">
        <f>'Expmt. 3 - 55mm'!H6-'"Zero" Curvature'!$G$15</f>
        <v>6.7073129754135152E-2</v>
      </c>
      <c r="I16">
        <f>'Expmt. 3 - 55mm'!N6-'"Zero" Curvature'!$G$21</f>
        <v>0.44235378718144602</v>
      </c>
      <c r="J16">
        <f>'Expmt. 3 - 55mm'!T6-'"Zero" Curvature'!$G$27</f>
        <v>-0.52333560809188384</v>
      </c>
      <c r="K16">
        <f t="shared" si="1"/>
        <v>-4.6362303854342217E-3</v>
      </c>
      <c r="M16">
        <f t="shared" si="2"/>
        <v>-2.0022008230700001E-4</v>
      </c>
      <c r="N16">
        <f>'Expmt. 3 - 55mm'!J6-'"Zero" Curvature'!$G$16</f>
        <v>6.2888807153512971E-2</v>
      </c>
      <c r="O16">
        <f>'Expmt. 3 - 55mm'!P6-'"Zero" Curvature'!$G$22</f>
        <v>-3.974089734356312E-3</v>
      </c>
      <c r="P16">
        <f>'Expmt. 3 - 55mm'!V6-'"Zero" Curvature'!$G$28</f>
        <v>-0.34899277027807329</v>
      </c>
      <c r="Q16">
        <f t="shared" si="3"/>
        <v>-9.669268428630555E-2</v>
      </c>
      <c r="S16">
        <f t="shared" si="4"/>
        <v>-2.8853948166399995E-4</v>
      </c>
      <c r="T16">
        <f>'Expmt. 3 - 55mm'!L6-'"Zero" Curvature'!$G$17</f>
        <v>1.9822524455094026E-2</v>
      </c>
      <c r="U16">
        <f>'Expmt. 3 - 55mm'!R6-'"Zero" Curvature'!$G$23</f>
        <v>8.8678960169090715E-2</v>
      </c>
      <c r="V16">
        <f>'Expmt. 3 - 55mm'!X6-'"Zero" Curvature'!$G$29</f>
        <v>-0.10109649400646958</v>
      </c>
      <c r="W16">
        <f t="shared" si="5"/>
        <v>2.4683302059050525E-3</v>
      </c>
    </row>
    <row r="17" spans="1:23" x14ac:dyDescent="0.25">
      <c r="A17">
        <v>4</v>
      </c>
      <c r="B17" s="34">
        <f>IF(AND('Expmt. 3 - 55mm'!B7&gt;= '"Zero" Curvature'!$D$28,'Expmt. 3 - 55mm'!B7 &lt;= '"Zero" Curvature'!$D$29),0,'Expmt. 3 - 55mm'!B7)</f>
        <v>5.0708042780700006E-5</v>
      </c>
      <c r="C17" s="30">
        <f>IF(AND('Expmt. 3 - 55mm'!D7&gt;= '"Zero" Curvature'!$D$28,'Expmt. 3 - 55mm'!D7 &lt;= '"Zero" Curvature'!$D$29),0,'Expmt. 3 - 55mm'!D7)</f>
        <v>-2.7106863107000004E-4</v>
      </c>
      <c r="D17" s="35">
        <f>IF(AND('Expmt. 3 - 55mm'!F7&gt;= '"Zero" Curvature'!$D$28,'Expmt. 3 - 55mm'!F7 &lt;= '"Zero" Curvature'!$D$29),0,'Expmt. 3 - 55mm'!F7)</f>
        <v>-3.7779921125400003E-4</v>
      </c>
      <c r="G17">
        <f t="shared" si="0"/>
        <v>5.0708042780700006E-5</v>
      </c>
      <c r="H17">
        <f>'Expmt. 3 - 55mm'!H7-'"Zero" Curvature'!$G$15</f>
        <v>9.1941077826959372E-2</v>
      </c>
      <c r="I17">
        <f>'Expmt. 3 - 55mm'!N7-'"Zero" Curvature'!$G$21</f>
        <v>0.57718826307313975</v>
      </c>
      <c r="J17">
        <f>'Expmt. 3 - 55mm'!T7-'"Zero" Curvature'!$G$27</f>
        <v>-0.69504493584258853</v>
      </c>
      <c r="K17">
        <f t="shared" si="1"/>
        <v>-8.6385316474964693E-3</v>
      </c>
      <c r="M17">
        <f t="shared" si="2"/>
        <v>-2.7106863107000004E-4</v>
      </c>
      <c r="N17">
        <f>'Expmt. 3 - 55mm'!J7-'"Zero" Curvature'!$G$16</f>
        <v>8.1100711652425161E-2</v>
      </c>
      <c r="O17">
        <f>'Expmt. 3 - 55mm'!P7-'"Zero" Curvature'!$G$22</f>
        <v>0.11374625002144967</v>
      </c>
      <c r="P17">
        <f>'Expmt. 3 - 55mm'!V7-'"Zero" Curvature'!$G$28</f>
        <v>-0.47011032693399102</v>
      </c>
      <c r="Q17">
        <f t="shared" si="3"/>
        <v>-9.1754455086705392E-2</v>
      </c>
      <c r="S17">
        <f t="shared" si="4"/>
        <v>-3.7779921125400003E-4</v>
      </c>
      <c r="T17">
        <f>'Expmt. 3 - 55mm'!L7-'"Zero" Curvature'!$G$17</f>
        <v>2.2896691592677598E-2</v>
      </c>
      <c r="U17">
        <f>'Expmt. 3 - 55mm'!R7-'"Zero" Curvature'!$G$23</f>
        <v>0.12299475166037155</v>
      </c>
      <c r="V17">
        <f>'Expmt. 3 - 55mm'!X7-'"Zero" Curvature'!$G$29</f>
        <v>-0.13595057839870606</v>
      </c>
      <c r="W17">
        <f t="shared" si="5"/>
        <v>3.3136216181143632E-3</v>
      </c>
    </row>
    <row r="18" spans="1:23" x14ac:dyDescent="0.25">
      <c r="A18">
        <v>5</v>
      </c>
      <c r="B18" s="34">
        <f>IF(AND('Expmt. 3 - 55mm'!B8&gt;= '"Zero" Curvature'!$D$28,'Expmt. 3 - 55mm'!B8 &lt;= '"Zero" Curvature'!$D$29),0,'Expmt. 3 - 55mm'!B8)</f>
        <v>3.1783981732399995E-5</v>
      </c>
      <c r="C18" s="30">
        <f>IF(AND('Expmt. 3 - 55mm'!D8&gt;= '"Zero" Curvature'!$D$28,'Expmt. 3 - 55mm'!D8 &lt;= '"Zero" Curvature'!$D$29),0,'Expmt. 3 - 55mm'!D8)</f>
        <v>-3.2734653519399996E-4</v>
      </c>
      <c r="D18" s="35">
        <f>IF(AND('Expmt. 3 - 55mm'!F8&gt;= '"Zero" Curvature'!$D$28,'Expmt. 3 - 55mm'!F8 &lt;= '"Zero" Curvature'!$D$29),0,'Expmt. 3 - 55mm'!F8)</f>
        <v>-4.6927032072599994E-4</v>
      </c>
      <c r="G18">
        <f t="shared" si="0"/>
        <v>3.1783981732399995E-5</v>
      </c>
      <c r="H18">
        <f>'Expmt. 3 - 55mm'!H8-'"Zero" Curvature'!$G$15</f>
        <v>0.1170507312490372</v>
      </c>
      <c r="I18">
        <f>'Expmt. 3 - 55mm'!N8-'"Zero" Curvature'!$G$21</f>
        <v>0.70899672820928572</v>
      </c>
      <c r="J18">
        <f>'Expmt. 3 - 55mm'!T8-'"Zero" Curvature'!$G$27</f>
        <v>-0.8646075230731185</v>
      </c>
      <c r="K18">
        <f t="shared" si="1"/>
        <v>-1.2853354538265194E-2</v>
      </c>
      <c r="M18">
        <f t="shared" si="2"/>
        <v>-3.2734653519399996E-4</v>
      </c>
      <c r="N18">
        <f>'Expmt. 3 - 55mm'!J8-'"Zero" Curvature'!$G$16</f>
        <v>9.5366990083903147E-2</v>
      </c>
      <c r="O18">
        <f>'Expmt. 3 - 55mm'!P8-'"Zero" Curvature'!$G$22</f>
        <v>0.2390290815926619</v>
      </c>
      <c r="P18">
        <f>'Expmt. 3 - 55mm'!V8-'"Zero" Curvature'!$G$28</f>
        <v>-0.59050933636081027</v>
      </c>
      <c r="Q18">
        <f t="shared" si="3"/>
        <v>-8.5371088228081746E-2</v>
      </c>
      <c r="S18">
        <f t="shared" si="4"/>
        <v>-4.6927032072599994E-4</v>
      </c>
      <c r="T18">
        <f>'Expmt. 3 - 55mm'!L8-'"Zero" Curvature'!$G$17</f>
        <v>1.938241525954254E-2</v>
      </c>
      <c r="U18">
        <f>'Expmt. 3 - 55mm'!R8-'"Zero" Curvature'!$G$23</f>
        <v>0.15995657466351076</v>
      </c>
      <c r="V18">
        <f>'Expmt. 3 - 55mm'!X8-'"Zero" Curvature'!$G$29</f>
        <v>-0.16734642437063485</v>
      </c>
      <c r="W18">
        <f t="shared" si="5"/>
        <v>3.9975218508061516E-3</v>
      </c>
    </row>
    <row r="19" spans="1:23" x14ac:dyDescent="0.25">
      <c r="A19">
        <v>6</v>
      </c>
      <c r="B19" s="34">
        <f>IF(AND('Expmt. 3 - 55mm'!B9&gt;= '"Zero" Curvature'!$D$28,'Expmt. 3 - 55mm'!B9 &lt;= '"Zero" Curvature'!$D$29),0,'Expmt. 3 - 55mm'!B9)</f>
        <v>5.5892547434900003E-5</v>
      </c>
      <c r="C19" s="30">
        <f>IF(AND('Expmt. 3 - 55mm'!D9&gt;= '"Zero" Curvature'!$D$28,'Expmt. 3 - 55mm'!D9 &lt;= '"Zero" Curvature'!$D$29),0,'Expmt. 3 - 55mm'!D9)</f>
        <v>-3.9053054105600001E-4</v>
      </c>
      <c r="D19" s="35">
        <f>IF(AND('Expmt. 3 - 55mm'!F9&gt;= '"Zero" Curvature'!$D$28,'Expmt. 3 - 55mm'!F9 &lt;= '"Zero" Curvature'!$D$29),0,'Expmt. 3 - 55mm'!F9)</f>
        <v>-5.6297035962E-4</v>
      </c>
      <c r="G19">
        <f t="shared" si="0"/>
        <v>5.5892547434900003E-5</v>
      </c>
      <c r="H19">
        <f>'Expmt. 3 - 55mm'!H9-'"Zero" Curvature'!$G$15</f>
        <v>0.14171666513766468</v>
      </c>
      <c r="I19">
        <f>'Expmt. 3 - 55mm'!N9-'"Zero" Curvature'!$G$21</f>
        <v>0.84013813769070111</v>
      </c>
      <c r="J19">
        <f>'Expmt. 3 - 55mm'!T9-'"Zero" Curvature'!$G$27</f>
        <v>-1.0338381493925226</v>
      </c>
      <c r="K19">
        <f t="shared" si="1"/>
        <v>-1.7327782188052272E-2</v>
      </c>
      <c r="M19">
        <f t="shared" si="2"/>
        <v>-3.9053054105600001E-4</v>
      </c>
      <c r="N19">
        <f>'Expmt. 3 - 55mm'!J9-'"Zero" Curvature'!$G$16</f>
        <v>0.10709966822787464</v>
      </c>
      <c r="O19">
        <f>'Expmt. 3 - 55mm'!P9-'"Zero" Curvature'!$G$22</f>
        <v>0.33078288126125699</v>
      </c>
      <c r="P19">
        <f>'Expmt. 3 - 55mm'!V9-'"Zero" Curvature'!$G$28</f>
        <v>-0.71011781257857365</v>
      </c>
      <c r="Q19">
        <f t="shared" si="3"/>
        <v>-9.0745087696480667E-2</v>
      </c>
      <c r="S19">
        <f t="shared" si="4"/>
        <v>-5.6297035962E-4</v>
      </c>
      <c r="T19">
        <f>'Expmt. 3 - 55mm'!L9-'"Zero" Curvature'!$G$17</f>
        <v>1.2466462308566406E-2</v>
      </c>
      <c r="U19">
        <f>'Expmt. 3 - 55mm'!R9-'"Zero" Curvature'!$G$23</f>
        <v>0.19673403769024844</v>
      </c>
      <c r="V19">
        <f>'Expmt. 3 - 55mm'!X9-'"Zero" Curvature'!$G$29</f>
        <v>-0.19745842405018266</v>
      </c>
      <c r="W19">
        <f t="shared" si="5"/>
        <v>3.9140253162107301E-3</v>
      </c>
    </row>
    <row r="20" spans="1:23" x14ac:dyDescent="0.25">
      <c r="A20">
        <v>7</v>
      </c>
      <c r="B20" s="34">
        <f>IF(AND('Expmt. 3 - 55mm'!B10&gt;= '"Zero" Curvature'!$D$28,'Expmt. 3 - 55mm'!B10 &lt;= '"Zero" Curvature'!$D$29),0,'Expmt. 3 - 55mm'!B10)</f>
        <v>0</v>
      </c>
      <c r="C20" s="30">
        <f>IF(AND('Expmt. 3 - 55mm'!D10&gt;= '"Zero" Curvature'!$D$28,'Expmt. 3 - 55mm'!D10 &lt;= '"Zero" Curvature'!$D$29),0,'Expmt. 3 - 55mm'!D10)</f>
        <v>-4.5283748726499998E-4</v>
      </c>
      <c r="D20" s="35">
        <f>IF(AND('Expmt. 3 - 55mm'!F10&gt;= '"Zero" Curvature'!$D$28,'Expmt. 3 - 55mm'!F10 &lt;= '"Zero" Curvature'!$D$29),0,'Expmt. 3 - 55mm'!F10)</f>
        <v>-6.5171261476300009E-4</v>
      </c>
      <c r="G20">
        <f t="shared" si="0"/>
        <v>0</v>
      </c>
      <c r="H20">
        <f>'Expmt. 3 - 55mm'!H10-'"Zero" Curvature'!$G$15</f>
        <v>0.16394132194500344</v>
      </c>
      <c r="I20">
        <f>'Expmt. 3 - 55mm'!N10-'"Zero" Curvature'!$G$21</f>
        <v>0.96328642296884937</v>
      </c>
      <c r="J20">
        <f>'Expmt. 3 - 55mm'!T10-'"Zero" Curvature'!$G$27</f>
        <v>-1.1925044332799644</v>
      </c>
      <c r="K20">
        <f t="shared" si="1"/>
        <v>-2.1758896122037186E-2</v>
      </c>
      <c r="M20">
        <f t="shared" si="2"/>
        <v>-4.5283748726499998E-4</v>
      </c>
      <c r="N20">
        <f>'Expmt. 3 - 55mm'!J10-'"Zero" Curvature'!$G$16</f>
        <v>0.12344344164012</v>
      </c>
      <c r="O20">
        <f>'Expmt. 3 - 55mm'!P10-'"Zero" Curvature'!$G$22</f>
        <v>0.43744400885884716</v>
      </c>
      <c r="P20">
        <f>'Expmt. 3 - 55mm'!V10-'"Zero" Curvature'!$G$28</f>
        <v>-0.8370997890954186</v>
      </c>
      <c r="Q20">
        <f t="shared" si="3"/>
        <v>-9.2070779532150482E-2</v>
      </c>
      <c r="S20">
        <f t="shared" si="4"/>
        <v>-6.5171261476300009E-4</v>
      </c>
      <c r="T20">
        <f>'Expmt. 3 - 55mm'!L10-'"Zero" Curvature'!$G$17</f>
        <v>1.3417247403594956E-2</v>
      </c>
      <c r="U20">
        <f>'Expmt. 3 - 55mm'!R10-'"Zero" Curvature'!$G$23</f>
        <v>0.23334956055578004</v>
      </c>
      <c r="V20">
        <f>'Expmt. 3 - 55mm'!X10-'"Zero" Curvature'!$G$29</f>
        <v>-0.23500012257022718</v>
      </c>
      <c r="W20">
        <f t="shared" si="5"/>
        <v>3.922228463049275E-3</v>
      </c>
    </row>
    <row r="21" spans="1:23" ht="15.75" thickBot="1" x14ac:dyDescent="0.3">
      <c r="A21" s="39">
        <v>8</v>
      </c>
      <c r="B21" s="38">
        <f>IF(AND('Expmt. 3 - 55mm'!B11&gt;= '"Zero" Curvature'!$D$28,'Expmt. 3 - 55mm'!B11 &lt;= '"Zero" Curvature'!$D$29),0,'Expmt. 3 - 55mm'!B11)</f>
        <v>0</v>
      </c>
      <c r="C21" s="8">
        <f>IF(AND('Expmt. 3 - 55mm'!D11&gt;= '"Zero" Curvature'!$D$28,'Expmt. 3 - 55mm'!D11 &lt;= '"Zero" Curvature'!$D$29),0,'Expmt. 3 - 55mm'!D11)</f>
        <v>-5.2269944350000013E-4</v>
      </c>
      <c r="D21" s="39">
        <f>IF(AND('Expmt. 3 - 55mm'!F11&gt;= '"Zero" Curvature'!$D$28,'Expmt. 3 - 55mm'!F11 &lt;= '"Zero" Curvature'!$D$29),0,'Expmt. 3 - 55mm'!F11)</f>
        <v>-7.3839798090199994E-4</v>
      </c>
      <c r="G21">
        <f t="shared" si="0"/>
        <v>0</v>
      </c>
      <c r="H21">
        <f>'Expmt. 3 - 55mm'!H11-'"Zero" Curvature'!$G$15</f>
        <v>0.1880808102635001</v>
      </c>
      <c r="I21">
        <f>'Expmt. 3 - 55mm'!N11-'"Zero" Curvature'!$G$21</f>
        <v>1.0782323676503438</v>
      </c>
      <c r="J21">
        <f>'Expmt. 3 - 55mm'!T11-'"Zero" Curvature'!$G$27</f>
        <v>-1.3347884943700592</v>
      </c>
      <c r="K21">
        <f t="shared" si="1"/>
        <v>-2.28251054854051E-2</v>
      </c>
      <c r="M21">
        <f t="shared" si="2"/>
        <v>-5.2269944350000013E-4</v>
      </c>
      <c r="N21">
        <f>'Expmt. 3 - 55mm'!J11-'"Zero" Curvature'!$G$16</f>
        <v>0.13770478136120801</v>
      </c>
      <c r="O21">
        <f>'Expmt. 3 - 55mm'!P11-'"Zero" Curvature'!$G$22</f>
        <v>0.48183793809516828</v>
      </c>
      <c r="P21">
        <f>'Expmt. 3 - 55mm'!V11-'"Zero" Curvature'!$G$28</f>
        <v>-0.95409810075511814</v>
      </c>
      <c r="Q21">
        <f t="shared" si="3"/>
        <v>-0.11151846043291395</v>
      </c>
      <c r="S21">
        <f t="shared" si="4"/>
        <v>-7.3839798090199994E-4</v>
      </c>
      <c r="T21">
        <f>'Expmt. 3 - 55mm'!L11-'"Zero" Curvature'!$G$17</f>
        <v>1.5790779399367239E-2</v>
      </c>
      <c r="U21">
        <f>'Expmt. 3 - 55mm'!R11-'"Zero" Curvature'!$G$23</f>
        <v>0.2740040782300639</v>
      </c>
      <c r="V21">
        <f>'Expmt. 3 - 55mm'!X11-'"Zero" Curvature'!$G$29</f>
        <v>-0.27418526025644496</v>
      </c>
      <c r="W21">
        <f t="shared" si="5"/>
        <v>5.2031991243287239E-3</v>
      </c>
    </row>
    <row r="23" spans="1:23" x14ac:dyDescent="0.25">
      <c r="G23" s="40" t="s">
        <v>42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3" x14ac:dyDescent="0.25">
      <c r="G24" s="40" t="s">
        <v>39</v>
      </c>
      <c r="H24" s="40"/>
      <c r="I24" s="40"/>
      <c r="J24" s="40"/>
      <c r="M24" s="40" t="s">
        <v>40</v>
      </c>
      <c r="N24" s="40"/>
      <c r="O24" s="40"/>
      <c r="P24" s="40"/>
      <c r="S24" s="40" t="s">
        <v>43</v>
      </c>
      <c r="T24" s="40"/>
      <c r="U24" s="40"/>
      <c r="V24" s="40"/>
    </row>
    <row r="25" spans="1:23" x14ac:dyDescent="0.25">
      <c r="G25" t="s">
        <v>38</v>
      </c>
      <c r="H25" t="s">
        <v>26</v>
      </c>
      <c r="I25" t="s">
        <v>30</v>
      </c>
      <c r="J25" t="s">
        <v>31</v>
      </c>
      <c r="M25" t="s">
        <v>38</v>
      </c>
      <c r="N25" t="s">
        <v>26</v>
      </c>
      <c r="O25" t="s">
        <v>30</v>
      </c>
      <c r="P25" t="s">
        <v>31</v>
      </c>
      <c r="S25" t="s">
        <v>38</v>
      </c>
      <c r="T25" t="s">
        <v>26</v>
      </c>
      <c r="U25" t="s">
        <v>30</v>
      </c>
      <c r="V25" t="s">
        <v>31</v>
      </c>
    </row>
    <row r="26" spans="1:23" x14ac:dyDescent="0.25">
      <c r="G26">
        <f>B3</f>
        <v>0</v>
      </c>
      <c r="H26">
        <f t="shared" ref="H26:J45" si="6">H3-$K3</f>
        <v>1.4472745858711278E-3</v>
      </c>
      <c r="I26">
        <f t="shared" si="6"/>
        <v>-1.3897242640950935E-2</v>
      </c>
      <c r="J26">
        <f t="shared" si="6"/>
        <v>1.2449968055079808E-2</v>
      </c>
      <c r="M26">
        <f>C3</f>
        <v>0</v>
      </c>
      <c r="N26">
        <f t="shared" ref="N26:P44" si="7">N3-$Q3</f>
        <v>-1.4272329048026222E-2</v>
      </c>
      <c r="O26">
        <f t="shared" si="7"/>
        <v>8.4804434961824882E-3</v>
      </c>
      <c r="P26">
        <f t="shared" si="7"/>
        <v>5.791885551843734E-3</v>
      </c>
      <c r="S26">
        <f>C3</f>
        <v>0</v>
      </c>
      <c r="T26">
        <f t="shared" ref="T26:V44" si="8">T3-$W3</f>
        <v>-1.0165858670537395E-2</v>
      </c>
      <c r="U26">
        <f t="shared" si="8"/>
        <v>5.7690302352663512E-3</v>
      </c>
      <c r="V26">
        <f t="shared" si="8"/>
        <v>4.3968284352710416E-3</v>
      </c>
    </row>
    <row r="27" spans="1:23" x14ac:dyDescent="0.25">
      <c r="G27">
        <f t="shared" ref="G27:G44" si="9">B4</f>
        <v>-1.9067630184583335E-4</v>
      </c>
      <c r="H27">
        <f t="shared" si="6"/>
        <v>-1.0185972486169703E-2</v>
      </c>
      <c r="I27">
        <f t="shared" si="6"/>
        <v>5.1841969934685039E-2</v>
      </c>
      <c r="J27">
        <f t="shared" si="6"/>
        <v>-4.1655997448515336E-2</v>
      </c>
      <c r="M27">
        <f t="shared" ref="M27:M44" si="10">C4</f>
        <v>-1.5361197245583334E-4</v>
      </c>
      <c r="N27">
        <f t="shared" si="7"/>
        <v>-1.10443943408427E-2</v>
      </c>
      <c r="O27">
        <f t="shared" si="7"/>
        <v>0.12205610692285518</v>
      </c>
      <c r="P27">
        <f t="shared" si="7"/>
        <v>-0.11101171258201248</v>
      </c>
      <c r="S27">
        <f t="shared" ref="S27:S44" si="11">C4</f>
        <v>-1.5361197245583334E-4</v>
      </c>
      <c r="T27">
        <f t="shared" si="8"/>
        <v>-5.1104151570825707E-2</v>
      </c>
      <c r="U27">
        <f t="shared" si="8"/>
        <v>0.13067097494808877</v>
      </c>
      <c r="V27">
        <f t="shared" si="8"/>
        <v>-7.9566823377263063E-2</v>
      </c>
    </row>
    <row r="28" spans="1:23" x14ac:dyDescent="0.25">
      <c r="G28">
        <f t="shared" si="9"/>
        <v>-4.5700591579416659E-4</v>
      </c>
      <c r="H28">
        <f t="shared" si="6"/>
        <v>5.5797226527071571E-3</v>
      </c>
      <c r="I28">
        <f t="shared" si="6"/>
        <v>0.13806918555352846</v>
      </c>
      <c r="J28">
        <f t="shared" si="6"/>
        <v>-0.14364890820623563</v>
      </c>
      <c r="M28">
        <f t="shared" si="10"/>
        <v>-3.6993834470416668E-4</v>
      </c>
      <c r="N28">
        <f t="shared" si="7"/>
        <v>5.8644638805617433E-2</v>
      </c>
      <c r="O28">
        <f t="shared" si="7"/>
        <v>0.48827792644897272</v>
      </c>
      <c r="P28">
        <f t="shared" si="7"/>
        <v>-0.54692256525459015</v>
      </c>
      <c r="S28">
        <f t="shared" si="11"/>
        <v>-3.6993834470416668E-4</v>
      </c>
      <c r="T28">
        <f t="shared" si="8"/>
        <v>-3.715672876046483E-2</v>
      </c>
      <c r="U28">
        <f t="shared" si="8"/>
        <v>0.30431391885667836</v>
      </c>
      <c r="V28">
        <f t="shared" si="8"/>
        <v>-0.26715719009621353</v>
      </c>
    </row>
    <row r="29" spans="1:23" x14ac:dyDescent="0.25">
      <c r="G29">
        <f t="shared" si="9"/>
        <v>-7.2510024999999998E-4</v>
      </c>
      <c r="H29">
        <f t="shared" si="6"/>
        <v>3.0596932542645543E-2</v>
      </c>
      <c r="I29">
        <f t="shared" si="6"/>
        <v>0.19896228263830076</v>
      </c>
      <c r="J29">
        <f t="shared" si="6"/>
        <v>-0.22955921518094632</v>
      </c>
      <c r="M29">
        <f t="shared" si="10"/>
        <v>-5.9276798333333339E-4</v>
      </c>
      <c r="N29">
        <f t="shared" si="7"/>
        <v>0.15681646896079351</v>
      </c>
      <c r="O29">
        <f t="shared" si="7"/>
        <v>0.85766472824381401</v>
      </c>
      <c r="P29">
        <f t="shared" si="7"/>
        <v>-1.0144811972046075</v>
      </c>
      <c r="S29">
        <f t="shared" si="11"/>
        <v>-5.9276798333333339E-4</v>
      </c>
      <c r="T29">
        <f t="shared" si="8"/>
        <v>-4.0757628702901151E-2</v>
      </c>
      <c r="U29">
        <f t="shared" si="8"/>
        <v>0.51339367572093886</v>
      </c>
      <c r="V29">
        <f t="shared" si="8"/>
        <v>-0.47263604701803769</v>
      </c>
    </row>
    <row r="30" spans="1:23" x14ac:dyDescent="0.25">
      <c r="G30">
        <f t="shared" si="9"/>
        <v>0</v>
      </c>
      <c r="H30">
        <f t="shared" si="6"/>
        <v>5.8878235518022848E-4</v>
      </c>
      <c r="I30">
        <f t="shared" si="6"/>
        <v>-2.3652951422263868E-3</v>
      </c>
      <c r="J30">
        <f t="shared" si="6"/>
        <v>1.7765127870461583E-3</v>
      </c>
      <c r="M30">
        <f t="shared" si="10"/>
        <v>0</v>
      </c>
      <c r="N30">
        <f t="shared" si="7"/>
        <v>-4.9563327775103971E-4</v>
      </c>
      <c r="O30">
        <f t="shared" si="7"/>
        <v>-2.2008132827977533E-3</v>
      </c>
      <c r="P30">
        <f t="shared" si="7"/>
        <v>2.6964465605487931E-3</v>
      </c>
      <c r="S30">
        <f t="shared" si="11"/>
        <v>0</v>
      </c>
      <c r="T30">
        <f t="shared" si="8"/>
        <v>2.1974464242854692E-3</v>
      </c>
      <c r="U30">
        <f t="shared" si="8"/>
        <v>-1.0159210888408172E-3</v>
      </c>
      <c r="V30">
        <f t="shared" si="8"/>
        <v>-1.1815253354446515E-3</v>
      </c>
    </row>
    <row r="31" spans="1:23" x14ac:dyDescent="0.25">
      <c r="G31">
        <f t="shared" si="9"/>
        <v>-1.6468913392199999E-4</v>
      </c>
      <c r="H31">
        <f t="shared" si="6"/>
        <v>-2.4981387196021387E-4</v>
      </c>
      <c r="I31">
        <f t="shared" si="6"/>
        <v>7.3334010535290872E-2</v>
      </c>
      <c r="J31">
        <f t="shared" si="6"/>
        <v>-7.3084196663330658E-2</v>
      </c>
      <c r="M31">
        <f t="shared" si="10"/>
        <v>-1.3663803424500003E-4</v>
      </c>
      <c r="N31">
        <f t="shared" si="7"/>
        <v>7.3441880460374406E-2</v>
      </c>
      <c r="O31">
        <f t="shared" si="7"/>
        <v>-1.2358264204597916E-2</v>
      </c>
      <c r="P31">
        <f t="shared" si="7"/>
        <v>-6.1083616255776477E-2</v>
      </c>
      <c r="S31">
        <f t="shared" si="11"/>
        <v>-1.3663803424500003E-4</v>
      </c>
      <c r="T31">
        <f t="shared" si="8"/>
        <v>-5.8739007479289285E-3</v>
      </c>
      <c r="U31">
        <f t="shared" si="8"/>
        <v>4.7736871134475223E-2</v>
      </c>
      <c r="V31">
        <f t="shared" si="8"/>
        <v>-4.1862970386546294E-2</v>
      </c>
    </row>
    <row r="32" spans="1:23" x14ac:dyDescent="0.25">
      <c r="G32">
        <f t="shared" si="9"/>
        <v>-3.5585583000000002E-4</v>
      </c>
      <c r="H32">
        <f t="shared" si="6"/>
        <v>1.6315690502324287E-2</v>
      </c>
      <c r="I32">
        <f t="shared" si="6"/>
        <v>0.15938723161070811</v>
      </c>
      <c r="J32">
        <f t="shared" si="6"/>
        <v>-0.1757029221130324</v>
      </c>
      <c r="M32">
        <f t="shared" si="10"/>
        <v>-2.9359553999999997E-4</v>
      </c>
      <c r="N32">
        <f t="shared" si="7"/>
        <v>0.108575427953762</v>
      </c>
      <c r="O32">
        <f t="shared" si="7"/>
        <v>0.17386125189583862</v>
      </c>
      <c r="P32">
        <f t="shared" si="7"/>
        <v>-0.28243667984960058</v>
      </c>
      <c r="S32">
        <f t="shared" si="11"/>
        <v>-2.9359553999999997E-4</v>
      </c>
      <c r="T32">
        <f t="shared" si="8"/>
        <v>-3.8323206960436899E-5</v>
      </c>
      <c r="U32">
        <f t="shared" si="8"/>
        <v>0.1061768258258174</v>
      </c>
      <c r="V32">
        <f t="shared" si="8"/>
        <v>-0.10613850261885698</v>
      </c>
    </row>
    <row r="33" spans="7:22" x14ac:dyDescent="0.25">
      <c r="G33">
        <f t="shared" si="9"/>
        <v>-5.3611985000000001E-4</v>
      </c>
      <c r="H33">
        <f t="shared" si="6"/>
        <v>3.3682107892294276E-2</v>
      </c>
      <c r="I33">
        <f t="shared" si="6"/>
        <v>0.24231707287784351</v>
      </c>
      <c r="J33">
        <f t="shared" si="6"/>
        <v>-0.2759991807701378</v>
      </c>
      <c r="M33">
        <f t="shared" si="10"/>
        <v>-4.4564862E-4</v>
      </c>
      <c r="N33">
        <f t="shared" si="7"/>
        <v>0.15448742340087546</v>
      </c>
      <c r="O33">
        <f t="shared" si="7"/>
        <v>0.34305470487530937</v>
      </c>
      <c r="P33">
        <f t="shared" si="7"/>
        <v>-0.49754212827618477</v>
      </c>
      <c r="S33">
        <f t="shared" si="11"/>
        <v>-4.4564862E-4</v>
      </c>
      <c r="T33">
        <f t="shared" si="8"/>
        <v>7.0345592563777854E-3</v>
      </c>
      <c r="U33">
        <f t="shared" si="8"/>
        <v>0.16558457923830852</v>
      </c>
      <c r="V33">
        <f t="shared" si="8"/>
        <v>-0.17261913849468632</v>
      </c>
    </row>
    <row r="34" spans="7:22" x14ac:dyDescent="0.25">
      <c r="G34">
        <f t="shared" si="9"/>
        <v>-7.1540316999999995E-4</v>
      </c>
      <c r="H34">
        <f t="shared" si="6"/>
        <v>4.9788185698237918E-2</v>
      </c>
      <c r="I34">
        <f t="shared" si="6"/>
        <v>0.32557122633769114</v>
      </c>
      <c r="J34">
        <f t="shared" si="6"/>
        <v>-0.3753594120359291</v>
      </c>
      <c r="M34">
        <f t="shared" si="10"/>
        <v>-6.0227552999999993E-4</v>
      </c>
      <c r="N34">
        <f t="shared" si="7"/>
        <v>0.18975485525030916</v>
      </c>
      <c r="O34">
        <f t="shared" si="7"/>
        <v>0.53838594909317783</v>
      </c>
      <c r="P34">
        <f t="shared" si="7"/>
        <v>-0.72814080434348705</v>
      </c>
      <c r="S34">
        <f t="shared" si="11"/>
        <v>-6.0227552999999993E-4</v>
      </c>
      <c r="T34">
        <f t="shared" si="8"/>
        <v>7.0945636988047527E-3</v>
      </c>
      <c r="U34">
        <f t="shared" si="8"/>
        <v>0.23230084705717977</v>
      </c>
      <c r="V34">
        <f t="shared" si="8"/>
        <v>-0.2393954107559845</v>
      </c>
    </row>
    <row r="35" spans="7:22" x14ac:dyDescent="0.25">
      <c r="G35">
        <f t="shared" si="9"/>
        <v>-8.9058235999999998E-4</v>
      </c>
      <c r="H35">
        <f t="shared" si="6"/>
        <v>6.8497983353533229E-2</v>
      </c>
      <c r="I35">
        <f t="shared" si="6"/>
        <v>0.3937527840968566</v>
      </c>
      <c r="J35">
        <f t="shared" si="6"/>
        <v>-0.46225076745038979</v>
      </c>
      <c r="M35">
        <f t="shared" si="10"/>
        <v>-7.6203304000000002E-4</v>
      </c>
      <c r="N35">
        <f t="shared" si="7"/>
        <v>0.23867943662594371</v>
      </c>
      <c r="O35">
        <f t="shared" si="7"/>
        <v>0.70537431545699292</v>
      </c>
      <c r="P35">
        <f t="shared" si="7"/>
        <v>-0.94405375208293663</v>
      </c>
      <c r="S35">
        <f t="shared" si="11"/>
        <v>-7.6203304000000002E-4</v>
      </c>
      <c r="T35">
        <f t="shared" si="8"/>
        <v>-6.8921541487725335E-3</v>
      </c>
      <c r="U35">
        <f t="shared" si="8"/>
        <v>0.30112049676608876</v>
      </c>
      <c r="V35">
        <f t="shared" si="8"/>
        <v>-0.29422834261731623</v>
      </c>
    </row>
    <row r="36" spans="7:22" x14ac:dyDescent="0.25">
      <c r="G36">
        <f t="shared" si="9"/>
        <v>0</v>
      </c>
      <c r="H36">
        <f t="shared" si="6"/>
        <v>-2.0360569410513563E-3</v>
      </c>
      <c r="I36">
        <f t="shared" si="6"/>
        <v>1.6262537783632069E-2</v>
      </c>
      <c r="J36">
        <f t="shared" si="6"/>
        <v>-1.4226480842580713E-2</v>
      </c>
      <c r="M36">
        <f t="shared" si="10"/>
        <v>0</v>
      </c>
      <c r="N36">
        <f t="shared" si="7"/>
        <v>1.4767962325625678E-2</v>
      </c>
      <c r="O36">
        <f t="shared" si="7"/>
        <v>-6.2796302137636912E-3</v>
      </c>
      <c r="P36">
        <f t="shared" si="7"/>
        <v>-8.4883321118619896E-3</v>
      </c>
      <c r="S36">
        <f t="shared" si="11"/>
        <v>0</v>
      </c>
      <c r="T36">
        <f t="shared" si="8"/>
        <v>7.9684122468582554E-3</v>
      </c>
      <c r="U36">
        <f t="shared" si="8"/>
        <v>-4.7531091462739523E-3</v>
      </c>
      <c r="V36">
        <f t="shared" si="8"/>
        <v>-3.2153031005843031E-3</v>
      </c>
    </row>
    <row r="37" spans="7:22" x14ac:dyDescent="0.25">
      <c r="G37">
        <f t="shared" si="9"/>
        <v>7.061993226750001E-5</v>
      </c>
      <c r="H37">
        <f t="shared" si="6"/>
        <v>1.6540310527716429E-2</v>
      </c>
      <c r="I37">
        <f t="shared" si="6"/>
        <v>0.16463026679230097</v>
      </c>
      <c r="J37">
        <f t="shared" si="6"/>
        <v>-0.1811705773200174</v>
      </c>
      <c r="M37">
        <f t="shared" si="10"/>
        <v>-5.5050126776000007E-5</v>
      </c>
      <c r="N37">
        <f t="shared" si="7"/>
        <v>0.1009976764738288</v>
      </c>
      <c r="O37">
        <f t="shared" si="7"/>
        <v>-6.7454557255966094E-2</v>
      </c>
      <c r="P37">
        <f t="shared" si="7"/>
        <v>-3.3543119217862724E-2</v>
      </c>
      <c r="S37">
        <f t="shared" si="11"/>
        <v>-5.5050126776000007E-5</v>
      </c>
      <c r="T37">
        <f t="shared" si="8"/>
        <v>8.7447265059381607E-3</v>
      </c>
      <c r="U37">
        <f t="shared" si="8"/>
        <v>2.3991787042177748E-2</v>
      </c>
      <c r="V37">
        <f t="shared" si="8"/>
        <v>-3.2736513548115909E-2</v>
      </c>
    </row>
    <row r="38" spans="7:22" x14ac:dyDescent="0.25">
      <c r="G38">
        <f t="shared" si="9"/>
        <v>7.3894944538299999E-5</v>
      </c>
      <c r="H38">
        <f t="shared" si="6"/>
        <v>4.345800688353544E-2</v>
      </c>
      <c r="I38">
        <f t="shared" si="6"/>
        <v>0.30677509696344413</v>
      </c>
      <c r="J38">
        <f t="shared" si="6"/>
        <v>-0.35023310384697953</v>
      </c>
      <c r="M38">
        <f t="shared" si="10"/>
        <v>-1.2705899861200002E-4</v>
      </c>
      <c r="N38">
        <f t="shared" si="7"/>
        <v>0.13588194325825498</v>
      </c>
      <c r="O38">
        <f t="shared" si="7"/>
        <v>-4.5794345851390972E-5</v>
      </c>
      <c r="P38">
        <f t="shared" si="7"/>
        <v>-0.13583614891240359</v>
      </c>
      <c r="S38">
        <f t="shared" si="11"/>
        <v>-1.2705899861200002E-4</v>
      </c>
      <c r="T38">
        <f t="shared" si="8"/>
        <v>1.309207611666352E-2</v>
      </c>
      <c r="U38">
        <f t="shared" si="8"/>
        <v>5.4260862993260162E-2</v>
      </c>
      <c r="V38">
        <f t="shared" si="8"/>
        <v>-6.7352939109923682E-2</v>
      </c>
    </row>
    <row r="39" spans="7:22" x14ac:dyDescent="0.25">
      <c r="G39">
        <f t="shared" si="9"/>
        <v>7.5487287957550007E-5</v>
      </c>
      <c r="H39">
        <f t="shared" si="6"/>
        <v>7.170936013956937E-2</v>
      </c>
      <c r="I39">
        <f t="shared" si="6"/>
        <v>0.44699001756688023</v>
      </c>
      <c r="J39">
        <f t="shared" si="6"/>
        <v>-0.51869937770644958</v>
      </c>
      <c r="M39">
        <f t="shared" si="10"/>
        <v>-2.0022008230700001E-4</v>
      </c>
      <c r="N39">
        <f t="shared" si="7"/>
        <v>0.15958149143981853</v>
      </c>
      <c r="O39">
        <f t="shared" si="7"/>
        <v>9.2718594551949238E-2</v>
      </c>
      <c r="P39">
        <f t="shared" si="7"/>
        <v>-0.25230008599176773</v>
      </c>
      <c r="S39">
        <f t="shared" si="11"/>
        <v>-2.0022008230700001E-4</v>
      </c>
      <c r="T39">
        <f t="shared" si="8"/>
        <v>1.7354194249188975E-2</v>
      </c>
      <c r="U39">
        <f t="shared" si="8"/>
        <v>8.6210629963185667E-2</v>
      </c>
      <c r="V39">
        <f t="shared" si="8"/>
        <v>-0.10356482421237463</v>
      </c>
    </row>
    <row r="40" spans="7:22" x14ac:dyDescent="0.25">
      <c r="G40">
        <f t="shared" si="9"/>
        <v>5.0708042780700006E-5</v>
      </c>
      <c r="H40">
        <f t="shared" si="6"/>
        <v>0.10057960947445584</v>
      </c>
      <c r="I40">
        <f t="shared" si="6"/>
        <v>0.58582679472063626</v>
      </c>
      <c r="J40">
        <f t="shared" si="6"/>
        <v>-0.68640640419509202</v>
      </c>
      <c r="M40">
        <f t="shared" si="10"/>
        <v>-2.7106863107000004E-4</v>
      </c>
      <c r="N40">
        <f t="shared" si="7"/>
        <v>0.17285516673913054</v>
      </c>
      <c r="O40">
        <f t="shared" si="7"/>
        <v>0.20550070510815505</v>
      </c>
      <c r="P40">
        <f t="shared" si="7"/>
        <v>-0.37835587184728564</v>
      </c>
      <c r="S40">
        <f t="shared" si="11"/>
        <v>-2.7106863107000004E-4</v>
      </c>
      <c r="T40">
        <f t="shared" si="8"/>
        <v>1.9583069974563234E-2</v>
      </c>
      <c r="U40">
        <f t="shared" si="8"/>
        <v>0.11968113004225718</v>
      </c>
      <c r="V40">
        <f t="shared" si="8"/>
        <v>-0.13926420001682041</v>
      </c>
    </row>
    <row r="41" spans="7:22" x14ac:dyDescent="0.25">
      <c r="G41">
        <f t="shared" si="9"/>
        <v>3.1783981732399995E-5</v>
      </c>
      <c r="H41">
        <f t="shared" si="6"/>
        <v>0.12990408578730239</v>
      </c>
      <c r="I41">
        <f t="shared" si="6"/>
        <v>0.72185008274755091</v>
      </c>
      <c r="J41">
        <f t="shared" si="6"/>
        <v>-0.85175416853485331</v>
      </c>
      <c r="M41">
        <f t="shared" si="10"/>
        <v>-3.2734653519399996E-4</v>
      </c>
      <c r="N41">
        <f t="shared" si="7"/>
        <v>0.18073807831198491</v>
      </c>
      <c r="O41">
        <f t="shared" si="7"/>
        <v>0.32440016982074366</v>
      </c>
      <c r="P41">
        <f t="shared" si="7"/>
        <v>-0.50513824813272856</v>
      </c>
      <c r="S41">
        <f t="shared" si="11"/>
        <v>-3.2734653519399996E-4</v>
      </c>
      <c r="T41">
        <f t="shared" si="8"/>
        <v>1.5384893408736389E-2</v>
      </c>
      <c r="U41">
        <f t="shared" si="8"/>
        <v>0.15595905281270461</v>
      </c>
      <c r="V41">
        <f t="shared" si="8"/>
        <v>-0.171343946221441</v>
      </c>
    </row>
    <row r="42" spans="7:22" x14ac:dyDescent="0.25">
      <c r="G42">
        <f t="shared" si="9"/>
        <v>5.5892547434900003E-5</v>
      </c>
      <c r="H42">
        <f t="shared" si="6"/>
        <v>0.15904444732571696</v>
      </c>
      <c r="I42">
        <f t="shared" si="6"/>
        <v>0.85746591987875342</v>
      </c>
      <c r="J42">
        <f t="shared" si="6"/>
        <v>-1.0165103672044704</v>
      </c>
      <c r="M42">
        <f t="shared" si="10"/>
        <v>-3.9053054105600001E-4</v>
      </c>
      <c r="N42">
        <f t="shared" si="7"/>
        <v>0.1978447559243553</v>
      </c>
      <c r="O42">
        <f t="shared" si="7"/>
        <v>0.42152796895773764</v>
      </c>
      <c r="P42">
        <f t="shared" si="7"/>
        <v>-0.61937272488209294</v>
      </c>
      <c r="S42">
        <f t="shared" si="11"/>
        <v>-3.9053054105600001E-4</v>
      </c>
      <c r="T42">
        <f t="shared" si="8"/>
        <v>8.5524369923556769E-3</v>
      </c>
      <c r="U42">
        <f t="shared" si="8"/>
        <v>0.1928200123740377</v>
      </c>
      <c r="V42">
        <f t="shared" si="8"/>
        <v>-0.2013724493663934</v>
      </c>
    </row>
    <row r="43" spans="7:22" x14ac:dyDescent="0.25">
      <c r="G43">
        <f t="shared" si="9"/>
        <v>0</v>
      </c>
      <c r="H43">
        <f t="shared" si="6"/>
        <v>0.18570021806704062</v>
      </c>
      <c r="I43">
        <f t="shared" si="6"/>
        <v>0.98504531909088655</v>
      </c>
      <c r="J43">
        <f t="shared" si="6"/>
        <v>-1.1707455371579272</v>
      </c>
      <c r="M43">
        <f t="shared" si="10"/>
        <v>-4.5283748726499998E-4</v>
      </c>
      <c r="N43">
        <f t="shared" si="7"/>
        <v>0.21551422117227048</v>
      </c>
      <c r="O43">
        <f t="shared" si="7"/>
        <v>0.52951478839099764</v>
      </c>
      <c r="P43">
        <f t="shared" si="7"/>
        <v>-0.74502900956326812</v>
      </c>
      <c r="S43">
        <f t="shared" si="11"/>
        <v>-4.5283748726499998E-4</v>
      </c>
      <c r="T43">
        <f t="shared" si="8"/>
        <v>9.4950189405456804E-3</v>
      </c>
      <c r="U43">
        <f t="shared" si="8"/>
        <v>0.22942733209273078</v>
      </c>
      <c r="V43">
        <f t="shared" si="8"/>
        <v>-0.23892235103327644</v>
      </c>
    </row>
    <row r="44" spans="7:22" x14ac:dyDescent="0.25">
      <c r="G44">
        <f t="shared" si="9"/>
        <v>0</v>
      </c>
      <c r="H44">
        <f t="shared" si="6"/>
        <v>0.21090591574890519</v>
      </c>
      <c r="I44">
        <f t="shared" si="6"/>
        <v>1.101057473135749</v>
      </c>
      <c r="J44">
        <f t="shared" si="6"/>
        <v>-1.311963388884654</v>
      </c>
      <c r="M44">
        <f t="shared" si="10"/>
        <v>-5.2269944350000013E-4</v>
      </c>
      <c r="N44">
        <f t="shared" si="7"/>
        <v>0.24922324179412197</v>
      </c>
      <c r="O44">
        <f t="shared" si="7"/>
        <v>0.5933563985280822</v>
      </c>
      <c r="P44">
        <f t="shared" si="7"/>
        <v>-0.84257964032220423</v>
      </c>
      <c r="S44">
        <f t="shared" si="11"/>
        <v>-5.2269944350000013E-4</v>
      </c>
      <c r="T44">
        <f t="shared" si="8"/>
        <v>1.0587580275038515E-2</v>
      </c>
      <c r="U44">
        <f t="shared" si="8"/>
        <v>0.26880087910573519</v>
      </c>
      <c r="V44">
        <f t="shared" si="8"/>
        <v>-0.27938845938077367</v>
      </c>
    </row>
  </sheetData>
  <mergeCells count="8">
    <mergeCell ref="G24:J24"/>
    <mergeCell ref="M24:P24"/>
    <mergeCell ref="S24:V24"/>
    <mergeCell ref="G23:V23"/>
    <mergeCell ref="B1:D1"/>
    <mergeCell ref="G1:J1"/>
    <mergeCell ref="M1:P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6"/>
  <sheetViews>
    <sheetView topLeftCell="F1" zoomScale="70" zoomScaleNormal="70" workbookViewId="0">
      <selection activeCell="B3" sqref="B3:B4"/>
    </sheetView>
  </sheetViews>
  <sheetFormatPr defaultRowHeight="15" x14ac:dyDescent="0.25"/>
  <cols>
    <col min="1" max="1" width="19.28515625" bestFit="1" customWidth="1"/>
    <col min="2" max="2" width="25.7109375" bestFit="1" customWidth="1"/>
    <col min="3" max="3" width="15" bestFit="1" customWidth="1"/>
    <col min="4" max="4" width="25.7109375" bestFit="1" customWidth="1"/>
    <col min="5" max="5" width="15" bestFit="1" customWidth="1"/>
    <col min="6" max="6" width="25.7109375" bestFit="1" customWidth="1"/>
    <col min="7" max="7" width="15" bestFit="1" customWidth="1"/>
    <col min="8" max="25" width="14.85546875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-3.2887369971833333E-5</v>
      </c>
      <c r="C3">
        <v>3.2489798596892579E-6</v>
      </c>
      <c r="D3">
        <v>-2.6418230763333332E-5</v>
      </c>
      <c r="E3">
        <v>2.3696967526795585E-6</v>
      </c>
      <c r="F3">
        <v>-7.2557434489833331E-6</v>
      </c>
      <c r="G3">
        <v>1.5824987889471888E-6</v>
      </c>
      <c r="H3">
        <v>1540.2662794661558</v>
      </c>
      <c r="I3">
        <v>7.4198853878662489E-3</v>
      </c>
      <c r="J3">
        <v>1550.307188875526</v>
      </c>
      <c r="K3">
        <v>1.022221224912964E-2</v>
      </c>
      <c r="L3">
        <v>1560.4322690233028</v>
      </c>
      <c r="M3">
        <v>7.1463519969289131E-3</v>
      </c>
      <c r="N3">
        <v>1540.528851434538</v>
      </c>
      <c r="O3">
        <v>6.0242677685917803E-3</v>
      </c>
      <c r="P3">
        <v>1550.5834498072049</v>
      </c>
      <c r="Q3">
        <v>1.6512142307198326E-2</v>
      </c>
      <c r="R3">
        <v>1560.2257403893855</v>
      </c>
      <c r="S3">
        <v>2.3963342298784001E-3</v>
      </c>
      <c r="T3">
        <v>1540.7246386322061</v>
      </c>
      <c r="U3">
        <v>2.5324798466534234E-3</v>
      </c>
      <c r="V3">
        <v>1550.4967532402634</v>
      </c>
      <c r="W3">
        <v>6.4826215008685732E-3</v>
      </c>
      <c r="X3">
        <v>1560.3400873679911</v>
      </c>
      <c r="Y3">
        <v>6.0997032517159802E-3</v>
      </c>
    </row>
    <row r="4" spans="1:25" x14ac:dyDescent="0.25">
      <c r="A4">
        <v>1</v>
      </c>
      <c r="B4">
        <v>-1.9067630184583335E-4</v>
      </c>
      <c r="C4">
        <v>8.7734921979489805E-6</v>
      </c>
      <c r="D4">
        <v>-1.5361197245583334E-4</v>
      </c>
      <c r="E4">
        <v>6.3672213974216888E-6</v>
      </c>
      <c r="F4">
        <v>-4.3511027594999999E-5</v>
      </c>
      <c r="G4">
        <v>1.5346932286713277E-6</v>
      </c>
      <c r="H4">
        <v>1540.2571319403589</v>
      </c>
      <c r="I4">
        <v>7.2518075301098309E-3</v>
      </c>
      <c r="J4">
        <v>1550.217437454369</v>
      </c>
      <c r="K4">
        <v>8.2060340078710606E-3</v>
      </c>
      <c r="L4">
        <v>1560.3894100226948</v>
      </c>
      <c r="M4">
        <v>9.564829457850952E-3</v>
      </c>
      <c r="N4">
        <v>1540.5970763683888</v>
      </c>
      <c r="O4">
        <v>7.6292755833247553E-3</v>
      </c>
      <c r="P4">
        <v>1550.6040461147675</v>
      </c>
      <c r="Q4">
        <v>1.9759552957979237E-2</v>
      </c>
      <c r="R4">
        <v>1560.3487216263907</v>
      </c>
      <c r="S4">
        <v>8.9464105315208865E-3</v>
      </c>
      <c r="T4">
        <v>1540.6730183879777</v>
      </c>
      <c r="U4">
        <v>3.1923904011740079E-3</v>
      </c>
      <c r="V4">
        <v>1550.2869702862654</v>
      </c>
      <c r="W4">
        <v>2.2523823459155851E-2</v>
      </c>
      <c r="X4">
        <v>1560.254203008471</v>
      </c>
      <c r="Y4">
        <v>6.2074894277747532E-3</v>
      </c>
    </row>
    <row r="5" spans="1:25" x14ac:dyDescent="0.25">
      <c r="A5">
        <v>2</v>
      </c>
      <c r="B5">
        <v>-4.5700591579416659E-4</v>
      </c>
      <c r="C5">
        <v>6.2886210381849773E-6</v>
      </c>
      <c r="D5">
        <v>-3.6993834470416668E-4</v>
      </c>
      <c r="E5">
        <v>3.7294227555190189E-6</v>
      </c>
      <c r="F5">
        <v>-1.0085281060566666E-4</v>
      </c>
      <c r="G5">
        <v>4.6375696129309914E-6</v>
      </c>
      <c r="H5">
        <v>1540.2698049736587</v>
      </c>
      <c r="I5">
        <v>8.2742142309940522E-3</v>
      </c>
      <c r="J5">
        <v>1550.2679732546208</v>
      </c>
      <c r="K5">
        <v>8.8294012273534197E-3</v>
      </c>
      <c r="L5">
        <v>1560.4056027745185</v>
      </c>
      <c r="M5">
        <v>6.036879456814177E-3</v>
      </c>
      <c r="N5">
        <v>1540.6802109221685</v>
      </c>
      <c r="O5">
        <v>1.1310854479366436E-2</v>
      </c>
      <c r="P5">
        <v>1550.9511147013989</v>
      </c>
      <c r="Q5">
        <v>7.1915806198763338E-2</v>
      </c>
      <c r="R5">
        <v>1560.5246098993125</v>
      </c>
      <c r="S5">
        <v>1.5235205958454257E-2</v>
      </c>
      <c r="T5">
        <v>1540.5679328153808</v>
      </c>
      <c r="U5">
        <v>1.0222846729788302E-2</v>
      </c>
      <c r="V5">
        <v>1549.8319062006981</v>
      </c>
      <c r="W5">
        <v>1.5893103969192381E-2</v>
      </c>
      <c r="X5">
        <v>1560.0688579707653</v>
      </c>
      <c r="Y5">
        <v>1.0380607350055582E-2</v>
      </c>
    </row>
    <row r="6" spans="1:25" x14ac:dyDescent="0.25">
      <c r="A6">
        <v>3</v>
      </c>
      <c r="B6">
        <v>-7.2510024999999998E-4</v>
      </c>
      <c r="C6">
        <v>3.0224904848485628E-6</v>
      </c>
      <c r="D6">
        <v>-5.9276798333333339E-4</v>
      </c>
      <c r="E6">
        <v>2.2010660629946241E-6</v>
      </c>
      <c r="F6">
        <v>-1.4768416666666666E-4</v>
      </c>
      <c r="G6">
        <v>1.9687753499743631E-6</v>
      </c>
      <c r="H6">
        <v>1540.2952051569605</v>
      </c>
      <c r="I6">
        <v>7.6239531003846573E-3</v>
      </c>
      <c r="J6">
        <v>1550.3349285995453</v>
      </c>
      <c r="K6">
        <v>9.6297624426272699E-3</v>
      </c>
      <c r="L6">
        <v>1560.4153010190191</v>
      </c>
      <c r="M6">
        <v>4.6319750131692235E-3</v>
      </c>
      <c r="N6">
        <v>1540.7414869926652</v>
      </c>
      <c r="O6">
        <v>3.7680551991867532E-3</v>
      </c>
      <c r="P6">
        <v>1551.289285017963</v>
      </c>
      <c r="Q6">
        <v>5.4107193677210258E-2</v>
      </c>
      <c r="R6">
        <v>1560.7469888006199</v>
      </c>
      <c r="S6">
        <v>3.8007753034764642E-3</v>
      </c>
      <c r="T6">
        <v>1540.482405481818</v>
      </c>
      <c r="U6">
        <v>6.2888340611098438E-3</v>
      </c>
      <c r="V6">
        <v>1549.3331310835174</v>
      </c>
      <c r="W6">
        <v>1.9494529534630971E-3</v>
      </c>
      <c r="X6">
        <v>1559.8766782582866</v>
      </c>
      <c r="Y6">
        <v>7.6767363535174202E-3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1C94-CD0A-4B17-9E2E-84BBEE80CDC7}">
  <dimension ref="A1:Y8"/>
  <sheetViews>
    <sheetView zoomScale="70" zoomScaleNormal="70" workbookViewId="0">
      <selection activeCell="B3" sqref="B3:Y3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-2.5751763263399994E-5</v>
      </c>
      <c r="C3">
        <v>2.295541340851545E-6</v>
      </c>
      <c r="D3">
        <v>-2.1787368976700003E-5</v>
      </c>
      <c r="E3">
        <v>1.7014239184269009E-6</v>
      </c>
      <c r="F3">
        <v>-1.0040482171730001E-5</v>
      </c>
      <c r="G3">
        <v>1.2044097465630364E-6</v>
      </c>
      <c r="H3">
        <v>1540.2698924454151</v>
      </c>
      <c r="I3">
        <v>4.4113784056327406E-3</v>
      </c>
      <c r="J3">
        <v>1550.3255667504222</v>
      </c>
      <c r="K3">
        <v>3.8223880389620163E-3</v>
      </c>
      <c r="L3">
        <v>1560.4489414443101</v>
      </c>
      <c r="M3">
        <v>4.0794292101938509E-3</v>
      </c>
      <c r="N3">
        <v>1540.5448548535267</v>
      </c>
      <c r="O3">
        <v>5.6261812700798717E-3</v>
      </c>
      <c r="P3">
        <v>1550.5773697295519</v>
      </c>
      <c r="Q3">
        <v>7.167934749610169E-3</v>
      </c>
      <c r="R3">
        <v>1560.2232645539739</v>
      </c>
      <c r="S3">
        <v>4.3673570371591999E-3</v>
      </c>
      <c r="T3">
        <v>1540.718436648428</v>
      </c>
      <c r="U3">
        <v>2.5734754787413217E-3</v>
      </c>
      <c r="V3">
        <v>1550.4982589803981</v>
      </c>
      <c r="W3">
        <v>3.7207225536095637E-3</v>
      </c>
      <c r="X3">
        <v>1560.3388181301329</v>
      </c>
      <c r="Y3">
        <v>3.2490616344635777E-3</v>
      </c>
    </row>
    <row r="4" spans="1:25" x14ac:dyDescent="0.25">
      <c r="A4">
        <v>1</v>
      </c>
      <c r="B4">
        <v>-1.6468913392199999E-4</v>
      </c>
      <c r="C4">
        <v>8.576028180879309E-6</v>
      </c>
      <c r="D4">
        <v>-1.3663803424500003E-4</v>
      </c>
      <c r="E4">
        <v>6.2220095161445564E-6</v>
      </c>
      <c r="F4">
        <v>-5.3272898607699997E-5</v>
      </c>
      <c r="G4">
        <v>8.6344416207007045E-7</v>
      </c>
      <c r="H4">
        <v>1540.2690823970422</v>
      </c>
      <c r="I4">
        <v>4.0361092054440034E-3</v>
      </c>
      <c r="J4">
        <v>1550.309215832832</v>
      </c>
      <c r="K4">
        <v>2.4148180050212044E-3</v>
      </c>
      <c r="L4">
        <v>1560.4412440950071</v>
      </c>
      <c r="M4">
        <v>3.4432136989574701E-3</v>
      </c>
      <c r="N4">
        <v>1540.6205827070585</v>
      </c>
      <c r="O4">
        <v>5.2606780953063223E-3</v>
      </c>
      <c r="P4">
        <v>1550.4769238473018</v>
      </c>
      <c r="Q4">
        <v>1.1711879006738158E-2</v>
      </c>
      <c r="R4">
        <v>1560.2723913440664</v>
      </c>
      <c r="S4">
        <v>3.331551270653388E-3</v>
      </c>
      <c r="T4">
        <v>1540.6436044868319</v>
      </c>
      <c r="U4">
        <v>2.6331148514560326E-3</v>
      </c>
      <c r="V4">
        <v>1550.3441904862534</v>
      </c>
      <c r="W4">
        <v>9.6645738140437119E-3</v>
      </c>
      <c r="X4">
        <v>1560.298510682951</v>
      </c>
      <c r="Y4">
        <v>2.8622045259771422E-3</v>
      </c>
    </row>
    <row r="5" spans="1:25" x14ac:dyDescent="0.25">
      <c r="A5">
        <v>2</v>
      </c>
      <c r="B5">
        <v>-3.5585583000000002E-4</v>
      </c>
      <c r="C5">
        <v>7.293490850530884E-6</v>
      </c>
      <c r="D5">
        <v>-2.9359553999999997E-4</v>
      </c>
      <c r="E5">
        <v>5.3857387140484261E-6</v>
      </c>
      <c r="F5">
        <v>-1.0366179E-4</v>
      </c>
      <c r="G5">
        <v>1.2821532664926522E-6</v>
      </c>
      <c r="H5">
        <v>1540.2837108833523</v>
      </c>
      <c r="I5">
        <v>4.0277401984552454E-3</v>
      </c>
      <c r="J5">
        <v>1550.3410907843759</v>
      </c>
      <c r="K5">
        <v>5.1132266835901153E-3</v>
      </c>
      <c r="L5">
        <v>1560.4487795191963</v>
      </c>
      <c r="M5">
        <v>3.1060045342848198E-3</v>
      </c>
      <c r="N5">
        <v>1540.7046989100697</v>
      </c>
      <c r="O5">
        <v>6.3380423510827708E-3</v>
      </c>
      <c r="P5">
        <v>1550.6598847674527</v>
      </c>
      <c r="Q5">
        <v>9.2562611075820457E-3</v>
      </c>
      <c r="R5">
        <v>1560.3325311454059</v>
      </c>
      <c r="S5">
        <v>3.7982252461358744E-3</v>
      </c>
      <c r="T5">
        <v>1540.5390487433181</v>
      </c>
      <c r="U5">
        <v>5.0762360107218345E-3</v>
      </c>
      <c r="V5">
        <v>1550.11957882671</v>
      </c>
      <c r="W5">
        <v>8.5597203278763492E-3</v>
      </c>
      <c r="X5">
        <v>1560.2359349973669</v>
      </c>
      <c r="Y5">
        <v>4.0638646209074421E-3</v>
      </c>
    </row>
    <row r="6" spans="1:25" x14ac:dyDescent="0.25">
      <c r="A6">
        <v>3</v>
      </c>
      <c r="B6">
        <v>-5.3611985000000001E-4</v>
      </c>
      <c r="C6">
        <v>7.3393394468515429E-6</v>
      </c>
      <c r="D6">
        <v>-4.4564862E-4</v>
      </c>
      <c r="E6">
        <v>5.2513783034763645E-6</v>
      </c>
      <c r="F6">
        <v>-1.5488207000000003E-4</v>
      </c>
      <c r="G6">
        <v>2.2587691299319057E-6</v>
      </c>
      <c r="H6">
        <v>1540.2973379813639</v>
      </c>
      <c r="I6">
        <v>5.3227815477909814E-3</v>
      </c>
      <c r="J6">
        <v>1550.3742140725838</v>
      </c>
      <c r="K6">
        <v>6.6662256248962099E-3</v>
      </c>
      <c r="L6">
        <v>1560.4568273693444</v>
      </c>
      <c r="M6">
        <v>4.5098888374287766E-3</v>
      </c>
      <c r="N6">
        <v>1540.7838894319584</v>
      </c>
      <c r="O6">
        <v>1.0266115836469867E-2</v>
      </c>
      <c r="P6">
        <v>1550.8162895131929</v>
      </c>
      <c r="Q6">
        <v>5.9299840701436526E-2</v>
      </c>
      <c r="R6">
        <v>1560.3929138665032</v>
      </c>
      <c r="S6">
        <v>4.3093094510078906E-3</v>
      </c>
      <c r="T6">
        <v>1540.4350131652825</v>
      </c>
      <c r="U6">
        <v>1.0740503572259525E-2</v>
      </c>
      <c r="V6">
        <v>1549.8916846710442</v>
      </c>
      <c r="W6">
        <v>8.1203970047033277E-3</v>
      </c>
      <c r="X6">
        <v>1560.1704293291759</v>
      </c>
      <c r="Y6">
        <v>5.9077746315137295E-3</v>
      </c>
    </row>
    <row r="7" spans="1:25" x14ac:dyDescent="0.25">
      <c r="A7">
        <v>4</v>
      </c>
      <c r="B7">
        <v>-7.1540316999999995E-4</v>
      </c>
      <c r="C7">
        <v>6.7617878147145496E-6</v>
      </c>
      <c r="D7">
        <v>-6.0227552999999993E-4</v>
      </c>
      <c r="E7">
        <v>4.7182638363067419E-6</v>
      </c>
      <c r="F7">
        <v>-2.0686169E-4</v>
      </c>
      <c r="G7">
        <v>3.0583799325968515E-6</v>
      </c>
      <c r="H7">
        <v>1540.3092385900559</v>
      </c>
      <c r="I7">
        <v>5.7866826770905768E-3</v>
      </c>
      <c r="J7">
        <v>1550.4059092864002</v>
      </c>
      <c r="K7">
        <v>7.1787442856848594E-3</v>
      </c>
      <c r="L7">
        <v>1560.458402190407</v>
      </c>
      <c r="M7">
        <v>4.4569425037760974E-3</v>
      </c>
      <c r="N7">
        <v>1540.8629381163043</v>
      </c>
      <c r="O7">
        <v>1.2576427536233715E-2</v>
      </c>
      <c r="P7">
        <v>1551.0080485393778</v>
      </c>
      <c r="Q7">
        <v>1.2982885830763253E-2</v>
      </c>
      <c r="R7">
        <v>1560.4611449509423</v>
      </c>
      <c r="S7">
        <v>4.0490812449475973E-3</v>
      </c>
      <c r="T7">
        <v>1540.3314474649028</v>
      </c>
      <c r="U7">
        <v>1.3752957637698567E-2</v>
      </c>
      <c r="V7">
        <v>1549.6575137769439</v>
      </c>
      <c r="W7">
        <v>7.3355692911567195E-3</v>
      </c>
      <c r="X7">
        <v>1560.1051678735348</v>
      </c>
      <c r="Y7">
        <v>4.0980820207867953E-3</v>
      </c>
    </row>
    <row r="8" spans="1:25" x14ac:dyDescent="0.25">
      <c r="A8">
        <v>5</v>
      </c>
      <c r="B8">
        <v>-8.9058235999999998E-4</v>
      </c>
      <c r="C8">
        <v>1.606771944925599E-6</v>
      </c>
      <c r="D8">
        <v>-7.6203304000000002E-4</v>
      </c>
      <c r="E8">
        <v>1.0813292528180091E-6</v>
      </c>
      <c r="F8">
        <v>-2.5532781999999999E-4</v>
      </c>
      <c r="G8">
        <v>1.4257828838922163E-6</v>
      </c>
      <c r="H8">
        <v>1540.3264199429818</v>
      </c>
      <c r="I8">
        <v>3.5214668346709097E-3</v>
      </c>
      <c r="J8">
        <v>1550.4333515388025</v>
      </c>
      <c r="K8">
        <v>6.8110098194301191E-3</v>
      </c>
      <c r="L8">
        <v>1560.447412864324</v>
      </c>
      <c r="M8">
        <v>4.3771165968471736E-3</v>
      </c>
      <c r="N8">
        <v>1540.9295912293342</v>
      </c>
      <c r="O8">
        <v>2.8160816983622905E-3</v>
      </c>
      <c r="P8">
        <v>1551.1535545767683</v>
      </c>
      <c r="Q8">
        <v>3.7557658325242708E-2</v>
      </c>
      <c r="R8">
        <v>1560.5329619924157</v>
      </c>
      <c r="S8">
        <v>3.1724432571613266E-3</v>
      </c>
      <c r="T8">
        <v>1540.243027664759</v>
      </c>
      <c r="U8">
        <v>6.7900434289717212E-4</v>
      </c>
      <c r="V8">
        <v>1549.4201185002312</v>
      </c>
      <c r="W8">
        <v>3.8224500458606757E-3</v>
      </c>
      <c r="X8">
        <v>1560.053332333438</v>
      </c>
      <c r="Y8">
        <v>4.4298737344188798E-3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0D54-BE81-4803-B86E-35636632A44F}">
  <dimension ref="A1:Y11"/>
  <sheetViews>
    <sheetView zoomScale="55" zoomScaleNormal="55" workbookViewId="0">
      <selection activeCell="B10" sqref="B10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2.1672791796100001E-5</v>
      </c>
      <c r="C3">
        <v>4.4134552038425153E-5</v>
      </c>
      <c r="D3">
        <v>-4.83644843279E-6</v>
      </c>
      <c r="E3">
        <v>1.6975307657403557E-5</v>
      </c>
      <c r="F3">
        <v>-2.91205276844E-5</v>
      </c>
      <c r="G3">
        <v>1.1580358454121934E-5</v>
      </c>
      <c r="H3">
        <v>1540.2709493621842</v>
      </c>
      <c r="I3">
        <v>3.0118237091748229E-3</v>
      </c>
      <c r="J3">
        <v>1550.3447522796218</v>
      </c>
      <c r="K3">
        <v>3.485777342518153E-3</v>
      </c>
      <c r="L3">
        <v>1560.4551701137302</v>
      </c>
      <c r="M3">
        <v>2.718119131347859E-3</v>
      </c>
      <c r="N3">
        <v>1540.5671644425179</v>
      </c>
      <c r="O3">
        <v>1.8933497842052018E-3</v>
      </c>
      <c r="P3">
        <v>1550.5772128462172</v>
      </c>
      <c r="Q3">
        <v>5.1677257425556062E-3</v>
      </c>
      <c r="R3">
        <v>1560.219985069514</v>
      </c>
      <c r="S3">
        <v>2.6495755234891764E-3</v>
      </c>
      <c r="T3">
        <v>1540.7061154108637</v>
      </c>
      <c r="U3">
        <v>2.9255120437528073E-3</v>
      </c>
      <c r="V3">
        <v>1550.4909961353219</v>
      </c>
      <c r="W3">
        <v>3.7241198897084815E-3</v>
      </c>
      <c r="X3">
        <v>1560.3372420559654</v>
      </c>
      <c r="Y3">
        <v>2.7142670331987274E-3</v>
      </c>
    </row>
    <row r="4" spans="1:25" x14ac:dyDescent="0.25">
      <c r="A4">
        <v>1</v>
      </c>
      <c r="B4">
        <v>7.061993226750001E-5</v>
      </c>
      <c r="C4">
        <v>1.6210582093177833E-5</v>
      </c>
      <c r="D4">
        <v>-5.5050126776000007E-5</v>
      </c>
      <c r="E4">
        <v>6.1957001454887785E-6</v>
      </c>
      <c r="F4">
        <v>-1.20298483751E-4</v>
      </c>
      <c r="G4">
        <v>5.9983011000347682E-6</v>
      </c>
      <c r="H4">
        <v>1540.2872379998364</v>
      </c>
      <c r="I4">
        <v>2.9386725102628123E-3</v>
      </c>
      <c r="J4">
        <v>1550.3517808698191</v>
      </c>
      <c r="K4">
        <v>3.0340427619272594E-3</v>
      </c>
      <c r="L4">
        <v>1560.4560965372425</v>
      </c>
      <c r="M4">
        <v>2.9942021123360012E-3</v>
      </c>
      <c r="N4">
        <v>1540.71324444171</v>
      </c>
      <c r="O4">
        <v>2.6944817220502198E-3</v>
      </c>
      <c r="P4">
        <v>1550.4368367952241</v>
      </c>
      <c r="Q4">
        <v>1.1673863469209185E-2</v>
      </c>
      <c r="R4">
        <v>1560.2488800749557</v>
      </c>
      <c r="S4">
        <v>2.6090743843637698E-3</v>
      </c>
      <c r="T4">
        <v>1540.5368835845698</v>
      </c>
      <c r="U4">
        <v>3.2774916002830698E-3</v>
      </c>
      <c r="V4">
        <v>1550.3867402242649</v>
      </c>
      <c r="W4">
        <v>5.5255681225205369E-3</v>
      </c>
      <c r="X4">
        <v>1560.307870954771</v>
      </c>
      <c r="Y4">
        <v>3.4740120106210304E-3</v>
      </c>
    </row>
    <row r="5" spans="1:25" x14ac:dyDescent="0.25">
      <c r="A5">
        <v>2</v>
      </c>
      <c r="B5">
        <v>7.3894944538299999E-5</v>
      </c>
      <c r="C5">
        <v>1.7293885610452816E-5</v>
      </c>
      <c r="D5">
        <v>-1.2705899861200002E-4</v>
      </c>
      <c r="E5">
        <v>3.6684057299858433E-6</v>
      </c>
      <c r="F5">
        <v>-2.05338576828E-4</v>
      </c>
      <c r="G5">
        <v>4.3193864344061398E-6</v>
      </c>
      <c r="H5">
        <v>1540.3117369603083</v>
      </c>
      <c r="I5">
        <v>3.1423003440440127E-3</v>
      </c>
      <c r="J5">
        <v>1550.3701081244749</v>
      </c>
      <c r="K5">
        <v>5.2684444970646296E-3</v>
      </c>
      <c r="L5">
        <v>1560.4609235060507</v>
      </c>
      <c r="M5">
        <v>3.5703186811927995E-3</v>
      </c>
      <c r="N5">
        <v>1540.8529705359972</v>
      </c>
      <c r="O5">
        <v>2.4627008973074388E-3</v>
      </c>
      <c r="P5">
        <v>1550.4876885460055</v>
      </c>
      <c r="Q5">
        <v>5.3589716116173225E-3</v>
      </c>
      <c r="R5">
        <v>1560.2796287701042</v>
      </c>
      <c r="S5">
        <v>2.8458577304785204E-3</v>
      </c>
      <c r="T5">
        <v>1540.3654023221588</v>
      </c>
      <c r="U5">
        <v>2.8556875840910832E-3</v>
      </c>
      <c r="V5">
        <v>1550.2678901824418</v>
      </c>
      <c r="W5">
        <v>4.670764450332412E-3</v>
      </c>
      <c r="X5">
        <v>1560.2737341484067</v>
      </c>
      <c r="Y5">
        <v>4.2599789791543117E-3</v>
      </c>
    </row>
    <row r="6" spans="1:25" x14ac:dyDescent="0.25">
      <c r="A6">
        <v>3</v>
      </c>
      <c r="B6">
        <v>7.5487287957550007E-5</v>
      </c>
      <c r="C6">
        <v>4.7299095662061194E-5</v>
      </c>
      <c r="D6">
        <v>-2.0022008230700001E-4</v>
      </c>
      <c r="E6">
        <v>1.0287855570902567E-5</v>
      </c>
      <c r="F6">
        <v>-2.8853948166399995E-4</v>
      </c>
      <c r="G6">
        <v>7.4669490331345172E-6</v>
      </c>
      <c r="H6">
        <v>1540.3361135543391</v>
      </c>
      <c r="I6">
        <v>2.7609963150105397E-3</v>
      </c>
      <c r="J6">
        <v>1550.388724775677</v>
      </c>
      <c r="K6">
        <v>5.9552358943549977E-3</v>
      </c>
      <c r="L6">
        <v>1560.4652827182358</v>
      </c>
      <c r="M6">
        <v>2.8782650636674564E-3</v>
      </c>
      <c r="N6">
        <v>1540.9893106973755</v>
      </c>
      <c r="O6">
        <v>1.3664565218165579E-3</v>
      </c>
      <c r="P6">
        <v>1550.5753700379239</v>
      </c>
      <c r="Q6">
        <v>2.8871866185725802E-3</v>
      </c>
      <c r="R6">
        <v>1560.3116756311267</v>
      </c>
      <c r="S6">
        <v>3.3507521943017845E-3</v>
      </c>
      <c r="T6">
        <v>1540.1930612890742</v>
      </c>
      <c r="U6">
        <v>2.9185858083607477E-3</v>
      </c>
      <c r="V6">
        <v>1550.146343348383</v>
      </c>
      <c r="W6">
        <v>2.9401677953386322E-3</v>
      </c>
      <c r="X6">
        <v>1560.2376193573568</v>
      </c>
      <c r="Y6">
        <v>4.5752198392693989E-3</v>
      </c>
    </row>
    <row r="7" spans="1:25" x14ac:dyDescent="0.25">
      <c r="A7">
        <v>4</v>
      </c>
      <c r="B7">
        <v>5.0708042780700006E-5</v>
      </c>
      <c r="C7">
        <v>4.1746766177948881E-5</v>
      </c>
      <c r="D7">
        <v>-2.7106863107000004E-4</v>
      </c>
      <c r="E7">
        <v>1.5308725245549264E-5</v>
      </c>
      <c r="F7">
        <v>-3.7779921125400003E-4</v>
      </c>
      <c r="G7">
        <v>6.2373717743642658E-6</v>
      </c>
      <c r="H7">
        <v>1540.360981502412</v>
      </c>
      <c r="I7">
        <v>3.2879596124544765E-3</v>
      </c>
      <c r="J7">
        <v>1550.4069366801759</v>
      </c>
      <c r="K7">
        <v>6.8987985539682058E-3</v>
      </c>
      <c r="L7">
        <v>1560.4683568853734</v>
      </c>
      <c r="M7">
        <v>2.839048401836978E-3</v>
      </c>
      <c r="N7">
        <v>1541.1241451732672</v>
      </c>
      <c r="O7">
        <v>2.7372685642112833E-3</v>
      </c>
      <c r="P7">
        <v>1550.6930903776797</v>
      </c>
      <c r="Q7">
        <v>1.0287236446138531E-2</v>
      </c>
      <c r="R7">
        <v>1560.345991422618</v>
      </c>
      <c r="S7">
        <v>4.4233184997806941E-3</v>
      </c>
      <c r="T7">
        <v>1540.0213519613235</v>
      </c>
      <c r="U7">
        <v>3.1375571076725024E-3</v>
      </c>
      <c r="V7">
        <v>1550.0252257917271</v>
      </c>
      <c r="W7">
        <v>3.4774472008768367E-3</v>
      </c>
      <c r="X7">
        <v>1560.2027652729646</v>
      </c>
      <c r="Y7">
        <v>3.365346955156087E-3</v>
      </c>
    </row>
    <row r="8" spans="1:25" x14ac:dyDescent="0.25">
      <c r="A8">
        <v>5</v>
      </c>
      <c r="B8">
        <v>3.1783981732399995E-5</v>
      </c>
      <c r="C8">
        <v>8.8010191184191057E-5</v>
      </c>
      <c r="D8">
        <v>-3.2734653519399996E-4</v>
      </c>
      <c r="E8">
        <v>3.038165701821114E-5</v>
      </c>
      <c r="F8">
        <v>-4.6927032072599994E-4</v>
      </c>
      <c r="G8">
        <v>1.0178916498137354E-5</v>
      </c>
      <c r="H8">
        <v>1540.386091155834</v>
      </c>
      <c r="I8">
        <v>2.8227235422659913E-3</v>
      </c>
      <c r="J8">
        <v>1550.4212029586074</v>
      </c>
      <c r="K8">
        <v>7.2313685508233697E-3</v>
      </c>
      <c r="L8">
        <v>1560.4648426090403</v>
      </c>
      <c r="M8">
        <v>3.3288368417779333E-3</v>
      </c>
      <c r="N8">
        <v>1541.2559536384033</v>
      </c>
      <c r="O8">
        <v>2.7506633259782145E-3</v>
      </c>
      <c r="P8">
        <v>1550.8183732092509</v>
      </c>
      <c r="Q8">
        <v>9.3757116107138841E-3</v>
      </c>
      <c r="R8">
        <v>1560.3829532456211</v>
      </c>
      <c r="S8">
        <v>5.3060227293098118E-3</v>
      </c>
      <c r="T8">
        <v>1539.851789374093</v>
      </c>
      <c r="U8">
        <v>2.9957748582601054E-3</v>
      </c>
      <c r="V8">
        <v>1549.9048267823002</v>
      </c>
      <c r="W8">
        <v>6.419994688541591E-3</v>
      </c>
      <c r="X8">
        <v>1560.1713694269927</v>
      </c>
      <c r="Y8">
        <v>2.7008743971678219E-3</v>
      </c>
    </row>
    <row r="9" spans="1:25" x14ac:dyDescent="0.25">
      <c r="A9">
        <v>6</v>
      </c>
      <c r="B9">
        <v>5.5892547434900003E-5</v>
      </c>
      <c r="C9">
        <v>8.3056513502331001E-5</v>
      </c>
      <c r="D9">
        <v>-3.9053054105600001E-4</v>
      </c>
      <c r="E9">
        <v>2.6315204071672089E-5</v>
      </c>
      <c r="F9">
        <v>-5.6297035962E-4</v>
      </c>
      <c r="G9">
        <v>9.101505234691362E-6</v>
      </c>
      <c r="H9">
        <v>1540.4107570897227</v>
      </c>
      <c r="I9">
        <v>2.148604483031709E-3</v>
      </c>
      <c r="J9">
        <v>1550.4329356367514</v>
      </c>
      <c r="K9">
        <v>5.2332764060287005E-3</v>
      </c>
      <c r="L9">
        <v>1560.4579266560893</v>
      </c>
      <c r="M9">
        <v>2.6930122258798932E-3</v>
      </c>
      <c r="N9">
        <v>1541.3870950478847</v>
      </c>
      <c r="O9">
        <v>4.4817205407534505E-3</v>
      </c>
      <c r="P9">
        <v>1550.9101270089195</v>
      </c>
      <c r="Q9">
        <v>3.9657459429045111E-3</v>
      </c>
      <c r="R9">
        <v>1560.4197307086479</v>
      </c>
      <c r="S9">
        <v>4.2008497358066955E-3</v>
      </c>
      <c r="T9">
        <v>1539.6825587477736</v>
      </c>
      <c r="U9">
        <v>5.821962848698686E-3</v>
      </c>
      <c r="V9">
        <v>1549.7852183060825</v>
      </c>
      <c r="W9">
        <v>7.0245581231746963E-3</v>
      </c>
      <c r="X9">
        <v>1560.1412574273131</v>
      </c>
      <c r="Y9">
        <v>2.6342674985242701E-3</v>
      </c>
    </row>
    <row r="10" spans="1:25" x14ac:dyDescent="0.25">
      <c r="A10">
        <v>7</v>
      </c>
      <c r="B10">
        <v>1.4912604427399999E-5</v>
      </c>
      <c r="C10">
        <v>9.789889372937179E-5</v>
      </c>
      <c r="D10">
        <v>-4.5283748726499998E-4</v>
      </c>
      <c r="E10">
        <v>3.6283880641295914E-5</v>
      </c>
      <c r="F10">
        <v>-6.5171261476300009E-4</v>
      </c>
      <c r="G10">
        <v>8.2827460486603965E-6</v>
      </c>
      <c r="H10">
        <v>1540.43298174653</v>
      </c>
      <c r="I10">
        <v>2.9053828863055218E-3</v>
      </c>
      <c r="J10">
        <v>1550.4492794101636</v>
      </c>
      <c r="K10">
        <v>3.7111484446026338E-3</v>
      </c>
      <c r="L10">
        <v>1560.4588774411843</v>
      </c>
      <c r="M10">
        <v>2.4106930360329247E-3</v>
      </c>
      <c r="N10">
        <v>1541.5102433331629</v>
      </c>
      <c r="O10">
        <v>4.3373815872269688E-3</v>
      </c>
      <c r="P10">
        <v>1551.0167881365171</v>
      </c>
      <c r="Q10">
        <v>5.4057889562910882E-2</v>
      </c>
      <c r="R10">
        <v>1560.4563462315134</v>
      </c>
      <c r="S10">
        <v>2.8709729201590651E-3</v>
      </c>
      <c r="T10">
        <v>1539.5238924638861</v>
      </c>
      <c r="U10">
        <v>8.0654772907973789E-3</v>
      </c>
      <c r="V10">
        <v>1549.6582363295656</v>
      </c>
      <c r="W10">
        <v>1.0598524081086769E-2</v>
      </c>
      <c r="X10">
        <v>1560.1037157287931</v>
      </c>
      <c r="Y10">
        <v>1.8668407535693038E-3</v>
      </c>
    </row>
    <row r="11" spans="1:25" x14ac:dyDescent="0.25">
      <c r="A11">
        <v>8</v>
      </c>
      <c r="B11">
        <v>-1.9380581243599998E-5</v>
      </c>
      <c r="C11">
        <v>8.9788030622329882E-5</v>
      </c>
      <c r="D11">
        <v>-5.2269944350000013E-4</v>
      </c>
      <c r="E11">
        <v>4.0448256142049312E-5</v>
      </c>
      <c r="F11">
        <v>-7.3839798090199994E-4</v>
      </c>
      <c r="G11">
        <v>9.0744613220740995E-6</v>
      </c>
      <c r="H11">
        <v>1540.4571212348485</v>
      </c>
      <c r="I11">
        <v>1.2905076353271819E-3</v>
      </c>
      <c r="J11">
        <v>1550.4635407498847</v>
      </c>
      <c r="K11">
        <v>3.0228246979247769E-3</v>
      </c>
      <c r="L11">
        <v>1560.4612509731801</v>
      </c>
      <c r="M11">
        <v>2.3099933598255233E-3</v>
      </c>
      <c r="N11">
        <v>1541.6251892778444</v>
      </c>
      <c r="O11">
        <v>3.5942179870665208E-3</v>
      </c>
      <c r="P11">
        <v>1551.0611820657534</v>
      </c>
      <c r="Q11">
        <v>1.7554724372058274E-3</v>
      </c>
      <c r="R11">
        <v>1560.4970007491877</v>
      </c>
      <c r="S11">
        <v>2.3454091538549519E-3</v>
      </c>
      <c r="T11">
        <v>1539.381608402796</v>
      </c>
      <c r="U11">
        <v>4.3114207431752529E-3</v>
      </c>
      <c r="V11">
        <v>1549.5412380179059</v>
      </c>
      <c r="W11">
        <v>1.4930081408958587E-3</v>
      </c>
      <c r="X11">
        <v>1560.0645305911069</v>
      </c>
      <c r="Y11">
        <v>1.5552327852352485E-3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97F1-BFB4-4897-8CFF-F8B4D090195A}">
  <dimension ref="A1:Y30"/>
  <sheetViews>
    <sheetView zoomScaleNormal="100" workbookViewId="0">
      <selection activeCell="G16" sqref="G16"/>
    </sheetView>
  </sheetViews>
  <sheetFormatPr defaultRowHeight="15" x14ac:dyDescent="0.25"/>
  <cols>
    <col min="1" max="1" width="17.855468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6.710937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G1" s="3"/>
      <c r="H1" s="1" t="s">
        <v>6</v>
      </c>
      <c r="I1" s="1"/>
      <c r="J1" s="1" t="s">
        <v>7</v>
      </c>
      <c r="K1" s="1"/>
      <c r="L1" s="1" t="s">
        <v>8</v>
      </c>
      <c r="M1" s="6"/>
      <c r="N1" s="1" t="s">
        <v>9</v>
      </c>
      <c r="O1" s="1"/>
      <c r="P1" s="1" t="s">
        <v>10</v>
      </c>
      <c r="Q1" s="1"/>
      <c r="R1" s="1" t="s">
        <v>11</v>
      </c>
      <c r="S1" s="6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17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s="3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7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7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1</v>
      </c>
      <c r="B3">
        <v>-3.2887369971833333E-5</v>
      </c>
      <c r="C3">
        <v>3.2489798596892579E-6</v>
      </c>
      <c r="D3">
        <v>-2.6418230763333332E-5</v>
      </c>
      <c r="E3">
        <v>2.3696967526795585E-6</v>
      </c>
      <c r="F3">
        <v>-2.6418230763333332E-5</v>
      </c>
      <c r="G3">
        <v>2.3696967526795585E-6</v>
      </c>
      <c r="H3">
        <v>1540.2662794661558</v>
      </c>
      <c r="I3">
        <v>7.4198853878662489E-3</v>
      </c>
      <c r="J3">
        <v>1550.307188875526</v>
      </c>
      <c r="K3">
        <v>1.022221224912964E-2</v>
      </c>
      <c r="L3">
        <v>1560.4322690233028</v>
      </c>
      <c r="M3" s="3">
        <v>7.1463519969289131E-3</v>
      </c>
      <c r="N3">
        <v>1540.528851434538</v>
      </c>
      <c r="O3">
        <v>6.0242677685917803E-3</v>
      </c>
      <c r="P3">
        <v>1550.5834498072049</v>
      </c>
      <c r="Q3">
        <v>1.6512142307198326E-2</v>
      </c>
      <c r="R3">
        <v>1560.2257403893855</v>
      </c>
      <c r="S3" s="3">
        <v>2.3963342298784001E-3</v>
      </c>
      <c r="T3">
        <v>1540.7246386322061</v>
      </c>
      <c r="U3">
        <v>2.5324798466534234E-3</v>
      </c>
      <c r="V3">
        <v>1550.4967532402634</v>
      </c>
      <c r="W3">
        <v>6.4826215008685732E-3</v>
      </c>
      <c r="X3">
        <v>1560.3400873679911</v>
      </c>
      <c r="Y3">
        <v>6.0997032517159802E-3</v>
      </c>
    </row>
    <row r="4" spans="1:25" x14ac:dyDescent="0.25">
      <c r="A4">
        <v>2</v>
      </c>
      <c r="B4">
        <v>-2.5751763263399994E-5</v>
      </c>
      <c r="C4">
        <v>2.295541340851545E-6</v>
      </c>
      <c r="D4">
        <v>-2.1787368976700003E-5</v>
      </c>
      <c r="E4">
        <v>1.7014239184269009E-6</v>
      </c>
      <c r="F4">
        <v>-2.1787368976700003E-5</v>
      </c>
      <c r="G4">
        <v>1.7014239184269009E-6</v>
      </c>
      <c r="H4">
        <v>1540.2698924454151</v>
      </c>
      <c r="I4">
        <v>4.4113784056327406E-3</v>
      </c>
      <c r="J4">
        <v>1550.3255667504222</v>
      </c>
      <c r="K4">
        <v>3.8223880389620163E-3</v>
      </c>
      <c r="L4">
        <v>1560.4489414443101</v>
      </c>
      <c r="M4" s="3">
        <v>4.0794292101938509E-3</v>
      </c>
      <c r="N4">
        <v>1540.5448548535267</v>
      </c>
      <c r="O4">
        <v>5.6261812700798717E-3</v>
      </c>
      <c r="P4">
        <v>1550.5773697295519</v>
      </c>
      <c r="Q4">
        <v>7.167934749610169E-3</v>
      </c>
      <c r="R4">
        <v>1560.2232645539739</v>
      </c>
      <c r="S4" s="3">
        <v>4.3673570371591999E-3</v>
      </c>
      <c r="T4">
        <v>1540.718436648428</v>
      </c>
      <c r="U4">
        <v>2.5734754787413217E-3</v>
      </c>
      <c r="V4">
        <v>1550.4982589803981</v>
      </c>
      <c r="W4">
        <v>3.7207225536095637E-3</v>
      </c>
      <c r="X4">
        <v>1560.3388181301329</v>
      </c>
      <c r="Y4">
        <v>3.2490616344635777E-3</v>
      </c>
    </row>
    <row r="5" spans="1:25" ht="15.75" thickBot="1" x14ac:dyDescent="0.3">
      <c r="A5" s="8">
        <v>3</v>
      </c>
      <c r="B5" s="8">
        <v>2.1672791796100001E-5</v>
      </c>
      <c r="C5" s="8">
        <v>4.4134552038425153E-5</v>
      </c>
      <c r="D5" s="8">
        <v>-4.83644843279E-6</v>
      </c>
      <c r="E5" s="8">
        <v>1.6975307657403557E-5</v>
      </c>
      <c r="F5" s="8">
        <v>-4.83644843279E-6</v>
      </c>
      <c r="G5" s="8">
        <v>1.6975307657403557E-5</v>
      </c>
      <c r="H5" s="8">
        <v>1540.2709493621842</v>
      </c>
      <c r="I5" s="8">
        <v>3.0118237091748229E-3</v>
      </c>
      <c r="J5" s="8">
        <v>1550.3447522796218</v>
      </c>
      <c r="K5" s="8">
        <v>3.485777342518153E-3</v>
      </c>
      <c r="L5" s="8">
        <v>1560.4551701137302</v>
      </c>
      <c r="M5" s="9">
        <v>2.718119131347859E-3</v>
      </c>
      <c r="N5" s="8">
        <v>1540.5671644425179</v>
      </c>
      <c r="O5" s="8">
        <v>1.8933497842052018E-3</v>
      </c>
      <c r="P5" s="8">
        <v>1550.5772128462172</v>
      </c>
      <c r="Q5" s="8">
        <v>5.1677257425556062E-3</v>
      </c>
      <c r="R5" s="8">
        <v>1560.219985069514</v>
      </c>
      <c r="S5" s="9">
        <v>2.6495755234891764E-3</v>
      </c>
      <c r="T5" s="8">
        <v>1540.7061154108637</v>
      </c>
      <c r="U5" s="8">
        <v>2.9255120437528073E-3</v>
      </c>
      <c r="V5" s="8">
        <v>1550.4909961353219</v>
      </c>
      <c r="W5" s="8">
        <v>3.7241198897084815E-3</v>
      </c>
      <c r="X5" s="8">
        <v>1560.3372420559654</v>
      </c>
      <c r="Y5" s="8">
        <v>2.7142670331987274E-3</v>
      </c>
    </row>
    <row r="6" spans="1:25" s="4" customFormat="1" x14ac:dyDescent="0.25">
      <c r="A6" s="4" t="s">
        <v>18</v>
      </c>
      <c r="B6" s="28">
        <f>MIN(B3:B5)</f>
        <v>-3.2887369971833333E-5</v>
      </c>
      <c r="D6" s="4">
        <f>MIN(D3:D5)</f>
        <v>-2.6418230763333332E-5</v>
      </c>
      <c r="F6" s="4">
        <f>MIN(F3:F5)</f>
        <v>-2.6418230763333332E-5</v>
      </c>
      <c r="G6" s="5"/>
      <c r="H6" s="4">
        <f>MIN(H3:H5)</f>
        <v>1540.2662794661558</v>
      </c>
      <c r="J6" s="4">
        <f>MIN(J3:J5)</f>
        <v>1550.307188875526</v>
      </c>
      <c r="L6" s="4">
        <f>MIN(L3:L5)</f>
        <v>1560.4322690233028</v>
      </c>
      <c r="M6" s="5"/>
      <c r="N6" s="4">
        <f>MIN(N3:N5)</f>
        <v>1540.528851434538</v>
      </c>
      <c r="P6" s="4">
        <f>MIN(P3:P5)</f>
        <v>1550.5772128462172</v>
      </c>
      <c r="R6" s="4">
        <f>MIN(R3:R5)</f>
        <v>1560.219985069514</v>
      </c>
      <c r="S6" s="5"/>
      <c r="T6" s="4">
        <f>MIN(T3:T5)</f>
        <v>1540.7061154108637</v>
      </c>
      <c r="V6" s="4">
        <f>MIN(V3:V5)</f>
        <v>1550.4909961353219</v>
      </c>
      <c r="X6" s="4">
        <f>MIN(X3:X5)</f>
        <v>1560.3372420559654</v>
      </c>
    </row>
    <row r="7" spans="1:25" s="4" customFormat="1" x14ac:dyDescent="0.25">
      <c r="A7" s="4" t="s">
        <v>19</v>
      </c>
      <c r="B7" s="28">
        <f>MAX(B3:B5)</f>
        <v>2.1672791796100001E-5</v>
      </c>
      <c r="D7" s="4">
        <f>MAX(D3:D5)</f>
        <v>-4.83644843279E-6</v>
      </c>
      <c r="F7" s="4">
        <f>MAX(F3:F5)</f>
        <v>-4.83644843279E-6</v>
      </c>
      <c r="G7" s="5"/>
      <c r="H7" s="4">
        <f>MAX(H3:H5)</f>
        <v>1540.2709493621842</v>
      </c>
      <c r="J7" s="4">
        <f>MAX(J3:J5)</f>
        <v>1550.3447522796218</v>
      </c>
      <c r="L7" s="4">
        <f>MAX(L3:L5)</f>
        <v>1560.4551701137302</v>
      </c>
      <c r="M7" s="5"/>
      <c r="N7" s="4">
        <f>MAX(N3:N5)</f>
        <v>1540.5671644425179</v>
      </c>
      <c r="P7" s="4">
        <f>MAX(P3:P5)</f>
        <v>1550.5834498072049</v>
      </c>
      <c r="R7" s="4">
        <f>MAX(R3:R5)</f>
        <v>1560.2257403893855</v>
      </c>
      <c r="S7" s="5"/>
      <c r="T7" s="4">
        <f>MAX(T3:T5)</f>
        <v>1540.7246386322061</v>
      </c>
      <c r="V7" s="4">
        <f>MAX(V3:V5)</f>
        <v>1550.4982589803981</v>
      </c>
      <c r="X7" s="4">
        <f>MAX(X3:X5)</f>
        <v>1560.3400873679911</v>
      </c>
    </row>
    <row r="8" spans="1:25" s="11" customFormat="1" x14ac:dyDescent="0.25">
      <c r="A8" s="11" t="s">
        <v>20</v>
      </c>
      <c r="B8" s="11">
        <f>AVERAGE(B3:B5)</f>
        <v>-1.2322113813044441E-5</v>
      </c>
      <c r="D8" s="11">
        <f>AVERAGE(D3:D5)</f>
        <v>-1.7680682724274443E-5</v>
      </c>
      <c r="F8" s="11">
        <f>AVERAGE(F3:F5)</f>
        <v>-1.7680682724274443E-5</v>
      </c>
      <c r="G8" s="12"/>
      <c r="H8" s="11">
        <f>AVERAGE(H3:H5)</f>
        <v>1540.269040424585</v>
      </c>
      <c r="J8" s="11">
        <f>AVERAGE(J3:J5)</f>
        <v>1550.3258359685235</v>
      </c>
      <c r="L8" s="11">
        <f>AVERAGE(L3:L5)</f>
        <v>1560.4454601937807</v>
      </c>
      <c r="M8" s="12"/>
      <c r="N8" s="11">
        <f>AVERAGE(N3:N5)</f>
        <v>1540.546956910194</v>
      </c>
      <c r="P8" s="11">
        <f>AVERAGE(P3:P5)</f>
        <v>1550.5793441276583</v>
      </c>
      <c r="R8" s="11">
        <f>AVERAGE(R3:R5)</f>
        <v>1560.2229966709576</v>
      </c>
      <c r="S8" s="12"/>
      <c r="T8" s="11">
        <f>AVERAGE(T3:T5)</f>
        <v>1540.7163968971661</v>
      </c>
      <c r="V8" s="11">
        <f>AVERAGE(V3:V5)</f>
        <v>1550.495336118661</v>
      </c>
      <c r="X8" s="11">
        <f>AVERAGE(X3:X5)</f>
        <v>1560.3387158513633</v>
      </c>
    </row>
    <row r="9" spans="1:25" s="4" customFormat="1" x14ac:dyDescent="0.25">
      <c r="A9" s="4" t="s">
        <v>21</v>
      </c>
      <c r="B9" s="4">
        <f>_xlfn.STDEV.S(B3:B5)</f>
        <v>2.9655849782215651E-5</v>
      </c>
      <c r="D9" s="4">
        <f>_xlfn.STDEV.S(D3:D5)</f>
        <v>1.1361865433221514E-5</v>
      </c>
      <c r="F9" s="4">
        <f>_xlfn.STDEV.S(F3:F5)</f>
        <v>1.1361865433221514E-5</v>
      </c>
      <c r="G9" s="5"/>
      <c r="H9" s="4">
        <f>_xlfn.STDEV.S(H3:H5)</f>
        <v>2.4487623098597782E-3</v>
      </c>
      <c r="J9" s="4">
        <f>_xlfn.STDEV.S(J3:J5)</f>
        <v>1.8783149113147941E-2</v>
      </c>
      <c r="L9" s="4">
        <f>_xlfn.STDEV.S(L3:L5)</f>
        <v>1.1840790287239502E-2</v>
      </c>
      <c r="M9" s="5"/>
      <c r="N9" s="4">
        <f>_xlfn.STDEV.S(N3:N5)</f>
        <v>1.9242807144293286E-2</v>
      </c>
      <c r="P9" s="4">
        <f>_xlfn.STDEV.S(P3:P5)</f>
        <v>3.5564879448155085E-3</v>
      </c>
      <c r="R9" s="4">
        <f>_xlfn.STDEV.S(R3:R5)</f>
        <v>2.8869963090495305E-3</v>
      </c>
      <c r="S9" s="5"/>
      <c r="T9" s="4">
        <f>_xlfn.STDEV.S(T3:T5)</f>
        <v>9.4285667591891553E-3</v>
      </c>
      <c r="V9" s="4">
        <f>_xlfn.STDEV.S(V3:V5)</f>
        <v>3.8331977351650473E-3</v>
      </c>
      <c r="X9" s="4">
        <f>_xlfn.STDEV.S(X3:X5)</f>
        <v>1.4254107622298483E-3</v>
      </c>
    </row>
    <row r="10" spans="1:25" x14ac:dyDescent="0.25">
      <c r="A10" s="4"/>
    </row>
    <row r="11" spans="1:25" x14ac:dyDescent="0.25">
      <c r="A11" s="4"/>
      <c r="B11" t="s">
        <v>25</v>
      </c>
    </row>
    <row r="12" spans="1:25" ht="15.75" thickBot="1" x14ac:dyDescent="0.3">
      <c r="B12" t="s">
        <v>3</v>
      </c>
      <c r="C12" t="s">
        <v>4</v>
      </c>
      <c r="D12" t="s">
        <v>22</v>
      </c>
    </row>
    <row r="13" spans="1:25" ht="15.75" thickBot="1" x14ac:dyDescent="0.3">
      <c r="A13">
        <v>1.1000000000000001</v>
      </c>
      <c r="B13">
        <v>-3.2887369971833333E-5</v>
      </c>
      <c r="C13">
        <v>3.2489798596892579E-6</v>
      </c>
      <c r="D13">
        <f>1/C13</f>
        <v>307788.91934887</v>
      </c>
      <c r="F13" s="42" t="s">
        <v>26</v>
      </c>
      <c r="G13" s="43"/>
    </row>
    <row r="14" spans="1:25" ht="15.75" thickBot="1" x14ac:dyDescent="0.3">
      <c r="A14">
        <v>1.2</v>
      </c>
      <c r="B14">
        <v>-2.5751763263399994E-5</v>
      </c>
      <c r="C14">
        <v>2.295541340851545E-6</v>
      </c>
      <c r="D14">
        <f t="shared" ref="D14:D21" si="0">1/C14</f>
        <v>435627.09248749312</v>
      </c>
      <c r="F14" s="13" t="s">
        <v>32</v>
      </c>
      <c r="G14" s="14" t="s">
        <v>33</v>
      </c>
    </row>
    <row r="15" spans="1:25" ht="15.75" thickBot="1" x14ac:dyDescent="0.3">
      <c r="A15">
        <v>1.3</v>
      </c>
      <c r="B15" s="8">
        <v>2.1672791796100001E-5</v>
      </c>
      <c r="C15" s="8">
        <v>4.4134552038425153E-5</v>
      </c>
      <c r="D15">
        <f t="shared" si="0"/>
        <v>22657.984590607455</v>
      </c>
      <c r="F15" s="15">
        <v>1</v>
      </c>
      <c r="G15" s="16">
        <f>H8</f>
        <v>1540.269040424585</v>
      </c>
    </row>
    <row r="16" spans="1:25" x14ac:dyDescent="0.25">
      <c r="A16">
        <v>2.1</v>
      </c>
      <c r="B16">
        <v>-2.6418230763333332E-5</v>
      </c>
      <c r="C16">
        <v>2.3696967526795585E-6</v>
      </c>
      <c r="D16">
        <f t="shared" si="0"/>
        <v>421994.92355688126</v>
      </c>
      <c r="F16" s="17">
        <v>2</v>
      </c>
      <c r="G16" s="18">
        <f>J8</f>
        <v>1550.3258359685235</v>
      </c>
    </row>
    <row r="17" spans="1:7" ht="15.75" thickBot="1" x14ac:dyDescent="0.3">
      <c r="A17">
        <v>2.2000000000000002</v>
      </c>
      <c r="B17">
        <v>-2.1787368976700003E-5</v>
      </c>
      <c r="C17">
        <v>1.7014239184269009E-6</v>
      </c>
      <c r="D17">
        <f t="shared" si="0"/>
        <v>587743.00112377515</v>
      </c>
      <c r="F17" s="19">
        <v>3</v>
      </c>
      <c r="G17" s="20">
        <f>L8</f>
        <v>1560.4454601937807</v>
      </c>
    </row>
    <row r="18" spans="1:7" ht="15.75" thickBot="1" x14ac:dyDescent="0.3">
      <c r="A18">
        <v>2.2999999999999998</v>
      </c>
      <c r="B18" s="8">
        <v>-4.83644843279E-6</v>
      </c>
      <c r="C18" s="8">
        <v>1.6975307657403557E-5</v>
      </c>
      <c r="D18">
        <f t="shared" si="0"/>
        <v>58909.094325831742</v>
      </c>
      <c r="F18" s="21"/>
      <c r="G18" s="21"/>
    </row>
    <row r="19" spans="1:7" ht="15.75" thickBot="1" x14ac:dyDescent="0.3">
      <c r="A19">
        <v>3.1</v>
      </c>
      <c r="B19">
        <v>-2.6418230763333332E-5</v>
      </c>
      <c r="C19">
        <v>2.3696967526795585E-6</v>
      </c>
      <c r="D19">
        <f t="shared" si="0"/>
        <v>421994.92355688126</v>
      </c>
      <c r="F19" s="42" t="s">
        <v>30</v>
      </c>
      <c r="G19" s="43"/>
    </row>
    <row r="20" spans="1:7" ht="15.75" thickBot="1" x14ac:dyDescent="0.3">
      <c r="A20">
        <v>3.2</v>
      </c>
      <c r="B20">
        <v>-2.1787368976700003E-5</v>
      </c>
      <c r="C20">
        <v>1.7014239184269009E-6</v>
      </c>
      <c r="D20">
        <f t="shared" si="0"/>
        <v>587743.00112377515</v>
      </c>
      <c r="F20" s="13" t="s">
        <v>32</v>
      </c>
      <c r="G20" s="14" t="s">
        <v>33</v>
      </c>
    </row>
    <row r="21" spans="1:7" ht="15.75" thickBot="1" x14ac:dyDescent="0.3">
      <c r="A21">
        <v>3.3</v>
      </c>
      <c r="B21" s="8">
        <v>-4.83644843279E-6</v>
      </c>
      <c r="C21" s="8">
        <v>1.6975307657403557E-5</v>
      </c>
      <c r="D21">
        <f t="shared" si="0"/>
        <v>58909.094325831742</v>
      </c>
      <c r="F21" s="15">
        <v>1</v>
      </c>
      <c r="G21" s="16">
        <f>N8</f>
        <v>1540.546956910194</v>
      </c>
    </row>
    <row r="22" spans="1:7" x14ac:dyDescent="0.25">
      <c r="A22" s="4" t="s">
        <v>23</v>
      </c>
      <c r="B22" s="4">
        <f>SUMPRODUCT(B13:B21,D13:D21)/SUM(D13:D21)</f>
        <v>-2.3878047361044751E-5</v>
      </c>
      <c r="F22" s="17">
        <v>2</v>
      </c>
      <c r="G22" s="18">
        <f>P8</f>
        <v>1550.5793441276583</v>
      </c>
    </row>
    <row r="23" spans="1:7" ht="15.75" thickBot="1" x14ac:dyDescent="0.3">
      <c r="A23" s="4" t="s">
        <v>24</v>
      </c>
      <c r="B23" s="4">
        <f>1/SQRT(SUMPRODUCT(D13:D21,D13:D21))</f>
        <v>8.6419028954200807E-7</v>
      </c>
      <c r="F23" s="19">
        <v>3</v>
      </c>
      <c r="G23" s="20">
        <f>R8</f>
        <v>1560.2229966709576</v>
      </c>
    </row>
    <row r="24" spans="1:7" ht="15.75" thickBot="1" x14ac:dyDescent="0.3">
      <c r="A24" s="4" t="s">
        <v>18</v>
      </c>
      <c r="B24" s="4">
        <f>MIN(B12:B20)</f>
        <v>-3.2887369971833333E-5</v>
      </c>
      <c r="F24" s="21"/>
      <c r="G24" s="21"/>
    </row>
    <row r="25" spans="1:7" ht="15.75" thickBot="1" x14ac:dyDescent="0.3">
      <c r="A25" s="4" t="s">
        <v>19</v>
      </c>
      <c r="B25" s="4">
        <f>MAX(B13:B21)</f>
        <v>2.1672791796100001E-5</v>
      </c>
      <c r="F25" s="42" t="s">
        <v>31</v>
      </c>
      <c r="G25" s="43"/>
    </row>
    <row r="26" spans="1:7" ht="15.75" thickBot="1" x14ac:dyDescent="0.3">
      <c r="C26" s="44" t="s">
        <v>34</v>
      </c>
      <c r="D26" s="45"/>
      <c r="F26" s="13" t="s">
        <v>32</v>
      </c>
      <c r="G26" s="14" t="s">
        <v>33</v>
      </c>
    </row>
    <row r="27" spans="1:7" x14ac:dyDescent="0.25">
      <c r="C27" s="22" t="s">
        <v>35</v>
      </c>
      <c r="D27" s="23" t="s">
        <v>36</v>
      </c>
      <c r="F27" s="15">
        <v>1</v>
      </c>
      <c r="G27" s="16">
        <f>T8</f>
        <v>1540.7163968971661</v>
      </c>
    </row>
    <row r="28" spans="1:7" x14ac:dyDescent="0.25">
      <c r="C28" s="24" t="s">
        <v>18</v>
      </c>
      <c r="D28" s="25">
        <f>B6</f>
        <v>-3.2887369971833333E-5</v>
      </c>
      <c r="F28" s="17">
        <v>2</v>
      </c>
      <c r="G28" s="18">
        <f>V8</f>
        <v>1550.495336118661</v>
      </c>
    </row>
    <row r="29" spans="1:7" ht="15.75" thickBot="1" x14ac:dyDescent="0.3">
      <c r="C29" s="26" t="s">
        <v>19</v>
      </c>
      <c r="D29" s="27">
        <f>B7</f>
        <v>2.1672791796100001E-5</v>
      </c>
      <c r="F29" s="19">
        <v>3</v>
      </c>
      <c r="G29" s="20">
        <f>X8</f>
        <v>1560.3387158513633</v>
      </c>
    </row>
    <row r="30" spans="1:7" ht="15.75" thickTop="1" x14ac:dyDescent="0.25">
      <c r="C30" s="10"/>
      <c r="D30" s="10"/>
    </row>
  </sheetData>
  <mergeCells count="4">
    <mergeCell ref="F13:G13"/>
    <mergeCell ref="F19:G19"/>
    <mergeCell ref="F25:G25"/>
    <mergeCell ref="C26:D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 Summary</vt:lpstr>
      <vt:lpstr>Expmt. 1 - 20mm</vt:lpstr>
      <vt:lpstr>Expmt. 2 - 35mm</vt:lpstr>
      <vt:lpstr>Expmt. 3 - 55mm</vt:lpstr>
      <vt:lpstr>"Zero" Curvature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2019-12-30T23:03:27Z</dcterms:modified>
</cp:coreProperties>
</file>