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MIRo\FBG_Needle_Calibration_Data\needle_1\Calibration\90 deg\"/>
    </mc:Choice>
  </mc:AlternateContent>
  <xr:revisionPtr revIDLastSave="0" documentId="13_ncr:1_{D42B8D9B-87E0-45B2-820F-B81FF777E494}" xr6:coauthVersionLast="45" xr6:coauthVersionMax="45" xr10:uidLastSave="{00000000-0000-0000-0000-000000000000}"/>
  <bookViews>
    <workbookView xWindow="3540" yWindow="3540" windowWidth="21600" windowHeight="11385" xr2:uid="{CAC25A53-9E65-49F7-973B-C9FEADB2C5CC}"/>
  </bookViews>
  <sheets>
    <sheet name="Data Summary" sheetId="5" r:id="rId1"/>
    <sheet name="AA1 Response vs Curv" sheetId="10" r:id="rId2"/>
    <sheet name="Corr T AA1 Response vs Curv" sheetId="6" r:id="rId3"/>
    <sheet name="AA2 Response vs Curv" sheetId="11" r:id="rId4"/>
    <sheet name="Corr T AA2 Response vs Curv" sheetId="7" r:id="rId5"/>
    <sheet name="AA3 Response vs Curv" sheetId="12" r:id="rId6"/>
    <sheet name="Corr T AA3 Response vs Curv" sheetId="8" r:id="rId7"/>
    <sheet name="Expmt. 1 - 20mm" sheetId="1" r:id="rId8"/>
    <sheet name="Expmt. 2 - 35mm" sheetId="2" r:id="rId9"/>
    <sheet name="Expmt. 3 - 55mm" sheetId="3" r:id="rId10"/>
    <sheet name="&quot;Zero&quot; Curvature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4" l="1"/>
  <c r="F8" i="4"/>
  <c r="F7" i="4"/>
  <c r="F6" i="4"/>
  <c r="D9" i="4"/>
  <c r="D8" i="4"/>
  <c r="D7" i="4"/>
  <c r="D6" i="4"/>
  <c r="B25" i="4"/>
  <c r="B24" i="4"/>
  <c r="B9" i="4"/>
  <c r="B8" i="4"/>
  <c r="B7" i="4"/>
  <c r="D29" i="4" s="1"/>
  <c r="B6" i="4"/>
  <c r="D28" i="4" s="1"/>
  <c r="D14" i="4"/>
  <c r="D15" i="4"/>
  <c r="D16" i="4"/>
  <c r="D17" i="4"/>
  <c r="D18" i="4"/>
  <c r="D19" i="4"/>
  <c r="D20" i="4"/>
  <c r="D21" i="4"/>
  <c r="D13" i="4"/>
  <c r="X9" i="4"/>
  <c r="V9" i="4"/>
  <c r="T9" i="4"/>
  <c r="R9" i="4"/>
  <c r="P9" i="4"/>
  <c r="N9" i="4"/>
  <c r="L9" i="4"/>
  <c r="J9" i="4"/>
  <c r="H9" i="4"/>
  <c r="X8" i="4"/>
  <c r="G29" i="4" s="1"/>
  <c r="V21" i="5" s="1"/>
  <c r="V8" i="4"/>
  <c r="G28" i="4" s="1"/>
  <c r="P16" i="5" s="1"/>
  <c r="T8" i="4"/>
  <c r="G27" i="4" s="1"/>
  <c r="J19" i="5" s="1"/>
  <c r="R8" i="4"/>
  <c r="G23" i="4" s="1"/>
  <c r="U14" i="5" s="1"/>
  <c r="P8" i="4"/>
  <c r="G22" i="4" s="1"/>
  <c r="O17" i="5" s="1"/>
  <c r="N8" i="4"/>
  <c r="G21" i="4" s="1"/>
  <c r="I20" i="5" s="1"/>
  <c r="L8" i="4"/>
  <c r="G17" i="4" s="1"/>
  <c r="T15" i="5" s="1"/>
  <c r="J8" i="4"/>
  <c r="G16" i="4" s="1"/>
  <c r="N18" i="5" s="1"/>
  <c r="H8" i="4"/>
  <c r="G15" i="4" s="1"/>
  <c r="H21" i="5" s="1"/>
  <c r="X7" i="4"/>
  <c r="X6" i="4"/>
  <c r="V7" i="4"/>
  <c r="V6" i="4"/>
  <c r="T7" i="4"/>
  <c r="T6" i="4"/>
  <c r="R7" i="4"/>
  <c r="R6" i="4"/>
  <c r="P7" i="4"/>
  <c r="P6" i="4"/>
  <c r="N7" i="4"/>
  <c r="N6" i="4"/>
  <c r="L7" i="4"/>
  <c r="L6" i="4"/>
  <c r="J7" i="4"/>
  <c r="J6" i="4"/>
  <c r="H7" i="4"/>
  <c r="H6" i="4"/>
  <c r="N4" i="5" l="1"/>
  <c r="N11" i="5"/>
  <c r="D3" i="5"/>
  <c r="S3" i="5" s="1"/>
  <c r="U10" i="5"/>
  <c r="J20" i="5"/>
  <c r="P20" i="5"/>
  <c r="N14" i="5"/>
  <c r="D21" i="5"/>
  <c r="S21" i="5" s="1"/>
  <c r="P4" i="5"/>
  <c r="O10" i="5"/>
  <c r="N19" i="5"/>
  <c r="C7" i="5"/>
  <c r="S30" i="5" s="1"/>
  <c r="D4" i="5"/>
  <c r="S4" i="5" s="1"/>
  <c r="U3" i="5"/>
  <c r="P9" i="5"/>
  <c r="U18" i="5"/>
  <c r="D8" i="5"/>
  <c r="S8" i="5" s="1"/>
  <c r="U5" i="5"/>
  <c r="U12" i="5"/>
  <c r="O18" i="5"/>
  <c r="O5" i="5"/>
  <c r="I4" i="5"/>
  <c r="U4" i="5"/>
  <c r="J12" i="5"/>
  <c r="P17" i="5"/>
  <c r="C20" i="5"/>
  <c r="S43" i="5" s="1"/>
  <c r="B10" i="5"/>
  <c r="G33" i="5" s="1"/>
  <c r="J6" i="5"/>
  <c r="N7" i="5"/>
  <c r="P13" i="5"/>
  <c r="U15" i="5"/>
  <c r="B14" i="5"/>
  <c r="G37" i="5" s="1"/>
  <c r="J5" i="5"/>
  <c r="T11" i="5"/>
  <c r="O21" i="5"/>
  <c r="J15" i="5"/>
  <c r="B20" i="5"/>
  <c r="G43" i="5" s="1"/>
  <c r="D7" i="5"/>
  <c r="S7" i="5" s="1"/>
  <c r="H5" i="5"/>
  <c r="T7" i="5"/>
  <c r="W7" i="5" s="1"/>
  <c r="T30" i="5" s="1"/>
  <c r="T8" i="5"/>
  <c r="H13" i="5"/>
  <c r="I21" i="5"/>
  <c r="T16" i="5"/>
  <c r="B7" i="5"/>
  <c r="G30" i="5" s="1"/>
  <c r="B17" i="5"/>
  <c r="G40" i="5" s="1"/>
  <c r="C6" i="5"/>
  <c r="S29" i="5" s="1"/>
  <c r="C8" i="5"/>
  <c r="S31" i="5" s="1"/>
  <c r="C15" i="5"/>
  <c r="S38" i="5" s="1"/>
  <c r="D16" i="5"/>
  <c r="S16" i="5" s="1"/>
  <c r="D11" i="5"/>
  <c r="S11" i="5" s="1"/>
  <c r="I3" i="5"/>
  <c r="N3" i="5"/>
  <c r="P3" i="5"/>
  <c r="U6" i="5"/>
  <c r="H7" i="5"/>
  <c r="V7" i="5"/>
  <c r="I11" i="5"/>
  <c r="J10" i="5"/>
  <c r="N9" i="5"/>
  <c r="O8" i="5"/>
  <c r="P12" i="5"/>
  <c r="J13" i="5"/>
  <c r="U21" i="5"/>
  <c r="V20" i="5"/>
  <c r="H20" i="5"/>
  <c r="I19" i="5"/>
  <c r="J18" i="5"/>
  <c r="N17" i="5"/>
  <c r="O16" i="5"/>
  <c r="P15" i="5"/>
  <c r="T14" i="5"/>
  <c r="B13" i="5"/>
  <c r="G36" i="5" s="1"/>
  <c r="D18" i="5"/>
  <c r="S18" i="5" s="1"/>
  <c r="V3" i="5"/>
  <c r="H14" i="5"/>
  <c r="B12" i="5"/>
  <c r="G35" i="5" s="1"/>
  <c r="B16" i="5"/>
  <c r="G39" i="5" s="1"/>
  <c r="C5" i="5"/>
  <c r="S28" i="5" s="1"/>
  <c r="C13" i="5"/>
  <c r="S36" i="5" s="1"/>
  <c r="C14" i="5"/>
  <c r="M37" i="5" s="1"/>
  <c r="D15" i="5"/>
  <c r="S15" i="5" s="1"/>
  <c r="D10" i="5"/>
  <c r="S10" i="5" s="1"/>
  <c r="I6" i="5"/>
  <c r="N6" i="5"/>
  <c r="P6" i="5"/>
  <c r="T6" i="5"/>
  <c r="I7" i="5"/>
  <c r="K7" i="5" s="1"/>
  <c r="J30" i="5" s="1"/>
  <c r="V11" i="5"/>
  <c r="H11" i="5"/>
  <c r="I10" i="5"/>
  <c r="J9" i="5"/>
  <c r="N8" i="5"/>
  <c r="O12" i="5"/>
  <c r="N13" i="5"/>
  <c r="T21" i="5"/>
  <c r="W21" i="5" s="1"/>
  <c r="U44" i="5" s="1"/>
  <c r="U20" i="5"/>
  <c r="V19" i="5"/>
  <c r="H19" i="5"/>
  <c r="I18" i="5"/>
  <c r="J17" i="5"/>
  <c r="N16" i="5"/>
  <c r="O15" i="5"/>
  <c r="Q15" i="5" s="1"/>
  <c r="N38" i="5" s="1"/>
  <c r="P14" i="5"/>
  <c r="Q14" i="5" s="1"/>
  <c r="N37" i="5" s="1"/>
  <c r="C10" i="5"/>
  <c r="M33" i="5" s="1"/>
  <c r="V13" i="5"/>
  <c r="B11" i="5"/>
  <c r="G34" i="5" s="1"/>
  <c r="B15" i="5"/>
  <c r="G38" i="5" s="1"/>
  <c r="C4" i="5"/>
  <c r="S27" i="5" s="1"/>
  <c r="C21" i="5"/>
  <c r="S44" i="5" s="1"/>
  <c r="D13" i="5"/>
  <c r="S13" i="5" s="1"/>
  <c r="D14" i="5"/>
  <c r="S14" i="5" s="1"/>
  <c r="D9" i="5"/>
  <c r="S9" i="5" s="1"/>
  <c r="I5" i="5"/>
  <c r="N5" i="5"/>
  <c r="P5" i="5"/>
  <c r="Q5" i="5" s="1"/>
  <c r="O28" i="5" s="1"/>
  <c r="V5" i="5"/>
  <c r="J7" i="5"/>
  <c r="U11" i="5"/>
  <c r="W11" i="5" s="1"/>
  <c r="U34" i="5" s="1"/>
  <c r="V10" i="5"/>
  <c r="W10" i="5" s="1"/>
  <c r="U33" i="5" s="1"/>
  <c r="H10" i="5"/>
  <c r="I9" i="5"/>
  <c r="J8" i="5"/>
  <c r="N12" i="5"/>
  <c r="O13" i="5"/>
  <c r="P21" i="5"/>
  <c r="T20" i="5"/>
  <c r="W20" i="5" s="1"/>
  <c r="V43" i="5" s="1"/>
  <c r="U19" i="5"/>
  <c r="W19" i="5" s="1"/>
  <c r="U42" i="5" s="1"/>
  <c r="V18" i="5"/>
  <c r="H18" i="5"/>
  <c r="I17" i="5"/>
  <c r="J16" i="5"/>
  <c r="N15" i="5"/>
  <c r="O14" i="5"/>
  <c r="H9" i="5"/>
  <c r="K9" i="5" s="1"/>
  <c r="J32" i="5" s="1"/>
  <c r="I8" i="5"/>
  <c r="K8" i="5" s="1"/>
  <c r="I31" i="5" s="1"/>
  <c r="T19" i="5"/>
  <c r="V17" i="5"/>
  <c r="H17" i="5"/>
  <c r="I16" i="5"/>
  <c r="B4" i="5"/>
  <c r="G27" i="5" s="1"/>
  <c r="B9" i="5"/>
  <c r="G32" i="5" s="1"/>
  <c r="B19" i="5"/>
  <c r="G42" i="5" s="1"/>
  <c r="C12" i="5"/>
  <c r="S35" i="5" s="1"/>
  <c r="C19" i="5"/>
  <c r="M42" i="5" s="1"/>
  <c r="D20" i="5"/>
  <c r="S20" i="5" s="1"/>
  <c r="D5" i="5"/>
  <c r="S5" i="5" s="1"/>
  <c r="H3" i="5"/>
  <c r="J3" i="5"/>
  <c r="O3" i="5"/>
  <c r="Q3" i="5" s="1"/>
  <c r="N26" i="5" s="1"/>
  <c r="T3" i="5"/>
  <c r="W3" i="5" s="1"/>
  <c r="U26" i="5" s="1"/>
  <c r="T5" i="5"/>
  <c r="W5" i="5" s="1"/>
  <c r="T28" i="5" s="1"/>
  <c r="O7" i="5"/>
  <c r="P11" i="5"/>
  <c r="T10" i="5"/>
  <c r="U9" i="5"/>
  <c r="V8" i="5"/>
  <c r="H8" i="5"/>
  <c r="I12" i="5"/>
  <c r="T13" i="5"/>
  <c r="N21" i="5"/>
  <c r="O20" i="5"/>
  <c r="P19" i="5"/>
  <c r="T18" i="5"/>
  <c r="U17" i="5"/>
  <c r="V16" i="5"/>
  <c r="W16" i="5" s="1"/>
  <c r="V39" i="5" s="1"/>
  <c r="H16" i="5"/>
  <c r="I15" i="5"/>
  <c r="J14" i="5"/>
  <c r="V9" i="5"/>
  <c r="B3" i="5"/>
  <c r="G26" i="5" s="1"/>
  <c r="B8" i="5"/>
  <c r="G31" i="5" s="1"/>
  <c r="B21" i="5"/>
  <c r="G44" i="5" s="1"/>
  <c r="C11" i="5"/>
  <c r="M34" i="5" s="1"/>
  <c r="C18" i="5"/>
  <c r="M41" i="5" s="1"/>
  <c r="D19" i="5"/>
  <c r="S19" i="5" s="1"/>
  <c r="D6" i="5"/>
  <c r="S6" i="5" s="1"/>
  <c r="H6" i="5"/>
  <c r="O6" i="5"/>
  <c r="V4" i="5"/>
  <c r="P7" i="5"/>
  <c r="O11" i="5"/>
  <c r="Q11" i="5" s="1"/>
  <c r="O34" i="5" s="1"/>
  <c r="P10" i="5"/>
  <c r="T9" i="5"/>
  <c r="U8" i="5"/>
  <c r="V12" i="5"/>
  <c r="H12" i="5"/>
  <c r="U13" i="5"/>
  <c r="J21" i="5"/>
  <c r="N20" i="5"/>
  <c r="O19" i="5"/>
  <c r="P18" i="5"/>
  <c r="Q18" i="5" s="1"/>
  <c r="O41" i="5" s="1"/>
  <c r="T17" i="5"/>
  <c r="U16" i="5"/>
  <c r="V15" i="5"/>
  <c r="H15" i="5"/>
  <c r="I14" i="5"/>
  <c r="B6" i="5"/>
  <c r="G29" i="5" s="1"/>
  <c r="C17" i="5"/>
  <c r="S40" i="5" s="1"/>
  <c r="V14" i="5"/>
  <c r="W14" i="5" s="1"/>
  <c r="V37" i="5" s="1"/>
  <c r="B5" i="5"/>
  <c r="G28" i="5" s="1"/>
  <c r="B18" i="5"/>
  <c r="G41" i="5" s="1"/>
  <c r="C3" i="5"/>
  <c r="S26" i="5" s="1"/>
  <c r="C9" i="5"/>
  <c r="S32" i="5" s="1"/>
  <c r="C16" i="5"/>
  <c r="S39" i="5" s="1"/>
  <c r="D17" i="5"/>
  <c r="S17" i="5" s="1"/>
  <c r="D12" i="5"/>
  <c r="S12" i="5" s="1"/>
  <c r="H4" i="5"/>
  <c r="K4" i="5" s="1"/>
  <c r="I27" i="5" s="1"/>
  <c r="J4" i="5"/>
  <c r="O4" i="5"/>
  <c r="V6" i="5"/>
  <c r="T4" i="5"/>
  <c r="U7" i="5"/>
  <c r="J11" i="5"/>
  <c r="K11" i="5" s="1"/>
  <c r="J34" i="5" s="1"/>
  <c r="N10" i="5"/>
  <c r="O9" i="5"/>
  <c r="Q9" i="5" s="1"/>
  <c r="P32" i="5" s="1"/>
  <c r="P8" i="5"/>
  <c r="T12" i="5"/>
  <c r="I13" i="5"/>
  <c r="G18" i="5"/>
  <c r="M19" i="5"/>
  <c r="G17" i="5"/>
  <c r="G16" i="5"/>
  <c r="G14" i="5"/>
  <c r="M15" i="5"/>
  <c r="G13" i="5"/>
  <c r="M14" i="5"/>
  <c r="G20" i="5"/>
  <c r="M20" i="5"/>
  <c r="G6" i="5"/>
  <c r="G5" i="5"/>
  <c r="G12" i="5"/>
  <c r="G10" i="5"/>
  <c r="M10" i="5"/>
  <c r="G7" i="5"/>
  <c r="G11" i="5"/>
  <c r="M7" i="5"/>
  <c r="M4" i="5"/>
  <c r="W8" i="5"/>
  <c r="V31" i="5" s="1"/>
  <c r="W12" i="5"/>
  <c r="T35" i="5" s="1"/>
  <c r="K20" i="5"/>
  <c r="I43" i="5" s="1"/>
  <c r="Q17" i="5"/>
  <c r="P40" i="5" s="1"/>
  <c r="M43" i="5"/>
  <c r="K6" i="5"/>
  <c r="H29" i="5" s="1"/>
  <c r="Q6" i="5"/>
  <c r="O29" i="5" s="1"/>
  <c r="M27" i="5"/>
  <c r="S37" i="5"/>
  <c r="S42" i="5"/>
  <c r="S33" i="5"/>
  <c r="M26" i="5"/>
  <c r="M38" i="5"/>
  <c r="M30" i="5"/>
  <c r="Q16" i="5"/>
  <c r="P39" i="5" s="1"/>
  <c r="M44" i="5"/>
  <c r="Q7" i="5"/>
  <c r="N30" i="5" s="1"/>
  <c r="K21" i="5"/>
  <c r="J44" i="5" s="1"/>
  <c r="W15" i="5"/>
  <c r="T38" i="5" s="1"/>
  <c r="Q8" i="5"/>
  <c r="P31" i="5" s="1"/>
  <c r="K19" i="5"/>
  <c r="J42" i="5" s="1"/>
  <c r="K10" i="5"/>
  <c r="H33" i="5" s="1"/>
  <c r="Q12" i="5"/>
  <c r="O35" i="5" s="1"/>
  <c r="K18" i="5"/>
  <c r="H41" i="5" s="1"/>
  <c r="Q4" i="5"/>
  <c r="O27" i="5" s="1"/>
  <c r="K17" i="5"/>
  <c r="J40" i="5" s="1"/>
  <c r="K3" i="5"/>
  <c r="J26" i="5" s="1"/>
  <c r="Q21" i="5"/>
  <c r="O44" i="5" s="1"/>
  <c r="Q20" i="5"/>
  <c r="N43" i="5" s="1"/>
  <c r="W17" i="5"/>
  <c r="V40" i="5" s="1"/>
  <c r="B23" i="4"/>
  <c r="B22" i="4"/>
  <c r="Q13" i="5" l="1"/>
  <c r="P36" i="5" s="1"/>
  <c r="Q10" i="5"/>
  <c r="P33" i="5" s="1"/>
  <c r="W6" i="5"/>
  <c r="U29" i="5" s="1"/>
  <c r="K13" i="5"/>
  <c r="J36" i="5" s="1"/>
  <c r="K5" i="5"/>
  <c r="J28" i="5" s="1"/>
  <c r="M8" i="5"/>
  <c r="K12" i="5"/>
  <c r="H35" i="5" s="1"/>
  <c r="M36" i="5"/>
  <c r="M40" i="5"/>
  <c r="G21" i="5"/>
  <c r="M31" i="5"/>
  <c r="S41" i="5"/>
  <c r="W4" i="5"/>
  <c r="V27" i="5" s="1"/>
  <c r="K15" i="5"/>
  <c r="H38" i="5" s="1"/>
  <c r="W13" i="5"/>
  <c r="T36" i="5" s="1"/>
  <c r="W18" i="5"/>
  <c r="T41" i="5" s="1"/>
  <c r="W9" i="5"/>
  <c r="V32" i="5" s="1"/>
  <c r="K16" i="5"/>
  <c r="J39" i="5" s="1"/>
  <c r="K14" i="5"/>
  <c r="I37" i="5" s="1"/>
  <c r="M28" i="5"/>
  <c r="M35" i="5"/>
  <c r="M5" i="5"/>
  <c r="M11" i="5"/>
  <c r="G19" i="5"/>
  <c r="Q19" i="5"/>
  <c r="O42" i="5" s="1"/>
  <c r="M18" i="5"/>
  <c r="M39" i="5"/>
  <c r="M6" i="5"/>
  <c r="G9" i="5"/>
  <c r="M13" i="5"/>
  <c r="M16" i="5"/>
  <c r="M29" i="5"/>
  <c r="S34" i="5"/>
  <c r="G4" i="5"/>
  <c r="M12" i="5"/>
  <c r="M21" i="5"/>
  <c r="M17" i="5"/>
  <c r="M9" i="5"/>
  <c r="G15" i="5"/>
  <c r="M32" i="5"/>
  <c r="M3" i="5"/>
  <c r="G8" i="5"/>
  <c r="G3" i="5"/>
  <c r="H43" i="5"/>
  <c r="T42" i="5"/>
  <c r="H28" i="5"/>
  <c r="I28" i="5"/>
  <c r="T39" i="5"/>
  <c r="T37" i="5"/>
  <c r="U37" i="5"/>
  <c r="U30" i="5"/>
  <c r="N39" i="5"/>
  <c r="P29" i="5"/>
  <c r="P26" i="5"/>
  <c r="N32" i="5"/>
  <c r="V38" i="5"/>
  <c r="N29" i="5"/>
  <c r="O26" i="5"/>
  <c r="T31" i="5"/>
  <c r="I29" i="5"/>
  <c r="J38" i="5"/>
  <c r="N33" i="5"/>
  <c r="O32" i="5"/>
  <c r="J43" i="5"/>
  <c r="U31" i="5"/>
  <c r="V35" i="5"/>
  <c r="N40" i="5"/>
  <c r="H42" i="5"/>
  <c r="O33" i="5"/>
  <c r="U35" i="5"/>
  <c r="T43" i="5"/>
  <c r="J29" i="5"/>
  <c r="P35" i="5"/>
  <c r="N36" i="5"/>
  <c r="P28" i="5"/>
  <c r="O36" i="5"/>
  <c r="O40" i="5"/>
  <c r="U39" i="5"/>
  <c r="N31" i="5"/>
  <c r="H31" i="5"/>
  <c r="V28" i="5"/>
  <c r="N28" i="5"/>
  <c r="T34" i="5"/>
  <c r="P44" i="5"/>
  <c r="P38" i="5"/>
  <c r="O31" i="5"/>
  <c r="V29" i="5"/>
  <c r="J35" i="5"/>
  <c r="N35" i="5"/>
  <c r="I41" i="5"/>
  <c r="I33" i="5"/>
  <c r="O39" i="5"/>
  <c r="J33" i="5"/>
  <c r="J27" i="5"/>
  <c r="H36" i="5"/>
  <c r="T40" i="5"/>
  <c r="U28" i="5"/>
  <c r="T33" i="5"/>
  <c r="H34" i="5"/>
  <c r="J41" i="5"/>
  <c r="I34" i="5"/>
  <c r="N41" i="5"/>
  <c r="H27" i="5"/>
  <c r="N34" i="5"/>
  <c r="P41" i="5"/>
  <c r="P34" i="5"/>
  <c r="J31" i="5"/>
  <c r="T26" i="5"/>
  <c r="O37" i="5"/>
  <c r="V42" i="5"/>
  <c r="V34" i="5"/>
  <c r="I42" i="5"/>
  <c r="V30" i="5"/>
  <c r="H44" i="5"/>
  <c r="V26" i="5"/>
  <c r="U40" i="5"/>
  <c r="O30" i="5"/>
  <c r="I44" i="5"/>
  <c r="V33" i="5"/>
  <c r="U43" i="5"/>
  <c r="I30" i="5"/>
  <c r="H30" i="5"/>
  <c r="V44" i="5"/>
  <c r="N44" i="5"/>
  <c r="I40" i="5"/>
  <c r="H40" i="5"/>
  <c r="P37" i="5"/>
  <c r="T44" i="5"/>
  <c r="T29" i="5"/>
  <c r="I36" i="5"/>
  <c r="U38" i="5"/>
  <c r="H26" i="5"/>
  <c r="N27" i="5"/>
  <c r="P27" i="5"/>
  <c r="O43" i="5"/>
  <c r="P43" i="5"/>
  <c r="I32" i="5"/>
  <c r="H32" i="5"/>
  <c r="O38" i="5"/>
  <c r="I26" i="5"/>
  <c r="P30" i="5"/>
  <c r="I35" i="5"/>
  <c r="U41" i="5"/>
  <c r="V41" i="5" l="1"/>
  <c r="T32" i="5"/>
  <c r="N42" i="5"/>
  <c r="U32" i="5"/>
  <c r="V36" i="5"/>
  <c r="U36" i="5"/>
  <c r="U27" i="5"/>
  <c r="T27" i="5"/>
  <c r="H37" i="5"/>
  <c r="I39" i="5"/>
  <c r="J37" i="5"/>
  <c r="P42" i="5"/>
  <c r="H39" i="5"/>
  <c r="I38" i="5"/>
</calcChain>
</file>

<file path=xl/sharedStrings.xml><?xml version="1.0" encoding="utf-8"?>
<sst xmlns="http://schemas.openxmlformats.org/spreadsheetml/2006/main" count="213" uniqueCount="44">
  <si>
    <t>AA 1</t>
  </si>
  <si>
    <t>AA 2</t>
  </si>
  <si>
    <t>AA 3</t>
  </si>
  <si>
    <t>Average Curvature (1/mm)</t>
  </si>
  <si>
    <t>Std Dev (1/mm)</t>
  </si>
  <si>
    <t>Displacement (mm)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</si>
  <si>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</si>
  <si>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</si>
  <si>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</si>
  <si>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</si>
  <si>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</si>
  <si>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</si>
  <si>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</si>
  <si>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</si>
  <si>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</si>
  <si>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Average (nm)</t>
  </si>
  <si>
    <t>STD (nm)</t>
  </si>
  <si>
    <t xml:space="preserve">Experiment </t>
  </si>
  <si>
    <t>Min</t>
  </si>
  <si>
    <t>Max</t>
  </si>
  <si>
    <t>Average</t>
  </si>
  <si>
    <t>Std Dev</t>
  </si>
  <si>
    <t>Weights</t>
  </si>
  <si>
    <t>Weighted Average</t>
  </si>
  <si>
    <t>Weighted Std Dev</t>
  </si>
  <si>
    <t>All Curvatures</t>
  </si>
  <si>
    <t>Ch 1</t>
  </si>
  <si>
    <t>AA1</t>
  </si>
  <si>
    <t>AA2</t>
  </si>
  <si>
    <t>AA3</t>
  </si>
  <si>
    <t>Ch 2</t>
  </si>
  <si>
    <t>Ch 3</t>
  </si>
  <si>
    <t>Active Area</t>
  </si>
  <si>
    <t>Wavelength (nm)</t>
  </si>
  <si>
    <t>Zero Curvature</t>
  </si>
  <si>
    <t>Range</t>
  </si>
  <si>
    <t>Curvature (1/mm)</t>
  </si>
  <si>
    <t>Displacement</t>
  </si>
  <si>
    <t>Curvature</t>
  </si>
  <si>
    <t>Active Area 1</t>
  </si>
  <si>
    <t>Active Area 2</t>
  </si>
  <si>
    <t>Avg Shift</t>
  </si>
  <si>
    <t>TEMPERATURE CORRECTED</t>
  </si>
  <si>
    <t>Active Area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</si>
</sst>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0" applyFont="1" applyFill="1"/>
    <xf numFmtId="0" fontId="1" fillId="0" borderId="1" xfId="0" applyFont="1" applyFill="1" applyBorder="1"/>
    <xf numFmtId="0" fontId="1" fillId="2" borderId="1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0" xfId="0" applyFont="1" applyFill="1"/>
    <xf numFmtId="0" fontId="0" fillId="0" borderId="25" xfId="0" applyBorder="1"/>
    <xf numFmtId="0" fontId="0" fillId="0" borderId="0" xfId="0" applyBorder="1"/>
    <xf numFmtId="0" fontId="0" fillId="0" borderId="3" xfId="0" applyBorder="1"/>
    <xf numFmtId="0" fontId="0" fillId="0" borderId="26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7" xfId="0" applyBorder="1"/>
    <xf numFmtId="0" fontId="0" fillId="0" borderId="28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worksheet" Target="worksheets/sheet5.xml"/><Relationship Id="rId5" Type="http://schemas.openxmlformats.org/officeDocument/2006/relationships/chartsheet" Target="chart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Summary'!$G$3:$G$21</c:f>
              <c:numCache>
                <c:formatCode>General</c:formatCode>
                <c:ptCount val="19"/>
                <c:pt idx="0">
                  <c:v>0</c:v>
                </c:pt>
                <c:pt idx="1">
                  <c:v>-1.3217623593699996E-4</c:v>
                </c:pt>
                <c:pt idx="2">
                  <c:v>-2.8483744E-4</c:v>
                </c:pt>
                <c:pt idx="3">
                  <c:v>-5.2270415999999993E-4</c:v>
                </c:pt>
                <c:pt idx="4">
                  <c:v>0</c:v>
                </c:pt>
                <c:pt idx="5">
                  <c:v>-3.6696977150469997E-5</c:v>
                </c:pt>
                <c:pt idx="6">
                  <c:v>-6.3998722796399996E-5</c:v>
                </c:pt>
                <c:pt idx="7">
                  <c:v>-1.0212305320050001E-4</c:v>
                </c:pt>
                <c:pt idx="8">
                  <c:v>-1.5627058999999999E-4</c:v>
                </c:pt>
                <c:pt idx="9">
                  <c:v>-1.9524918E-4</c:v>
                </c:pt>
                <c:pt idx="10">
                  <c:v>0</c:v>
                </c:pt>
                <c:pt idx="11">
                  <c:v>5.1111272924879988E-5</c:v>
                </c:pt>
                <c:pt idx="12">
                  <c:v>5.2404588710399997E-5</c:v>
                </c:pt>
                <c:pt idx="13">
                  <c:v>6.4608602445300002E-5</c:v>
                </c:pt>
                <c:pt idx="14">
                  <c:v>4.968754775369999E-5</c:v>
                </c:pt>
                <c:pt idx="15">
                  <c:v>4.2409900692460001E-5</c:v>
                </c:pt>
                <c:pt idx="16">
                  <c:v>2.3909770737099994E-5</c:v>
                </c:pt>
                <c:pt idx="17">
                  <c:v>-2.2533123430400004E-5</c:v>
                </c:pt>
                <c:pt idx="18">
                  <c:v>-4.8050086857599999E-5</c:v>
                </c:pt>
              </c:numCache>
            </c:numRef>
          </c:xVal>
          <c:yVal>
            <c:numRef>
              <c:f>'Data Summary'!$H$3:$H$21</c:f>
              <c:numCache>
                <c:formatCode>General</c:formatCode>
                <c:ptCount val="19"/>
                <c:pt idx="0">
                  <c:v>1.7866799177454595E-2</c:v>
                </c:pt>
                <c:pt idx="1">
                  <c:v>-3.85002415521285E-2</c:v>
                </c:pt>
                <c:pt idx="2">
                  <c:v>-0.11891493416555932</c:v>
                </c:pt>
                <c:pt idx="3">
                  <c:v>-0.16792981077128388</c:v>
                </c:pt>
                <c:pt idx="4">
                  <c:v>1.3649106200318784E-2</c:v>
                </c:pt>
                <c:pt idx="5">
                  <c:v>-6.1982066117934664E-2</c:v>
                </c:pt>
                <c:pt idx="6">
                  <c:v>-0.14698605843796031</c:v>
                </c:pt>
                <c:pt idx="7">
                  <c:v>-0.23102620737631696</c:v>
                </c:pt>
                <c:pt idx="8">
                  <c:v>-0.31103258448115412</c:v>
                </c:pt>
                <c:pt idx="9">
                  <c:v>-0.37342678838967913</c:v>
                </c:pt>
                <c:pt idx="10">
                  <c:v>-3.1515905377318632E-2</c:v>
                </c:pt>
                <c:pt idx="11">
                  <c:v>-0.19100781630572783</c:v>
                </c:pt>
                <c:pt idx="12">
                  <c:v>-0.34849402999338963</c:v>
                </c:pt>
                <c:pt idx="13">
                  <c:v>-0.50172765486263415</c:v>
                </c:pt>
                <c:pt idx="14">
                  <c:v>-0.65072957539473464</c:v>
                </c:pt>
                <c:pt idx="15">
                  <c:v>-0.79547726558644172</c:v>
                </c:pt>
                <c:pt idx="16">
                  <c:v>-0.93633256330144832</c:v>
                </c:pt>
                <c:pt idx="17">
                  <c:v>-1.0789947802766164</c:v>
                </c:pt>
                <c:pt idx="18">
                  <c:v>-1.1966763761604398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E-4F02-9732-935505FB730D}"/>
            </c:ext>
          </c:extLst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Summary'!$G$3:$G$21</c:f>
              <c:numCache>
                <c:formatCode>General</c:formatCode>
                <c:ptCount val="19"/>
                <c:pt idx="0">
                  <c:v>0</c:v>
                </c:pt>
                <c:pt idx="1">
                  <c:v>-1.3217623593699996E-4</c:v>
                </c:pt>
                <c:pt idx="2">
                  <c:v>-2.8483744E-4</c:v>
                </c:pt>
                <c:pt idx="3">
                  <c:v>-5.2270415999999993E-4</c:v>
                </c:pt>
                <c:pt idx="4">
                  <c:v>0</c:v>
                </c:pt>
                <c:pt idx="5">
                  <c:v>-3.6696977150469997E-5</c:v>
                </c:pt>
                <c:pt idx="6">
                  <c:v>-6.3998722796399996E-5</c:v>
                </c:pt>
                <c:pt idx="7">
                  <c:v>-1.0212305320050001E-4</c:v>
                </c:pt>
                <c:pt idx="8">
                  <c:v>-1.5627058999999999E-4</c:v>
                </c:pt>
                <c:pt idx="9">
                  <c:v>-1.9524918E-4</c:v>
                </c:pt>
                <c:pt idx="10">
                  <c:v>0</c:v>
                </c:pt>
                <c:pt idx="11">
                  <c:v>5.1111272924879988E-5</c:v>
                </c:pt>
                <c:pt idx="12">
                  <c:v>5.2404588710399997E-5</c:v>
                </c:pt>
                <c:pt idx="13">
                  <c:v>6.4608602445300002E-5</c:v>
                </c:pt>
                <c:pt idx="14">
                  <c:v>4.968754775369999E-5</c:v>
                </c:pt>
                <c:pt idx="15">
                  <c:v>4.2409900692460001E-5</c:v>
                </c:pt>
                <c:pt idx="16">
                  <c:v>2.3909770737099994E-5</c:v>
                </c:pt>
                <c:pt idx="17">
                  <c:v>-2.2533123430400004E-5</c:v>
                </c:pt>
                <c:pt idx="18">
                  <c:v>-4.8050086857599999E-5</c:v>
                </c:pt>
              </c:numCache>
            </c:numRef>
          </c:xVal>
          <c:yVal>
            <c:numRef>
              <c:f>'Data Summary'!$I$3:$I$21</c:f>
              <c:numCache>
                <c:formatCode>General</c:formatCode>
                <c:ptCount val="19"/>
                <c:pt idx="0">
                  <c:v>9.8298135869754333E-3</c:v>
                </c:pt>
                <c:pt idx="1">
                  <c:v>3.0206481109644301E-2</c:v>
                </c:pt>
                <c:pt idx="2">
                  <c:v>8.9777344522190106E-2</c:v>
                </c:pt>
                <c:pt idx="3">
                  <c:v>0.13736706505824259</c:v>
                </c:pt>
                <c:pt idx="4">
                  <c:v>7.0053068338893354E-4</c:v>
                </c:pt>
                <c:pt idx="5">
                  <c:v>4.4996616797789102E-2</c:v>
                </c:pt>
                <c:pt idx="6">
                  <c:v>0.10841330713515163</c:v>
                </c:pt>
                <c:pt idx="7">
                  <c:v>0.17128870943224683</c:v>
                </c:pt>
                <c:pt idx="8">
                  <c:v>0.23382148334508202</c:v>
                </c:pt>
                <c:pt idx="9">
                  <c:v>0.28451080287231889</c:v>
                </c:pt>
                <c:pt idx="10">
                  <c:v>-1.0530344269909619E-2</c:v>
                </c:pt>
                <c:pt idx="11">
                  <c:v>9.4523569257717099E-2</c:v>
                </c:pt>
                <c:pt idx="12">
                  <c:v>0.20561436613456863</c:v>
                </c:pt>
                <c:pt idx="13">
                  <c:v>0.32270722819225739</c:v>
                </c:pt>
                <c:pt idx="14">
                  <c:v>0.43666753542242986</c:v>
                </c:pt>
                <c:pt idx="15">
                  <c:v>0.54303953532144078</c:v>
                </c:pt>
                <c:pt idx="16">
                  <c:v>0.64804730576406655</c:v>
                </c:pt>
                <c:pt idx="17">
                  <c:v>0.7532215397075106</c:v>
                </c:pt>
                <c:pt idx="18">
                  <c:v>0.84359609624971199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E-4F02-9732-935505FB730D}"/>
            </c:ext>
          </c:extLst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Summary'!$G$3:$G$21</c:f>
              <c:numCache>
                <c:formatCode>General</c:formatCode>
                <c:ptCount val="19"/>
                <c:pt idx="0">
                  <c:v>0</c:v>
                </c:pt>
                <c:pt idx="1">
                  <c:v>-1.3217623593699996E-4</c:v>
                </c:pt>
                <c:pt idx="2">
                  <c:v>-2.8483744E-4</c:v>
                </c:pt>
                <c:pt idx="3">
                  <c:v>-5.2270415999999993E-4</c:v>
                </c:pt>
                <c:pt idx="4">
                  <c:v>0</c:v>
                </c:pt>
                <c:pt idx="5">
                  <c:v>-3.6696977150469997E-5</c:v>
                </c:pt>
                <c:pt idx="6">
                  <c:v>-6.3998722796399996E-5</c:v>
                </c:pt>
                <c:pt idx="7">
                  <c:v>-1.0212305320050001E-4</c:v>
                </c:pt>
                <c:pt idx="8">
                  <c:v>-1.5627058999999999E-4</c:v>
                </c:pt>
                <c:pt idx="9">
                  <c:v>-1.9524918E-4</c:v>
                </c:pt>
                <c:pt idx="10">
                  <c:v>0</c:v>
                </c:pt>
                <c:pt idx="11">
                  <c:v>5.1111272924879988E-5</c:v>
                </c:pt>
                <c:pt idx="12">
                  <c:v>5.2404588710399997E-5</c:v>
                </c:pt>
                <c:pt idx="13">
                  <c:v>6.4608602445300002E-5</c:v>
                </c:pt>
                <c:pt idx="14">
                  <c:v>4.968754775369999E-5</c:v>
                </c:pt>
                <c:pt idx="15">
                  <c:v>4.2409900692460001E-5</c:v>
                </c:pt>
                <c:pt idx="16">
                  <c:v>2.3909770737099994E-5</c:v>
                </c:pt>
                <c:pt idx="17">
                  <c:v>-2.2533123430400004E-5</c:v>
                </c:pt>
                <c:pt idx="18">
                  <c:v>-4.8050086857599999E-5</c:v>
                </c:pt>
              </c:numCache>
            </c:numRef>
          </c:xVal>
          <c:yVal>
            <c:numRef>
              <c:f>'Data Summary'!$J$3:$J$21</c:f>
              <c:numCache>
                <c:formatCode>General</c:formatCode>
                <c:ptCount val="19"/>
                <c:pt idx="0">
                  <c:v>-2.3436515052708273E-2</c:v>
                </c:pt>
                <c:pt idx="1">
                  <c:v>4.4153354126137856E-2</c:v>
                </c:pt>
                <c:pt idx="2">
                  <c:v>0.11079665872307487</c:v>
                </c:pt>
                <c:pt idx="3">
                  <c:v>0.15657949895853562</c:v>
                </c:pt>
                <c:pt idx="4">
                  <c:v>-1.5306982787706147E-2</c:v>
                </c:pt>
                <c:pt idx="5">
                  <c:v>5.5985688853297688E-2</c:v>
                </c:pt>
                <c:pt idx="6">
                  <c:v>0.12702199646332701</c:v>
                </c:pt>
                <c:pt idx="7">
                  <c:v>0.19474304304526413</c:v>
                </c:pt>
                <c:pt idx="8">
                  <c:v>0.25729554930285303</c:v>
                </c:pt>
                <c:pt idx="9">
                  <c:v>0.30471197361453051</c:v>
                </c:pt>
                <c:pt idx="10">
                  <c:v>3.8743497839959673E-2</c:v>
                </c:pt>
                <c:pt idx="11">
                  <c:v>0.18368320981676334</c:v>
                </c:pt>
                <c:pt idx="12">
                  <c:v>0.30996316741061491</c:v>
                </c:pt>
                <c:pt idx="13">
                  <c:v>0.41616470171493347</c:v>
                </c:pt>
                <c:pt idx="14">
                  <c:v>0.52211068015230921</c:v>
                </c:pt>
                <c:pt idx="15">
                  <c:v>0.62942196573590081</c:v>
                </c:pt>
                <c:pt idx="16">
                  <c:v>0.73581453622364279</c:v>
                </c:pt>
                <c:pt idx="17">
                  <c:v>0.83615700915242996</c:v>
                </c:pt>
                <c:pt idx="18">
                  <c:v>0.93007510293114137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E-4F02-9732-935505FB730D}"/>
            </c:ext>
          </c:extLst>
        </c:ser>
        <c:ser>
          <c:idx val="3"/>
          <c:order val="3"/>
          <c:tx>
            <c:v>Ch 1 Exp 1 &amp; 2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3672841455216556"/>
                  <c:y val="6.94824561779865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Summary'!$G$3:$G$12</c:f>
              <c:numCache>
                <c:formatCode>General</c:formatCode>
                <c:ptCount val="10"/>
                <c:pt idx="0">
                  <c:v>0</c:v>
                </c:pt>
                <c:pt idx="1">
                  <c:v>-1.3217623593699996E-4</c:v>
                </c:pt>
                <c:pt idx="2">
                  <c:v>-2.8483744E-4</c:v>
                </c:pt>
                <c:pt idx="3">
                  <c:v>-5.2270415999999993E-4</c:v>
                </c:pt>
                <c:pt idx="4">
                  <c:v>0</c:v>
                </c:pt>
                <c:pt idx="5">
                  <c:v>-3.6696977150469997E-5</c:v>
                </c:pt>
                <c:pt idx="6">
                  <c:v>-6.3998722796399996E-5</c:v>
                </c:pt>
                <c:pt idx="7">
                  <c:v>-1.0212305320050001E-4</c:v>
                </c:pt>
                <c:pt idx="8">
                  <c:v>-1.5627058999999999E-4</c:v>
                </c:pt>
                <c:pt idx="9">
                  <c:v>-1.9524918E-4</c:v>
                </c:pt>
              </c:numCache>
            </c:numRef>
          </c:xVal>
          <c:yVal>
            <c:numRef>
              <c:f>'Data Summary'!$H$3:$H$12</c:f>
              <c:numCache>
                <c:formatCode>General</c:formatCode>
                <c:ptCount val="10"/>
                <c:pt idx="0">
                  <c:v>1.7866799177454595E-2</c:v>
                </c:pt>
                <c:pt idx="1">
                  <c:v>-3.85002415521285E-2</c:v>
                </c:pt>
                <c:pt idx="2">
                  <c:v>-0.11891493416555932</c:v>
                </c:pt>
                <c:pt idx="3">
                  <c:v>-0.16792981077128388</c:v>
                </c:pt>
                <c:pt idx="4">
                  <c:v>1.3649106200318784E-2</c:v>
                </c:pt>
                <c:pt idx="5">
                  <c:v>-6.1982066117934664E-2</c:v>
                </c:pt>
                <c:pt idx="6">
                  <c:v>-0.14698605843796031</c:v>
                </c:pt>
                <c:pt idx="7">
                  <c:v>-0.23102620737631696</c:v>
                </c:pt>
                <c:pt idx="8">
                  <c:v>-0.31103258448115412</c:v>
                </c:pt>
                <c:pt idx="9">
                  <c:v>-0.37342678838967913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2E-4F02-9732-935505FB730D}"/>
            </c:ext>
          </c:extLst>
        </c:ser>
        <c:ser>
          <c:idx val="4"/>
          <c:order val="4"/>
          <c:tx>
            <c:v>Ch 2 Exp 1 &amp; 2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6828029527879718"/>
                  <c:y val="-1.4955793035863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Summary'!$G$3:$G$12</c:f>
              <c:numCache>
                <c:formatCode>General</c:formatCode>
                <c:ptCount val="10"/>
                <c:pt idx="0">
                  <c:v>0</c:v>
                </c:pt>
                <c:pt idx="1">
                  <c:v>-1.3217623593699996E-4</c:v>
                </c:pt>
                <c:pt idx="2">
                  <c:v>-2.8483744E-4</c:v>
                </c:pt>
                <c:pt idx="3">
                  <c:v>-5.2270415999999993E-4</c:v>
                </c:pt>
                <c:pt idx="4">
                  <c:v>0</c:v>
                </c:pt>
                <c:pt idx="5">
                  <c:v>-3.6696977150469997E-5</c:v>
                </c:pt>
                <c:pt idx="6">
                  <c:v>-6.3998722796399996E-5</c:v>
                </c:pt>
                <c:pt idx="7">
                  <c:v>-1.0212305320050001E-4</c:v>
                </c:pt>
                <c:pt idx="8">
                  <c:v>-1.5627058999999999E-4</c:v>
                </c:pt>
                <c:pt idx="9">
                  <c:v>-1.9524918E-4</c:v>
                </c:pt>
              </c:numCache>
            </c:numRef>
          </c:xVal>
          <c:yVal>
            <c:numRef>
              <c:f>'Data Summary'!$I$3:$I$12</c:f>
              <c:numCache>
                <c:formatCode>General</c:formatCode>
                <c:ptCount val="10"/>
                <c:pt idx="0">
                  <c:v>9.8298135869754333E-3</c:v>
                </c:pt>
                <c:pt idx="1">
                  <c:v>3.0206481109644301E-2</c:v>
                </c:pt>
                <c:pt idx="2">
                  <c:v>8.9777344522190106E-2</c:v>
                </c:pt>
                <c:pt idx="3">
                  <c:v>0.13736706505824259</c:v>
                </c:pt>
                <c:pt idx="4">
                  <c:v>7.0053068338893354E-4</c:v>
                </c:pt>
                <c:pt idx="5">
                  <c:v>4.4996616797789102E-2</c:v>
                </c:pt>
                <c:pt idx="6">
                  <c:v>0.10841330713515163</c:v>
                </c:pt>
                <c:pt idx="7">
                  <c:v>0.17128870943224683</c:v>
                </c:pt>
                <c:pt idx="8">
                  <c:v>0.23382148334508202</c:v>
                </c:pt>
                <c:pt idx="9">
                  <c:v>0.28451080287231889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2E-4F02-9732-935505FB730D}"/>
            </c:ext>
          </c:extLst>
        </c:ser>
        <c:ser>
          <c:idx val="5"/>
          <c:order val="5"/>
          <c:tx>
            <c:v>Ch 3 Exp 1 &amp; 2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418254752829322"/>
                  <c:y val="-8.13635694062605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Summary'!$G$3:$G$12</c:f>
              <c:numCache>
                <c:formatCode>General</c:formatCode>
                <c:ptCount val="10"/>
                <c:pt idx="0">
                  <c:v>0</c:v>
                </c:pt>
                <c:pt idx="1">
                  <c:v>-1.3217623593699996E-4</c:v>
                </c:pt>
                <c:pt idx="2">
                  <c:v>-2.8483744E-4</c:v>
                </c:pt>
                <c:pt idx="3">
                  <c:v>-5.2270415999999993E-4</c:v>
                </c:pt>
                <c:pt idx="4">
                  <c:v>0</c:v>
                </c:pt>
                <c:pt idx="5">
                  <c:v>-3.6696977150469997E-5</c:v>
                </c:pt>
                <c:pt idx="6">
                  <c:v>-6.3998722796399996E-5</c:v>
                </c:pt>
                <c:pt idx="7">
                  <c:v>-1.0212305320050001E-4</c:v>
                </c:pt>
                <c:pt idx="8">
                  <c:v>-1.5627058999999999E-4</c:v>
                </c:pt>
                <c:pt idx="9">
                  <c:v>-1.9524918E-4</c:v>
                </c:pt>
              </c:numCache>
            </c:numRef>
          </c:xVal>
          <c:yVal>
            <c:numRef>
              <c:f>'Data Summary'!$J$3:$J$13</c:f>
              <c:numCache>
                <c:formatCode>General</c:formatCode>
                <c:ptCount val="11"/>
                <c:pt idx="0">
                  <c:v>-2.3436515052708273E-2</c:v>
                </c:pt>
                <c:pt idx="1">
                  <c:v>4.4153354126137856E-2</c:v>
                </c:pt>
                <c:pt idx="2">
                  <c:v>0.11079665872307487</c:v>
                </c:pt>
                <c:pt idx="3">
                  <c:v>0.15657949895853562</c:v>
                </c:pt>
                <c:pt idx="4">
                  <c:v>-1.5306982787706147E-2</c:v>
                </c:pt>
                <c:pt idx="5">
                  <c:v>5.5985688853297688E-2</c:v>
                </c:pt>
                <c:pt idx="6">
                  <c:v>0.12702199646332701</c:v>
                </c:pt>
                <c:pt idx="7">
                  <c:v>0.19474304304526413</c:v>
                </c:pt>
                <c:pt idx="8">
                  <c:v>0.25729554930285303</c:v>
                </c:pt>
                <c:pt idx="9">
                  <c:v>0.30471197361453051</c:v>
                </c:pt>
                <c:pt idx="10">
                  <c:v>3.8743497839959673E-2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52E-4F02-9732-935505FB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layout>
        <c:manualLayout>
          <c:xMode val="edge"/>
          <c:yMode val="edge"/>
          <c:x val="1.2458316955379998E-2"/>
          <c:y val="0.88875090517054389"/>
          <c:w val="0.96190026702984199"/>
          <c:h val="9.914042764570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001503708319876"/>
                  <c:y val="9.2489334336359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2 - 35mm'!$I$3:$I$1000</c:f>
                <c:numCache>
                  <c:formatCode>General</c:formatCode>
                  <c:ptCount val="998"/>
                  <c:pt idx="0">
                    <c:v>5.1285795719688198E-3</c:v>
                  </c:pt>
                  <c:pt idx="1">
                    <c:v>3.4585581726743406E-3</c:v>
                  </c:pt>
                  <c:pt idx="2">
                    <c:v>3.8413646838031433E-3</c:v>
                  </c:pt>
                  <c:pt idx="3">
                    <c:v>1.0791795983113155E-2</c:v>
                  </c:pt>
                  <c:pt idx="4">
                    <c:v>1.6605313409906359E-2</c:v>
                  </c:pt>
                  <c:pt idx="5">
                    <c:v>4.3305004080761789E-3</c:v>
                  </c:pt>
                </c:numCache>
              </c:numRef>
            </c:plus>
            <c:minus>
              <c:numRef>
                <c:f>'Expmt. 2 - 35mm'!$I$3:$I$1000</c:f>
                <c:numCache>
                  <c:formatCode>General</c:formatCode>
                  <c:ptCount val="998"/>
                  <c:pt idx="0">
                    <c:v>5.1285795719688198E-3</c:v>
                  </c:pt>
                  <c:pt idx="1">
                    <c:v>3.4585581726743406E-3</c:v>
                  </c:pt>
                  <c:pt idx="2">
                    <c:v>3.8413646838031433E-3</c:v>
                  </c:pt>
                  <c:pt idx="3">
                    <c:v>1.0791795983113155E-2</c:v>
                  </c:pt>
                  <c:pt idx="4">
                    <c:v>1.6605313409906359E-2</c:v>
                  </c:pt>
                  <c:pt idx="5">
                    <c:v>4.3305004080761789E-3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2 - 35mm'!$C$3:$C$1000</c:f>
                <c:numCache>
                  <c:formatCode>General</c:formatCode>
                  <c:ptCount val="998"/>
                  <c:pt idx="0">
                    <c:v>3.0621116587906434E-5</c:v>
                  </c:pt>
                  <c:pt idx="1">
                    <c:v>1.704077908988302E-5</c:v>
                  </c:pt>
                  <c:pt idx="2">
                    <c:v>2.8376237869090823E-5</c:v>
                  </c:pt>
                  <c:pt idx="3">
                    <c:v>5.4968896146907223E-5</c:v>
                  </c:pt>
                  <c:pt idx="4">
                    <c:v>7.1985810275489563E-5</c:v>
                  </c:pt>
                  <c:pt idx="5">
                    <c:v>4.8870221845209574E-6</c:v>
                  </c:pt>
                </c:numCache>
              </c:numRef>
            </c:plus>
            <c:minus>
              <c:numRef>
                <c:f>'Expmt. 2 - 35mm'!$C$3:$C$1000</c:f>
                <c:numCache>
                  <c:formatCode>General</c:formatCode>
                  <c:ptCount val="998"/>
                  <c:pt idx="0">
                    <c:v>3.0621116587906434E-5</c:v>
                  </c:pt>
                  <c:pt idx="1">
                    <c:v>1.704077908988302E-5</c:v>
                  </c:pt>
                  <c:pt idx="2">
                    <c:v>2.8376237869090823E-5</c:v>
                  </c:pt>
                  <c:pt idx="3">
                    <c:v>5.4968896146907223E-5</c:v>
                  </c:pt>
                  <c:pt idx="4">
                    <c:v>7.1985810275489563E-5</c:v>
                  </c:pt>
                  <c:pt idx="5">
                    <c:v>4.8870221845209574E-6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2 - 35mm'!$B$3:$B$1000</c:f>
              <c:numCache>
                <c:formatCode>General</c:formatCode>
                <c:ptCount val="998"/>
                <c:pt idx="0">
                  <c:v>7.6584064136499992E-6</c:v>
                </c:pt>
                <c:pt idx="1">
                  <c:v>-3.6696977150469997E-5</c:v>
                </c:pt>
                <c:pt idx="2">
                  <c:v>-6.3998722796399996E-5</c:v>
                </c:pt>
                <c:pt idx="3">
                  <c:v>-1.0212305320050001E-4</c:v>
                </c:pt>
                <c:pt idx="4">
                  <c:v>-1.5627058999999999E-4</c:v>
                </c:pt>
                <c:pt idx="5">
                  <c:v>-1.9524918E-4</c:v>
                </c:pt>
              </c:numCache>
            </c:numRef>
          </c:xVal>
          <c:yVal>
            <c:numRef>
              <c:f>'Expmt. 2 - 35mm'!$H$3:$H$1000</c:f>
              <c:numCache>
                <c:formatCode>General</c:formatCode>
                <c:ptCount val="998"/>
                <c:pt idx="0">
                  <c:v>1540.2916594531259</c:v>
                </c:pt>
                <c:pt idx="1">
                  <c:v>1540.2160282808077</c:v>
                </c:pt>
                <c:pt idx="2">
                  <c:v>1540.1310242884877</c:v>
                </c:pt>
                <c:pt idx="3">
                  <c:v>1540.0469841395493</c:v>
                </c:pt>
                <c:pt idx="4">
                  <c:v>1539.9669777624445</c:v>
                </c:pt>
                <c:pt idx="5">
                  <c:v>1539.9045835585359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B9-429C-A602-AECE4714C00F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453263832125744"/>
                  <c:y val="-0.10481037923744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2 - 35mm'!$O$3:$O$1000</c:f>
                <c:numCache>
                  <c:formatCode>General</c:formatCode>
                  <c:ptCount val="998"/>
                  <c:pt idx="0">
                    <c:v>1.4852839280361659E-3</c:v>
                  </c:pt>
                  <c:pt idx="1">
                    <c:v>2.0574772265166911E-3</c:v>
                  </c:pt>
                  <c:pt idx="2">
                    <c:v>5.5504786155314671E-3</c:v>
                  </c:pt>
                  <c:pt idx="3">
                    <c:v>8.8014477847224905E-3</c:v>
                  </c:pt>
                  <c:pt idx="4">
                    <c:v>1.0446214185578425E-2</c:v>
                  </c:pt>
                  <c:pt idx="5">
                    <c:v>1.5202928309869768E-3</c:v>
                  </c:pt>
                </c:numCache>
              </c:numRef>
            </c:plus>
            <c:minus>
              <c:numRef>
                <c:f>'Expmt. 2 - 35mm'!$O$3:$O$1000</c:f>
                <c:numCache>
                  <c:formatCode>General</c:formatCode>
                  <c:ptCount val="998"/>
                  <c:pt idx="0">
                    <c:v>1.4852839280361659E-3</c:v>
                  </c:pt>
                  <c:pt idx="1">
                    <c:v>2.0574772265166911E-3</c:v>
                  </c:pt>
                  <c:pt idx="2">
                    <c:v>5.5504786155314671E-3</c:v>
                  </c:pt>
                  <c:pt idx="3">
                    <c:v>8.8014477847224905E-3</c:v>
                  </c:pt>
                  <c:pt idx="4">
                    <c:v>1.0446214185578425E-2</c:v>
                  </c:pt>
                  <c:pt idx="5">
                    <c:v>1.5202928309869768E-3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2 - 35mm'!$C$3:$C$1000</c:f>
                <c:numCache>
                  <c:formatCode>General</c:formatCode>
                  <c:ptCount val="998"/>
                  <c:pt idx="0">
                    <c:v>3.0621116587906434E-5</c:v>
                  </c:pt>
                  <c:pt idx="1">
                    <c:v>1.704077908988302E-5</c:v>
                  </c:pt>
                  <c:pt idx="2">
                    <c:v>2.8376237869090823E-5</c:v>
                  </c:pt>
                  <c:pt idx="3">
                    <c:v>5.4968896146907223E-5</c:v>
                  </c:pt>
                  <c:pt idx="4">
                    <c:v>7.1985810275489563E-5</c:v>
                  </c:pt>
                  <c:pt idx="5">
                    <c:v>4.8870221845209574E-6</c:v>
                  </c:pt>
                </c:numCache>
              </c:numRef>
            </c:plus>
            <c:minus>
              <c:numRef>
                <c:f>'Expmt. 2 - 35mm'!$C$3:$C$1000</c:f>
                <c:numCache>
                  <c:formatCode>General</c:formatCode>
                  <c:ptCount val="998"/>
                  <c:pt idx="0">
                    <c:v>3.0621116587906434E-5</c:v>
                  </c:pt>
                  <c:pt idx="1">
                    <c:v>1.704077908988302E-5</c:v>
                  </c:pt>
                  <c:pt idx="2">
                    <c:v>2.8376237869090823E-5</c:v>
                  </c:pt>
                  <c:pt idx="3">
                    <c:v>5.4968896146907223E-5</c:v>
                  </c:pt>
                  <c:pt idx="4">
                    <c:v>7.1985810275489563E-5</c:v>
                  </c:pt>
                  <c:pt idx="5">
                    <c:v>4.8870221845209574E-6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2 - 35mm'!$B$3:$B$1000</c:f>
              <c:numCache>
                <c:formatCode>General</c:formatCode>
                <c:ptCount val="998"/>
                <c:pt idx="0">
                  <c:v>7.6584064136499992E-6</c:v>
                </c:pt>
                <c:pt idx="1">
                  <c:v>-3.6696977150469997E-5</c:v>
                </c:pt>
                <c:pt idx="2">
                  <c:v>-6.3998722796399996E-5</c:v>
                </c:pt>
                <c:pt idx="3">
                  <c:v>-1.0212305320050001E-4</c:v>
                </c:pt>
                <c:pt idx="4">
                  <c:v>-1.5627058999999999E-4</c:v>
                </c:pt>
                <c:pt idx="5">
                  <c:v>-1.9524918E-4</c:v>
                </c:pt>
              </c:numCache>
            </c:numRef>
          </c:xVal>
          <c:yVal>
            <c:numRef>
              <c:f>'Expmt. 2 - 35mm'!$N$3:$N$1000</c:f>
              <c:numCache>
                <c:formatCode>General</c:formatCode>
                <c:ptCount val="998"/>
                <c:pt idx="0">
                  <c:v>1540.4940959192706</c:v>
                </c:pt>
                <c:pt idx="1">
                  <c:v>1540.538392005385</c:v>
                </c:pt>
                <c:pt idx="2">
                  <c:v>1540.6018086957224</c:v>
                </c:pt>
                <c:pt idx="3">
                  <c:v>1540.6646840980195</c:v>
                </c:pt>
                <c:pt idx="4">
                  <c:v>1540.7272168719323</c:v>
                </c:pt>
                <c:pt idx="5">
                  <c:v>1540.7779061914596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B9-429C-A602-AECE4714C00F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151594328978597"/>
                  <c:y val="-0.117517465298678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2 - 35mm'!$U$3:$U$1000</c:f>
                <c:numCache>
                  <c:formatCode>General</c:formatCode>
                  <c:ptCount val="998"/>
                  <c:pt idx="0">
                    <c:v>1.7140851009585657E-3</c:v>
                  </c:pt>
                  <c:pt idx="1">
                    <c:v>2.8698522315562412E-3</c:v>
                  </c:pt>
                  <c:pt idx="2">
                    <c:v>6.8703812334669611E-3</c:v>
                  </c:pt>
                  <c:pt idx="3">
                    <c:v>1.1141631804773545E-2</c:v>
                  </c:pt>
                  <c:pt idx="4">
                    <c:v>1.3313525804713981E-2</c:v>
                  </c:pt>
                  <c:pt idx="5">
                    <c:v>1.4540029482147585E-3</c:v>
                  </c:pt>
                </c:numCache>
              </c:numRef>
            </c:plus>
            <c:minus>
              <c:numRef>
                <c:f>'Expmt. 2 - 35mm'!$U$3:$U$1000</c:f>
                <c:numCache>
                  <c:formatCode>General</c:formatCode>
                  <c:ptCount val="998"/>
                  <c:pt idx="0">
                    <c:v>1.7140851009585657E-3</c:v>
                  </c:pt>
                  <c:pt idx="1">
                    <c:v>2.8698522315562412E-3</c:v>
                  </c:pt>
                  <c:pt idx="2">
                    <c:v>6.8703812334669611E-3</c:v>
                  </c:pt>
                  <c:pt idx="3">
                    <c:v>1.1141631804773545E-2</c:v>
                  </c:pt>
                  <c:pt idx="4">
                    <c:v>1.3313525804713981E-2</c:v>
                  </c:pt>
                  <c:pt idx="5">
                    <c:v>1.4540029482147585E-3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2 - 35mm'!$C$3:$C$1000</c:f>
                <c:numCache>
                  <c:formatCode>General</c:formatCode>
                  <c:ptCount val="998"/>
                  <c:pt idx="0">
                    <c:v>3.0621116587906434E-5</c:v>
                  </c:pt>
                  <c:pt idx="1">
                    <c:v>1.704077908988302E-5</c:v>
                  </c:pt>
                  <c:pt idx="2">
                    <c:v>2.8376237869090823E-5</c:v>
                  </c:pt>
                  <c:pt idx="3">
                    <c:v>5.4968896146907223E-5</c:v>
                  </c:pt>
                  <c:pt idx="4">
                    <c:v>7.1985810275489563E-5</c:v>
                  </c:pt>
                  <c:pt idx="5">
                    <c:v>4.8870221845209574E-6</c:v>
                  </c:pt>
                </c:numCache>
              </c:numRef>
            </c:plus>
            <c:minus>
              <c:numRef>
                <c:f>'Expmt. 2 - 35mm'!$C$3:$C$1000</c:f>
                <c:numCache>
                  <c:formatCode>General</c:formatCode>
                  <c:ptCount val="998"/>
                  <c:pt idx="0">
                    <c:v>3.0621116587906434E-5</c:v>
                  </c:pt>
                  <c:pt idx="1">
                    <c:v>1.704077908988302E-5</c:v>
                  </c:pt>
                  <c:pt idx="2">
                    <c:v>2.8376237869090823E-5</c:v>
                  </c:pt>
                  <c:pt idx="3">
                    <c:v>5.4968896146907223E-5</c:v>
                  </c:pt>
                  <c:pt idx="4">
                    <c:v>7.1985810275489563E-5</c:v>
                  </c:pt>
                  <c:pt idx="5">
                    <c:v>4.8870221845209574E-6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2 - 35mm'!$B$3:$B$1000</c:f>
              <c:numCache>
                <c:formatCode>General</c:formatCode>
                <c:ptCount val="998"/>
                <c:pt idx="0">
                  <c:v>7.6584064136499992E-6</c:v>
                </c:pt>
                <c:pt idx="1">
                  <c:v>-3.6696977150469997E-5</c:v>
                </c:pt>
                <c:pt idx="2">
                  <c:v>-6.3998722796399996E-5</c:v>
                </c:pt>
                <c:pt idx="3">
                  <c:v>-1.0212305320050001E-4</c:v>
                </c:pt>
                <c:pt idx="4">
                  <c:v>-1.5627058999999999E-4</c:v>
                </c:pt>
                <c:pt idx="5">
                  <c:v>-1.9524918E-4</c:v>
                </c:pt>
              </c:numCache>
            </c:numRef>
          </c:xVal>
          <c:yVal>
            <c:numRef>
              <c:f>'Expmt. 2 - 35mm'!$T$3:$T$1000</c:f>
              <c:numCache>
                <c:formatCode>General</c:formatCode>
                <c:ptCount val="998"/>
                <c:pt idx="0">
                  <c:v>1540.7472601132401</c:v>
                </c:pt>
                <c:pt idx="1">
                  <c:v>1540.8185527848811</c:v>
                </c:pt>
                <c:pt idx="2">
                  <c:v>1540.8895890924912</c:v>
                </c:pt>
                <c:pt idx="3">
                  <c:v>1540.9573101390731</c:v>
                </c:pt>
                <c:pt idx="4">
                  <c:v>1541.0198626453307</c:v>
                </c:pt>
                <c:pt idx="5">
                  <c:v>1541.0672790696424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B9-429C-A602-AECE4714C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1 - 20mm'!$B$2</c:f>
              <c:strCache>
                <c:ptCount val="1"/>
                <c:pt idx="0">
                  <c:v>Average Curvature (1/mm)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7766826828942E-2"/>
                  <c:y val="4.7668934369121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2 - 35mm'!$K$3:$K$1000</c:f>
                <c:numCache>
                  <c:formatCode>General</c:formatCode>
                  <c:ptCount val="998"/>
                  <c:pt idx="0">
                    <c:v>5.7624370308914609E-3</c:v>
                  </c:pt>
                  <c:pt idx="1">
                    <c:v>8.7944897815472947E-3</c:v>
                  </c:pt>
                  <c:pt idx="2">
                    <c:v>9.9931629885418854E-3</c:v>
                  </c:pt>
                  <c:pt idx="3">
                    <c:v>1.3377544344775994E-2</c:v>
                  </c:pt>
                  <c:pt idx="4">
                    <c:v>1.4373627393268199E-2</c:v>
                  </c:pt>
                  <c:pt idx="5">
                    <c:v>2.1177391407560474E-3</c:v>
                  </c:pt>
                </c:numCache>
              </c:numRef>
            </c:plus>
            <c:minus>
              <c:numRef>
                <c:f>'Expmt. 2 - 35mm'!$K$3:$K$1000</c:f>
                <c:numCache>
                  <c:formatCode>General</c:formatCode>
                  <c:ptCount val="998"/>
                  <c:pt idx="0">
                    <c:v>5.7624370308914609E-3</c:v>
                  </c:pt>
                  <c:pt idx="1">
                    <c:v>8.7944897815472947E-3</c:v>
                  </c:pt>
                  <c:pt idx="2">
                    <c:v>9.9931629885418854E-3</c:v>
                  </c:pt>
                  <c:pt idx="3">
                    <c:v>1.3377544344775994E-2</c:v>
                  </c:pt>
                  <c:pt idx="4">
                    <c:v>1.4373627393268199E-2</c:v>
                  </c:pt>
                  <c:pt idx="5">
                    <c:v>2.1177391407560474E-3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2 - 35mm'!$E$3:$E$1000</c:f>
                <c:numCache>
                  <c:formatCode>General</c:formatCode>
                  <c:ptCount val="998"/>
                  <c:pt idx="0">
                    <c:v>9.873998590762311E-6</c:v>
                  </c:pt>
                  <c:pt idx="1">
                    <c:v>1.3449892436002762E-5</c:v>
                  </c:pt>
                  <c:pt idx="2">
                    <c:v>4.2582700253665539E-6</c:v>
                  </c:pt>
                  <c:pt idx="3">
                    <c:v>5.3183275378038502E-6</c:v>
                  </c:pt>
                  <c:pt idx="4">
                    <c:v>5.0317703968660798E-6</c:v>
                  </c:pt>
                  <c:pt idx="5">
                    <c:v>1.1703520038860036E-6</c:v>
                  </c:pt>
                </c:numCache>
              </c:numRef>
            </c:plus>
            <c:minus>
              <c:numRef>
                <c:f>'Expmt. 2 - 35mm'!$E$3:$E$1000</c:f>
                <c:numCache>
                  <c:formatCode>General</c:formatCode>
                  <c:ptCount val="998"/>
                  <c:pt idx="0">
                    <c:v>9.873998590762311E-6</c:v>
                  </c:pt>
                  <c:pt idx="1">
                    <c:v>1.3449892436002762E-5</c:v>
                  </c:pt>
                  <c:pt idx="2">
                    <c:v>4.2582700253665539E-6</c:v>
                  </c:pt>
                  <c:pt idx="3">
                    <c:v>5.3183275378038502E-6</c:v>
                  </c:pt>
                  <c:pt idx="4">
                    <c:v>5.0317703968660798E-6</c:v>
                  </c:pt>
                  <c:pt idx="5">
                    <c:v>1.1703520038860036E-6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2 - 35mm'!$D$3:$D$1000</c:f>
              <c:numCache>
                <c:formatCode>General</c:formatCode>
                <c:ptCount val="998"/>
                <c:pt idx="0">
                  <c:v>-6.7898778615399996E-6</c:v>
                </c:pt>
                <c:pt idx="1">
                  <c:v>-8.70792969126E-5</c:v>
                </c:pt>
                <c:pt idx="2">
                  <c:v>-2.2922716814299999E-4</c:v>
                </c:pt>
                <c:pt idx="3">
                  <c:v>-3.5603604942600003E-4</c:v>
                </c:pt>
                <c:pt idx="4">
                  <c:v>-4.8559406999999994E-4</c:v>
                </c:pt>
                <c:pt idx="5">
                  <c:v>-6.0995384E-4</c:v>
                </c:pt>
              </c:numCache>
            </c:numRef>
          </c:xVal>
          <c:yVal>
            <c:numRef>
              <c:f>'Expmt. 2 - 35mm'!$J$3:$J$1000</c:f>
              <c:numCache>
                <c:formatCode>General</c:formatCode>
                <c:ptCount val="998"/>
                <c:pt idx="0">
                  <c:v>1550.3421540330337</c:v>
                </c:pt>
                <c:pt idx="1">
                  <c:v>1550.1060101677801</c:v>
                </c:pt>
                <c:pt idx="2">
                  <c:v>1549.8278085510822</c:v>
                </c:pt>
                <c:pt idx="3">
                  <c:v>1549.5557396791999</c:v>
                </c:pt>
                <c:pt idx="4">
                  <c:v>1549.2797418160433</c:v>
                </c:pt>
                <c:pt idx="5">
                  <c:v>1548.991192049177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10-4F27-932F-18A2C528803D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4428925559996E-2"/>
                  <c:y val="-8.6418888156522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2 - 35mm'!$Q$3:$Q$1000</c:f>
                <c:numCache>
                  <c:formatCode>General</c:formatCode>
                  <c:ptCount val="998"/>
                  <c:pt idx="0">
                    <c:v>1.9185382991527161E-3</c:v>
                  </c:pt>
                  <c:pt idx="1">
                    <c:v>9.5739481944139976E-3</c:v>
                  </c:pt>
                  <c:pt idx="2">
                    <c:v>5.2907711677884295E-3</c:v>
                  </c:pt>
                  <c:pt idx="3">
                    <c:v>3.6995172873449463E-3</c:v>
                  </c:pt>
                  <c:pt idx="4">
                    <c:v>6.1758308164414737E-3</c:v>
                  </c:pt>
                  <c:pt idx="5">
                    <c:v>1.5055546810460588E-3</c:v>
                  </c:pt>
                </c:numCache>
              </c:numRef>
            </c:plus>
            <c:minus>
              <c:numRef>
                <c:f>'Expmt. 2 - 35mm'!$Q$3:$Q$1000</c:f>
                <c:numCache>
                  <c:formatCode>General</c:formatCode>
                  <c:ptCount val="998"/>
                  <c:pt idx="0">
                    <c:v>1.9185382991527161E-3</c:v>
                  </c:pt>
                  <c:pt idx="1">
                    <c:v>9.5739481944139976E-3</c:v>
                  </c:pt>
                  <c:pt idx="2">
                    <c:v>5.2907711677884295E-3</c:v>
                  </c:pt>
                  <c:pt idx="3">
                    <c:v>3.6995172873449463E-3</c:v>
                  </c:pt>
                  <c:pt idx="4">
                    <c:v>6.1758308164414737E-3</c:v>
                  </c:pt>
                  <c:pt idx="5">
                    <c:v>1.5055546810460588E-3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2 - 35mm'!$E$3:$E$1000</c:f>
                <c:numCache>
                  <c:formatCode>General</c:formatCode>
                  <c:ptCount val="998"/>
                  <c:pt idx="0">
                    <c:v>9.873998590762311E-6</c:v>
                  </c:pt>
                  <c:pt idx="1">
                    <c:v>1.3449892436002762E-5</c:v>
                  </c:pt>
                  <c:pt idx="2">
                    <c:v>4.2582700253665539E-6</c:v>
                  </c:pt>
                  <c:pt idx="3">
                    <c:v>5.3183275378038502E-6</c:v>
                  </c:pt>
                  <c:pt idx="4">
                    <c:v>5.0317703968660798E-6</c:v>
                  </c:pt>
                  <c:pt idx="5">
                    <c:v>1.1703520038860036E-6</c:v>
                  </c:pt>
                </c:numCache>
              </c:numRef>
            </c:plus>
            <c:minus>
              <c:numRef>
                <c:f>'Expmt. 2 - 35mm'!$E$3:$E$1000</c:f>
                <c:numCache>
                  <c:formatCode>General</c:formatCode>
                  <c:ptCount val="998"/>
                  <c:pt idx="0">
                    <c:v>9.873998590762311E-6</c:v>
                  </c:pt>
                  <c:pt idx="1">
                    <c:v>1.3449892436002762E-5</c:v>
                  </c:pt>
                  <c:pt idx="2">
                    <c:v>4.2582700253665539E-6</c:v>
                  </c:pt>
                  <c:pt idx="3">
                    <c:v>5.3183275378038502E-6</c:v>
                  </c:pt>
                  <c:pt idx="4">
                    <c:v>5.0317703968660798E-6</c:v>
                  </c:pt>
                  <c:pt idx="5">
                    <c:v>1.1703520038860036E-6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2 - 35mm'!$D$3:$D$1000</c:f>
              <c:numCache>
                <c:formatCode>General</c:formatCode>
                <c:ptCount val="998"/>
                <c:pt idx="0">
                  <c:v>-6.7898778615399996E-6</c:v>
                </c:pt>
                <c:pt idx="1">
                  <c:v>-8.70792969126E-5</c:v>
                </c:pt>
                <c:pt idx="2">
                  <c:v>-2.2922716814299999E-4</c:v>
                </c:pt>
                <c:pt idx="3">
                  <c:v>-3.5603604942600003E-4</c:v>
                </c:pt>
                <c:pt idx="4">
                  <c:v>-4.8559406999999994E-4</c:v>
                </c:pt>
                <c:pt idx="5">
                  <c:v>-6.0995384E-4</c:v>
                </c:pt>
              </c:numCache>
            </c:numRef>
          </c:xVal>
          <c:yVal>
            <c:numRef>
              <c:f>'Expmt. 2 - 35mm'!$P$3:$P$1000</c:f>
              <c:numCache>
                <c:formatCode>General</c:formatCode>
                <c:ptCount val="998"/>
                <c:pt idx="0">
                  <c:v>1550.5489909730634</c:v>
                </c:pt>
                <c:pt idx="1">
                  <c:v>1550.5945429031258</c:v>
                </c:pt>
                <c:pt idx="2">
                  <c:v>1550.4768228806929</c:v>
                </c:pt>
                <c:pt idx="3">
                  <c:v>1550.5850793189579</c:v>
                </c:pt>
                <c:pt idx="4">
                  <c:v>1550.7339400036301</c:v>
                </c:pt>
                <c:pt idx="5">
                  <c:v>1550.8800529090938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10-4F27-932F-18A2C528803D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790918708391871E-2"/>
                  <c:y val="3.0553830171710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2 - 35mm'!$W$3:$W$1000</c:f>
                <c:numCache>
                  <c:formatCode>General</c:formatCode>
                  <c:ptCount val="998"/>
                  <c:pt idx="0">
                    <c:v>1.8350887544682436E-3</c:v>
                  </c:pt>
                  <c:pt idx="1">
                    <c:v>1.890077843056683E-3</c:v>
                  </c:pt>
                  <c:pt idx="2">
                    <c:v>4.2484165363050261E-3</c:v>
                  </c:pt>
                  <c:pt idx="3">
                    <c:v>6.4071767709946714E-3</c:v>
                  </c:pt>
                  <c:pt idx="4">
                    <c:v>9.4737537821849103E-3</c:v>
                  </c:pt>
                  <c:pt idx="5">
                    <c:v>3.6398279348643244E-3</c:v>
                  </c:pt>
                </c:numCache>
              </c:numRef>
            </c:plus>
            <c:minus>
              <c:numRef>
                <c:f>'Expmt. 2 - 35mm'!$W$3:$W$1000</c:f>
                <c:numCache>
                  <c:formatCode>General</c:formatCode>
                  <c:ptCount val="998"/>
                  <c:pt idx="0">
                    <c:v>1.8350887544682436E-3</c:v>
                  </c:pt>
                  <c:pt idx="1">
                    <c:v>1.890077843056683E-3</c:v>
                  </c:pt>
                  <c:pt idx="2">
                    <c:v>4.2484165363050261E-3</c:v>
                  </c:pt>
                  <c:pt idx="3">
                    <c:v>6.4071767709946714E-3</c:v>
                  </c:pt>
                  <c:pt idx="4">
                    <c:v>9.4737537821849103E-3</c:v>
                  </c:pt>
                  <c:pt idx="5">
                    <c:v>3.6398279348643244E-3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2 - 35mm'!$E$3:$E$1000</c:f>
                <c:numCache>
                  <c:formatCode>General</c:formatCode>
                  <c:ptCount val="998"/>
                  <c:pt idx="0">
                    <c:v>9.873998590762311E-6</c:v>
                  </c:pt>
                  <c:pt idx="1">
                    <c:v>1.3449892436002762E-5</c:v>
                  </c:pt>
                  <c:pt idx="2">
                    <c:v>4.2582700253665539E-6</c:v>
                  </c:pt>
                  <c:pt idx="3">
                    <c:v>5.3183275378038502E-6</c:v>
                  </c:pt>
                  <c:pt idx="4">
                    <c:v>5.0317703968660798E-6</c:v>
                  </c:pt>
                  <c:pt idx="5">
                    <c:v>1.1703520038860036E-6</c:v>
                  </c:pt>
                </c:numCache>
              </c:numRef>
            </c:plus>
            <c:minus>
              <c:numRef>
                <c:f>'Expmt. 2 - 35mm'!$E$3:$E$1000</c:f>
                <c:numCache>
                  <c:formatCode>General</c:formatCode>
                  <c:ptCount val="998"/>
                  <c:pt idx="0">
                    <c:v>9.873998590762311E-6</c:v>
                  </c:pt>
                  <c:pt idx="1">
                    <c:v>1.3449892436002762E-5</c:v>
                  </c:pt>
                  <c:pt idx="2">
                    <c:v>4.2582700253665539E-6</c:v>
                  </c:pt>
                  <c:pt idx="3">
                    <c:v>5.3183275378038502E-6</c:v>
                  </c:pt>
                  <c:pt idx="4">
                    <c:v>5.0317703968660798E-6</c:v>
                  </c:pt>
                  <c:pt idx="5">
                    <c:v>1.1703520038860036E-6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2 - 35mm'!$D$3:$D$1000</c:f>
              <c:numCache>
                <c:formatCode>General</c:formatCode>
                <c:ptCount val="998"/>
                <c:pt idx="0">
                  <c:v>-6.7898778615399996E-6</c:v>
                </c:pt>
                <c:pt idx="1">
                  <c:v>-8.70792969126E-5</c:v>
                </c:pt>
                <c:pt idx="2">
                  <c:v>-2.2922716814299999E-4</c:v>
                </c:pt>
                <c:pt idx="3">
                  <c:v>-3.5603604942600003E-4</c:v>
                </c:pt>
                <c:pt idx="4">
                  <c:v>-4.8559406999999994E-4</c:v>
                </c:pt>
                <c:pt idx="5">
                  <c:v>-6.0995384E-4</c:v>
                </c:pt>
              </c:numCache>
            </c:numRef>
          </c:xVal>
          <c:yVal>
            <c:numRef>
              <c:f>'Expmt. 2 - 35mm'!$V$3:$V$1000</c:f>
              <c:numCache>
                <c:formatCode>General</c:formatCode>
                <c:ptCount val="998"/>
                <c:pt idx="0">
                  <c:v>1550.5585171076777</c:v>
                </c:pt>
                <c:pt idx="1">
                  <c:v>1550.7013929661061</c:v>
                </c:pt>
                <c:pt idx="2">
                  <c:v>1550.8357911462745</c:v>
                </c:pt>
                <c:pt idx="3">
                  <c:v>1550.9708309621278</c:v>
                </c:pt>
                <c:pt idx="4">
                  <c:v>1551.1077874552061</c:v>
                </c:pt>
                <c:pt idx="5">
                  <c:v>1551.2516771850585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10-4F27-932F-18A2C5288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1 - 20mm'!$B$2</c:f>
              <c:strCache>
                <c:ptCount val="1"/>
                <c:pt idx="0">
                  <c:v>Average Curvature (1/mm)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2 - 35mm'!$M$3:$M$1000</c:f>
                <c:numCache>
                  <c:formatCode>General</c:formatCode>
                  <c:ptCount val="998"/>
                  <c:pt idx="0">
                    <c:v>4.2006007692736332E-3</c:v>
                  </c:pt>
                  <c:pt idx="1">
                    <c:v>7.5027173337147571E-3</c:v>
                  </c:pt>
                  <c:pt idx="2">
                    <c:v>1.042452323753063E-2</c:v>
                  </c:pt>
                  <c:pt idx="3">
                    <c:v>1.1798506112896135E-2</c:v>
                  </c:pt>
                  <c:pt idx="4">
                    <c:v>7.6938068903876092E-3</c:v>
                  </c:pt>
                  <c:pt idx="5">
                    <c:v>2.6135713416225123E-3</c:v>
                  </c:pt>
                </c:numCache>
              </c:numRef>
            </c:plus>
            <c:minus>
              <c:numRef>
                <c:f>'Expmt. 2 - 35mm'!$M$3:$M$1000</c:f>
                <c:numCache>
                  <c:formatCode>General</c:formatCode>
                  <c:ptCount val="998"/>
                  <c:pt idx="0">
                    <c:v>4.2006007692736332E-3</c:v>
                  </c:pt>
                  <c:pt idx="1">
                    <c:v>7.5027173337147571E-3</c:v>
                  </c:pt>
                  <c:pt idx="2">
                    <c:v>1.042452323753063E-2</c:v>
                  </c:pt>
                  <c:pt idx="3">
                    <c:v>1.1798506112896135E-2</c:v>
                  </c:pt>
                  <c:pt idx="4">
                    <c:v>7.6938068903876092E-3</c:v>
                  </c:pt>
                  <c:pt idx="5">
                    <c:v>2.6135713416225123E-3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2 - 35mm'!$G$3:$G$1000</c:f>
                <c:numCache>
                  <c:formatCode>General</c:formatCode>
                  <c:ptCount val="998"/>
                  <c:pt idx="0">
                    <c:v>6.6773902004556044E-6</c:v>
                  </c:pt>
                  <c:pt idx="1">
                    <c:v>3.6542425972734912E-6</c:v>
                  </c:pt>
                  <c:pt idx="2">
                    <c:v>6.8097759043144384E-6</c:v>
                  </c:pt>
                  <c:pt idx="3">
                    <c:v>9.9967927412378278E-6</c:v>
                  </c:pt>
                  <c:pt idx="4">
                    <c:v>1.3462923253261978E-5</c:v>
                  </c:pt>
                  <c:pt idx="5">
                    <c:v>1.6772387194433692E-6</c:v>
                  </c:pt>
                </c:numCache>
              </c:numRef>
            </c:plus>
            <c:minus>
              <c:numRef>
                <c:f>'Expmt. 2 - 35mm'!$G$3:$G$1000</c:f>
                <c:numCache>
                  <c:formatCode>General</c:formatCode>
                  <c:ptCount val="998"/>
                  <c:pt idx="0">
                    <c:v>6.6773902004556044E-6</c:v>
                  </c:pt>
                  <c:pt idx="1">
                    <c:v>3.6542425972734912E-6</c:v>
                  </c:pt>
                  <c:pt idx="2">
                    <c:v>6.8097759043144384E-6</c:v>
                  </c:pt>
                  <c:pt idx="3">
                    <c:v>9.9967927412378278E-6</c:v>
                  </c:pt>
                  <c:pt idx="4">
                    <c:v>1.3462923253261978E-5</c:v>
                  </c:pt>
                  <c:pt idx="5">
                    <c:v>1.6772387194433692E-6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2 - 35mm'!$F$3:$F$1000</c:f>
              <c:numCache>
                <c:formatCode>General</c:formatCode>
                <c:ptCount val="998"/>
                <c:pt idx="0">
                  <c:v>-2.8151068232199996E-5</c:v>
                </c:pt>
                <c:pt idx="1">
                  <c:v>-1.0406748427849998E-4</c:v>
                </c:pt>
                <c:pt idx="2">
                  <c:v>-1.4488225154700001E-4</c:v>
                </c:pt>
                <c:pt idx="3">
                  <c:v>-1.9979849487200001E-4</c:v>
                </c:pt>
                <c:pt idx="4">
                  <c:v>-2.5187871000000001E-4</c:v>
                </c:pt>
                <c:pt idx="5">
                  <c:v>-3.0087548000000002E-4</c:v>
                </c:pt>
              </c:numCache>
            </c:numRef>
          </c:xVal>
          <c:yVal>
            <c:numRef>
              <c:f>'Expmt. 2 - 35mm'!$L$3:$L$1000</c:f>
              <c:numCache>
                <c:formatCode>General</c:formatCode>
                <c:ptCount val="998"/>
                <c:pt idx="0">
                  <c:v>1560.4612165869421</c:v>
                </c:pt>
                <c:pt idx="1">
                  <c:v>1560.3860465451723</c:v>
                </c:pt>
                <c:pt idx="2">
                  <c:v>1560.2953654747982</c:v>
                </c:pt>
                <c:pt idx="3">
                  <c:v>1560.2008733619482</c:v>
                </c:pt>
                <c:pt idx="4">
                  <c:v>1560.1051860858659</c:v>
                </c:pt>
                <c:pt idx="5">
                  <c:v>1560.0070576729599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C-484F-B185-360CBCA274E1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2 - 35mm'!$S$3:$S$1000</c:f>
                <c:numCache>
                  <c:formatCode>General</c:formatCode>
                  <c:ptCount val="998"/>
                  <c:pt idx="0">
                    <c:v>2.3241975218774068E-3</c:v>
                  </c:pt>
                  <c:pt idx="1">
                    <c:v>1.98646471950608E-3</c:v>
                  </c:pt>
                  <c:pt idx="2">
                    <c:v>2.777827629750605E-3</c:v>
                  </c:pt>
                  <c:pt idx="3">
                    <c:v>4.4206587140127335E-3</c:v>
                  </c:pt>
                  <c:pt idx="4">
                    <c:v>7.5706776515382674E-3</c:v>
                  </c:pt>
                  <c:pt idx="5">
                    <c:v>9.3486171929749347E-4</c:v>
                  </c:pt>
                </c:numCache>
              </c:numRef>
            </c:plus>
            <c:minus>
              <c:numRef>
                <c:f>'Expmt. 2 - 35mm'!$S$3:$S$1000</c:f>
                <c:numCache>
                  <c:formatCode>General</c:formatCode>
                  <c:ptCount val="998"/>
                  <c:pt idx="0">
                    <c:v>2.3241975218774068E-3</c:v>
                  </c:pt>
                  <c:pt idx="1">
                    <c:v>1.98646471950608E-3</c:v>
                  </c:pt>
                  <c:pt idx="2">
                    <c:v>2.777827629750605E-3</c:v>
                  </c:pt>
                  <c:pt idx="3">
                    <c:v>4.4206587140127335E-3</c:v>
                  </c:pt>
                  <c:pt idx="4">
                    <c:v>7.5706776515382674E-3</c:v>
                  </c:pt>
                  <c:pt idx="5">
                    <c:v>9.3486171929749347E-4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2 - 35mm'!$G$3:$G$1000</c:f>
                <c:numCache>
                  <c:formatCode>General</c:formatCode>
                  <c:ptCount val="998"/>
                  <c:pt idx="0">
                    <c:v>6.6773902004556044E-6</c:v>
                  </c:pt>
                  <c:pt idx="1">
                    <c:v>3.6542425972734912E-6</c:v>
                  </c:pt>
                  <c:pt idx="2">
                    <c:v>6.8097759043144384E-6</c:v>
                  </c:pt>
                  <c:pt idx="3">
                    <c:v>9.9967927412378278E-6</c:v>
                  </c:pt>
                  <c:pt idx="4">
                    <c:v>1.3462923253261978E-5</c:v>
                  </c:pt>
                  <c:pt idx="5">
                    <c:v>1.6772387194433692E-6</c:v>
                  </c:pt>
                </c:numCache>
              </c:numRef>
            </c:plus>
            <c:minus>
              <c:numRef>
                <c:f>'Expmt. 2 - 35mm'!$G$3:$G$1000</c:f>
                <c:numCache>
                  <c:formatCode>General</c:formatCode>
                  <c:ptCount val="998"/>
                  <c:pt idx="0">
                    <c:v>6.6773902004556044E-6</c:v>
                  </c:pt>
                  <c:pt idx="1">
                    <c:v>3.6542425972734912E-6</c:v>
                  </c:pt>
                  <c:pt idx="2">
                    <c:v>6.8097759043144384E-6</c:v>
                  </c:pt>
                  <c:pt idx="3">
                    <c:v>9.9967927412378278E-6</c:v>
                  </c:pt>
                  <c:pt idx="4">
                    <c:v>1.3462923253261978E-5</c:v>
                  </c:pt>
                  <c:pt idx="5">
                    <c:v>1.6772387194433692E-6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2 - 35mm'!$F$3:$F$1000</c:f>
              <c:numCache>
                <c:formatCode>General</c:formatCode>
                <c:ptCount val="998"/>
                <c:pt idx="0">
                  <c:v>-2.8151068232199996E-5</c:v>
                </c:pt>
                <c:pt idx="1">
                  <c:v>-1.0406748427849998E-4</c:v>
                </c:pt>
                <c:pt idx="2">
                  <c:v>-1.4488225154700001E-4</c:v>
                </c:pt>
                <c:pt idx="3">
                  <c:v>-1.9979849487200001E-4</c:v>
                </c:pt>
                <c:pt idx="4">
                  <c:v>-2.5187871000000001E-4</c:v>
                </c:pt>
                <c:pt idx="5">
                  <c:v>-3.0087548000000002E-4</c:v>
                </c:pt>
              </c:numCache>
            </c:numRef>
          </c:xVal>
          <c:yVal>
            <c:numRef>
              <c:f>'Expmt. 2 - 35mm'!$R$3:$R$1000</c:f>
              <c:numCache>
                <c:formatCode>General</c:formatCode>
                <c:ptCount val="998"/>
                <c:pt idx="0">
                  <c:v>1560.192587415607</c:v>
                </c:pt>
                <c:pt idx="1">
                  <c:v>1560.2237342128381</c:v>
                </c:pt>
                <c:pt idx="2">
                  <c:v>1560.2701592471226</c:v>
                </c:pt>
                <c:pt idx="3">
                  <c:v>1560.3179642995374</c:v>
                </c:pt>
                <c:pt idx="4">
                  <c:v>1560.3662606547118</c:v>
                </c:pt>
                <c:pt idx="5">
                  <c:v>1560.4139653701507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FC-484F-B185-360CBCA274E1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2 - 35mm'!$Y$3:$Y$1000</c:f>
                <c:numCache>
                  <c:formatCode>General</c:formatCode>
                  <c:ptCount val="998"/>
                  <c:pt idx="0">
                    <c:v>2.9994141688297633E-3</c:v>
                  </c:pt>
                  <c:pt idx="1">
                    <c:v>4.0633887691459434E-3</c:v>
                  </c:pt>
                  <c:pt idx="2">
                    <c:v>5.3008740158821286E-3</c:v>
                  </c:pt>
                  <c:pt idx="3">
                    <c:v>5.4103681574151855E-3</c:v>
                  </c:pt>
                  <c:pt idx="4">
                    <c:v>3.3401894590438194E-3</c:v>
                  </c:pt>
                  <c:pt idx="5">
                    <c:v>2.1922966635191739E-3</c:v>
                  </c:pt>
                </c:numCache>
              </c:numRef>
            </c:plus>
            <c:minus>
              <c:numRef>
                <c:f>'Expmt. 2 - 35mm'!$Y$3:$Y$1000</c:f>
                <c:numCache>
                  <c:formatCode>General</c:formatCode>
                  <c:ptCount val="998"/>
                  <c:pt idx="0">
                    <c:v>2.9994141688297633E-3</c:v>
                  </c:pt>
                  <c:pt idx="1">
                    <c:v>4.0633887691459434E-3</c:v>
                  </c:pt>
                  <c:pt idx="2">
                    <c:v>5.3008740158821286E-3</c:v>
                  </c:pt>
                  <c:pt idx="3">
                    <c:v>5.4103681574151855E-3</c:v>
                  </c:pt>
                  <c:pt idx="4">
                    <c:v>3.3401894590438194E-3</c:v>
                  </c:pt>
                  <c:pt idx="5">
                    <c:v>2.1922966635191739E-3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2 - 35mm'!$G$3:$G$1000</c:f>
                <c:numCache>
                  <c:formatCode>General</c:formatCode>
                  <c:ptCount val="998"/>
                  <c:pt idx="0">
                    <c:v>6.6773902004556044E-6</c:v>
                  </c:pt>
                  <c:pt idx="1">
                    <c:v>3.6542425972734912E-6</c:v>
                  </c:pt>
                  <c:pt idx="2">
                    <c:v>6.8097759043144384E-6</c:v>
                  </c:pt>
                  <c:pt idx="3">
                    <c:v>9.9967927412378278E-6</c:v>
                  </c:pt>
                  <c:pt idx="4">
                    <c:v>1.3462923253261978E-5</c:v>
                  </c:pt>
                  <c:pt idx="5">
                    <c:v>1.6772387194433692E-6</c:v>
                  </c:pt>
                </c:numCache>
              </c:numRef>
            </c:plus>
            <c:minus>
              <c:numRef>
                <c:f>'Expmt. 2 - 35mm'!$G$3:$G$1000</c:f>
                <c:numCache>
                  <c:formatCode>General</c:formatCode>
                  <c:ptCount val="998"/>
                  <c:pt idx="0">
                    <c:v>6.6773902004556044E-6</c:v>
                  </c:pt>
                  <c:pt idx="1">
                    <c:v>3.6542425972734912E-6</c:v>
                  </c:pt>
                  <c:pt idx="2">
                    <c:v>6.8097759043144384E-6</c:v>
                  </c:pt>
                  <c:pt idx="3">
                    <c:v>9.9967927412378278E-6</c:v>
                  </c:pt>
                  <c:pt idx="4">
                    <c:v>1.3462923253261978E-5</c:v>
                  </c:pt>
                  <c:pt idx="5">
                    <c:v>1.6772387194433692E-6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2 - 35mm'!$F$3:$F$1000</c:f>
              <c:numCache>
                <c:formatCode>General</c:formatCode>
                <c:ptCount val="998"/>
                <c:pt idx="0">
                  <c:v>-2.8151068232199996E-5</c:v>
                </c:pt>
                <c:pt idx="1">
                  <c:v>-1.0406748427849998E-4</c:v>
                </c:pt>
                <c:pt idx="2">
                  <c:v>-1.4488225154700001E-4</c:v>
                </c:pt>
                <c:pt idx="3">
                  <c:v>-1.9979849487200001E-4</c:v>
                </c:pt>
                <c:pt idx="4">
                  <c:v>-2.5187871000000001E-4</c:v>
                </c:pt>
                <c:pt idx="5">
                  <c:v>-3.0087548000000002E-4</c:v>
                </c:pt>
              </c:numCache>
            </c:numRef>
          </c:xVal>
          <c:yVal>
            <c:numRef>
              <c:f>'Expmt. 2 - 35mm'!$X$3:$X$1000</c:f>
              <c:numCache>
                <c:formatCode>General</c:formatCode>
                <c:ptCount val="998"/>
                <c:pt idx="0">
                  <c:v>1560.3584777617687</c:v>
                </c:pt>
                <c:pt idx="1">
                  <c:v>1560.3920958588328</c:v>
                </c:pt>
                <c:pt idx="2">
                  <c:v>1560.4226652586904</c:v>
                </c:pt>
                <c:pt idx="3">
                  <c:v>1560.4587800363697</c:v>
                </c:pt>
                <c:pt idx="4">
                  <c:v>1560.4942235730562</c:v>
                </c:pt>
                <c:pt idx="5">
                  <c:v>1560.5313043281881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FC-484F-B185-360CBCA2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1 - 20mm'!$B$2</c:f>
              <c:strCache>
                <c:ptCount val="1"/>
                <c:pt idx="0">
                  <c:v>Average Curvature (1/mm)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649118935443394"/>
                  <c:y val="1.5946563733250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3 - 55mm'!$I$3:$I$1000</c:f>
                <c:numCache>
                  <c:formatCode>General</c:formatCode>
                  <c:ptCount val="998"/>
                  <c:pt idx="0">
                    <c:v>3.3067555925938475E-3</c:v>
                  </c:pt>
                  <c:pt idx="1">
                    <c:v>3.3675642129208732E-3</c:v>
                  </c:pt>
                  <c:pt idx="2">
                    <c:v>3.7200271100098184E-3</c:v>
                  </c:pt>
                  <c:pt idx="3">
                    <c:v>4.4285814801571536E-3</c:v>
                  </c:pt>
                  <c:pt idx="4">
                    <c:v>4.4314084121228493E-3</c:v>
                  </c:pt>
                  <c:pt idx="5">
                    <c:v>3.8171798976706453E-3</c:v>
                  </c:pt>
                  <c:pt idx="6">
                    <c:v>4.1576744981411161E-3</c:v>
                  </c:pt>
                  <c:pt idx="7">
                    <c:v>1.0873820523116933E-2</c:v>
                  </c:pt>
                  <c:pt idx="8">
                    <c:v>3.1339079944993063E-3</c:v>
                  </c:pt>
                </c:numCache>
              </c:numRef>
            </c:plus>
            <c:minus>
              <c:numRef>
                <c:f>'Expmt. 3 - 55mm'!$I$1000</c:f>
                <c:numCache>
                  <c:formatCode>General</c:formatCode>
                  <c:ptCount val="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3 - 55mm'!$C$3:$C$1000</c:f>
                <c:numCache>
                  <c:formatCode>General</c:formatCode>
                  <c:ptCount val="998"/>
                  <c:pt idx="0">
                    <c:v>5.1519034288971459E-6</c:v>
                  </c:pt>
                  <c:pt idx="1">
                    <c:v>4.7902193513195847E-5</c:v>
                  </c:pt>
                  <c:pt idx="2">
                    <c:v>7.0548040841974059E-6</c:v>
                  </c:pt>
                  <c:pt idx="3">
                    <c:v>1.3664245093513171E-5</c:v>
                  </c:pt>
                  <c:pt idx="4">
                    <c:v>1.3013864578666696E-5</c:v>
                  </c:pt>
                  <c:pt idx="5">
                    <c:v>2.0071925846707983E-5</c:v>
                  </c:pt>
                  <c:pt idx="6">
                    <c:v>1.0051906571653923E-5</c:v>
                  </c:pt>
                  <c:pt idx="7">
                    <c:v>1.4914902057925619E-5</c:v>
                  </c:pt>
                  <c:pt idx="8">
                    <c:v>1.4687201142937552E-5</c:v>
                  </c:pt>
                </c:numCache>
              </c:numRef>
            </c:plus>
            <c:minus>
              <c:numRef>
                <c:f>'Expmt. 3 - 55mm'!$C$3:$C$1000</c:f>
                <c:numCache>
                  <c:formatCode>General</c:formatCode>
                  <c:ptCount val="998"/>
                  <c:pt idx="0">
                    <c:v>5.1519034288971459E-6</c:v>
                  </c:pt>
                  <c:pt idx="1">
                    <c:v>4.7902193513195847E-5</c:v>
                  </c:pt>
                  <c:pt idx="2">
                    <c:v>7.0548040841974059E-6</c:v>
                  </c:pt>
                  <c:pt idx="3">
                    <c:v>1.3664245093513171E-5</c:v>
                  </c:pt>
                  <c:pt idx="4">
                    <c:v>1.3013864578666696E-5</c:v>
                  </c:pt>
                  <c:pt idx="5">
                    <c:v>2.0071925846707983E-5</c:v>
                  </c:pt>
                  <c:pt idx="6">
                    <c:v>1.0051906571653923E-5</c:v>
                  </c:pt>
                  <c:pt idx="7">
                    <c:v>1.4914902057925619E-5</c:v>
                  </c:pt>
                  <c:pt idx="8">
                    <c:v>1.4687201142937552E-5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3 - 55mm'!$B$3:$B$1000</c:f>
              <c:numCache>
                <c:formatCode>General</c:formatCode>
                <c:ptCount val="998"/>
                <c:pt idx="0">
                  <c:v>-2.09037083839E-5</c:v>
                </c:pt>
                <c:pt idx="1">
                  <c:v>5.1111272924879988E-5</c:v>
                </c:pt>
                <c:pt idx="2">
                  <c:v>5.2404588710399997E-5</c:v>
                </c:pt>
                <c:pt idx="3">
                  <c:v>6.4608602445300002E-5</c:v>
                </c:pt>
                <c:pt idx="4">
                  <c:v>4.968754775369999E-5</c:v>
                </c:pt>
                <c:pt idx="5">
                  <c:v>4.2409900692460001E-5</c:v>
                </c:pt>
                <c:pt idx="6">
                  <c:v>2.3909770737099994E-5</c:v>
                </c:pt>
                <c:pt idx="7">
                  <c:v>-2.2533123430400004E-5</c:v>
                </c:pt>
                <c:pt idx="8">
                  <c:v>-4.8050086857599999E-5</c:v>
                </c:pt>
              </c:numCache>
            </c:numRef>
          </c:xVal>
          <c:yVal>
            <c:numRef>
              <c:f>'Expmt. 3 - 55mm'!$H$3:$H$1000</c:f>
              <c:numCache>
                <c:formatCode>General</c:formatCode>
                <c:ptCount val="998"/>
                <c:pt idx="0">
                  <c:v>1540.2464944415483</c:v>
                </c:pt>
                <c:pt idx="1">
                  <c:v>1540.0870025306199</c:v>
                </c:pt>
                <c:pt idx="2">
                  <c:v>1539.9295163169322</c:v>
                </c:pt>
                <c:pt idx="3">
                  <c:v>1539.776282692063</c:v>
                </c:pt>
                <c:pt idx="4">
                  <c:v>1539.6272807715309</c:v>
                </c:pt>
                <c:pt idx="5">
                  <c:v>1539.4825330813392</c:v>
                </c:pt>
                <c:pt idx="6">
                  <c:v>1539.3416777836242</c:v>
                </c:pt>
                <c:pt idx="7">
                  <c:v>1539.199015566649</c:v>
                </c:pt>
                <c:pt idx="8">
                  <c:v>1539.0813339707652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B-4781-B97F-7D712EDFA600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754873930343357"/>
                  <c:y val="-0.17980714690867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3 - 55mm'!$O$3:$O$1000</c:f>
                <c:numCache>
                  <c:formatCode>General</c:formatCode>
                  <c:ptCount val="998"/>
                  <c:pt idx="0">
                    <c:v>1.3583356066571635E-3</c:v>
                  </c:pt>
                  <c:pt idx="1">
                    <c:v>2.4396486668766611E-3</c:v>
                  </c:pt>
                  <c:pt idx="2">
                    <c:v>4.9801957183696188E-3</c:v>
                  </c:pt>
                  <c:pt idx="3">
                    <c:v>1.0778209430092934E-2</c:v>
                  </c:pt>
                  <c:pt idx="4">
                    <c:v>8.1363533696530779E-3</c:v>
                  </c:pt>
                  <c:pt idx="5">
                    <c:v>7.9536440521395021E-3</c:v>
                  </c:pt>
                  <c:pt idx="6">
                    <c:v>9.1450320313638412E-3</c:v>
                  </c:pt>
                  <c:pt idx="7">
                    <c:v>9.7068945211235096E-3</c:v>
                  </c:pt>
                  <c:pt idx="8">
                    <c:v>6.0702065506052661E-3</c:v>
                  </c:pt>
                </c:numCache>
              </c:numRef>
            </c:plus>
            <c:minus>
              <c:numRef>
                <c:f>'Expmt. 3 - 55mm'!$O$3:$O$1000</c:f>
                <c:numCache>
                  <c:formatCode>General</c:formatCode>
                  <c:ptCount val="998"/>
                  <c:pt idx="0">
                    <c:v>1.3583356066571635E-3</c:v>
                  </c:pt>
                  <c:pt idx="1">
                    <c:v>2.4396486668766611E-3</c:v>
                  </c:pt>
                  <c:pt idx="2">
                    <c:v>4.9801957183696188E-3</c:v>
                  </c:pt>
                  <c:pt idx="3">
                    <c:v>1.0778209430092934E-2</c:v>
                  </c:pt>
                  <c:pt idx="4">
                    <c:v>8.1363533696530779E-3</c:v>
                  </c:pt>
                  <c:pt idx="5">
                    <c:v>7.9536440521395021E-3</c:v>
                  </c:pt>
                  <c:pt idx="6">
                    <c:v>9.1450320313638412E-3</c:v>
                  </c:pt>
                  <c:pt idx="7">
                    <c:v>9.7068945211235096E-3</c:v>
                  </c:pt>
                  <c:pt idx="8">
                    <c:v>6.0702065506052661E-3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3 - 55mm'!$C$3:$C$1000</c:f>
                <c:numCache>
                  <c:formatCode>General</c:formatCode>
                  <c:ptCount val="998"/>
                  <c:pt idx="0">
                    <c:v>5.1519034288971459E-6</c:v>
                  </c:pt>
                  <c:pt idx="1">
                    <c:v>4.7902193513195847E-5</c:v>
                  </c:pt>
                  <c:pt idx="2">
                    <c:v>7.0548040841974059E-6</c:v>
                  </c:pt>
                  <c:pt idx="3">
                    <c:v>1.3664245093513171E-5</c:v>
                  </c:pt>
                  <c:pt idx="4">
                    <c:v>1.3013864578666696E-5</c:v>
                  </c:pt>
                  <c:pt idx="5">
                    <c:v>2.0071925846707983E-5</c:v>
                  </c:pt>
                  <c:pt idx="6">
                    <c:v>1.0051906571653923E-5</c:v>
                  </c:pt>
                  <c:pt idx="7">
                    <c:v>1.4914902057925619E-5</c:v>
                  </c:pt>
                  <c:pt idx="8">
                    <c:v>1.4687201142937552E-5</c:v>
                  </c:pt>
                </c:numCache>
              </c:numRef>
            </c:plus>
            <c:minus>
              <c:numRef>
                <c:f>'Expmt. 3 - 55mm'!$C$3:$C$1000</c:f>
                <c:numCache>
                  <c:formatCode>General</c:formatCode>
                  <c:ptCount val="998"/>
                  <c:pt idx="0">
                    <c:v>5.1519034288971459E-6</c:v>
                  </c:pt>
                  <c:pt idx="1">
                    <c:v>4.7902193513195847E-5</c:v>
                  </c:pt>
                  <c:pt idx="2">
                    <c:v>7.0548040841974059E-6</c:v>
                  </c:pt>
                  <c:pt idx="3">
                    <c:v>1.3664245093513171E-5</c:v>
                  </c:pt>
                  <c:pt idx="4">
                    <c:v>1.3013864578666696E-5</c:v>
                  </c:pt>
                  <c:pt idx="5">
                    <c:v>2.0071925846707983E-5</c:v>
                  </c:pt>
                  <c:pt idx="6">
                    <c:v>1.0051906571653923E-5</c:v>
                  </c:pt>
                  <c:pt idx="7">
                    <c:v>1.4914902057925619E-5</c:v>
                  </c:pt>
                  <c:pt idx="8">
                    <c:v>1.4687201142937552E-5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3 - 55mm'!$B$3:$B$1000</c:f>
              <c:numCache>
                <c:formatCode>General</c:formatCode>
                <c:ptCount val="998"/>
                <c:pt idx="0">
                  <c:v>-2.09037083839E-5</c:v>
                </c:pt>
                <c:pt idx="1">
                  <c:v>5.1111272924879988E-5</c:v>
                </c:pt>
                <c:pt idx="2">
                  <c:v>5.2404588710399997E-5</c:v>
                </c:pt>
                <c:pt idx="3">
                  <c:v>6.4608602445300002E-5</c:v>
                </c:pt>
                <c:pt idx="4">
                  <c:v>4.968754775369999E-5</c:v>
                </c:pt>
                <c:pt idx="5">
                  <c:v>4.2409900692460001E-5</c:v>
                </c:pt>
                <c:pt idx="6">
                  <c:v>2.3909770737099994E-5</c:v>
                </c:pt>
                <c:pt idx="7">
                  <c:v>-2.2533123430400004E-5</c:v>
                </c:pt>
                <c:pt idx="8">
                  <c:v>-4.8050086857599999E-5</c:v>
                </c:pt>
              </c:numCache>
            </c:numRef>
          </c:xVal>
          <c:yVal>
            <c:numRef>
              <c:f>'Expmt. 3 - 55mm'!$N$3:$N$1000</c:f>
              <c:numCache>
                <c:formatCode>General</c:formatCode>
                <c:ptCount val="998"/>
                <c:pt idx="0">
                  <c:v>1540.4828650443174</c:v>
                </c:pt>
                <c:pt idx="1">
                  <c:v>1540.587918957845</c:v>
                </c:pt>
                <c:pt idx="2">
                  <c:v>1540.6990097547218</c:v>
                </c:pt>
                <c:pt idx="3">
                  <c:v>1540.8161026167795</c:v>
                </c:pt>
                <c:pt idx="4">
                  <c:v>1540.9300629240097</c:v>
                </c:pt>
                <c:pt idx="5">
                  <c:v>1541.0364349239087</c:v>
                </c:pt>
                <c:pt idx="6">
                  <c:v>1541.1414426943513</c:v>
                </c:pt>
                <c:pt idx="7">
                  <c:v>1541.2466169282948</c:v>
                </c:pt>
                <c:pt idx="8">
                  <c:v>1541.336991484837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1B-4781-B97F-7D712EDFA600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800632335748183"/>
                  <c:y val="8.8670794924110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3 - 55mm'!$U$3:$U$1000</c:f>
                <c:numCache>
                  <c:formatCode>General</c:formatCode>
                  <c:ptCount val="998"/>
                  <c:pt idx="0">
                    <c:v>4.1643837473280326E-3</c:v>
                  </c:pt>
                  <c:pt idx="1">
                    <c:v>2.879046248398005E-3</c:v>
                  </c:pt>
                  <c:pt idx="2">
                    <c:v>4.3981497254735298E-3</c:v>
                  </c:pt>
                  <c:pt idx="3">
                    <c:v>5.7659732455943172E-3</c:v>
                  </c:pt>
                  <c:pt idx="4">
                    <c:v>3.1259899101547875E-3</c:v>
                  </c:pt>
                  <c:pt idx="5">
                    <c:v>3.3906028925232215E-3</c:v>
                  </c:pt>
                  <c:pt idx="6">
                    <c:v>3.1325726613567399E-3</c:v>
                  </c:pt>
                  <c:pt idx="7">
                    <c:v>4.2998114544634857E-3</c:v>
                  </c:pt>
                  <c:pt idx="8">
                    <c:v>3.2728995603336559E-3</c:v>
                  </c:pt>
                </c:numCache>
              </c:numRef>
            </c:plus>
            <c:minus>
              <c:numRef>
                <c:f>'Expmt. 3 - 55mm'!$U$3:$U$1000</c:f>
                <c:numCache>
                  <c:formatCode>General</c:formatCode>
                  <c:ptCount val="998"/>
                  <c:pt idx="0">
                    <c:v>4.1643837473280326E-3</c:v>
                  </c:pt>
                  <c:pt idx="1">
                    <c:v>2.879046248398005E-3</c:v>
                  </c:pt>
                  <c:pt idx="2">
                    <c:v>4.3981497254735298E-3</c:v>
                  </c:pt>
                  <c:pt idx="3">
                    <c:v>5.7659732455943172E-3</c:v>
                  </c:pt>
                  <c:pt idx="4">
                    <c:v>3.1259899101547875E-3</c:v>
                  </c:pt>
                  <c:pt idx="5">
                    <c:v>3.3906028925232215E-3</c:v>
                  </c:pt>
                  <c:pt idx="6">
                    <c:v>3.1325726613567399E-3</c:v>
                  </c:pt>
                  <c:pt idx="7">
                    <c:v>4.2998114544634857E-3</c:v>
                  </c:pt>
                  <c:pt idx="8">
                    <c:v>3.2728995603336559E-3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3 - 55mm'!$C$3:$C$1000</c:f>
                <c:numCache>
                  <c:formatCode>General</c:formatCode>
                  <c:ptCount val="998"/>
                  <c:pt idx="0">
                    <c:v>5.1519034288971459E-6</c:v>
                  </c:pt>
                  <c:pt idx="1">
                    <c:v>4.7902193513195847E-5</c:v>
                  </c:pt>
                  <c:pt idx="2">
                    <c:v>7.0548040841974059E-6</c:v>
                  </c:pt>
                  <c:pt idx="3">
                    <c:v>1.3664245093513171E-5</c:v>
                  </c:pt>
                  <c:pt idx="4">
                    <c:v>1.3013864578666696E-5</c:v>
                  </c:pt>
                  <c:pt idx="5">
                    <c:v>2.0071925846707983E-5</c:v>
                  </c:pt>
                  <c:pt idx="6">
                    <c:v>1.0051906571653923E-5</c:v>
                  </c:pt>
                  <c:pt idx="7">
                    <c:v>1.4914902057925619E-5</c:v>
                  </c:pt>
                  <c:pt idx="8">
                    <c:v>1.4687201142937552E-5</c:v>
                  </c:pt>
                </c:numCache>
              </c:numRef>
            </c:plus>
            <c:minus>
              <c:numRef>
                <c:f>'Expmt. 3 - 55mm'!$C$3:$C$1000</c:f>
                <c:numCache>
                  <c:formatCode>General</c:formatCode>
                  <c:ptCount val="998"/>
                  <c:pt idx="0">
                    <c:v>5.1519034288971459E-6</c:v>
                  </c:pt>
                  <c:pt idx="1">
                    <c:v>4.7902193513195847E-5</c:v>
                  </c:pt>
                  <c:pt idx="2">
                    <c:v>7.0548040841974059E-6</c:v>
                  </c:pt>
                  <c:pt idx="3">
                    <c:v>1.3664245093513171E-5</c:v>
                  </c:pt>
                  <c:pt idx="4">
                    <c:v>1.3013864578666696E-5</c:v>
                  </c:pt>
                  <c:pt idx="5">
                    <c:v>2.0071925846707983E-5</c:v>
                  </c:pt>
                  <c:pt idx="6">
                    <c:v>1.0051906571653923E-5</c:v>
                  </c:pt>
                  <c:pt idx="7">
                    <c:v>1.4914902057925619E-5</c:v>
                  </c:pt>
                  <c:pt idx="8">
                    <c:v>1.4687201142937552E-5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3 - 55mm'!$B$3:$B$1000</c:f>
              <c:numCache>
                <c:formatCode>General</c:formatCode>
                <c:ptCount val="998"/>
                <c:pt idx="0">
                  <c:v>-2.09037083839E-5</c:v>
                </c:pt>
                <c:pt idx="1">
                  <c:v>5.1111272924879988E-5</c:v>
                </c:pt>
                <c:pt idx="2">
                  <c:v>5.2404588710399997E-5</c:v>
                </c:pt>
                <c:pt idx="3">
                  <c:v>6.4608602445300002E-5</c:v>
                </c:pt>
                <c:pt idx="4">
                  <c:v>4.968754775369999E-5</c:v>
                </c:pt>
                <c:pt idx="5">
                  <c:v>4.2409900692460001E-5</c:v>
                </c:pt>
                <c:pt idx="6">
                  <c:v>2.3909770737099994E-5</c:v>
                </c:pt>
                <c:pt idx="7">
                  <c:v>-2.2533123430400004E-5</c:v>
                </c:pt>
                <c:pt idx="8">
                  <c:v>-4.8050086857599999E-5</c:v>
                </c:pt>
              </c:numCache>
            </c:numRef>
          </c:xVal>
          <c:yVal>
            <c:numRef>
              <c:f>'Expmt. 3 - 55mm'!$T$3:$T$1000</c:f>
              <c:numCache>
                <c:formatCode>General</c:formatCode>
                <c:ptCount val="998"/>
                <c:pt idx="0">
                  <c:v>1540.8013105938678</c:v>
                </c:pt>
                <c:pt idx="1">
                  <c:v>1540.9462503058446</c:v>
                </c:pt>
                <c:pt idx="2">
                  <c:v>1541.0725302634385</c:v>
                </c:pt>
                <c:pt idx="3">
                  <c:v>1541.1787317977428</c:v>
                </c:pt>
                <c:pt idx="4">
                  <c:v>1541.2846777761802</c:v>
                </c:pt>
                <c:pt idx="5">
                  <c:v>1541.3919890617638</c:v>
                </c:pt>
                <c:pt idx="6">
                  <c:v>1541.4983816322515</c:v>
                </c:pt>
                <c:pt idx="7">
                  <c:v>1541.5987241051803</c:v>
                </c:pt>
                <c:pt idx="8">
                  <c:v>1541.692642198959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1B-4781-B97F-7D712EDFA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1 - 20mm'!$B$2</c:f>
              <c:strCache>
                <c:ptCount val="1"/>
                <c:pt idx="0">
                  <c:v>Average Curvature (1/mm)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670101624960344"/>
                  <c:y val="0.21636708306686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3 - 55mm'!$K$3:$K$1000</c:f>
                <c:numCache>
                  <c:formatCode>General</c:formatCode>
                  <c:ptCount val="998"/>
                  <c:pt idx="0">
                    <c:v>6.4081369765837809E-3</c:v>
                  </c:pt>
                  <c:pt idx="1">
                    <c:v>8.4934046364587169E-3</c:v>
                  </c:pt>
                  <c:pt idx="2">
                    <c:v>6.6561118849370474E-3</c:v>
                  </c:pt>
                  <c:pt idx="3">
                    <c:v>4.6558372284497829E-3</c:v>
                  </c:pt>
                  <c:pt idx="4">
                    <c:v>4.3689401351817217E-3</c:v>
                  </c:pt>
                  <c:pt idx="5">
                    <c:v>3.7203469669742162E-3</c:v>
                  </c:pt>
                  <c:pt idx="6">
                    <c:v>6.001154675869114E-3</c:v>
                  </c:pt>
                  <c:pt idx="7">
                    <c:v>8.267162556374023E-3</c:v>
                  </c:pt>
                  <c:pt idx="8">
                    <c:v>1.9647204824359264E-3</c:v>
                  </c:pt>
                </c:numCache>
              </c:numRef>
            </c:plus>
            <c:minus>
              <c:numRef>
                <c:f>'Expmt. 3 - 55mm'!$K$3:$K$1000</c:f>
                <c:numCache>
                  <c:formatCode>General</c:formatCode>
                  <c:ptCount val="998"/>
                  <c:pt idx="0">
                    <c:v>6.4081369765837809E-3</c:v>
                  </c:pt>
                  <c:pt idx="1">
                    <c:v>8.4934046364587169E-3</c:v>
                  </c:pt>
                  <c:pt idx="2">
                    <c:v>6.6561118849370474E-3</c:v>
                  </c:pt>
                  <c:pt idx="3">
                    <c:v>4.6558372284497829E-3</c:v>
                  </c:pt>
                  <c:pt idx="4">
                    <c:v>4.3689401351817217E-3</c:v>
                  </c:pt>
                  <c:pt idx="5">
                    <c:v>3.7203469669742162E-3</c:v>
                  </c:pt>
                  <c:pt idx="6">
                    <c:v>6.001154675869114E-3</c:v>
                  </c:pt>
                  <c:pt idx="7">
                    <c:v>8.267162556374023E-3</c:v>
                  </c:pt>
                  <c:pt idx="8">
                    <c:v>1.9647204824359264E-3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3 - 55mm'!$E$3:$E$11</c:f>
                <c:numCache>
                  <c:formatCode>General</c:formatCode>
                  <c:ptCount val="9"/>
                  <c:pt idx="0">
                    <c:v>3.9867354197580455E-6</c:v>
                  </c:pt>
                  <c:pt idx="1">
                    <c:v>1.1407294202465459E-5</c:v>
                  </c:pt>
                  <c:pt idx="2">
                    <c:v>2.9498625346238624E-6</c:v>
                  </c:pt>
                  <c:pt idx="3">
                    <c:v>3.001539805648487E-6</c:v>
                  </c:pt>
                  <c:pt idx="4">
                    <c:v>2.6893688627781894E-6</c:v>
                  </c:pt>
                  <c:pt idx="5">
                    <c:v>3.7560406356221726E-6</c:v>
                  </c:pt>
                  <c:pt idx="6">
                    <c:v>1.8903619302691933E-6</c:v>
                  </c:pt>
                  <c:pt idx="7">
                    <c:v>5.9505389894780094E-6</c:v>
                  </c:pt>
                  <c:pt idx="8">
                    <c:v>2.6057063209317087E-6</c:v>
                  </c:pt>
                </c:numCache>
              </c:numRef>
            </c:plus>
            <c:minus>
              <c:numRef>
                <c:f>'Expmt. 3 - 55mm'!$E$3:$E$11</c:f>
                <c:numCache>
                  <c:formatCode>General</c:formatCode>
                  <c:ptCount val="9"/>
                  <c:pt idx="0">
                    <c:v>3.9867354197580455E-6</c:v>
                  </c:pt>
                  <c:pt idx="1">
                    <c:v>1.1407294202465459E-5</c:v>
                  </c:pt>
                  <c:pt idx="2">
                    <c:v>2.9498625346238624E-6</c:v>
                  </c:pt>
                  <c:pt idx="3">
                    <c:v>3.001539805648487E-6</c:v>
                  </c:pt>
                  <c:pt idx="4">
                    <c:v>2.6893688627781894E-6</c:v>
                  </c:pt>
                  <c:pt idx="5">
                    <c:v>3.7560406356221726E-6</c:v>
                  </c:pt>
                  <c:pt idx="6">
                    <c:v>1.8903619302691933E-6</c:v>
                  </c:pt>
                  <c:pt idx="7">
                    <c:v>5.9505389894780094E-6</c:v>
                  </c:pt>
                  <c:pt idx="8">
                    <c:v>2.6057063209317087E-6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3 - 55mm'!$D$3:$D$1000</c:f>
              <c:numCache>
                <c:formatCode>General</c:formatCode>
                <c:ptCount val="998"/>
                <c:pt idx="0">
                  <c:v>-2.4251280664099999E-5</c:v>
                </c:pt>
                <c:pt idx="1">
                  <c:v>-4.8717731022900004E-5</c:v>
                </c:pt>
                <c:pt idx="2">
                  <c:v>-1.2460200461200002E-4</c:v>
                </c:pt>
                <c:pt idx="3">
                  <c:v>-2.0405819246000005E-4</c:v>
                </c:pt>
                <c:pt idx="4">
                  <c:v>-2.76001821346E-4</c:v>
                </c:pt>
                <c:pt idx="5">
                  <c:v>-3.3549272652100005E-4</c:v>
                </c:pt>
                <c:pt idx="6">
                  <c:v>-3.9983187834799992E-4</c:v>
                </c:pt>
                <c:pt idx="7">
                  <c:v>-4.7211253274499998E-4</c:v>
                </c:pt>
                <c:pt idx="8">
                  <c:v>-5.4377533930599999E-4</c:v>
                </c:pt>
              </c:numCache>
            </c:numRef>
          </c:xVal>
          <c:yVal>
            <c:numRef>
              <c:f>'Expmt. 3 - 55mm'!$J$3:$J$1000</c:f>
              <c:numCache>
                <c:formatCode>General</c:formatCode>
                <c:ptCount val="998"/>
                <c:pt idx="0">
                  <c:v>1550.3272622993795</c:v>
                </c:pt>
                <c:pt idx="1">
                  <c:v>1550.193054444662</c:v>
                </c:pt>
                <c:pt idx="2">
                  <c:v>1550.0545579749057</c:v>
                </c:pt>
                <c:pt idx="3">
                  <c:v>1549.9144339333307</c:v>
                </c:pt>
                <c:pt idx="4">
                  <c:v>1549.7720908304639</c:v>
                </c:pt>
                <c:pt idx="5">
                  <c:v>1549.6291126056781</c:v>
                </c:pt>
                <c:pt idx="6">
                  <c:v>1549.4845465502003</c:v>
                </c:pt>
                <c:pt idx="7">
                  <c:v>1549.34506092018</c:v>
                </c:pt>
                <c:pt idx="8">
                  <c:v>1549.2044297978657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AA-4D8A-B347-68288D3AAFFE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678553478827251"/>
                  <c:y val="1.737797984456682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3 - 55mm'!$Q$3:$Q$1000</c:f>
                <c:numCache>
                  <c:formatCode>General</c:formatCode>
                  <c:ptCount val="998"/>
                  <c:pt idx="0">
                    <c:v>1.9460534478594914E-3</c:v>
                  </c:pt>
                  <c:pt idx="1">
                    <c:v>6.6719549443774381E-3</c:v>
                  </c:pt>
                  <c:pt idx="2">
                    <c:v>4.0824000246156775E-2</c:v>
                  </c:pt>
                  <c:pt idx="3">
                    <c:v>4.8197053571768867E-3</c:v>
                  </c:pt>
                  <c:pt idx="4">
                    <c:v>1.5601434024003493E-3</c:v>
                  </c:pt>
                  <c:pt idx="5">
                    <c:v>5.0900041025434776E-3</c:v>
                  </c:pt>
                  <c:pt idx="6">
                    <c:v>9.4406841333747066E-3</c:v>
                  </c:pt>
                  <c:pt idx="7">
                    <c:v>6.6906793070485139E-3</c:v>
                  </c:pt>
                  <c:pt idx="8">
                    <c:v>5.8176992478528779E-3</c:v>
                  </c:pt>
                </c:numCache>
              </c:numRef>
            </c:plus>
            <c:minus>
              <c:numRef>
                <c:f>'Expmt. 3 - 55mm'!$Q$3:$Q$1000</c:f>
                <c:numCache>
                  <c:formatCode>General</c:formatCode>
                  <c:ptCount val="998"/>
                  <c:pt idx="0">
                    <c:v>1.9460534478594914E-3</c:v>
                  </c:pt>
                  <c:pt idx="1">
                    <c:v>6.6719549443774381E-3</c:v>
                  </c:pt>
                  <c:pt idx="2">
                    <c:v>4.0824000246156775E-2</c:v>
                  </c:pt>
                  <c:pt idx="3">
                    <c:v>4.8197053571768867E-3</c:v>
                  </c:pt>
                  <c:pt idx="4">
                    <c:v>1.5601434024003493E-3</c:v>
                  </c:pt>
                  <c:pt idx="5">
                    <c:v>5.0900041025434776E-3</c:v>
                  </c:pt>
                  <c:pt idx="6">
                    <c:v>9.4406841333747066E-3</c:v>
                  </c:pt>
                  <c:pt idx="7">
                    <c:v>6.6906793070485139E-3</c:v>
                  </c:pt>
                  <c:pt idx="8">
                    <c:v>5.8176992478528779E-3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3 - 55mm'!$E$3:$E$11</c:f>
                <c:numCache>
                  <c:formatCode>General</c:formatCode>
                  <c:ptCount val="9"/>
                  <c:pt idx="0">
                    <c:v>3.9867354197580455E-6</c:v>
                  </c:pt>
                  <c:pt idx="1">
                    <c:v>1.1407294202465459E-5</c:v>
                  </c:pt>
                  <c:pt idx="2">
                    <c:v>2.9498625346238624E-6</c:v>
                  </c:pt>
                  <c:pt idx="3">
                    <c:v>3.001539805648487E-6</c:v>
                  </c:pt>
                  <c:pt idx="4">
                    <c:v>2.6893688627781894E-6</c:v>
                  </c:pt>
                  <c:pt idx="5">
                    <c:v>3.7560406356221726E-6</c:v>
                  </c:pt>
                  <c:pt idx="6">
                    <c:v>1.8903619302691933E-6</c:v>
                  </c:pt>
                  <c:pt idx="7">
                    <c:v>5.9505389894780094E-6</c:v>
                  </c:pt>
                  <c:pt idx="8">
                    <c:v>2.6057063209317087E-6</c:v>
                  </c:pt>
                </c:numCache>
              </c:numRef>
            </c:plus>
            <c:minus>
              <c:numRef>
                <c:f>'Expmt. 3 - 55mm'!$E$3:$E$11</c:f>
                <c:numCache>
                  <c:formatCode>General</c:formatCode>
                  <c:ptCount val="9"/>
                  <c:pt idx="0">
                    <c:v>3.9867354197580455E-6</c:v>
                  </c:pt>
                  <c:pt idx="1">
                    <c:v>1.1407294202465459E-5</c:v>
                  </c:pt>
                  <c:pt idx="2">
                    <c:v>2.9498625346238624E-6</c:v>
                  </c:pt>
                  <c:pt idx="3">
                    <c:v>3.001539805648487E-6</c:v>
                  </c:pt>
                  <c:pt idx="4">
                    <c:v>2.6893688627781894E-6</c:v>
                  </c:pt>
                  <c:pt idx="5">
                    <c:v>3.7560406356221726E-6</c:v>
                  </c:pt>
                  <c:pt idx="6">
                    <c:v>1.8903619302691933E-6</c:v>
                  </c:pt>
                  <c:pt idx="7">
                    <c:v>5.9505389894780094E-6</c:v>
                  </c:pt>
                  <c:pt idx="8">
                    <c:v>2.6057063209317087E-6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3 - 55mm'!$D$3:$D$1000</c:f>
              <c:numCache>
                <c:formatCode>General</c:formatCode>
                <c:ptCount val="998"/>
                <c:pt idx="0">
                  <c:v>-2.4251280664099999E-5</c:v>
                </c:pt>
                <c:pt idx="1">
                  <c:v>-4.8717731022900004E-5</c:v>
                </c:pt>
                <c:pt idx="2">
                  <c:v>-1.2460200461200002E-4</c:v>
                </c:pt>
                <c:pt idx="3">
                  <c:v>-2.0405819246000005E-4</c:v>
                </c:pt>
                <c:pt idx="4">
                  <c:v>-2.76001821346E-4</c:v>
                </c:pt>
                <c:pt idx="5">
                  <c:v>-3.3549272652100005E-4</c:v>
                </c:pt>
                <c:pt idx="6">
                  <c:v>-3.9983187834799992E-4</c:v>
                </c:pt>
                <c:pt idx="7">
                  <c:v>-4.7211253274499998E-4</c:v>
                </c:pt>
                <c:pt idx="8">
                  <c:v>-5.4377533930599999E-4</c:v>
                </c:pt>
              </c:numCache>
            </c:numRef>
          </c:xVal>
          <c:yVal>
            <c:numRef>
              <c:f>'Expmt. 3 - 55mm'!$P$3:$P$1000</c:f>
              <c:numCache>
                <c:formatCode>General</c:formatCode>
                <c:ptCount val="998"/>
                <c:pt idx="0">
                  <c:v>1550.5616379735898</c:v>
                </c:pt>
                <c:pt idx="1">
                  <c:v>1550.5912600169877</c:v>
                </c:pt>
                <c:pt idx="2">
                  <c:v>1550.4644263880041</c:v>
                </c:pt>
                <c:pt idx="3">
                  <c:v>1550.4680292681744</c:v>
                </c:pt>
                <c:pt idx="4">
                  <c:v>1550.5169268848481</c:v>
                </c:pt>
                <c:pt idx="5">
                  <c:v>1550.581607564679</c:v>
                </c:pt>
                <c:pt idx="6">
                  <c:v>1550.657313690989</c:v>
                </c:pt>
                <c:pt idx="7">
                  <c:v>1550.724333983226</c:v>
                </c:pt>
                <c:pt idx="8">
                  <c:v>1550.8023496836499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AA-4D8A-B347-68288D3AAFFE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678553478827251"/>
                  <c:y val="-0.20133537560681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3 - 55mm'!$W$3:$W$1000</c:f>
                <c:numCache>
                  <c:formatCode>General</c:formatCode>
                  <c:ptCount val="998"/>
                  <c:pt idx="0">
                    <c:v>4.0563251034794658E-3</c:v>
                  </c:pt>
                  <c:pt idx="1">
                    <c:v>4.29850758681578E-3</c:v>
                  </c:pt>
                  <c:pt idx="2">
                    <c:v>4.6544248199574031E-3</c:v>
                  </c:pt>
                  <c:pt idx="3">
                    <c:v>2.9224233160818299E-3</c:v>
                  </c:pt>
                  <c:pt idx="4">
                    <c:v>2.7430791187434819E-3</c:v>
                  </c:pt>
                  <c:pt idx="5">
                    <c:v>4.0002139805160224E-3</c:v>
                  </c:pt>
                  <c:pt idx="6">
                    <c:v>4.2526486461808418E-3</c:v>
                  </c:pt>
                  <c:pt idx="7">
                    <c:v>4.5764185964433804E-3</c:v>
                  </c:pt>
                  <c:pt idx="8">
                    <c:v>4.1695180165482295E-3</c:v>
                  </c:pt>
                </c:numCache>
              </c:numRef>
            </c:plus>
            <c:minus>
              <c:numRef>
                <c:f>'Expmt. 3 - 55mm'!$W$3:$W$1000</c:f>
                <c:numCache>
                  <c:formatCode>General</c:formatCode>
                  <c:ptCount val="998"/>
                  <c:pt idx="0">
                    <c:v>4.0563251034794658E-3</c:v>
                  </c:pt>
                  <c:pt idx="1">
                    <c:v>4.29850758681578E-3</c:v>
                  </c:pt>
                  <c:pt idx="2">
                    <c:v>4.6544248199574031E-3</c:v>
                  </c:pt>
                  <c:pt idx="3">
                    <c:v>2.9224233160818299E-3</c:v>
                  </c:pt>
                  <c:pt idx="4">
                    <c:v>2.7430791187434819E-3</c:v>
                  </c:pt>
                  <c:pt idx="5">
                    <c:v>4.0002139805160224E-3</c:v>
                  </c:pt>
                  <c:pt idx="6">
                    <c:v>4.2526486461808418E-3</c:v>
                  </c:pt>
                  <c:pt idx="7">
                    <c:v>4.5764185964433804E-3</c:v>
                  </c:pt>
                  <c:pt idx="8">
                    <c:v>4.1695180165482295E-3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3 - 55mm'!$E$3:$E$11</c:f>
                <c:numCache>
                  <c:formatCode>General</c:formatCode>
                  <c:ptCount val="9"/>
                  <c:pt idx="0">
                    <c:v>3.9867354197580455E-6</c:v>
                  </c:pt>
                  <c:pt idx="1">
                    <c:v>1.1407294202465459E-5</c:v>
                  </c:pt>
                  <c:pt idx="2">
                    <c:v>2.9498625346238624E-6</c:v>
                  </c:pt>
                  <c:pt idx="3">
                    <c:v>3.001539805648487E-6</c:v>
                  </c:pt>
                  <c:pt idx="4">
                    <c:v>2.6893688627781894E-6</c:v>
                  </c:pt>
                  <c:pt idx="5">
                    <c:v>3.7560406356221726E-6</c:v>
                  </c:pt>
                  <c:pt idx="6">
                    <c:v>1.8903619302691933E-6</c:v>
                  </c:pt>
                  <c:pt idx="7">
                    <c:v>5.9505389894780094E-6</c:v>
                  </c:pt>
                  <c:pt idx="8">
                    <c:v>2.6057063209317087E-6</c:v>
                  </c:pt>
                </c:numCache>
              </c:numRef>
            </c:plus>
            <c:minus>
              <c:numRef>
                <c:f>'Expmt. 3 - 55mm'!$E$3:$E$11</c:f>
                <c:numCache>
                  <c:formatCode>General</c:formatCode>
                  <c:ptCount val="9"/>
                  <c:pt idx="0">
                    <c:v>3.9867354197580455E-6</c:v>
                  </c:pt>
                  <c:pt idx="1">
                    <c:v>1.1407294202465459E-5</c:v>
                  </c:pt>
                  <c:pt idx="2">
                    <c:v>2.9498625346238624E-6</c:v>
                  </c:pt>
                  <c:pt idx="3">
                    <c:v>3.001539805648487E-6</c:v>
                  </c:pt>
                  <c:pt idx="4">
                    <c:v>2.6893688627781894E-6</c:v>
                  </c:pt>
                  <c:pt idx="5">
                    <c:v>3.7560406356221726E-6</c:v>
                  </c:pt>
                  <c:pt idx="6">
                    <c:v>1.8903619302691933E-6</c:v>
                  </c:pt>
                  <c:pt idx="7">
                    <c:v>5.9505389894780094E-6</c:v>
                  </c:pt>
                  <c:pt idx="8">
                    <c:v>2.6057063209317087E-6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3 - 55mm'!$D$3:$D$1000</c:f>
              <c:numCache>
                <c:formatCode>General</c:formatCode>
                <c:ptCount val="998"/>
                <c:pt idx="0">
                  <c:v>-2.4251280664099999E-5</c:v>
                </c:pt>
                <c:pt idx="1">
                  <c:v>-4.8717731022900004E-5</c:v>
                </c:pt>
                <c:pt idx="2">
                  <c:v>-1.2460200461200002E-4</c:v>
                </c:pt>
                <c:pt idx="3">
                  <c:v>-2.0405819246000005E-4</c:v>
                </c:pt>
                <c:pt idx="4">
                  <c:v>-2.76001821346E-4</c:v>
                </c:pt>
                <c:pt idx="5">
                  <c:v>-3.3549272652100005E-4</c:v>
                </c:pt>
                <c:pt idx="6">
                  <c:v>-3.9983187834799992E-4</c:v>
                </c:pt>
                <c:pt idx="7">
                  <c:v>-4.7211253274499998E-4</c:v>
                </c:pt>
                <c:pt idx="8">
                  <c:v>-5.4377533930599999E-4</c:v>
                </c:pt>
              </c:numCache>
            </c:numRef>
          </c:xVal>
          <c:yVal>
            <c:numRef>
              <c:f>'Expmt. 3 - 55mm'!$V$3:$V$1000</c:f>
              <c:numCache>
                <c:formatCode>General</c:formatCode>
                <c:ptCount val="998"/>
                <c:pt idx="0">
                  <c:v>1550.5412547569504</c:v>
                </c:pt>
                <c:pt idx="1">
                  <c:v>1550.6089037803217</c:v>
                </c:pt>
                <c:pt idx="2">
                  <c:v>1550.6736471936388</c:v>
                </c:pt>
                <c:pt idx="3">
                  <c:v>1550.7404825278973</c:v>
                </c:pt>
                <c:pt idx="4">
                  <c:v>1550.8070137043385</c:v>
                </c:pt>
                <c:pt idx="5">
                  <c:v>1550.875949024532</c:v>
                </c:pt>
                <c:pt idx="6">
                  <c:v>1550.9469440013495</c:v>
                </c:pt>
                <c:pt idx="7">
                  <c:v>1551.0181958910539</c:v>
                </c:pt>
                <c:pt idx="8">
                  <c:v>1551.0882127386169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AA-4D8A-B347-68288D3AA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1 - 20mm'!$B$2</c:f>
              <c:strCache>
                <c:ptCount val="1"/>
                <c:pt idx="0">
                  <c:v>Average Curvature (1/mm)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84874904987197E-2"/>
                  <c:y val="-5.501392914122590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3 - 55mm'!$M$3:$M$1000</c:f>
                <c:numCache>
                  <c:formatCode>General</c:formatCode>
                  <c:ptCount val="998"/>
                  <c:pt idx="0">
                    <c:v>5.0030183444966679E-3</c:v>
                  </c:pt>
                  <c:pt idx="1">
                    <c:v>6.7124859327077442E-3</c:v>
                  </c:pt>
                  <c:pt idx="2">
                    <c:v>6.8707632430519798E-3</c:v>
                  </c:pt>
                  <c:pt idx="3">
                    <c:v>6.5680805379517088E-3</c:v>
                  </c:pt>
                  <c:pt idx="4">
                    <c:v>6.9942756545639043E-3</c:v>
                  </c:pt>
                  <c:pt idx="5">
                    <c:v>6.9836502194340414E-3</c:v>
                  </c:pt>
                  <c:pt idx="6">
                    <c:v>5.4298799335890371E-3</c:v>
                  </c:pt>
                  <c:pt idx="7">
                    <c:v>6.5353066949044702E-3</c:v>
                  </c:pt>
                  <c:pt idx="8">
                    <c:v>5.7852940735612299E-3</c:v>
                  </c:pt>
                </c:numCache>
              </c:numRef>
            </c:plus>
            <c:minus>
              <c:numRef>
                <c:f>'Expmt. 3 - 55mm'!$M$3:$M$1000</c:f>
                <c:numCache>
                  <c:formatCode>General</c:formatCode>
                  <c:ptCount val="998"/>
                  <c:pt idx="0">
                    <c:v>5.0030183444966679E-3</c:v>
                  </c:pt>
                  <c:pt idx="1">
                    <c:v>6.7124859327077442E-3</c:v>
                  </c:pt>
                  <c:pt idx="2">
                    <c:v>6.8707632430519798E-3</c:v>
                  </c:pt>
                  <c:pt idx="3">
                    <c:v>6.5680805379517088E-3</c:v>
                  </c:pt>
                  <c:pt idx="4">
                    <c:v>6.9942756545639043E-3</c:v>
                  </c:pt>
                  <c:pt idx="5">
                    <c:v>6.9836502194340414E-3</c:v>
                  </c:pt>
                  <c:pt idx="6">
                    <c:v>5.4298799335890371E-3</c:v>
                  </c:pt>
                  <c:pt idx="7">
                    <c:v>6.5353066949044702E-3</c:v>
                  </c:pt>
                  <c:pt idx="8">
                    <c:v>5.7852940735612299E-3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3 - 55mm'!$G$3:$G$1000</c:f>
                <c:numCache>
                  <c:formatCode>General</c:formatCode>
                  <c:ptCount val="998"/>
                  <c:pt idx="0">
                    <c:v>1.8422483540802553E-6</c:v>
                  </c:pt>
                  <c:pt idx="1">
                    <c:v>3.7706137280172725E-6</c:v>
                  </c:pt>
                  <c:pt idx="2">
                    <c:v>2.2898505087936982E-6</c:v>
                  </c:pt>
                  <c:pt idx="3">
                    <c:v>4.3399471856523256E-6</c:v>
                  </c:pt>
                  <c:pt idx="4">
                    <c:v>2.1378123494308072E-6</c:v>
                  </c:pt>
                  <c:pt idx="5">
                    <c:v>3.4440610573606745E-6</c:v>
                  </c:pt>
                  <c:pt idx="6">
                    <c:v>1.6600639052936043E-6</c:v>
                  </c:pt>
                  <c:pt idx="7">
                    <c:v>4.0668733591662832E-6</c:v>
                  </c:pt>
                  <c:pt idx="8">
                    <c:v>4.1510511953879098E-6</c:v>
                  </c:pt>
                </c:numCache>
              </c:numRef>
            </c:plus>
            <c:minus>
              <c:numRef>
                <c:f>'Expmt. 3 - 55mm'!$G$3:$G$1000</c:f>
                <c:numCache>
                  <c:formatCode>General</c:formatCode>
                  <c:ptCount val="998"/>
                  <c:pt idx="0">
                    <c:v>1.8422483540802553E-6</c:v>
                  </c:pt>
                  <c:pt idx="1">
                    <c:v>3.7706137280172725E-6</c:v>
                  </c:pt>
                  <c:pt idx="2">
                    <c:v>2.2898505087936982E-6</c:v>
                  </c:pt>
                  <c:pt idx="3">
                    <c:v>4.3399471856523256E-6</c:v>
                  </c:pt>
                  <c:pt idx="4">
                    <c:v>2.1378123494308072E-6</c:v>
                  </c:pt>
                  <c:pt idx="5">
                    <c:v>3.4440610573606745E-6</c:v>
                  </c:pt>
                  <c:pt idx="6">
                    <c:v>1.6600639052936043E-6</c:v>
                  </c:pt>
                  <c:pt idx="7">
                    <c:v>4.0668733591662832E-6</c:v>
                  </c:pt>
                  <c:pt idx="8">
                    <c:v>4.1510511953879098E-6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3 - 55mm'!$F$3:$F$1000</c:f>
              <c:numCache>
                <c:formatCode>General</c:formatCode>
                <c:ptCount val="998"/>
                <c:pt idx="0">
                  <c:v>-3.4159330172200001E-5</c:v>
                </c:pt>
                <c:pt idx="1">
                  <c:v>-1.5621885598E-4</c:v>
                </c:pt>
                <c:pt idx="2">
                  <c:v>-2.3626378224099999E-4</c:v>
                </c:pt>
                <c:pt idx="3">
                  <c:v>-3.1699669469800002E-4</c:v>
                </c:pt>
                <c:pt idx="4">
                  <c:v>-4.0241345922000004E-4</c:v>
                </c:pt>
                <c:pt idx="5">
                  <c:v>-4.9985682899399999E-4</c:v>
                </c:pt>
                <c:pt idx="6">
                  <c:v>-5.9136706790399989E-4</c:v>
                </c:pt>
                <c:pt idx="7">
                  <c:v>-6.7842781182699994E-4</c:v>
                </c:pt>
                <c:pt idx="8">
                  <c:v>-7.6194717323400008E-4</c:v>
                </c:pt>
              </c:numCache>
            </c:numRef>
          </c:xVal>
          <c:yVal>
            <c:numRef>
              <c:f>'Expmt. 3 - 55mm'!$L$3:$L$1000</c:f>
              <c:numCache>
                <c:formatCode>General</c:formatCode>
                <c:ptCount val="998"/>
                <c:pt idx="0">
                  <c:v>1560.4488903637755</c:v>
                </c:pt>
                <c:pt idx="1">
                  <c:v>1560.4020060125872</c:v>
                </c:pt>
                <c:pt idx="2">
                  <c:v>1560.3538522840438</c:v>
                </c:pt>
                <c:pt idx="3">
                  <c:v>1560.3048953520004</c:v>
                </c:pt>
                <c:pt idx="4">
                  <c:v>1560.2540413547742</c:v>
                </c:pt>
                <c:pt idx="5">
                  <c:v>1560.2024156048035</c:v>
                </c:pt>
                <c:pt idx="6">
                  <c:v>1560.1493960681905</c:v>
                </c:pt>
                <c:pt idx="7">
                  <c:v>1560.1113513532259</c:v>
                </c:pt>
                <c:pt idx="8">
                  <c:v>1560.0606532854467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7-47AA-85FF-A27CE462B6DB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3 - 55mm'!$S$3:$S$1000</c:f>
                <c:numCache>
                  <c:formatCode>General</c:formatCode>
                  <c:ptCount val="998"/>
                  <c:pt idx="0">
                    <c:v>2.0446803847283717E-3</c:v>
                  </c:pt>
                  <c:pt idx="1">
                    <c:v>2.9824729495021205E-3</c:v>
                  </c:pt>
                  <c:pt idx="2">
                    <c:v>3.1019119098957002E-3</c:v>
                  </c:pt>
                  <c:pt idx="3">
                    <c:v>2.1142814790314022E-3</c:v>
                  </c:pt>
                  <c:pt idx="4">
                    <c:v>1.720234451813212E-3</c:v>
                  </c:pt>
                  <c:pt idx="5">
                    <c:v>2.0869597371857267E-3</c:v>
                  </c:pt>
                  <c:pt idx="6">
                    <c:v>3.3303607855902561E-3</c:v>
                  </c:pt>
                  <c:pt idx="7">
                    <c:v>3.4609212216659309E-3</c:v>
                  </c:pt>
                  <c:pt idx="8">
                    <c:v>2.6835489849370091E-3</c:v>
                  </c:pt>
                </c:numCache>
              </c:numRef>
            </c:plus>
            <c:minus>
              <c:numRef>
                <c:f>'Expmt. 3 - 55mm'!$S$3:$S$1000</c:f>
                <c:numCache>
                  <c:formatCode>General</c:formatCode>
                  <c:ptCount val="998"/>
                  <c:pt idx="0">
                    <c:v>2.0446803847283717E-3</c:v>
                  </c:pt>
                  <c:pt idx="1">
                    <c:v>2.9824729495021205E-3</c:v>
                  </c:pt>
                  <c:pt idx="2">
                    <c:v>3.1019119098957002E-3</c:v>
                  </c:pt>
                  <c:pt idx="3">
                    <c:v>2.1142814790314022E-3</c:v>
                  </c:pt>
                  <c:pt idx="4">
                    <c:v>1.720234451813212E-3</c:v>
                  </c:pt>
                  <c:pt idx="5">
                    <c:v>2.0869597371857267E-3</c:v>
                  </c:pt>
                  <c:pt idx="6">
                    <c:v>3.3303607855902561E-3</c:v>
                  </c:pt>
                  <c:pt idx="7">
                    <c:v>3.4609212216659309E-3</c:v>
                  </c:pt>
                  <c:pt idx="8">
                    <c:v>2.6835489849370091E-3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3 - 55mm'!$G$3:$G$1000</c:f>
                <c:numCache>
                  <c:formatCode>General</c:formatCode>
                  <c:ptCount val="998"/>
                  <c:pt idx="0">
                    <c:v>1.8422483540802553E-6</c:v>
                  </c:pt>
                  <c:pt idx="1">
                    <c:v>3.7706137280172725E-6</c:v>
                  </c:pt>
                  <c:pt idx="2">
                    <c:v>2.2898505087936982E-6</c:v>
                  </c:pt>
                  <c:pt idx="3">
                    <c:v>4.3399471856523256E-6</c:v>
                  </c:pt>
                  <c:pt idx="4">
                    <c:v>2.1378123494308072E-6</c:v>
                  </c:pt>
                  <c:pt idx="5">
                    <c:v>3.4440610573606745E-6</c:v>
                  </c:pt>
                  <c:pt idx="6">
                    <c:v>1.6600639052936043E-6</c:v>
                  </c:pt>
                  <c:pt idx="7">
                    <c:v>4.0668733591662832E-6</c:v>
                  </c:pt>
                  <c:pt idx="8">
                    <c:v>4.1510511953879098E-6</c:v>
                  </c:pt>
                </c:numCache>
              </c:numRef>
            </c:plus>
            <c:minus>
              <c:numRef>
                <c:f>'Expmt. 3 - 55mm'!$G$3:$G$1000</c:f>
                <c:numCache>
                  <c:formatCode>General</c:formatCode>
                  <c:ptCount val="998"/>
                  <c:pt idx="0">
                    <c:v>1.8422483540802553E-6</c:v>
                  </c:pt>
                  <c:pt idx="1">
                    <c:v>3.7706137280172725E-6</c:v>
                  </c:pt>
                  <c:pt idx="2">
                    <c:v>2.2898505087936982E-6</c:v>
                  </c:pt>
                  <c:pt idx="3">
                    <c:v>4.3399471856523256E-6</c:v>
                  </c:pt>
                  <c:pt idx="4">
                    <c:v>2.1378123494308072E-6</c:v>
                  </c:pt>
                  <c:pt idx="5">
                    <c:v>3.4440610573606745E-6</c:v>
                  </c:pt>
                  <c:pt idx="6">
                    <c:v>1.6600639052936043E-6</c:v>
                  </c:pt>
                  <c:pt idx="7">
                    <c:v>4.0668733591662832E-6</c:v>
                  </c:pt>
                  <c:pt idx="8">
                    <c:v>4.1510511953879098E-6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3 - 55mm'!$F$3:$F$1000</c:f>
              <c:numCache>
                <c:formatCode>General</c:formatCode>
                <c:ptCount val="998"/>
                <c:pt idx="0">
                  <c:v>-3.4159330172200001E-5</c:v>
                </c:pt>
                <c:pt idx="1">
                  <c:v>-1.5621885598E-4</c:v>
                </c:pt>
                <c:pt idx="2">
                  <c:v>-2.3626378224099999E-4</c:v>
                </c:pt>
                <c:pt idx="3">
                  <c:v>-3.1699669469800002E-4</c:v>
                </c:pt>
                <c:pt idx="4">
                  <c:v>-4.0241345922000004E-4</c:v>
                </c:pt>
                <c:pt idx="5">
                  <c:v>-4.9985682899399999E-4</c:v>
                </c:pt>
                <c:pt idx="6">
                  <c:v>-5.9136706790399989E-4</c:v>
                </c:pt>
                <c:pt idx="7">
                  <c:v>-6.7842781182699994E-4</c:v>
                </c:pt>
                <c:pt idx="8">
                  <c:v>-7.6194717323400008E-4</c:v>
                </c:pt>
              </c:numCache>
            </c:numRef>
          </c:xVal>
          <c:yVal>
            <c:numRef>
              <c:f>'Expmt. 3 - 55mm'!$R$3:$R$1000</c:f>
              <c:numCache>
                <c:formatCode>General</c:formatCode>
                <c:ptCount val="998"/>
                <c:pt idx="0">
                  <c:v>1560.199744559292</c:v>
                </c:pt>
                <c:pt idx="1">
                  <c:v>1560.2200522604135</c:v>
                </c:pt>
                <c:pt idx="2">
                  <c:v>1560.2428123989623</c:v>
                </c:pt>
                <c:pt idx="3">
                  <c:v>1560.2668218433657</c:v>
                </c:pt>
                <c:pt idx="4">
                  <c:v>1560.2923131175044</c:v>
                </c:pt>
                <c:pt idx="5">
                  <c:v>1560.3193925130822</c:v>
                </c:pt>
                <c:pt idx="6">
                  <c:v>1560.3464367880213</c:v>
                </c:pt>
                <c:pt idx="7">
                  <c:v>1560.3513350363871</c:v>
                </c:pt>
                <c:pt idx="8">
                  <c:v>1560.3766440723089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37-47AA-85FF-A27CE462B6DB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3 - 55mm'!$Y$3:$Y$1000</c:f>
                <c:numCache>
                  <c:formatCode>General</c:formatCode>
                  <c:ptCount val="998"/>
                  <c:pt idx="0">
                    <c:v>2.4211457699701805E-3</c:v>
                  </c:pt>
                  <c:pt idx="1">
                    <c:v>3.7023140104277823E-3</c:v>
                  </c:pt>
                  <c:pt idx="2">
                    <c:v>4.6061727346671426E-3</c:v>
                  </c:pt>
                  <c:pt idx="3">
                    <c:v>3.8361412180160474E-3</c:v>
                  </c:pt>
                  <c:pt idx="4">
                    <c:v>4.1201166865947221E-3</c:v>
                  </c:pt>
                  <c:pt idx="5">
                    <c:v>3.9662661330418488E-3</c:v>
                  </c:pt>
                  <c:pt idx="6">
                    <c:v>5.4492347357606632E-3</c:v>
                  </c:pt>
                  <c:pt idx="7">
                    <c:v>3.8133453304391297E-3</c:v>
                  </c:pt>
                  <c:pt idx="8">
                    <c:v>3.1392556470627442E-3</c:v>
                  </c:pt>
                </c:numCache>
              </c:numRef>
            </c:plus>
            <c:minus>
              <c:numRef>
                <c:f>'Expmt. 3 - 55mm'!$S$3:$S$1000</c:f>
                <c:numCache>
                  <c:formatCode>General</c:formatCode>
                  <c:ptCount val="998"/>
                  <c:pt idx="0">
                    <c:v>2.0446803847283717E-3</c:v>
                  </c:pt>
                  <c:pt idx="1">
                    <c:v>2.9824729495021205E-3</c:v>
                  </c:pt>
                  <c:pt idx="2">
                    <c:v>3.1019119098957002E-3</c:v>
                  </c:pt>
                  <c:pt idx="3">
                    <c:v>2.1142814790314022E-3</c:v>
                  </c:pt>
                  <c:pt idx="4">
                    <c:v>1.720234451813212E-3</c:v>
                  </c:pt>
                  <c:pt idx="5">
                    <c:v>2.0869597371857267E-3</c:v>
                  </c:pt>
                  <c:pt idx="6">
                    <c:v>3.3303607855902561E-3</c:v>
                  </c:pt>
                  <c:pt idx="7">
                    <c:v>3.4609212216659309E-3</c:v>
                  </c:pt>
                  <c:pt idx="8">
                    <c:v>2.6835489849370091E-3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3 - 55mm'!$G$3:$G$1000</c:f>
                <c:numCache>
                  <c:formatCode>General</c:formatCode>
                  <c:ptCount val="998"/>
                  <c:pt idx="0">
                    <c:v>1.8422483540802553E-6</c:v>
                  </c:pt>
                  <c:pt idx="1">
                    <c:v>3.7706137280172725E-6</c:v>
                  </c:pt>
                  <c:pt idx="2">
                    <c:v>2.2898505087936982E-6</c:v>
                  </c:pt>
                  <c:pt idx="3">
                    <c:v>4.3399471856523256E-6</c:v>
                  </c:pt>
                  <c:pt idx="4">
                    <c:v>2.1378123494308072E-6</c:v>
                  </c:pt>
                  <c:pt idx="5">
                    <c:v>3.4440610573606745E-6</c:v>
                  </c:pt>
                  <c:pt idx="6">
                    <c:v>1.6600639052936043E-6</c:v>
                  </c:pt>
                  <c:pt idx="7">
                    <c:v>4.0668733591662832E-6</c:v>
                  </c:pt>
                  <c:pt idx="8">
                    <c:v>4.1510511953879098E-6</c:v>
                  </c:pt>
                </c:numCache>
              </c:numRef>
            </c:plus>
            <c:minus>
              <c:numRef>
                <c:f>'Expmt. 3 - 55mm'!$G$3:$G$1000</c:f>
                <c:numCache>
                  <c:formatCode>General</c:formatCode>
                  <c:ptCount val="998"/>
                  <c:pt idx="0">
                    <c:v>1.8422483540802553E-6</c:v>
                  </c:pt>
                  <c:pt idx="1">
                    <c:v>3.7706137280172725E-6</c:v>
                  </c:pt>
                  <c:pt idx="2">
                    <c:v>2.2898505087936982E-6</c:v>
                  </c:pt>
                  <c:pt idx="3">
                    <c:v>4.3399471856523256E-6</c:v>
                  </c:pt>
                  <c:pt idx="4">
                    <c:v>2.1378123494308072E-6</c:v>
                  </c:pt>
                  <c:pt idx="5">
                    <c:v>3.4440610573606745E-6</c:v>
                  </c:pt>
                  <c:pt idx="6">
                    <c:v>1.6600639052936043E-6</c:v>
                  </c:pt>
                  <c:pt idx="7">
                    <c:v>4.0668733591662832E-6</c:v>
                  </c:pt>
                  <c:pt idx="8">
                    <c:v>4.1510511953879098E-6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3 - 55mm'!$F$3:$F$1000</c:f>
              <c:numCache>
                <c:formatCode>General</c:formatCode>
                <c:ptCount val="998"/>
                <c:pt idx="0">
                  <c:v>-3.4159330172200001E-5</c:v>
                </c:pt>
                <c:pt idx="1">
                  <c:v>-1.5621885598E-4</c:v>
                </c:pt>
                <c:pt idx="2">
                  <c:v>-2.3626378224099999E-4</c:v>
                </c:pt>
                <c:pt idx="3">
                  <c:v>-3.1699669469800002E-4</c:v>
                </c:pt>
                <c:pt idx="4">
                  <c:v>-4.0241345922000004E-4</c:v>
                </c:pt>
                <c:pt idx="5">
                  <c:v>-4.9985682899399999E-4</c:v>
                </c:pt>
                <c:pt idx="6">
                  <c:v>-5.9136706790399989E-4</c:v>
                </c:pt>
                <c:pt idx="7">
                  <c:v>-6.7842781182699994E-4</c:v>
                </c:pt>
                <c:pt idx="8">
                  <c:v>-7.6194717323400008E-4</c:v>
                </c:pt>
              </c:numCache>
            </c:numRef>
          </c:xVal>
          <c:yVal>
            <c:numRef>
              <c:f>'Expmt. 3 - 55mm'!$X$3:$X$1000</c:f>
              <c:numCache>
                <c:formatCode>General</c:formatCode>
                <c:ptCount val="998"/>
                <c:pt idx="0">
                  <c:v>1560.3482716692695</c:v>
                </c:pt>
                <c:pt idx="1">
                  <c:v>1560.3669360349736</c:v>
                </c:pt>
                <c:pt idx="2">
                  <c:v>1560.3851876104595</c:v>
                </c:pt>
                <c:pt idx="3">
                  <c:v>1560.4025392856092</c:v>
                </c:pt>
                <c:pt idx="4">
                  <c:v>1560.4199948229957</c:v>
                </c:pt>
                <c:pt idx="5">
                  <c:v>1560.440401238762</c:v>
                </c:pt>
                <c:pt idx="6">
                  <c:v>1560.4630964345833</c:v>
                </c:pt>
                <c:pt idx="7">
                  <c:v>1560.4852488578019</c:v>
                </c:pt>
                <c:pt idx="8">
                  <c:v>1560.5056645854706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37-47AA-85FF-A27CE462B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1 - 20mm'!$B$2</c:f>
              <c:strCache>
                <c:ptCount val="1"/>
                <c:pt idx="0">
                  <c:v>Average Curvature (1/mm)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Summary'!$H$25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Summary'!$G$26:$G$44</c:f>
              <c:numCache>
                <c:formatCode>General</c:formatCode>
                <c:ptCount val="19"/>
                <c:pt idx="0">
                  <c:v>0</c:v>
                </c:pt>
                <c:pt idx="1">
                  <c:v>-1.3217623593699996E-4</c:v>
                </c:pt>
                <c:pt idx="2">
                  <c:v>-2.8483744E-4</c:v>
                </c:pt>
                <c:pt idx="3">
                  <c:v>-5.2270415999999993E-4</c:v>
                </c:pt>
                <c:pt idx="4">
                  <c:v>0</c:v>
                </c:pt>
                <c:pt idx="5">
                  <c:v>-3.6696977150469997E-5</c:v>
                </c:pt>
                <c:pt idx="6">
                  <c:v>-6.3998722796399996E-5</c:v>
                </c:pt>
                <c:pt idx="7">
                  <c:v>-1.0212305320050001E-4</c:v>
                </c:pt>
                <c:pt idx="8">
                  <c:v>-1.5627058999999999E-4</c:v>
                </c:pt>
                <c:pt idx="9">
                  <c:v>-1.9524918E-4</c:v>
                </c:pt>
                <c:pt idx="10">
                  <c:v>0</c:v>
                </c:pt>
                <c:pt idx="11">
                  <c:v>5.1111272924879988E-5</c:v>
                </c:pt>
                <c:pt idx="12">
                  <c:v>5.2404588710399997E-5</c:v>
                </c:pt>
                <c:pt idx="13">
                  <c:v>6.4608602445300002E-5</c:v>
                </c:pt>
                <c:pt idx="14">
                  <c:v>4.968754775369999E-5</c:v>
                </c:pt>
                <c:pt idx="15">
                  <c:v>4.2409900692460001E-5</c:v>
                </c:pt>
                <c:pt idx="16">
                  <c:v>2.3909770737099994E-5</c:v>
                </c:pt>
                <c:pt idx="17">
                  <c:v>-2.2533123430400004E-5</c:v>
                </c:pt>
                <c:pt idx="18">
                  <c:v>-4.8050086857599999E-5</c:v>
                </c:pt>
              </c:numCache>
            </c:numRef>
          </c:xVal>
          <c:yVal>
            <c:numRef>
              <c:f>'Data Summary'!$H$26:$H$44</c:f>
              <c:numCache>
                <c:formatCode>General</c:formatCode>
                <c:ptCount val="19"/>
                <c:pt idx="0">
                  <c:v>1.6446766606880676E-2</c:v>
                </c:pt>
                <c:pt idx="1">
                  <c:v>-5.0453439446679717E-2</c:v>
                </c:pt>
                <c:pt idx="2">
                  <c:v>-0.14613462385879453</c:v>
                </c:pt>
                <c:pt idx="3">
                  <c:v>-0.20993539518644866</c:v>
                </c:pt>
                <c:pt idx="4">
                  <c:v>1.3968221501651593E-2</c:v>
                </c:pt>
                <c:pt idx="5">
                  <c:v>-7.4982145962318711E-2</c:v>
                </c:pt>
                <c:pt idx="6">
                  <c:v>-0.17646914015813309</c:v>
                </c:pt>
                <c:pt idx="7">
                  <c:v>-0.27602805574338163</c:v>
                </c:pt>
                <c:pt idx="8">
                  <c:v>-0.37106073387008109</c:v>
                </c:pt>
                <c:pt idx="9">
                  <c:v>-0.44535878442206922</c:v>
                </c:pt>
                <c:pt idx="10">
                  <c:v>-3.0414988108229107E-2</c:v>
                </c:pt>
                <c:pt idx="11">
                  <c:v>-0.22007413722864536</c:v>
                </c:pt>
                <c:pt idx="12">
                  <c:v>-0.40418853117732095</c:v>
                </c:pt>
                <c:pt idx="13">
                  <c:v>-0.58077574654415309</c:v>
                </c:pt>
                <c:pt idx="14">
                  <c:v>-0.75341245545473612</c:v>
                </c:pt>
                <c:pt idx="15">
                  <c:v>-0.92113867741007505</c:v>
                </c:pt>
                <c:pt idx="16">
                  <c:v>-1.0855089895302019</c:v>
                </c:pt>
                <c:pt idx="17">
                  <c:v>-1.2491227031377246</c:v>
                </c:pt>
                <c:pt idx="18">
                  <c:v>-1.3890079838339109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50A-A8E5-72AE8FC08FFB}"/>
            </c:ext>
          </c:extLst>
        </c:ser>
        <c:ser>
          <c:idx val="1"/>
          <c:order val="1"/>
          <c:tx>
            <c:strRef>
              <c:f>'Data Summary'!$I$25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Summary'!$G$26:$G$44</c:f>
              <c:numCache>
                <c:formatCode>General</c:formatCode>
                <c:ptCount val="19"/>
                <c:pt idx="0">
                  <c:v>0</c:v>
                </c:pt>
                <c:pt idx="1">
                  <c:v>-1.3217623593699996E-4</c:v>
                </c:pt>
                <c:pt idx="2">
                  <c:v>-2.8483744E-4</c:v>
                </c:pt>
                <c:pt idx="3">
                  <c:v>-5.2270415999999993E-4</c:v>
                </c:pt>
                <c:pt idx="4">
                  <c:v>0</c:v>
                </c:pt>
                <c:pt idx="5">
                  <c:v>-3.6696977150469997E-5</c:v>
                </c:pt>
                <c:pt idx="6">
                  <c:v>-6.3998722796399996E-5</c:v>
                </c:pt>
                <c:pt idx="7">
                  <c:v>-1.0212305320050001E-4</c:v>
                </c:pt>
                <c:pt idx="8">
                  <c:v>-1.5627058999999999E-4</c:v>
                </c:pt>
                <c:pt idx="9">
                  <c:v>-1.9524918E-4</c:v>
                </c:pt>
                <c:pt idx="10">
                  <c:v>0</c:v>
                </c:pt>
                <c:pt idx="11">
                  <c:v>5.1111272924879988E-5</c:v>
                </c:pt>
                <c:pt idx="12">
                  <c:v>5.2404588710399997E-5</c:v>
                </c:pt>
                <c:pt idx="13">
                  <c:v>6.4608602445300002E-5</c:v>
                </c:pt>
                <c:pt idx="14">
                  <c:v>4.968754775369999E-5</c:v>
                </c:pt>
                <c:pt idx="15">
                  <c:v>4.2409900692460001E-5</c:v>
                </c:pt>
                <c:pt idx="16">
                  <c:v>2.3909770737099994E-5</c:v>
                </c:pt>
                <c:pt idx="17">
                  <c:v>-2.2533123430400004E-5</c:v>
                </c:pt>
                <c:pt idx="18">
                  <c:v>-4.8050086857599999E-5</c:v>
                </c:pt>
              </c:numCache>
            </c:numRef>
          </c:xVal>
          <c:yVal>
            <c:numRef>
              <c:f>'Data Summary'!$I$26:$I$44</c:f>
              <c:numCache>
                <c:formatCode>General</c:formatCode>
                <c:ptCount val="19"/>
                <c:pt idx="0">
                  <c:v>8.4097810164015154E-3</c:v>
                </c:pt>
                <c:pt idx="1">
                  <c:v>1.8253283215093084E-2</c:v>
                </c:pt>
                <c:pt idx="2">
                  <c:v>6.2557654828954881E-2</c:v>
                </c:pt>
                <c:pt idx="3">
                  <c:v>9.5361480643077812E-2</c:v>
                </c:pt>
                <c:pt idx="4">
                  <c:v>1.0196459847217436E-3</c:v>
                </c:pt>
                <c:pt idx="5">
                  <c:v>3.1996536953405062E-2</c:v>
                </c:pt>
                <c:pt idx="6">
                  <c:v>7.893022541497885E-2</c:v>
                </c:pt>
                <c:pt idx="7">
                  <c:v>0.12628686106518217</c:v>
                </c:pt>
                <c:pt idx="8">
                  <c:v>0.17379333395615504</c:v>
                </c:pt>
                <c:pt idx="9">
                  <c:v>0.2125788068399288</c:v>
                </c:pt>
                <c:pt idx="10">
                  <c:v>-9.4294270008200929E-3</c:v>
                </c:pt>
                <c:pt idx="11">
                  <c:v>6.5457248334799559E-2</c:v>
                </c:pt>
                <c:pt idx="12">
                  <c:v>0.14991986495063733</c:v>
                </c:pt>
                <c:pt idx="13">
                  <c:v>0.24365913651073851</c:v>
                </c:pt>
                <c:pt idx="14">
                  <c:v>0.33398465536242838</c:v>
                </c:pt>
                <c:pt idx="15">
                  <c:v>0.41737812349780745</c:v>
                </c:pt>
                <c:pt idx="16">
                  <c:v>0.49887087953531284</c:v>
                </c:pt>
                <c:pt idx="17">
                  <c:v>0.5830936168464026</c:v>
                </c:pt>
                <c:pt idx="18">
                  <c:v>0.65126448857624075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50A-A8E5-72AE8FC08FFB}"/>
            </c:ext>
          </c:extLst>
        </c:ser>
        <c:ser>
          <c:idx val="2"/>
          <c:order val="2"/>
          <c:tx>
            <c:strRef>
              <c:f>'Data Summary'!$J$25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Summary'!$G$26:$G$44</c:f>
              <c:numCache>
                <c:formatCode>General</c:formatCode>
                <c:ptCount val="19"/>
                <c:pt idx="0">
                  <c:v>0</c:v>
                </c:pt>
                <c:pt idx="1">
                  <c:v>-1.3217623593699996E-4</c:v>
                </c:pt>
                <c:pt idx="2">
                  <c:v>-2.8483744E-4</c:v>
                </c:pt>
                <c:pt idx="3">
                  <c:v>-5.2270415999999993E-4</c:v>
                </c:pt>
                <c:pt idx="4">
                  <c:v>0</c:v>
                </c:pt>
                <c:pt idx="5">
                  <c:v>-3.6696977150469997E-5</c:v>
                </c:pt>
                <c:pt idx="6">
                  <c:v>-6.3998722796399996E-5</c:v>
                </c:pt>
                <c:pt idx="7">
                  <c:v>-1.0212305320050001E-4</c:v>
                </c:pt>
                <c:pt idx="8">
                  <c:v>-1.5627058999999999E-4</c:v>
                </c:pt>
                <c:pt idx="9">
                  <c:v>-1.9524918E-4</c:v>
                </c:pt>
                <c:pt idx="10">
                  <c:v>0</c:v>
                </c:pt>
                <c:pt idx="11">
                  <c:v>5.1111272924879988E-5</c:v>
                </c:pt>
                <c:pt idx="12">
                  <c:v>5.2404588710399997E-5</c:v>
                </c:pt>
                <c:pt idx="13">
                  <c:v>6.4608602445300002E-5</c:v>
                </c:pt>
                <c:pt idx="14">
                  <c:v>4.968754775369999E-5</c:v>
                </c:pt>
                <c:pt idx="15">
                  <c:v>4.2409900692460001E-5</c:v>
                </c:pt>
                <c:pt idx="16">
                  <c:v>2.3909770737099994E-5</c:v>
                </c:pt>
                <c:pt idx="17">
                  <c:v>-2.2533123430400004E-5</c:v>
                </c:pt>
                <c:pt idx="18">
                  <c:v>-4.8050086857599999E-5</c:v>
                </c:pt>
              </c:numCache>
            </c:numRef>
          </c:xVal>
          <c:yVal>
            <c:numRef>
              <c:f>'Data Summary'!$J$26:$J$44</c:f>
              <c:numCache>
                <c:formatCode>General</c:formatCode>
                <c:ptCount val="19"/>
                <c:pt idx="0">
                  <c:v>-2.4856547623282193E-2</c:v>
                </c:pt>
                <c:pt idx="1">
                  <c:v>3.2200156231586639E-2</c:v>
                </c:pt>
                <c:pt idx="2">
                  <c:v>8.3576969029839646E-2</c:v>
                </c:pt>
                <c:pt idx="3">
                  <c:v>0.11457391454337085</c:v>
                </c:pt>
                <c:pt idx="4">
                  <c:v>-1.4987867486373338E-2</c:v>
                </c:pt>
                <c:pt idx="5">
                  <c:v>4.2985609008913649E-2</c:v>
                </c:pt>
                <c:pt idx="6">
                  <c:v>9.7538914743154237E-2</c:v>
                </c:pt>
                <c:pt idx="7">
                  <c:v>0.14974119467819946</c:v>
                </c:pt>
                <c:pt idx="8">
                  <c:v>0.19726739991392606</c:v>
                </c:pt>
                <c:pt idx="9">
                  <c:v>0.23277997758214042</c:v>
                </c:pt>
                <c:pt idx="10">
                  <c:v>3.9844415109049201E-2</c:v>
                </c:pt>
                <c:pt idx="11">
                  <c:v>0.15461688889384581</c:v>
                </c:pt>
                <c:pt idx="12">
                  <c:v>0.25426866622668359</c:v>
                </c:pt>
                <c:pt idx="13">
                  <c:v>0.33711661003341459</c:v>
                </c:pt>
                <c:pt idx="14">
                  <c:v>0.41942780009230773</c:v>
                </c:pt>
                <c:pt idx="15">
                  <c:v>0.50376055391226748</c:v>
                </c:pt>
                <c:pt idx="16">
                  <c:v>0.58663810999488908</c:v>
                </c:pt>
                <c:pt idx="17">
                  <c:v>0.66602908629132196</c:v>
                </c:pt>
                <c:pt idx="18">
                  <c:v>0.73774349525767013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50A-A8E5-72AE8FC08FFB}"/>
            </c:ext>
          </c:extLst>
        </c:ser>
        <c:ser>
          <c:idx val="3"/>
          <c:order val="3"/>
          <c:tx>
            <c:v>Ch 1 Exp 1 &amp; 2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972352169363719"/>
                  <c:y val="-5.26021478105956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Summary'!$G$26:$G$35</c:f>
              <c:numCache>
                <c:formatCode>General</c:formatCode>
                <c:ptCount val="10"/>
                <c:pt idx="0">
                  <c:v>0</c:v>
                </c:pt>
                <c:pt idx="1">
                  <c:v>-1.3217623593699996E-4</c:v>
                </c:pt>
                <c:pt idx="2">
                  <c:v>-2.8483744E-4</c:v>
                </c:pt>
                <c:pt idx="3">
                  <c:v>-5.2270415999999993E-4</c:v>
                </c:pt>
                <c:pt idx="4">
                  <c:v>0</c:v>
                </c:pt>
                <c:pt idx="5">
                  <c:v>-3.6696977150469997E-5</c:v>
                </c:pt>
                <c:pt idx="6">
                  <c:v>-6.3998722796399996E-5</c:v>
                </c:pt>
                <c:pt idx="7">
                  <c:v>-1.0212305320050001E-4</c:v>
                </c:pt>
                <c:pt idx="8">
                  <c:v>-1.5627058999999999E-4</c:v>
                </c:pt>
                <c:pt idx="9">
                  <c:v>-1.9524918E-4</c:v>
                </c:pt>
              </c:numCache>
            </c:numRef>
          </c:xVal>
          <c:yVal>
            <c:numRef>
              <c:f>'Data Summary'!$H$26:$H$35</c:f>
              <c:numCache>
                <c:formatCode>General</c:formatCode>
                <c:ptCount val="10"/>
                <c:pt idx="0">
                  <c:v>1.6446766606880676E-2</c:v>
                </c:pt>
                <c:pt idx="1">
                  <c:v>-5.0453439446679717E-2</c:v>
                </c:pt>
                <c:pt idx="2">
                  <c:v>-0.14613462385879453</c:v>
                </c:pt>
                <c:pt idx="3">
                  <c:v>-0.20993539518644866</c:v>
                </c:pt>
                <c:pt idx="4">
                  <c:v>1.3968221501651593E-2</c:v>
                </c:pt>
                <c:pt idx="5">
                  <c:v>-7.4982145962318711E-2</c:v>
                </c:pt>
                <c:pt idx="6">
                  <c:v>-0.17646914015813309</c:v>
                </c:pt>
                <c:pt idx="7">
                  <c:v>-0.27602805574338163</c:v>
                </c:pt>
                <c:pt idx="8">
                  <c:v>-0.37106073387008109</c:v>
                </c:pt>
                <c:pt idx="9">
                  <c:v>-0.44535878442206922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5D-450A-A8E5-72AE8FC08FFB}"/>
            </c:ext>
          </c:extLst>
        </c:ser>
        <c:ser>
          <c:idx val="4"/>
          <c:order val="4"/>
          <c:tx>
            <c:v>Ch 2 Exp 1 &amp; 2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744182827785123"/>
                  <c:y val="-0.12943386578098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Summary'!$G$26:$G$35</c:f>
              <c:numCache>
                <c:formatCode>General</c:formatCode>
                <c:ptCount val="10"/>
                <c:pt idx="0">
                  <c:v>0</c:v>
                </c:pt>
                <c:pt idx="1">
                  <c:v>-1.3217623593699996E-4</c:v>
                </c:pt>
                <c:pt idx="2">
                  <c:v>-2.8483744E-4</c:v>
                </c:pt>
                <c:pt idx="3">
                  <c:v>-5.2270415999999993E-4</c:v>
                </c:pt>
                <c:pt idx="4">
                  <c:v>0</c:v>
                </c:pt>
                <c:pt idx="5">
                  <c:v>-3.6696977150469997E-5</c:v>
                </c:pt>
                <c:pt idx="6">
                  <c:v>-6.3998722796399996E-5</c:v>
                </c:pt>
                <c:pt idx="7">
                  <c:v>-1.0212305320050001E-4</c:v>
                </c:pt>
                <c:pt idx="8">
                  <c:v>-1.5627058999999999E-4</c:v>
                </c:pt>
                <c:pt idx="9">
                  <c:v>-1.9524918E-4</c:v>
                </c:pt>
              </c:numCache>
            </c:numRef>
          </c:xVal>
          <c:yVal>
            <c:numRef>
              <c:f>'Data Summary'!$I$26:$I$35</c:f>
              <c:numCache>
                <c:formatCode>General</c:formatCode>
                <c:ptCount val="10"/>
                <c:pt idx="0">
                  <c:v>8.4097810164015154E-3</c:v>
                </c:pt>
                <c:pt idx="1">
                  <c:v>1.8253283215093084E-2</c:v>
                </c:pt>
                <c:pt idx="2">
                  <c:v>6.2557654828954881E-2</c:v>
                </c:pt>
                <c:pt idx="3">
                  <c:v>9.5361480643077812E-2</c:v>
                </c:pt>
                <c:pt idx="4">
                  <c:v>1.0196459847217436E-3</c:v>
                </c:pt>
                <c:pt idx="5">
                  <c:v>3.1996536953405062E-2</c:v>
                </c:pt>
                <c:pt idx="6">
                  <c:v>7.893022541497885E-2</c:v>
                </c:pt>
                <c:pt idx="7">
                  <c:v>0.12628686106518217</c:v>
                </c:pt>
                <c:pt idx="8">
                  <c:v>0.17379333395615504</c:v>
                </c:pt>
                <c:pt idx="9">
                  <c:v>0.2125788068399288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5D-450A-A8E5-72AE8FC08FFB}"/>
            </c:ext>
          </c:extLst>
        </c:ser>
        <c:ser>
          <c:idx val="5"/>
          <c:order val="5"/>
          <c:tx>
            <c:v>Ch 3 Exp 1 &amp; 2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359856390723526"/>
                  <c:y val="0.152845703639893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Summary'!$G$26:$G$35</c:f>
              <c:numCache>
                <c:formatCode>General</c:formatCode>
                <c:ptCount val="10"/>
                <c:pt idx="0">
                  <c:v>0</c:v>
                </c:pt>
                <c:pt idx="1">
                  <c:v>-1.3217623593699996E-4</c:v>
                </c:pt>
                <c:pt idx="2">
                  <c:v>-2.8483744E-4</c:v>
                </c:pt>
                <c:pt idx="3">
                  <c:v>-5.2270415999999993E-4</c:v>
                </c:pt>
                <c:pt idx="4">
                  <c:v>0</c:v>
                </c:pt>
                <c:pt idx="5">
                  <c:v>-3.6696977150469997E-5</c:v>
                </c:pt>
                <c:pt idx="6">
                  <c:v>-6.3998722796399996E-5</c:v>
                </c:pt>
                <c:pt idx="7">
                  <c:v>-1.0212305320050001E-4</c:v>
                </c:pt>
                <c:pt idx="8">
                  <c:v>-1.5627058999999999E-4</c:v>
                </c:pt>
                <c:pt idx="9">
                  <c:v>-1.9524918E-4</c:v>
                </c:pt>
              </c:numCache>
            </c:numRef>
          </c:xVal>
          <c:yVal>
            <c:numRef>
              <c:f>'Data Summary'!$J$26:$J$35</c:f>
              <c:numCache>
                <c:formatCode>General</c:formatCode>
                <c:ptCount val="10"/>
                <c:pt idx="0">
                  <c:v>-2.4856547623282193E-2</c:v>
                </c:pt>
                <c:pt idx="1">
                  <c:v>3.2200156231586639E-2</c:v>
                </c:pt>
                <c:pt idx="2">
                  <c:v>8.3576969029839646E-2</c:v>
                </c:pt>
                <c:pt idx="3">
                  <c:v>0.11457391454337085</c:v>
                </c:pt>
                <c:pt idx="4">
                  <c:v>-1.4987867486373338E-2</c:v>
                </c:pt>
                <c:pt idx="5">
                  <c:v>4.2985609008913649E-2</c:v>
                </c:pt>
                <c:pt idx="6">
                  <c:v>9.7538914743154237E-2</c:v>
                </c:pt>
                <c:pt idx="7">
                  <c:v>0.14974119467819946</c:v>
                </c:pt>
                <c:pt idx="8">
                  <c:v>0.19726739991392606</c:v>
                </c:pt>
                <c:pt idx="9">
                  <c:v>0.23277997758214042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5D-450A-A8E5-72AE8FC0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legendEntry>
        <c:idx val="9"/>
        <c:delete val="1"/>
      </c:legendEntry>
      <c:layout>
        <c:manualLayout>
          <c:xMode val="edge"/>
          <c:yMode val="edge"/>
          <c:x val="8.8698969793643556E-2"/>
          <c:y val="0.88875090517054389"/>
          <c:w val="0.84312572161027444"/>
          <c:h val="9.914042764570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Summary'!$N$25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0911189420765253"/>
                  <c:y val="0.246651120572369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Summary'!$M$3:$M$21</c:f>
              <c:numCache>
                <c:formatCode>General</c:formatCode>
                <c:ptCount val="19"/>
                <c:pt idx="0">
                  <c:v>0</c:v>
                </c:pt>
                <c:pt idx="1">
                  <c:v>-1.2197171698799998E-4</c:v>
                </c:pt>
                <c:pt idx="2">
                  <c:v>-3.3527884E-4</c:v>
                </c:pt>
                <c:pt idx="3">
                  <c:v>-5.6562158000000005E-4</c:v>
                </c:pt>
                <c:pt idx="4">
                  <c:v>0</c:v>
                </c:pt>
                <c:pt idx="5">
                  <c:v>-8.70792969126E-5</c:v>
                </c:pt>
                <c:pt idx="6">
                  <c:v>-2.2922716814299999E-4</c:v>
                </c:pt>
                <c:pt idx="7">
                  <c:v>-3.5603604942600003E-4</c:v>
                </c:pt>
                <c:pt idx="8">
                  <c:v>-4.8559406999999994E-4</c:v>
                </c:pt>
                <c:pt idx="9">
                  <c:v>-6.0995384E-4</c:v>
                </c:pt>
                <c:pt idx="10">
                  <c:v>-2.4251280664099999E-5</c:v>
                </c:pt>
                <c:pt idx="11">
                  <c:v>-4.8717731022900004E-5</c:v>
                </c:pt>
                <c:pt idx="12">
                  <c:v>-1.2460200461200002E-4</c:v>
                </c:pt>
                <c:pt idx="13">
                  <c:v>-2.0405819246000005E-4</c:v>
                </c:pt>
                <c:pt idx="14">
                  <c:v>-2.76001821346E-4</c:v>
                </c:pt>
                <c:pt idx="15">
                  <c:v>-3.3549272652100005E-4</c:v>
                </c:pt>
                <c:pt idx="16">
                  <c:v>-3.9983187834799992E-4</c:v>
                </c:pt>
                <c:pt idx="17">
                  <c:v>-4.7211253274499998E-4</c:v>
                </c:pt>
                <c:pt idx="18">
                  <c:v>-5.4377533930599999E-4</c:v>
                </c:pt>
              </c:numCache>
            </c:numRef>
          </c:xVal>
          <c:yVal>
            <c:numRef>
              <c:f>'Data Summary'!$N$3:$N$21</c:f>
              <c:numCache>
                <c:formatCode>General</c:formatCode>
                <c:ptCount val="19"/>
                <c:pt idx="0">
                  <c:v>-1.291980709015661E-2</c:v>
                </c:pt>
                <c:pt idx="1">
                  <c:v>-0.35789264709842428</c:v>
                </c:pt>
                <c:pt idx="2">
                  <c:v>-0.89973265642925071</c:v>
                </c:pt>
                <c:pt idx="3">
                  <c:v>-1.4814700892391102</c:v>
                </c:pt>
                <c:pt idx="4">
                  <c:v>1.3905770372502957E-2</c:v>
                </c:pt>
                <c:pt idx="5">
                  <c:v>-0.22223809488104962</c:v>
                </c:pt>
                <c:pt idx="6">
                  <c:v>-0.50043971157901979</c:v>
                </c:pt>
                <c:pt idx="7">
                  <c:v>-0.772508583461331</c:v>
                </c:pt>
                <c:pt idx="8">
                  <c:v>-1.048506446617921</c:v>
                </c:pt>
                <c:pt idx="9">
                  <c:v>-1.3370562134841748</c:v>
                </c:pt>
                <c:pt idx="10">
                  <c:v>-9.8596328166422609E-4</c:v>
                </c:pt>
                <c:pt idx="11">
                  <c:v>-0.13519381799915209</c:v>
                </c:pt>
                <c:pt idx="12">
                  <c:v>-0.27369028775547122</c:v>
                </c:pt>
                <c:pt idx="13">
                  <c:v>-0.41381432933053475</c:v>
                </c:pt>
                <c:pt idx="14">
                  <c:v>-0.55615743219732394</c:v>
                </c:pt>
                <c:pt idx="15">
                  <c:v>-0.69913565698311686</c:v>
                </c:pt>
                <c:pt idx="16">
                  <c:v>-0.84370171246087011</c:v>
                </c:pt>
                <c:pt idx="17">
                  <c:v>-0.98318734248118744</c:v>
                </c:pt>
                <c:pt idx="18">
                  <c:v>-1.1238184647954768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3-4BFB-AA82-74ADF37C458B}"/>
            </c:ext>
          </c:extLst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5238850471308061"/>
                  <c:y val="-3.69628331620847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Summary'!$M$3:$M$21</c:f>
              <c:numCache>
                <c:formatCode>General</c:formatCode>
                <c:ptCount val="19"/>
                <c:pt idx="0">
                  <c:v>0</c:v>
                </c:pt>
                <c:pt idx="1">
                  <c:v>-1.2197171698799998E-4</c:v>
                </c:pt>
                <c:pt idx="2">
                  <c:v>-3.3527884E-4</c:v>
                </c:pt>
                <c:pt idx="3">
                  <c:v>-5.6562158000000005E-4</c:v>
                </c:pt>
                <c:pt idx="4">
                  <c:v>0</c:v>
                </c:pt>
                <c:pt idx="5">
                  <c:v>-8.70792969126E-5</c:v>
                </c:pt>
                <c:pt idx="6">
                  <c:v>-2.2922716814299999E-4</c:v>
                </c:pt>
                <c:pt idx="7">
                  <c:v>-3.5603604942600003E-4</c:v>
                </c:pt>
                <c:pt idx="8">
                  <c:v>-4.8559406999999994E-4</c:v>
                </c:pt>
                <c:pt idx="9">
                  <c:v>-6.0995384E-4</c:v>
                </c:pt>
                <c:pt idx="10">
                  <c:v>-2.4251280664099999E-5</c:v>
                </c:pt>
                <c:pt idx="11">
                  <c:v>-4.8717731022900004E-5</c:v>
                </c:pt>
                <c:pt idx="12">
                  <c:v>-1.2460200461200002E-4</c:v>
                </c:pt>
                <c:pt idx="13">
                  <c:v>-2.0405819246000005E-4</c:v>
                </c:pt>
                <c:pt idx="14">
                  <c:v>-2.76001821346E-4</c:v>
                </c:pt>
                <c:pt idx="15">
                  <c:v>-3.3549272652100005E-4</c:v>
                </c:pt>
                <c:pt idx="16">
                  <c:v>-3.9983187834799992E-4</c:v>
                </c:pt>
                <c:pt idx="17">
                  <c:v>-4.7211253274499998E-4</c:v>
                </c:pt>
                <c:pt idx="18">
                  <c:v>-5.4377533930599999E-4</c:v>
                </c:pt>
              </c:numCache>
            </c:numRef>
          </c:xVal>
          <c:yVal>
            <c:numRef>
              <c:f>'Data Summary'!$O$3:$O$21</c:f>
              <c:numCache>
                <c:formatCode>General</c:formatCode>
                <c:ptCount val="19"/>
                <c:pt idx="0">
                  <c:v>2.4247033686606301E-3</c:v>
                </c:pt>
                <c:pt idx="1">
                  <c:v>3.879872292395703E-2</c:v>
                </c:pt>
                <c:pt idx="2">
                  <c:v>2.0956281608278005E-2</c:v>
                </c:pt>
                <c:pt idx="3">
                  <c:v>0.26625178337667421</c:v>
                </c:pt>
                <c:pt idx="4">
                  <c:v>-7.5358519475230423E-3</c:v>
                </c:pt>
                <c:pt idx="5">
                  <c:v>3.8016078114878837E-2</c:v>
                </c:pt>
                <c:pt idx="6">
                  <c:v>-7.9703944317998321E-2</c:v>
                </c:pt>
                <c:pt idx="7">
                  <c:v>2.8552493947017865E-2</c:v>
                </c:pt>
                <c:pt idx="8">
                  <c:v>0.17741317861919015</c:v>
                </c:pt>
                <c:pt idx="9">
                  <c:v>0.32352608408291417</c:v>
                </c:pt>
                <c:pt idx="10">
                  <c:v>5.1111485788624123E-3</c:v>
                </c:pt>
                <c:pt idx="11">
                  <c:v>3.4733191976783928E-2</c:v>
                </c:pt>
                <c:pt idx="12">
                  <c:v>-9.2100437006820357E-2</c:v>
                </c:pt>
                <c:pt idx="13">
                  <c:v>-8.8497556836500735E-2</c:v>
                </c:pt>
                <c:pt idx="14">
                  <c:v>-3.9599940162815983E-2</c:v>
                </c:pt>
                <c:pt idx="15">
                  <c:v>2.5080739668055685E-2</c:v>
                </c:pt>
                <c:pt idx="16">
                  <c:v>0.10078686597807973</c:v>
                </c:pt>
                <c:pt idx="17">
                  <c:v>0.1678071582150551</c:v>
                </c:pt>
                <c:pt idx="18">
                  <c:v>0.24582285863903053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3-4BFB-AA82-74ADF37C458B}"/>
            </c:ext>
          </c:extLst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6516054568940584"/>
                  <c:y val="-0.198339013637018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Summary'!$M$3:$M$21</c:f>
              <c:numCache>
                <c:formatCode>General</c:formatCode>
                <c:ptCount val="19"/>
                <c:pt idx="0">
                  <c:v>0</c:v>
                </c:pt>
                <c:pt idx="1">
                  <c:v>-1.2197171698799998E-4</c:v>
                </c:pt>
                <c:pt idx="2">
                  <c:v>-3.3527884E-4</c:v>
                </c:pt>
                <c:pt idx="3">
                  <c:v>-5.6562158000000005E-4</c:v>
                </c:pt>
                <c:pt idx="4">
                  <c:v>0</c:v>
                </c:pt>
                <c:pt idx="5">
                  <c:v>-8.70792969126E-5</c:v>
                </c:pt>
                <c:pt idx="6">
                  <c:v>-2.2922716814299999E-4</c:v>
                </c:pt>
                <c:pt idx="7">
                  <c:v>-3.5603604942600003E-4</c:v>
                </c:pt>
                <c:pt idx="8">
                  <c:v>-4.8559406999999994E-4</c:v>
                </c:pt>
                <c:pt idx="9">
                  <c:v>-6.0995384E-4</c:v>
                </c:pt>
                <c:pt idx="10">
                  <c:v>-2.4251280664099999E-5</c:v>
                </c:pt>
                <c:pt idx="11">
                  <c:v>-4.8717731022900004E-5</c:v>
                </c:pt>
                <c:pt idx="12">
                  <c:v>-1.2460200461200002E-4</c:v>
                </c:pt>
                <c:pt idx="13">
                  <c:v>-2.0405819246000005E-4</c:v>
                </c:pt>
                <c:pt idx="14">
                  <c:v>-2.76001821346E-4</c:v>
                </c:pt>
                <c:pt idx="15">
                  <c:v>-3.3549272652100005E-4</c:v>
                </c:pt>
                <c:pt idx="16">
                  <c:v>-3.9983187834799992E-4</c:v>
                </c:pt>
                <c:pt idx="17">
                  <c:v>-4.7211253274499998E-4</c:v>
                </c:pt>
                <c:pt idx="18">
                  <c:v>-5.4377533930599999E-4</c:v>
                </c:pt>
              </c:numCache>
            </c:numRef>
          </c:xVal>
          <c:yVal>
            <c:numRef>
              <c:f>'Data Summary'!$P$3:$P$21</c:f>
              <c:numCache>
                <c:formatCode>General</c:formatCode>
                <c:ptCount val="19"/>
                <c:pt idx="0">
                  <c:v>1.7633186658031264E-2</c:v>
                </c:pt>
                <c:pt idx="1">
                  <c:v>0.293941294557726</c:v>
                </c:pt>
                <c:pt idx="2">
                  <c:v>0.5765502931321862</c:v>
                </c:pt>
                <c:pt idx="3">
                  <c:v>0.88457475943414465</c:v>
                </c:pt>
                <c:pt idx="4">
                  <c:v>-1.854179652127641E-4</c:v>
                </c:pt>
                <c:pt idx="5">
                  <c:v>0.14269044046318413</c:v>
                </c:pt>
                <c:pt idx="6">
                  <c:v>0.27708862063150264</c:v>
                </c:pt>
                <c:pt idx="7">
                  <c:v>0.41212843648486341</c:v>
                </c:pt>
                <c:pt idx="8">
                  <c:v>0.54908492956315058</c:v>
                </c:pt>
                <c:pt idx="9">
                  <c:v>0.69297465941554037</c:v>
                </c:pt>
                <c:pt idx="10">
                  <c:v>-1.7447768692591126E-2</c:v>
                </c:pt>
                <c:pt idx="11">
                  <c:v>5.0201254678768237E-2</c:v>
                </c:pt>
                <c:pt idx="12">
                  <c:v>0.1149446679958146</c:v>
                </c:pt>
                <c:pt idx="13">
                  <c:v>0.18178000225429969</c:v>
                </c:pt>
                <c:pt idx="14">
                  <c:v>0.24831117869553054</c:v>
                </c:pt>
                <c:pt idx="15">
                  <c:v>0.31724649888906242</c:v>
                </c:pt>
                <c:pt idx="16">
                  <c:v>0.38824147570653622</c:v>
                </c:pt>
                <c:pt idx="17">
                  <c:v>0.45949336541093544</c:v>
                </c:pt>
                <c:pt idx="18">
                  <c:v>0.52951021297394618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C3-4BFB-AA82-74ADF37C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Summary'!$N$25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4756016756286316"/>
                  <c:y val="0.336765136032561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Summary'!$M$26:$M$44</c:f>
              <c:numCache>
                <c:formatCode>General</c:formatCode>
                <c:ptCount val="19"/>
                <c:pt idx="0">
                  <c:v>0</c:v>
                </c:pt>
                <c:pt idx="1">
                  <c:v>-1.2197171698799998E-4</c:v>
                </c:pt>
                <c:pt idx="2">
                  <c:v>-3.3527884E-4</c:v>
                </c:pt>
                <c:pt idx="3">
                  <c:v>-5.6562158000000005E-4</c:v>
                </c:pt>
                <c:pt idx="4">
                  <c:v>0</c:v>
                </c:pt>
                <c:pt idx="5">
                  <c:v>-8.70792969126E-5</c:v>
                </c:pt>
                <c:pt idx="6">
                  <c:v>-2.2922716814299999E-4</c:v>
                </c:pt>
                <c:pt idx="7">
                  <c:v>-3.5603604942600003E-4</c:v>
                </c:pt>
                <c:pt idx="8">
                  <c:v>-4.8559406999999994E-4</c:v>
                </c:pt>
                <c:pt idx="9">
                  <c:v>-6.0995384E-4</c:v>
                </c:pt>
                <c:pt idx="10">
                  <c:v>-2.4251280664099999E-5</c:v>
                </c:pt>
                <c:pt idx="11">
                  <c:v>-4.8717731022900004E-5</c:v>
                </c:pt>
                <c:pt idx="12">
                  <c:v>-1.2460200461200002E-4</c:v>
                </c:pt>
                <c:pt idx="13">
                  <c:v>-2.0405819246000005E-4</c:v>
                </c:pt>
                <c:pt idx="14">
                  <c:v>-2.76001821346E-4</c:v>
                </c:pt>
                <c:pt idx="15">
                  <c:v>-3.3549272652100005E-4</c:v>
                </c:pt>
                <c:pt idx="16">
                  <c:v>-3.9983187834799992E-4</c:v>
                </c:pt>
                <c:pt idx="17">
                  <c:v>-4.7211253274499998E-4</c:v>
                </c:pt>
                <c:pt idx="18">
                  <c:v>-5.4377533930599999E-4</c:v>
                </c:pt>
              </c:numCache>
            </c:numRef>
          </c:xVal>
          <c:yVal>
            <c:numRef>
              <c:f>'Data Summary'!$N$26:$N$44</c:f>
              <c:numCache>
                <c:formatCode>General</c:formatCode>
                <c:ptCount val="19"/>
                <c:pt idx="0">
                  <c:v>-1.5299168069001704E-2</c:v>
                </c:pt>
                <c:pt idx="1">
                  <c:v>-0.34950843722617719</c:v>
                </c:pt>
                <c:pt idx="2">
                  <c:v>-0.79899062919965524</c:v>
                </c:pt>
                <c:pt idx="3">
                  <c:v>-1.371255573763013</c:v>
                </c:pt>
                <c:pt idx="4">
                  <c:v>1.1844270219247241E-2</c:v>
                </c:pt>
                <c:pt idx="5">
                  <c:v>-0.20839423611338739</c:v>
                </c:pt>
                <c:pt idx="6">
                  <c:v>-0.39942136649051463</c:v>
                </c:pt>
                <c:pt idx="7">
                  <c:v>-0.66189936578484776</c:v>
                </c:pt>
                <c:pt idx="8">
                  <c:v>-0.94117033380606097</c:v>
                </c:pt>
                <c:pt idx="9">
                  <c:v>-1.2302043901556015</c:v>
                </c:pt>
                <c:pt idx="10">
                  <c:v>3.4548978501334204E-3</c:v>
                </c:pt>
                <c:pt idx="11">
                  <c:v>-0.11844069421795211</c:v>
                </c:pt>
                <c:pt idx="12">
                  <c:v>-0.19007493549997889</c:v>
                </c:pt>
                <c:pt idx="13">
                  <c:v>-0.30697036802628946</c:v>
                </c:pt>
                <c:pt idx="14">
                  <c:v>-0.44034203430912083</c:v>
                </c:pt>
                <c:pt idx="15">
                  <c:v>-0.58019951750778398</c:v>
                </c:pt>
                <c:pt idx="16">
                  <c:v>-0.72547725553545206</c:v>
                </c:pt>
                <c:pt idx="17">
                  <c:v>-0.86455840286278851</c:v>
                </c:pt>
                <c:pt idx="18">
                  <c:v>-1.0076566670679767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B-4850-8666-628B844972C2}"/>
            </c:ext>
          </c:extLst>
        </c:ser>
        <c:ser>
          <c:idx val="1"/>
          <c:order val="1"/>
          <c:tx>
            <c:strRef>
              <c:f>'Data Summary'!$O$25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7829194997116282"/>
                  <c:y val="-6.23870049607791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Summary'!$M$26:$M$44</c:f>
              <c:numCache>
                <c:formatCode>General</c:formatCode>
                <c:ptCount val="19"/>
                <c:pt idx="0">
                  <c:v>0</c:v>
                </c:pt>
                <c:pt idx="1">
                  <c:v>-1.2197171698799998E-4</c:v>
                </c:pt>
                <c:pt idx="2">
                  <c:v>-3.3527884E-4</c:v>
                </c:pt>
                <c:pt idx="3">
                  <c:v>-5.6562158000000005E-4</c:v>
                </c:pt>
                <c:pt idx="4">
                  <c:v>0</c:v>
                </c:pt>
                <c:pt idx="5">
                  <c:v>-8.70792969126E-5</c:v>
                </c:pt>
                <c:pt idx="6">
                  <c:v>-2.2922716814299999E-4</c:v>
                </c:pt>
                <c:pt idx="7">
                  <c:v>-3.5603604942600003E-4</c:v>
                </c:pt>
                <c:pt idx="8">
                  <c:v>-4.8559406999999994E-4</c:v>
                </c:pt>
                <c:pt idx="9">
                  <c:v>-6.0995384E-4</c:v>
                </c:pt>
                <c:pt idx="10">
                  <c:v>-2.4251280664099999E-5</c:v>
                </c:pt>
                <c:pt idx="11">
                  <c:v>-4.8717731022900004E-5</c:v>
                </c:pt>
                <c:pt idx="12">
                  <c:v>-1.2460200461200002E-4</c:v>
                </c:pt>
                <c:pt idx="13">
                  <c:v>-2.0405819246000005E-4</c:v>
                </c:pt>
                <c:pt idx="14">
                  <c:v>-2.76001821346E-4</c:v>
                </c:pt>
                <c:pt idx="15">
                  <c:v>-3.3549272652100005E-4</c:v>
                </c:pt>
                <c:pt idx="16">
                  <c:v>-3.9983187834799992E-4</c:v>
                </c:pt>
                <c:pt idx="17">
                  <c:v>-4.7211253274499998E-4</c:v>
                </c:pt>
                <c:pt idx="18">
                  <c:v>-5.4377533930599999E-4</c:v>
                </c:pt>
              </c:numCache>
            </c:numRef>
          </c:xVal>
          <c:yVal>
            <c:numRef>
              <c:f>'Data Summary'!$O$26:$O$44</c:f>
              <c:numCache>
                <c:formatCode>General</c:formatCode>
                <c:ptCount val="19"/>
                <c:pt idx="0">
                  <c:v>4.5342389815535619E-5</c:v>
                </c:pt>
                <c:pt idx="1">
                  <c:v>4.7182932796204113E-2</c:v>
                </c:pt>
                <c:pt idx="2">
                  <c:v>0.12169830883787351</c:v>
                </c:pt>
                <c:pt idx="3">
                  <c:v>0.37646629885277133</c:v>
                </c:pt>
                <c:pt idx="4">
                  <c:v>-9.5973521007787586E-3</c:v>
                </c:pt>
                <c:pt idx="5">
                  <c:v>5.1859936882541056E-2</c:v>
                </c:pt>
                <c:pt idx="6">
                  <c:v>2.1314400770506836E-2</c:v>
                </c:pt>
                <c:pt idx="7">
                  <c:v>0.13916171162350111</c:v>
                </c:pt>
                <c:pt idx="8">
                  <c:v>0.28474929143105027</c:v>
                </c:pt>
                <c:pt idx="9">
                  <c:v>0.43037790741148757</c:v>
                </c:pt>
                <c:pt idx="10">
                  <c:v>9.5520097106600588E-3</c:v>
                </c:pt>
                <c:pt idx="11">
                  <c:v>5.1486315757983903E-2</c:v>
                </c:pt>
                <c:pt idx="12">
                  <c:v>-8.4850847513280314E-3</c:v>
                </c:pt>
                <c:pt idx="13">
                  <c:v>1.8346404467744534E-2</c:v>
                </c:pt>
                <c:pt idx="14">
                  <c:v>7.621545772538714E-2</c:v>
                </c:pt>
                <c:pt idx="15">
                  <c:v>0.14401687914338862</c:v>
                </c:pt>
                <c:pt idx="16">
                  <c:v>0.21901132290349778</c:v>
                </c:pt>
                <c:pt idx="17">
                  <c:v>0.28643609783345408</c:v>
                </c:pt>
                <c:pt idx="18">
                  <c:v>0.36198465636653054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B-4850-8666-628B844972C2}"/>
            </c:ext>
          </c:extLst>
        </c:ser>
        <c:ser>
          <c:idx val="2"/>
          <c:order val="2"/>
          <c:tx>
            <c:strRef>
              <c:f>'Data Summary'!$P$25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435226097008937"/>
                  <c:y val="-0.227118142107740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Summary'!$M$26:$M$44</c:f>
              <c:numCache>
                <c:formatCode>General</c:formatCode>
                <c:ptCount val="19"/>
                <c:pt idx="0">
                  <c:v>0</c:v>
                </c:pt>
                <c:pt idx="1">
                  <c:v>-1.2197171698799998E-4</c:v>
                </c:pt>
                <c:pt idx="2">
                  <c:v>-3.3527884E-4</c:v>
                </c:pt>
                <c:pt idx="3">
                  <c:v>-5.6562158000000005E-4</c:v>
                </c:pt>
                <c:pt idx="4">
                  <c:v>0</c:v>
                </c:pt>
                <c:pt idx="5">
                  <c:v>-8.70792969126E-5</c:v>
                </c:pt>
                <c:pt idx="6">
                  <c:v>-2.2922716814299999E-4</c:v>
                </c:pt>
                <c:pt idx="7">
                  <c:v>-3.5603604942600003E-4</c:v>
                </c:pt>
                <c:pt idx="8">
                  <c:v>-4.8559406999999994E-4</c:v>
                </c:pt>
                <c:pt idx="9">
                  <c:v>-6.0995384E-4</c:v>
                </c:pt>
                <c:pt idx="10">
                  <c:v>-2.4251280664099999E-5</c:v>
                </c:pt>
                <c:pt idx="11">
                  <c:v>-4.8717731022900004E-5</c:v>
                </c:pt>
                <c:pt idx="12">
                  <c:v>-1.2460200461200002E-4</c:v>
                </c:pt>
                <c:pt idx="13">
                  <c:v>-2.0405819246000005E-4</c:v>
                </c:pt>
                <c:pt idx="14">
                  <c:v>-2.76001821346E-4</c:v>
                </c:pt>
                <c:pt idx="15">
                  <c:v>-3.3549272652100005E-4</c:v>
                </c:pt>
                <c:pt idx="16">
                  <c:v>-3.9983187834799992E-4</c:v>
                </c:pt>
                <c:pt idx="17">
                  <c:v>-4.7211253274499998E-4</c:v>
                </c:pt>
                <c:pt idx="18">
                  <c:v>-5.4377533930599999E-4</c:v>
                </c:pt>
              </c:numCache>
            </c:numRef>
          </c:xVal>
          <c:yVal>
            <c:numRef>
              <c:f>'Data Summary'!$P$26:$P$44</c:f>
              <c:numCache>
                <c:formatCode>General</c:formatCode>
                <c:ptCount val="19"/>
                <c:pt idx="0">
                  <c:v>1.5253825679186169E-2</c:v>
                </c:pt>
                <c:pt idx="1">
                  <c:v>0.30232550442997308</c:v>
                </c:pt>
                <c:pt idx="2">
                  <c:v>0.67729232036178166</c:v>
                </c:pt>
                <c:pt idx="3">
                  <c:v>0.99478927491024172</c:v>
                </c:pt>
                <c:pt idx="4">
                  <c:v>-2.2469181184684808E-3</c:v>
                </c:pt>
                <c:pt idx="5">
                  <c:v>0.15653429923084636</c:v>
                </c:pt>
                <c:pt idx="6">
                  <c:v>0.37810696572000779</c:v>
                </c:pt>
                <c:pt idx="7">
                  <c:v>0.52273765416134665</c:v>
                </c:pt>
                <c:pt idx="8">
                  <c:v>0.65642104237501064</c:v>
                </c:pt>
                <c:pt idx="9">
                  <c:v>0.79982648274411383</c:v>
                </c:pt>
                <c:pt idx="10">
                  <c:v>-1.3006907560793479E-2</c:v>
                </c:pt>
                <c:pt idx="11">
                  <c:v>6.6954378459968211E-2</c:v>
                </c:pt>
                <c:pt idx="12">
                  <c:v>0.19856002025130692</c:v>
                </c:pt>
                <c:pt idx="13">
                  <c:v>0.28862396355854497</c:v>
                </c:pt>
                <c:pt idx="14">
                  <c:v>0.36412657658373365</c:v>
                </c:pt>
                <c:pt idx="15">
                  <c:v>0.43618263836439536</c:v>
                </c:pt>
                <c:pt idx="16">
                  <c:v>0.50646593263195427</c:v>
                </c:pt>
                <c:pt idx="17">
                  <c:v>0.57812230502933437</c:v>
                </c:pt>
                <c:pt idx="18">
                  <c:v>0.6456720107014462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B-4850-8666-628B8449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916557599099552"/>
                  <c:y val="0.12714834561519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Summary'!$S$3:$S$21</c:f>
              <c:numCache>
                <c:formatCode>General</c:formatCode>
                <c:ptCount val="19"/>
                <c:pt idx="0">
                  <c:v>-2.83460847716E-5</c:v>
                </c:pt>
                <c:pt idx="1">
                  <c:v>-8.2491709143599996E-5</c:v>
                </c:pt>
                <c:pt idx="2">
                  <c:v>-1.2390992000000002E-4</c:v>
                </c:pt>
                <c:pt idx="3">
                  <c:v>-1.5320925999999998E-4</c:v>
                </c:pt>
                <c:pt idx="4">
                  <c:v>-2.8151068232199996E-5</c:v>
                </c:pt>
                <c:pt idx="5">
                  <c:v>-1.0406748427849998E-4</c:v>
                </c:pt>
                <c:pt idx="6">
                  <c:v>-1.4488225154700001E-4</c:v>
                </c:pt>
                <c:pt idx="7">
                  <c:v>-1.9979849487200001E-4</c:v>
                </c:pt>
                <c:pt idx="8">
                  <c:v>-2.5187871000000001E-4</c:v>
                </c:pt>
                <c:pt idx="9">
                  <c:v>-3.0087548000000002E-4</c:v>
                </c:pt>
                <c:pt idx="10">
                  <c:v>-3.4159330172200001E-5</c:v>
                </c:pt>
                <c:pt idx="11">
                  <c:v>-1.5621885598E-4</c:v>
                </c:pt>
                <c:pt idx="12">
                  <c:v>-2.3626378224099999E-4</c:v>
                </c:pt>
                <c:pt idx="13">
                  <c:v>-3.1699669469800002E-4</c:v>
                </c:pt>
                <c:pt idx="14">
                  <c:v>-4.0241345922000004E-4</c:v>
                </c:pt>
                <c:pt idx="15">
                  <c:v>-4.9985682899399999E-4</c:v>
                </c:pt>
                <c:pt idx="16">
                  <c:v>-5.9136706790399989E-4</c:v>
                </c:pt>
                <c:pt idx="17">
                  <c:v>-6.7842781182699994E-4</c:v>
                </c:pt>
                <c:pt idx="18">
                  <c:v>-7.6194717323400008E-4</c:v>
                </c:pt>
              </c:numCache>
            </c:numRef>
          </c:xVal>
          <c:yVal>
            <c:numRef>
              <c:f>'Data Summary'!$T$3:$T$21</c:f>
              <c:numCache>
                <c:formatCode>General</c:formatCode>
                <c:ptCount val="19"/>
                <c:pt idx="0">
                  <c:v>-2.9524190022129915E-3</c:v>
                </c:pt>
                <c:pt idx="1">
                  <c:v>-0.14968903697467795</c:v>
                </c:pt>
                <c:pt idx="2">
                  <c:v>-0.40106694548785526</c:v>
                </c:pt>
                <c:pt idx="3">
                  <c:v>-0.70054875122832527</c:v>
                </c:pt>
                <c:pt idx="4">
                  <c:v>7.6393210840706161E-3</c:v>
                </c:pt>
                <c:pt idx="5">
                  <c:v>-6.7530720685681445E-2</c:v>
                </c:pt>
                <c:pt idx="6">
                  <c:v>-0.15821179105978445</c:v>
                </c:pt>
                <c:pt idx="7">
                  <c:v>-0.25270390390983266</c:v>
                </c:pt>
                <c:pt idx="8">
                  <c:v>-0.34839117999217706</c:v>
                </c:pt>
                <c:pt idx="9">
                  <c:v>-0.44651959289808474</c:v>
                </c:pt>
                <c:pt idx="10">
                  <c:v>-4.6869020825397456E-3</c:v>
                </c:pt>
                <c:pt idx="11">
                  <c:v>-5.1571253270822126E-2</c:v>
                </c:pt>
                <c:pt idx="12">
                  <c:v>-9.9724981814233615E-2</c:v>
                </c:pt>
                <c:pt idx="13">
                  <c:v>-0.14868191385767204</c:v>
                </c:pt>
                <c:pt idx="14">
                  <c:v>-0.19953591108378532</c:v>
                </c:pt>
                <c:pt idx="15">
                  <c:v>-0.25116166105453885</c:v>
                </c:pt>
                <c:pt idx="16">
                  <c:v>-0.30418119766750351</c:v>
                </c:pt>
                <c:pt idx="17">
                  <c:v>-0.34222591263210234</c:v>
                </c:pt>
                <c:pt idx="18">
                  <c:v>-0.39292398041129672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0-4D7C-B8D9-37D10C694E11}"/>
            </c:ext>
          </c:extLst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380695467581945"/>
                  <c:y val="-0.118979416969032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Summary'!$S$3:$S$21</c:f>
              <c:numCache>
                <c:formatCode>General</c:formatCode>
                <c:ptCount val="19"/>
                <c:pt idx="0">
                  <c:v>-2.83460847716E-5</c:v>
                </c:pt>
                <c:pt idx="1">
                  <c:v>-8.2491709143599996E-5</c:v>
                </c:pt>
                <c:pt idx="2">
                  <c:v>-1.2390992000000002E-4</c:v>
                </c:pt>
                <c:pt idx="3">
                  <c:v>-1.5320925999999998E-4</c:v>
                </c:pt>
                <c:pt idx="4">
                  <c:v>-2.8151068232199996E-5</c:v>
                </c:pt>
                <c:pt idx="5">
                  <c:v>-1.0406748427849998E-4</c:v>
                </c:pt>
                <c:pt idx="6">
                  <c:v>-1.4488225154700001E-4</c:v>
                </c:pt>
                <c:pt idx="7">
                  <c:v>-1.9979849487200001E-4</c:v>
                </c:pt>
                <c:pt idx="8">
                  <c:v>-2.5187871000000001E-4</c:v>
                </c:pt>
                <c:pt idx="9">
                  <c:v>-3.0087548000000002E-4</c:v>
                </c:pt>
                <c:pt idx="10">
                  <c:v>-3.4159330172200001E-5</c:v>
                </c:pt>
                <c:pt idx="11">
                  <c:v>-1.5621885598E-4</c:v>
                </c:pt>
                <c:pt idx="12">
                  <c:v>-2.3626378224099999E-4</c:v>
                </c:pt>
                <c:pt idx="13">
                  <c:v>-3.1699669469800002E-4</c:v>
                </c:pt>
                <c:pt idx="14">
                  <c:v>-4.0241345922000004E-4</c:v>
                </c:pt>
                <c:pt idx="15">
                  <c:v>-4.9985682899399999E-4</c:v>
                </c:pt>
                <c:pt idx="16">
                  <c:v>-5.9136706790399989E-4</c:v>
                </c:pt>
                <c:pt idx="17">
                  <c:v>-6.7842781182699994E-4</c:v>
                </c:pt>
                <c:pt idx="18">
                  <c:v>-7.6194717323400008E-4</c:v>
                </c:pt>
              </c:numCache>
            </c:numRef>
          </c:xVal>
          <c:yVal>
            <c:numRef>
              <c:f>'Data Summary'!$U$3:$U$21</c:f>
              <c:numCache>
                <c:formatCode>General</c:formatCode>
                <c:ptCount val="19"/>
                <c:pt idx="0">
                  <c:v>-1.3943481119440548E-3</c:v>
                </c:pt>
                <c:pt idx="1">
                  <c:v>3.3908888445921548E-2</c:v>
                </c:pt>
                <c:pt idx="2">
                  <c:v>0.15292201460079013</c:v>
                </c:pt>
                <c:pt idx="3">
                  <c:v>0.29546576080201703</c:v>
                </c:pt>
                <c:pt idx="4">
                  <c:v>-2.8813977867230278E-3</c:v>
                </c:pt>
                <c:pt idx="5">
                  <c:v>2.8265399444308059E-2</c:v>
                </c:pt>
                <c:pt idx="6">
                  <c:v>7.4690433728846983E-2</c:v>
                </c:pt>
                <c:pt idx="7">
                  <c:v>0.12249548614363448</c:v>
                </c:pt>
                <c:pt idx="8">
                  <c:v>0.17079184131807779</c:v>
                </c:pt>
                <c:pt idx="9">
                  <c:v>0.21849655675691793</c:v>
                </c:pt>
                <c:pt idx="10">
                  <c:v>4.2757458982123353E-3</c:v>
                </c:pt>
                <c:pt idx="11">
                  <c:v>2.4583447019722371E-2</c:v>
                </c:pt>
                <c:pt idx="12">
                  <c:v>4.7343585568569324E-2</c:v>
                </c:pt>
                <c:pt idx="13">
                  <c:v>7.135302997198778E-2</c:v>
                </c:pt>
                <c:pt idx="14">
                  <c:v>9.6844304110618395E-2</c:v>
                </c:pt>
                <c:pt idx="15">
                  <c:v>0.12392369968847561</c:v>
                </c:pt>
                <c:pt idx="16">
                  <c:v>0.15096797462751965</c:v>
                </c:pt>
                <c:pt idx="17">
                  <c:v>0.1558662229933816</c:v>
                </c:pt>
                <c:pt idx="18">
                  <c:v>0.18117525891511832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0-4D7C-B8D9-37D10C694E11}"/>
            </c:ext>
          </c:extLst>
        </c:ser>
        <c:ser>
          <c:idx val="2"/>
          <c:order val="2"/>
          <c:tx>
            <c:strRef>
              <c:f>'Data Summary'!$V$25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087592007368672"/>
                  <c:y val="5.5449890061457226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Summary'!$S$3:$S$21</c:f>
              <c:numCache>
                <c:formatCode>General</c:formatCode>
                <c:ptCount val="19"/>
                <c:pt idx="0">
                  <c:v>-2.83460847716E-5</c:v>
                </c:pt>
                <c:pt idx="1">
                  <c:v>-8.2491709143599996E-5</c:v>
                </c:pt>
                <c:pt idx="2">
                  <c:v>-1.2390992000000002E-4</c:v>
                </c:pt>
                <c:pt idx="3">
                  <c:v>-1.5320925999999998E-4</c:v>
                </c:pt>
                <c:pt idx="4">
                  <c:v>-2.8151068232199996E-5</c:v>
                </c:pt>
                <c:pt idx="5">
                  <c:v>-1.0406748427849998E-4</c:v>
                </c:pt>
                <c:pt idx="6">
                  <c:v>-1.4488225154700001E-4</c:v>
                </c:pt>
                <c:pt idx="7">
                  <c:v>-1.9979849487200001E-4</c:v>
                </c:pt>
                <c:pt idx="8">
                  <c:v>-2.5187871000000001E-4</c:v>
                </c:pt>
                <c:pt idx="9">
                  <c:v>-3.0087548000000002E-4</c:v>
                </c:pt>
                <c:pt idx="10">
                  <c:v>-3.4159330172200001E-5</c:v>
                </c:pt>
                <c:pt idx="11">
                  <c:v>-1.5621885598E-4</c:v>
                </c:pt>
                <c:pt idx="12">
                  <c:v>-2.3626378224099999E-4</c:v>
                </c:pt>
                <c:pt idx="13">
                  <c:v>-3.1699669469800002E-4</c:v>
                </c:pt>
                <c:pt idx="14">
                  <c:v>-4.0241345922000004E-4</c:v>
                </c:pt>
                <c:pt idx="15">
                  <c:v>-4.9985682899399999E-4</c:v>
                </c:pt>
                <c:pt idx="16">
                  <c:v>-5.9136706790399989E-4</c:v>
                </c:pt>
                <c:pt idx="17">
                  <c:v>-6.7842781182699994E-4</c:v>
                </c:pt>
                <c:pt idx="18">
                  <c:v>-7.6194717323400008E-4</c:v>
                </c:pt>
              </c:numCache>
            </c:numRef>
          </c:xVal>
          <c:yVal>
            <c:numRef>
              <c:f>'Data Summary'!$V$3:$V$21</c:f>
              <c:numCache>
                <c:formatCode>General</c:formatCode>
                <c:ptCount val="19"/>
                <c:pt idx="0">
                  <c:v>1.3244743523046054E-2</c:v>
                </c:pt>
                <c:pt idx="1">
                  <c:v>0.10237529707956128</c:v>
                </c:pt>
                <c:pt idx="2">
                  <c:v>0.19921697605673216</c:v>
                </c:pt>
                <c:pt idx="3">
                  <c:v>0.32037358936622695</c:v>
                </c:pt>
                <c:pt idx="4">
                  <c:v>-1.51932551216305E-3</c:v>
                </c:pt>
                <c:pt idx="5">
                  <c:v>3.2098771552000471E-2</c:v>
                </c:pt>
                <c:pt idx="6">
                  <c:v>6.2668171409541173E-2</c:v>
                </c:pt>
                <c:pt idx="7">
                  <c:v>9.8782949088899841E-2</c:v>
                </c:pt>
                <c:pt idx="8">
                  <c:v>0.13422648577534346</c:v>
                </c:pt>
                <c:pt idx="9">
                  <c:v>0.1713072409072538</c:v>
                </c:pt>
                <c:pt idx="10">
                  <c:v>-1.1725418011337752E-2</c:v>
                </c:pt>
                <c:pt idx="11">
                  <c:v>6.9389476927881333E-3</c:v>
                </c:pt>
                <c:pt idx="12">
                  <c:v>2.5190523178707735E-2</c:v>
                </c:pt>
                <c:pt idx="13">
                  <c:v>4.2542198328419545E-2</c:v>
                </c:pt>
                <c:pt idx="14">
                  <c:v>5.9997735714887312E-2</c:v>
                </c:pt>
                <c:pt idx="15">
                  <c:v>8.0404151481161534E-2</c:v>
                </c:pt>
                <c:pt idx="16">
                  <c:v>0.1030993473025319</c:v>
                </c:pt>
                <c:pt idx="17">
                  <c:v>0.12525177052111758</c:v>
                </c:pt>
                <c:pt idx="18">
                  <c:v>0.14566749818982316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70-4D7C-B8D9-37D10C69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Summary'!$T$25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074508515117099"/>
                  <c:y val="0.287241552272802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Summary'!$S$26:$S$44</c:f>
              <c:numCache>
                <c:formatCode>General</c:formatCode>
                <c:ptCount val="19"/>
                <c:pt idx="0">
                  <c:v>0</c:v>
                </c:pt>
                <c:pt idx="1">
                  <c:v>-1.2197171698799998E-4</c:v>
                </c:pt>
                <c:pt idx="2">
                  <c:v>-3.3527884E-4</c:v>
                </c:pt>
                <c:pt idx="3">
                  <c:v>-5.6562158000000005E-4</c:v>
                </c:pt>
                <c:pt idx="4">
                  <c:v>0</c:v>
                </c:pt>
                <c:pt idx="5">
                  <c:v>-8.70792969126E-5</c:v>
                </c:pt>
                <c:pt idx="6">
                  <c:v>-2.2922716814299999E-4</c:v>
                </c:pt>
                <c:pt idx="7">
                  <c:v>-3.5603604942600003E-4</c:v>
                </c:pt>
                <c:pt idx="8">
                  <c:v>-4.8559406999999994E-4</c:v>
                </c:pt>
                <c:pt idx="9">
                  <c:v>-6.0995384E-4</c:v>
                </c:pt>
                <c:pt idx="10">
                  <c:v>-2.4251280664099999E-5</c:v>
                </c:pt>
                <c:pt idx="11">
                  <c:v>-4.8717731022900004E-5</c:v>
                </c:pt>
                <c:pt idx="12">
                  <c:v>-1.2460200461200002E-4</c:v>
                </c:pt>
                <c:pt idx="13">
                  <c:v>-2.0405819246000005E-4</c:v>
                </c:pt>
                <c:pt idx="14">
                  <c:v>-2.76001821346E-4</c:v>
                </c:pt>
                <c:pt idx="15">
                  <c:v>-3.3549272652100005E-4</c:v>
                </c:pt>
                <c:pt idx="16">
                  <c:v>-3.9983187834799992E-4</c:v>
                </c:pt>
                <c:pt idx="17">
                  <c:v>-4.7211253274499998E-4</c:v>
                </c:pt>
                <c:pt idx="18">
                  <c:v>-5.4377533930599999E-4</c:v>
                </c:pt>
              </c:numCache>
            </c:numRef>
          </c:xVal>
          <c:yVal>
            <c:numRef>
              <c:f>'Data Summary'!$T$26:$T$44</c:f>
              <c:numCache>
                <c:formatCode>General</c:formatCode>
                <c:ptCount val="19"/>
                <c:pt idx="0">
                  <c:v>-5.9184111385093274E-3</c:v>
                </c:pt>
                <c:pt idx="1">
                  <c:v>-0.14522075315827956</c:v>
                </c:pt>
                <c:pt idx="2">
                  <c:v>-0.38475762721107759</c:v>
                </c:pt>
                <c:pt idx="3">
                  <c:v>-0.67231228420829814</c:v>
                </c:pt>
                <c:pt idx="4">
                  <c:v>6.5597884890091036E-3</c:v>
                </c:pt>
                <c:pt idx="5">
                  <c:v>-6.5141870789223802E-2</c:v>
                </c:pt>
                <c:pt idx="6">
                  <c:v>-0.15126072908598567</c:v>
                </c:pt>
                <c:pt idx="7">
                  <c:v>-0.24222874768406655</c:v>
                </c:pt>
                <c:pt idx="8">
                  <c:v>-0.33393356235925847</c:v>
                </c:pt>
                <c:pt idx="9">
                  <c:v>-0.42761432782011372</c:v>
                </c:pt>
                <c:pt idx="10">
                  <c:v>-6.4137735065135804E-4</c:v>
                </c:pt>
                <c:pt idx="11">
                  <c:v>-4.4888300418051585E-2</c:v>
                </c:pt>
                <c:pt idx="12">
                  <c:v>-9.0661357458581435E-2</c:v>
                </c:pt>
                <c:pt idx="13">
                  <c:v>-0.13708635200525046</c:v>
                </c:pt>
                <c:pt idx="14">
                  <c:v>-0.18530462066435879</c:v>
                </c:pt>
                <c:pt idx="15">
                  <c:v>-0.23555039109290496</c:v>
                </c:pt>
                <c:pt idx="16">
                  <c:v>-0.28747657242168617</c:v>
                </c:pt>
                <c:pt idx="17">
                  <c:v>-0.32185660625956797</c:v>
                </c:pt>
                <c:pt idx="18">
                  <c:v>-0.37089690597584496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7-4503-BE93-DD8BF211EAFD}"/>
            </c:ext>
          </c:extLst>
        </c:ser>
        <c:ser>
          <c:idx val="1"/>
          <c:order val="1"/>
          <c:tx>
            <c:strRef>
              <c:f>'Data Summary'!$U$25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971158388724887"/>
                  <c:y val="-0.187257774146083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Summary'!$S$26:$S$44</c:f>
              <c:numCache>
                <c:formatCode>General</c:formatCode>
                <c:ptCount val="19"/>
                <c:pt idx="0">
                  <c:v>0</c:v>
                </c:pt>
                <c:pt idx="1">
                  <c:v>-1.2197171698799998E-4</c:v>
                </c:pt>
                <c:pt idx="2">
                  <c:v>-3.3527884E-4</c:v>
                </c:pt>
                <c:pt idx="3">
                  <c:v>-5.6562158000000005E-4</c:v>
                </c:pt>
                <c:pt idx="4">
                  <c:v>0</c:v>
                </c:pt>
                <c:pt idx="5">
                  <c:v>-8.70792969126E-5</c:v>
                </c:pt>
                <c:pt idx="6">
                  <c:v>-2.2922716814299999E-4</c:v>
                </c:pt>
                <c:pt idx="7">
                  <c:v>-3.5603604942600003E-4</c:v>
                </c:pt>
                <c:pt idx="8">
                  <c:v>-4.8559406999999994E-4</c:v>
                </c:pt>
                <c:pt idx="9">
                  <c:v>-6.0995384E-4</c:v>
                </c:pt>
                <c:pt idx="10">
                  <c:v>-2.4251280664099999E-5</c:v>
                </c:pt>
                <c:pt idx="11">
                  <c:v>-4.8717731022900004E-5</c:v>
                </c:pt>
                <c:pt idx="12">
                  <c:v>-1.2460200461200002E-4</c:v>
                </c:pt>
                <c:pt idx="13">
                  <c:v>-2.0405819246000005E-4</c:v>
                </c:pt>
                <c:pt idx="14">
                  <c:v>-2.76001821346E-4</c:v>
                </c:pt>
                <c:pt idx="15">
                  <c:v>-3.3549272652100005E-4</c:v>
                </c:pt>
                <c:pt idx="16">
                  <c:v>-3.9983187834799992E-4</c:v>
                </c:pt>
                <c:pt idx="17">
                  <c:v>-4.7211253274499998E-4</c:v>
                </c:pt>
                <c:pt idx="18">
                  <c:v>-5.4377533930599999E-4</c:v>
                </c:pt>
              </c:numCache>
            </c:numRef>
          </c:xVal>
          <c:yVal>
            <c:numRef>
              <c:f>'Data Summary'!$U$26:$U$44</c:f>
              <c:numCache>
                <c:formatCode>General</c:formatCode>
                <c:ptCount val="19"/>
                <c:pt idx="0">
                  <c:v>-4.3603402482403908E-3</c:v>
                </c:pt>
                <c:pt idx="1">
                  <c:v>3.8377172262319924E-2</c:v>
                </c:pt>
                <c:pt idx="2">
                  <c:v>0.16923133287756778</c:v>
                </c:pt>
                <c:pt idx="3">
                  <c:v>0.32370222782204411</c:v>
                </c:pt>
                <c:pt idx="4">
                  <c:v>-3.9609303817845403E-3</c:v>
                </c:pt>
                <c:pt idx="5">
                  <c:v>3.0654249340765698E-2</c:v>
                </c:pt>
                <c:pt idx="6">
                  <c:v>8.1641495702645742E-2</c:v>
                </c:pt>
                <c:pt idx="7">
                  <c:v>0.13297064236940059</c:v>
                </c:pt>
                <c:pt idx="8">
                  <c:v>0.1852494589509964</c:v>
                </c:pt>
                <c:pt idx="9">
                  <c:v>0.23740182183488892</c:v>
                </c:pt>
                <c:pt idx="10">
                  <c:v>8.3212706301007237E-3</c:v>
                </c:pt>
                <c:pt idx="11">
                  <c:v>3.1266399872492912E-2</c:v>
                </c:pt>
                <c:pt idx="12">
                  <c:v>5.6407209924221512E-2</c:v>
                </c:pt>
                <c:pt idx="13">
                  <c:v>8.2948591824409348E-2</c:v>
                </c:pt>
                <c:pt idx="14">
                  <c:v>0.11107559453004494</c:v>
                </c:pt>
                <c:pt idx="15">
                  <c:v>0.1395349696501095</c:v>
                </c:pt>
                <c:pt idx="16">
                  <c:v>0.16767259987333696</c:v>
                </c:pt>
                <c:pt idx="17">
                  <c:v>0.17623552936591599</c:v>
                </c:pt>
                <c:pt idx="18">
                  <c:v>0.20320233335057006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7-4503-BE93-DD8BF211EAFD}"/>
            </c:ext>
          </c:extLst>
        </c:ser>
        <c:ser>
          <c:idx val="2"/>
          <c:order val="2"/>
          <c:tx>
            <c:strRef>
              <c:f>'Data Summary'!$V$25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4018399973597606"/>
                  <c:y val="-9.04967626956018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Summary'!$S$26:$S$44</c:f>
              <c:numCache>
                <c:formatCode>General</c:formatCode>
                <c:ptCount val="19"/>
                <c:pt idx="0">
                  <c:v>0</c:v>
                </c:pt>
                <c:pt idx="1">
                  <c:v>-1.2197171698799998E-4</c:v>
                </c:pt>
                <c:pt idx="2">
                  <c:v>-3.3527884E-4</c:v>
                </c:pt>
                <c:pt idx="3">
                  <c:v>-5.6562158000000005E-4</c:v>
                </c:pt>
                <c:pt idx="4">
                  <c:v>0</c:v>
                </c:pt>
                <c:pt idx="5">
                  <c:v>-8.70792969126E-5</c:v>
                </c:pt>
                <c:pt idx="6">
                  <c:v>-2.2922716814299999E-4</c:v>
                </c:pt>
                <c:pt idx="7">
                  <c:v>-3.5603604942600003E-4</c:v>
                </c:pt>
                <c:pt idx="8">
                  <c:v>-4.8559406999999994E-4</c:v>
                </c:pt>
                <c:pt idx="9">
                  <c:v>-6.0995384E-4</c:v>
                </c:pt>
                <c:pt idx="10">
                  <c:v>-2.4251280664099999E-5</c:v>
                </c:pt>
                <c:pt idx="11">
                  <c:v>-4.8717731022900004E-5</c:v>
                </c:pt>
                <c:pt idx="12">
                  <c:v>-1.2460200461200002E-4</c:v>
                </c:pt>
                <c:pt idx="13">
                  <c:v>-2.0405819246000005E-4</c:v>
                </c:pt>
                <c:pt idx="14">
                  <c:v>-2.76001821346E-4</c:v>
                </c:pt>
                <c:pt idx="15">
                  <c:v>-3.3549272652100005E-4</c:v>
                </c:pt>
                <c:pt idx="16">
                  <c:v>-3.9983187834799992E-4</c:v>
                </c:pt>
                <c:pt idx="17">
                  <c:v>-4.7211253274499998E-4</c:v>
                </c:pt>
                <c:pt idx="18">
                  <c:v>-5.4377533930599999E-4</c:v>
                </c:pt>
              </c:numCache>
            </c:numRef>
          </c:xVal>
          <c:yVal>
            <c:numRef>
              <c:f>'Data Summary'!$V$26:$V$44</c:f>
              <c:numCache>
                <c:formatCode>General</c:formatCode>
                <c:ptCount val="19"/>
                <c:pt idx="0">
                  <c:v>1.0278751386749718E-2</c:v>
                </c:pt>
                <c:pt idx="1">
                  <c:v>0.10684358089595965</c:v>
                </c:pt>
                <c:pt idx="2">
                  <c:v>0.21552629433350981</c:v>
                </c:pt>
                <c:pt idx="3">
                  <c:v>0.34861005638625403</c:v>
                </c:pt>
                <c:pt idx="4">
                  <c:v>-2.5988581072245625E-3</c:v>
                </c:pt>
                <c:pt idx="5">
                  <c:v>3.4487621448458107E-2</c:v>
                </c:pt>
                <c:pt idx="6">
                  <c:v>6.9619233383339932E-2</c:v>
                </c:pt>
                <c:pt idx="7">
                  <c:v>0.10925810531466595</c:v>
                </c:pt>
                <c:pt idx="8">
                  <c:v>0.14868410340826207</c:v>
                </c:pt>
                <c:pt idx="9">
                  <c:v>0.19021250598522479</c:v>
                </c:pt>
                <c:pt idx="10">
                  <c:v>-7.679893279449364E-3</c:v>
                </c:pt>
                <c:pt idx="11">
                  <c:v>1.3621900545558674E-2</c:v>
                </c:pt>
                <c:pt idx="12">
                  <c:v>3.4254147534359923E-2</c:v>
                </c:pt>
                <c:pt idx="13">
                  <c:v>5.413776018084112E-2</c:v>
                </c:pt>
                <c:pt idx="14">
                  <c:v>7.4229026134313855E-2</c:v>
                </c:pt>
                <c:pt idx="15">
                  <c:v>9.6015421442795443E-2</c:v>
                </c:pt>
                <c:pt idx="16">
                  <c:v>0.11980397254834922</c:v>
                </c:pt>
                <c:pt idx="17">
                  <c:v>0.14562107689365197</c:v>
                </c:pt>
                <c:pt idx="18">
                  <c:v>0.1676945726252749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7-4503-BE93-DD8BF211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1 - 20mm'!$I$3:$I$1000</c:f>
                <c:numCache>
                  <c:formatCode>General</c:formatCode>
                  <c:ptCount val="998"/>
                  <c:pt idx="0">
                    <c:v>2.7846069270043416E-3</c:v>
                  </c:pt>
                  <c:pt idx="1">
                    <c:v>2.0086215605124931E-3</c:v>
                  </c:pt>
                  <c:pt idx="2">
                    <c:v>1.413256705624631E-2</c:v>
                  </c:pt>
                  <c:pt idx="3">
                    <c:v>5.0432256066471563E-3</c:v>
                  </c:pt>
                </c:numCache>
              </c:numRef>
            </c:plus>
            <c:minus>
              <c:numRef>
                <c:f>'Expmt. 1 - 20mm'!$I$3:$I$1000</c:f>
                <c:numCache>
                  <c:formatCode>General</c:formatCode>
                  <c:ptCount val="998"/>
                  <c:pt idx="0">
                    <c:v>2.7846069270043416E-3</c:v>
                  </c:pt>
                  <c:pt idx="1">
                    <c:v>2.0086215605124931E-3</c:v>
                  </c:pt>
                  <c:pt idx="2">
                    <c:v>1.413256705624631E-2</c:v>
                  </c:pt>
                  <c:pt idx="3">
                    <c:v>5.0432256066471563E-3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1 - 20mm'!$C$3:$C$1000</c:f>
                <c:numCache>
                  <c:formatCode>General</c:formatCode>
                  <c:ptCount val="998"/>
                  <c:pt idx="0">
                    <c:v>8.709094716909899E-6</c:v>
                  </c:pt>
                  <c:pt idx="1">
                    <c:v>1.8855095015086905E-5</c:v>
                  </c:pt>
                  <c:pt idx="2">
                    <c:v>1.4559737125542107E-5</c:v>
                  </c:pt>
                  <c:pt idx="3">
                    <c:v>2.5499962648658904E-5</c:v>
                  </c:pt>
                </c:numCache>
              </c:numRef>
            </c:plus>
            <c:minus>
              <c:numRef>
                <c:f>'Expmt. 1 - 20mm'!$C$3:$C$1000</c:f>
                <c:numCache>
                  <c:formatCode>General</c:formatCode>
                  <c:ptCount val="998"/>
                  <c:pt idx="0">
                    <c:v>8.709094716909899E-6</c:v>
                  </c:pt>
                  <c:pt idx="1">
                    <c:v>1.8855095015086905E-5</c:v>
                  </c:pt>
                  <c:pt idx="2">
                    <c:v>1.4559737125542107E-5</c:v>
                  </c:pt>
                  <c:pt idx="3">
                    <c:v>2.5499962648658904E-5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1 - 20mm'!$B$3:$B$1000</c:f>
              <c:numCache>
                <c:formatCode>General</c:formatCode>
                <c:ptCount val="998"/>
                <c:pt idx="0">
                  <c:v>-1.8311324522799998E-5</c:v>
                </c:pt>
                <c:pt idx="1">
                  <c:v>-1.3217623593699996E-4</c:v>
                </c:pt>
                <c:pt idx="2">
                  <c:v>-2.8483744E-4</c:v>
                </c:pt>
                <c:pt idx="3">
                  <c:v>-5.2270415999999993E-4</c:v>
                </c:pt>
              </c:numCache>
            </c:numRef>
          </c:xVal>
          <c:yVal>
            <c:numRef>
              <c:f>'Expmt. 1 - 20mm'!$H$3:$H$1000</c:f>
              <c:numCache>
                <c:formatCode>General</c:formatCode>
                <c:ptCount val="998"/>
                <c:pt idx="0">
                  <c:v>1540.2958771461031</c:v>
                </c:pt>
                <c:pt idx="1">
                  <c:v>1540.2395101053735</c:v>
                </c:pt>
                <c:pt idx="2">
                  <c:v>1540.1590954127601</c:v>
                </c:pt>
                <c:pt idx="3">
                  <c:v>1540.1100805361543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DF3-A5BE-6F818A6EA223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1 - 20mm'!$O$3:$O$1000</c:f>
                <c:numCache>
                  <c:formatCode>General</c:formatCode>
                  <c:ptCount val="998"/>
                  <c:pt idx="0">
                    <c:v>2.7924964489241233E-3</c:v>
                  </c:pt>
                  <c:pt idx="1">
                    <c:v>2.1686934754529233E-3</c:v>
                  </c:pt>
                  <c:pt idx="2">
                    <c:v>5.6360778552615575E-3</c:v>
                  </c:pt>
                  <c:pt idx="3">
                    <c:v>2.9284813260290164E-3</c:v>
                  </c:pt>
                </c:numCache>
              </c:numRef>
            </c:plus>
            <c:minus>
              <c:numRef>
                <c:f>'Expmt. 1 - 20mm'!$O$3:$O$1000</c:f>
                <c:numCache>
                  <c:formatCode>General</c:formatCode>
                  <c:ptCount val="998"/>
                  <c:pt idx="0">
                    <c:v>2.7924964489241233E-3</c:v>
                  </c:pt>
                  <c:pt idx="1">
                    <c:v>2.1686934754529233E-3</c:v>
                  </c:pt>
                  <c:pt idx="2">
                    <c:v>5.6360778552615575E-3</c:v>
                  </c:pt>
                  <c:pt idx="3">
                    <c:v>2.9284813260290164E-3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1 - 20mm'!$C$3:$C$1000</c:f>
                <c:numCache>
                  <c:formatCode>General</c:formatCode>
                  <c:ptCount val="998"/>
                  <c:pt idx="0">
                    <c:v>8.709094716909899E-6</c:v>
                  </c:pt>
                  <c:pt idx="1">
                    <c:v>1.8855095015086905E-5</c:v>
                  </c:pt>
                  <c:pt idx="2">
                    <c:v>1.4559737125542107E-5</c:v>
                  </c:pt>
                  <c:pt idx="3">
                    <c:v>2.5499962648658904E-5</c:v>
                  </c:pt>
                </c:numCache>
              </c:numRef>
            </c:plus>
            <c:minus>
              <c:numRef>
                <c:f>'Expmt. 1 - 20mm'!$C$3:$C$1000</c:f>
                <c:numCache>
                  <c:formatCode>General</c:formatCode>
                  <c:ptCount val="998"/>
                  <c:pt idx="0">
                    <c:v>8.709094716909899E-6</c:v>
                  </c:pt>
                  <c:pt idx="1">
                    <c:v>1.8855095015086905E-5</c:v>
                  </c:pt>
                  <c:pt idx="2">
                    <c:v>1.4559737125542107E-5</c:v>
                  </c:pt>
                  <c:pt idx="3">
                    <c:v>2.5499962648658904E-5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1 - 20mm'!$B$3:$B$1000</c:f>
              <c:numCache>
                <c:formatCode>General</c:formatCode>
                <c:ptCount val="998"/>
                <c:pt idx="0">
                  <c:v>-1.8311324522799998E-5</c:v>
                </c:pt>
                <c:pt idx="1">
                  <c:v>-1.3217623593699996E-4</c:v>
                </c:pt>
                <c:pt idx="2">
                  <c:v>-2.8483744E-4</c:v>
                </c:pt>
                <c:pt idx="3">
                  <c:v>-5.2270415999999993E-4</c:v>
                </c:pt>
              </c:numCache>
            </c:numRef>
          </c:xVal>
          <c:yVal>
            <c:numRef>
              <c:f>'Expmt. 1 - 20mm'!$N$3:$N$1000</c:f>
              <c:numCache>
                <c:formatCode>General</c:formatCode>
                <c:ptCount val="998"/>
                <c:pt idx="0">
                  <c:v>1540.5032252021742</c:v>
                </c:pt>
                <c:pt idx="1">
                  <c:v>1540.5236018696969</c:v>
                </c:pt>
                <c:pt idx="2">
                  <c:v>1540.5831727331094</c:v>
                </c:pt>
                <c:pt idx="3">
                  <c:v>1540.6307624536455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DF3-A5BE-6F818A6EA223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1 - 20mm'!$U$3:$U$1000</c:f>
                <c:numCache>
                  <c:formatCode>General</c:formatCode>
                  <c:ptCount val="998"/>
                  <c:pt idx="0">
                    <c:v>1.5407866021733012E-3</c:v>
                  </c:pt>
                  <c:pt idx="1">
                    <c:v>2.872107313840589E-3</c:v>
                  </c:pt>
                  <c:pt idx="2">
                    <c:v>8.3213881355871169E-3</c:v>
                  </c:pt>
                  <c:pt idx="3">
                    <c:v>1.797599417332766E-3</c:v>
                  </c:pt>
                </c:numCache>
              </c:numRef>
            </c:plus>
            <c:minus>
              <c:numRef>
                <c:f>'Expmt. 1 - 20mm'!$U$3:$U$1000</c:f>
                <c:numCache>
                  <c:formatCode>General</c:formatCode>
                  <c:ptCount val="998"/>
                  <c:pt idx="0">
                    <c:v>1.5407866021733012E-3</c:v>
                  </c:pt>
                  <c:pt idx="1">
                    <c:v>2.872107313840589E-3</c:v>
                  </c:pt>
                  <c:pt idx="2">
                    <c:v>8.3213881355871169E-3</c:v>
                  </c:pt>
                  <c:pt idx="3">
                    <c:v>1.797599417332766E-3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1 - 20mm'!$C$3:$C$1000</c:f>
                <c:numCache>
                  <c:formatCode>General</c:formatCode>
                  <c:ptCount val="998"/>
                  <c:pt idx="0">
                    <c:v>8.709094716909899E-6</c:v>
                  </c:pt>
                  <c:pt idx="1">
                    <c:v>1.8855095015086905E-5</c:v>
                  </c:pt>
                  <c:pt idx="2">
                    <c:v>1.4559737125542107E-5</c:v>
                  </c:pt>
                  <c:pt idx="3">
                    <c:v>2.5499962648658904E-5</c:v>
                  </c:pt>
                </c:numCache>
              </c:numRef>
            </c:plus>
            <c:minus>
              <c:numRef>
                <c:f>'Expmt. 1 - 20mm'!$C$3:$C$1000</c:f>
                <c:numCache>
                  <c:formatCode>General</c:formatCode>
                  <c:ptCount val="998"/>
                  <c:pt idx="0">
                    <c:v>8.709094716909899E-6</c:v>
                  </c:pt>
                  <c:pt idx="1">
                    <c:v>1.8855095015086905E-5</c:v>
                  </c:pt>
                  <c:pt idx="2">
                    <c:v>1.4559737125542107E-5</c:v>
                  </c:pt>
                  <c:pt idx="3">
                    <c:v>2.5499962648658904E-5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1 - 20mm'!$B$3:$B$1000</c:f>
              <c:numCache>
                <c:formatCode>General</c:formatCode>
                <c:ptCount val="998"/>
                <c:pt idx="0">
                  <c:v>-1.8311324522799998E-5</c:v>
                </c:pt>
                <c:pt idx="1">
                  <c:v>-1.3217623593699996E-4</c:v>
                </c:pt>
                <c:pt idx="2">
                  <c:v>-2.8483744E-4</c:v>
                </c:pt>
                <c:pt idx="3">
                  <c:v>-5.2270415999999993E-4</c:v>
                </c:pt>
              </c:numCache>
            </c:numRef>
          </c:xVal>
          <c:yVal>
            <c:numRef>
              <c:f>'Expmt. 1 - 20mm'!$T$3:$T$1000</c:f>
              <c:numCache>
                <c:formatCode>General</c:formatCode>
                <c:ptCount val="998"/>
                <c:pt idx="0">
                  <c:v>1540.7391305809751</c:v>
                </c:pt>
                <c:pt idx="1">
                  <c:v>1540.806720450154</c:v>
                </c:pt>
                <c:pt idx="2">
                  <c:v>1540.8733637547509</c:v>
                </c:pt>
                <c:pt idx="3">
                  <c:v>1540.9191465949864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DF3-A5BE-6F818A6E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1 - 20mm'!$B$2</c:f>
              <c:strCache>
                <c:ptCount val="1"/>
                <c:pt idx="0">
                  <c:v>Average Curvature (1/mm)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993018111085927"/>
                  <c:y val="0.19544324367714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1 - 20mm'!$K$3:$K$1000</c:f>
                <c:numCache>
                  <c:formatCode>General</c:formatCode>
                  <c:ptCount val="998"/>
                  <c:pt idx="0">
                    <c:v>5.431735630613198E-3</c:v>
                  </c:pt>
                  <c:pt idx="1">
                    <c:v>1.8884956712511579E-2</c:v>
                  </c:pt>
                  <c:pt idx="2">
                    <c:v>2.3851314050324958E-2</c:v>
                  </c:pt>
                  <c:pt idx="3">
                    <c:v>4.4905011767951341E-3</c:v>
                  </c:pt>
                </c:numCache>
              </c:numRef>
            </c:plus>
            <c:minus>
              <c:numRef>
                <c:f>'Expmt. 1 - 20mm'!$K$3:$K$1000</c:f>
                <c:numCache>
                  <c:formatCode>General</c:formatCode>
                  <c:ptCount val="998"/>
                  <c:pt idx="0">
                    <c:v>5.431735630613198E-3</c:v>
                  </c:pt>
                  <c:pt idx="1">
                    <c:v>1.8884956712511579E-2</c:v>
                  </c:pt>
                  <c:pt idx="2">
                    <c:v>2.3851314050324958E-2</c:v>
                  </c:pt>
                  <c:pt idx="3">
                    <c:v>4.4905011767951341E-3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1 - 20mm'!$E$3:$E$1000</c:f>
                <c:numCache>
                  <c:formatCode>General</c:formatCode>
                  <c:ptCount val="998"/>
                  <c:pt idx="0">
                    <c:v>9.4913008429960239E-6</c:v>
                  </c:pt>
                  <c:pt idx="1">
                    <c:v>2.3609026150906342E-6</c:v>
                  </c:pt>
                  <c:pt idx="2">
                    <c:v>7.6298710947608253E-6</c:v>
                  </c:pt>
                  <c:pt idx="3">
                    <c:v>5.5750918357458391E-6</c:v>
                  </c:pt>
                </c:numCache>
              </c:numRef>
            </c:plus>
            <c:minus>
              <c:numRef>
                <c:f>'Expmt. 1 - 20mm'!$E$3:$E$1000</c:f>
                <c:numCache>
                  <c:formatCode>General</c:formatCode>
                  <c:ptCount val="998"/>
                  <c:pt idx="0">
                    <c:v>9.4913008429960239E-6</c:v>
                  </c:pt>
                  <c:pt idx="1">
                    <c:v>2.3609026150906342E-6</c:v>
                  </c:pt>
                  <c:pt idx="2">
                    <c:v>7.6298710947608253E-6</c:v>
                  </c:pt>
                  <c:pt idx="3">
                    <c:v>5.5750918357458391E-6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1 - 20mm'!$D$3:$D$1000</c:f>
              <c:numCache>
                <c:formatCode>General</c:formatCode>
                <c:ptCount val="998"/>
                <c:pt idx="0">
                  <c:v>-1.5359568694399999E-5</c:v>
                </c:pt>
                <c:pt idx="1">
                  <c:v>-1.2197171698799998E-4</c:v>
                </c:pt>
                <c:pt idx="2">
                  <c:v>-3.3527884E-4</c:v>
                </c:pt>
                <c:pt idx="3">
                  <c:v>-5.6562158000000005E-4</c:v>
                </c:pt>
              </c:numCache>
            </c:numRef>
          </c:xVal>
          <c:yVal>
            <c:numRef>
              <c:f>'Expmt. 1 - 20mm'!$J$3:$J$1000</c:f>
              <c:numCache>
                <c:formatCode>General</c:formatCode>
                <c:ptCount val="998"/>
                <c:pt idx="0">
                  <c:v>1550.315328455571</c:v>
                </c:pt>
                <c:pt idx="1">
                  <c:v>1549.9703556155628</c:v>
                </c:pt>
                <c:pt idx="2">
                  <c:v>1549.4285156062319</c:v>
                </c:pt>
                <c:pt idx="3">
                  <c:v>1548.8467781734221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0-4158-81E9-973CB4DF76EC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43888620775077"/>
                  <c:y val="-0.225801193704628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1 - 20mm'!$Q$3:$Q$1000</c:f>
                <c:numCache>
                  <c:formatCode>General</c:formatCode>
                  <c:ptCount val="998"/>
                  <c:pt idx="0">
                    <c:v>4.0279046467180763E-3</c:v>
                  </c:pt>
                  <c:pt idx="1">
                    <c:v>1.0351500005244405E-2</c:v>
                  </c:pt>
                  <c:pt idx="2">
                    <c:v>1.0521397416028946E-2</c:v>
                  </c:pt>
                  <c:pt idx="3">
                    <c:v>6.2108993637980232E-2</c:v>
                  </c:pt>
                </c:numCache>
              </c:numRef>
            </c:plus>
            <c:minus>
              <c:numRef>
                <c:f>'Expmt. 1 - 20mm'!$Q$3:$Q$1000</c:f>
                <c:numCache>
                  <c:formatCode>General</c:formatCode>
                  <c:ptCount val="998"/>
                  <c:pt idx="0">
                    <c:v>4.0279046467180763E-3</c:v>
                  </c:pt>
                  <c:pt idx="1">
                    <c:v>1.0351500005244405E-2</c:v>
                  </c:pt>
                  <c:pt idx="2">
                    <c:v>1.0521397416028946E-2</c:v>
                  </c:pt>
                  <c:pt idx="3">
                    <c:v>6.2108993637980232E-2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1 - 20mm'!$E$3:$E$1000</c:f>
                <c:numCache>
                  <c:formatCode>General</c:formatCode>
                  <c:ptCount val="998"/>
                  <c:pt idx="0">
                    <c:v>9.4913008429960239E-6</c:v>
                  </c:pt>
                  <c:pt idx="1">
                    <c:v>2.3609026150906342E-6</c:v>
                  </c:pt>
                  <c:pt idx="2">
                    <c:v>7.6298710947608253E-6</c:v>
                  </c:pt>
                  <c:pt idx="3">
                    <c:v>5.5750918357458391E-6</c:v>
                  </c:pt>
                </c:numCache>
              </c:numRef>
            </c:plus>
            <c:minus>
              <c:numRef>
                <c:f>'Expmt. 1 - 20mm'!$E$3:$E$1000</c:f>
                <c:numCache>
                  <c:formatCode>General</c:formatCode>
                  <c:ptCount val="998"/>
                  <c:pt idx="0">
                    <c:v>9.4913008429960239E-6</c:v>
                  </c:pt>
                  <c:pt idx="1">
                    <c:v>2.3609026150906342E-6</c:v>
                  </c:pt>
                  <c:pt idx="2">
                    <c:v>7.6298710947608253E-6</c:v>
                  </c:pt>
                  <c:pt idx="3">
                    <c:v>5.5750918357458391E-6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1 - 20mm'!$D$3:$D$1000</c:f>
              <c:numCache>
                <c:formatCode>General</c:formatCode>
                <c:ptCount val="998"/>
                <c:pt idx="0">
                  <c:v>-1.5359568694399999E-5</c:v>
                </c:pt>
                <c:pt idx="1">
                  <c:v>-1.2197171698799998E-4</c:v>
                </c:pt>
                <c:pt idx="2">
                  <c:v>-3.3527884E-4</c:v>
                </c:pt>
                <c:pt idx="3">
                  <c:v>-5.6562158000000005E-4</c:v>
                </c:pt>
              </c:numCache>
            </c:numRef>
          </c:xVal>
          <c:yVal>
            <c:numRef>
              <c:f>'Expmt. 1 - 20mm'!$P$3:$P$1000</c:f>
              <c:numCache>
                <c:formatCode>General</c:formatCode>
                <c:ptCount val="998"/>
                <c:pt idx="0">
                  <c:v>1550.5589515283796</c:v>
                </c:pt>
                <c:pt idx="1">
                  <c:v>1550.5953255479349</c:v>
                </c:pt>
                <c:pt idx="2">
                  <c:v>1550.5774831066192</c:v>
                </c:pt>
                <c:pt idx="3">
                  <c:v>1550.8227786083876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0-4158-81E9-973CB4DF76EC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065396600650601"/>
                  <c:y val="2.480508495867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1 - 20mm'!$W$3:$W$1000</c:f>
                <c:numCache>
                  <c:formatCode>General</c:formatCode>
                  <c:ptCount val="998"/>
                  <c:pt idx="0">
                    <c:v>3.7836346698638828E-3</c:v>
                  </c:pt>
                  <c:pt idx="1">
                    <c:v>8.8267158582110046E-3</c:v>
                  </c:pt>
                  <c:pt idx="2">
                    <c:v>2.093975379241891E-2</c:v>
                  </c:pt>
                  <c:pt idx="3">
                    <c:v>3.2397138146792103E-3</c:v>
                  </c:pt>
                </c:numCache>
              </c:numRef>
            </c:plus>
            <c:minus>
              <c:numRef>
                <c:f>'Expmt. 1 - 20mm'!$W$3:$W$1000</c:f>
                <c:numCache>
                  <c:formatCode>General</c:formatCode>
                  <c:ptCount val="998"/>
                  <c:pt idx="0">
                    <c:v>3.7836346698638828E-3</c:v>
                  </c:pt>
                  <c:pt idx="1">
                    <c:v>8.8267158582110046E-3</c:v>
                  </c:pt>
                  <c:pt idx="2">
                    <c:v>2.093975379241891E-2</c:v>
                  </c:pt>
                  <c:pt idx="3">
                    <c:v>3.2397138146792103E-3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1 - 20mm'!$E$3:$E$1000</c:f>
                <c:numCache>
                  <c:formatCode>General</c:formatCode>
                  <c:ptCount val="998"/>
                  <c:pt idx="0">
                    <c:v>9.4913008429960239E-6</c:v>
                  </c:pt>
                  <c:pt idx="1">
                    <c:v>2.3609026150906342E-6</c:v>
                  </c:pt>
                  <c:pt idx="2">
                    <c:v>7.6298710947608253E-6</c:v>
                  </c:pt>
                  <c:pt idx="3">
                    <c:v>5.5750918357458391E-6</c:v>
                  </c:pt>
                </c:numCache>
              </c:numRef>
            </c:plus>
            <c:minus>
              <c:numRef>
                <c:f>'Expmt. 1 - 20mm'!$E$3:$E$1000</c:f>
                <c:numCache>
                  <c:formatCode>General</c:formatCode>
                  <c:ptCount val="998"/>
                  <c:pt idx="0">
                    <c:v>9.4913008429960239E-6</c:v>
                  </c:pt>
                  <c:pt idx="1">
                    <c:v>2.3609026150906342E-6</c:v>
                  </c:pt>
                  <c:pt idx="2">
                    <c:v>7.6298710947608253E-6</c:v>
                  </c:pt>
                  <c:pt idx="3">
                    <c:v>5.5750918357458391E-6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1 - 20mm'!$D$3:$D$1000</c:f>
              <c:numCache>
                <c:formatCode>General</c:formatCode>
                <c:ptCount val="998"/>
                <c:pt idx="0">
                  <c:v>-1.5359568694399999E-5</c:v>
                </c:pt>
                <c:pt idx="1">
                  <c:v>-1.2197171698799998E-4</c:v>
                </c:pt>
                <c:pt idx="2">
                  <c:v>-3.3527884E-4</c:v>
                </c:pt>
                <c:pt idx="3">
                  <c:v>-5.6562158000000005E-4</c:v>
                </c:pt>
              </c:numCache>
            </c:numRef>
          </c:xVal>
          <c:yVal>
            <c:numRef>
              <c:f>'Expmt. 1 - 20mm'!$V$3:$V$1000</c:f>
              <c:numCache>
                <c:formatCode>General</c:formatCode>
                <c:ptCount val="998"/>
                <c:pt idx="0">
                  <c:v>1550.576335712301</c:v>
                </c:pt>
                <c:pt idx="1">
                  <c:v>1550.8526438202007</c:v>
                </c:pt>
                <c:pt idx="2">
                  <c:v>1551.1352528187751</c:v>
                </c:pt>
                <c:pt idx="3">
                  <c:v>1551.4432772850771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40-4158-81E9-973CB4DF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1 - 20mm'!$B$2</c:f>
              <c:strCache>
                <c:ptCount val="1"/>
                <c:pt idx="0">
                  <c:v>Average Curvature (1/mm)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038663414823117"/>
                  <c:y val="0.36210497419141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1 - 20mm'!$M$3:$M$1000</c:f>
                <c:numCache>
                  <c:formatCode>General</c:formatCode>
                  <c:ptCount val="998"/>
                  <c:pt idx="0">
                    <c:v>3.9053724200024112E-3</c:v>
                  </c:pt>
                  <c:pt idx="1">
                    <c:v>2.1826641258135052E-2</c:v>
                  </c:pt>
                  <c:pt idx="2">
                    <c:v>1.9414774040408291E-2</c:v>
                  </c:pt>
                  <c:pt idx="3">
                    <c:v>1.0845327534406667E-3</c:v>
                  </c:pt>
                </c:numCache>
              </c:numRef>
            </c:plus>
            <c:minus>
              <c:numRef>
                <c:f>'Expmt. 1 - 20mm'!$M$3:$M$1000</c:f>
                <c:numCache>
                  <c:formatCode>General</c:formatCode>
                  <c:ptCount val="998"/>
                  <c:pt idx="0">
                    <c:v>3.9053724200024112E-3</c:v>
                  </c:pt>
                  <c:pt idx="1">
                    <c:v>2.1826641258135052E-2</c:v>
                  </c:pt>
                  <c:pt idx="2">
                    <c:v>1.9414774040408291E-2</c:v>
                  </c:pt>
                  <c:pt idx="3">
                    <c:v>1.0845327534406667E-3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1 - 20mm'!$G$3:$G$1000</c:f>
                <c:numCache>
                  <c:formatCode>General</c:formatCode>
                  <c:ptCount val="998"/>
                  <c:pt idx="0">
                    <c:v>9.7066621564742708E-6</c:v>
                  </c:pt>
                  <c:pt idx="1">
                    <c:v>2.1042476420543011E-6</c:v>
                  </c:pt>
                  <c:pt idx="2">
                    <c:v>6.4734903008432119E-6</c:v>
                  </c:pt>
                  <c:pt idx="3">
                    <c:v>2.7487641646747387E-6</c:v>
                  </c:pt>
                </c:numCache>
              </c:numRef>
            </c:plus>
            <c:minus>
              <c:numRef>
                <c:f>'Expmt. 1 - 20mm'!$G$3:$G$1000</c:f>
                <c:numCache>
                  <c:formatCode>General</c:formatCode>
                  <c:ptCount val="998"/>
                  <c:pt idx="0">
                    <c:v>9.7066621564742708E-6</c:v>
                  </c:pt>
                  <c:pt idx="1">
                    <c:v>2.1042476420543011E-6</c:v>
                  </c:pt>
                  <c:pt idx="2">
                    <c:v>6.4734903008432119E-6</c:v>
                  </c:pt>
                  <c:pt idx="3">
                    <c:v>2.7487641646747387E-6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1 - 20mm'!$F$3:$F$1000</c:f>
              <c:numCache>
                <c:formatCode>General</c:formatCode>
                <c:ptCount val="998"/>
                <c:pt idx="0">
                  <c:v>-2.83460847716E-5</c:v>
                </c:pt>
                <c:pt idx="1">
                  <c:v>-8.2491709143599996E-5</c:v>
                </c:pt>
                <c:pt idx="2">
                  <c:v>-1.2390992000000002E-4</c:v>
                </c:pt>
                <c:pt idx="3">
                  <c:v>-1.5320925999999998E-4</c:v>
                </c:pt>
              </c:numCache>
            </c:numRef>
          </c:xVal>
          <c:yVal>
            <c:numRef>
              <c:f>'Expmt. 1 - 20mm'!$L$3:$L$1000</c:f>
              <c:numCache>
                <c:formatCode>General</c:formatCode>
                <c:ptCount val="998"/>
                <c:pt idx="0">
                  <c:v>1560.4506248468558</c:v>
                </c:pt>
                <c:pt idx="1">
                  <c:v>1560.3038882288834</c:v>
                </c:pt>
                <c:pt idx="2">
                  <c:v>1560.0525103203702</c:v>
                </c:pt>
                <c:pt idx="3">
                  <c:v>1559.7530285146297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586-950A-BB8B9C5299CA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062019211062073"/>
                  <c:y val="-0.123069104839996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1 - 20mm'!$S$3:$S$1000</c:f>
                <c:numCache>
                  <c:formatCode>General</c:formatCode>
                  <c:ptCount val="998"/>
                  <c:pt idx="0">
                    <c:v>3.8685650854403311E-3</c:v>
                  </c:pt>
                  <c:pt idx="1">
                    <c:v>6.3416631436114188E-3</c:v>
                  </c:pt>
                  <c:pt idx="2">
                    <c:v>1.055588567671735E-2</c:v>
                  </c:pt>
                  <c:pt idx="3">
                    <c:v>3.0796774337289779E-3</c:v>
                  </c:pt>
                </c:numCache>
              </c:numRef>
            </c:plus>
            <c:minus>
              <c:numRef>
                <c:f>'Expmt. 1 - 20mm'!$S$3:$S$1000</c:f>
                <c:numCache>
                  <c:formatCode>General</c:formatCode>
                  <c:ptCount val="998"/>
                  <c:pt idx="0">
                    <c:v>3.8685650854403311E-3</c:v>
                  </c:pt>
                  <c:pt idx="1">
                    <c:v>6.3416631436114188E-3</c:v>
                  </c:pt>
                  <c:pt idx="2">
                    <c:v>1.055588567671735E-2</c:v>
                  </c:pt>
                  <c:pt idx="3">
                    <c:v>3.0796774337289779E-3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1 - 20mm'!$G$3:$G$1000</c:f>
                <c:numCache>
                  <c:formatCode>General</c:formatCode>
                  <c:ptCount val="998"/>
                  <c:pt idx="0">
                    <c:v>9.7066621564742708E-6</c:v>
                  </c:pt>
                  <c:pt idx="1">
                    <c:v>2.1042476420543011E-6</c:v>
                  </c:pt>
                  <c:pt idx="2">
                    <c:v>6.4734903008432119E-6</c:v>
                  </c:pt>
                  <c:pt idx="3">
                    <c:v>2.7487641646747387E-6</c:v>
                  </c:pt>
                </c:numCache>
              </c:numRef>
            </c:plus>
            <c:minus>
              <c:numRef>
                <c:f>'Expmt. 1 - 20mm'!$G$3:$G$1000</c:f>
                <c:numCache>
                  <c:formatCode>General</c:formatCode>
                  <c:ptCount val="998"/>
                  <c:pt idx="0">
                    <c:v>9.7066621564742708E-6</c:v>
                  </c:pt>
                  <c:pt idx="1">
                    <c:v>2.1042476420543011E-6</c:v>
                  </c:pt>
                  <c:pt idx="2">
                    <c:v>6.4734903008432119E-6</c:v>
                  </c:pt>
                  <c:pt idx="3">
                    <c:v>2.7487641646747387E-6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1 - 20mm'!$F$3:$F$1000</c:f>
              <c:numCache>
                <c:formatCode>General</c:formatCode>
                <c:ptCount val="998"/>
                <c:pt idx="0">
                  <c:v>-2.83460847716E-5</c:v>
                </c:pt>
                <c:pt idx="1">
                  <c:v>-8.2491709143599996E-5</c:v>
                </c:pt>
                <c:pt idx="2">
                  <c:v>-1.2390992000000002E-4</c:v>
                </c:pt>
                <c:pt idx="3">
                  <c:v>-1.5320925999999998E-4</c:v>
                </c:pt>
              </c:numCache>
            </c:numRef>
          </c:xVal>
          <c:yVal>
            <c:numRef>
              <c:f>'Expmt. 1 - 20mm'!$R$3:$R$1000</c:f>
              <c:numCache>
                <c:formatCode>General</c:formatCode>
                <c:ptCount val="998"/>
                <c:pt idx="0">
                  <c:v>1560.1940744652818</c:v>
                </c:pt>
                <c:pt idx="1">
                  <c:v>1560.2293777018397</c:v>
                </c:pt>
                <c:pt idx="2">
                  <c:v>1560.3483908279945</c:v>
                </c:pt>
                <c:pt idx="3">
                  <c:v>1560.4909345741958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C-4586-950A-BB8B9C5299CA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392356355847134"/>
                  <c:y val="-0.22119402735091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1 - 20mm'!$Y$3:$Y$1000</c:f>
                <c:numCache>
                  <c:formatCode>General</c:formatCode>
                  <c:ptCount val="998"/>
                  <c:pt idx="0">
                    <c:v>1.9200593081843307E-3</c:v>
                  </c:pt>
                  <c:pt idx="1">
                    <c:v>1.1003954023555213E-2</c:v>
                  </c:pt>
                  <c:pt idx="2">
                    <c:v>9.5647649814812764E-3</c:v>
                  </c:pt>
                  <c:pt idx="3">
                    <c:v>1.9888915691262592E-3</c:v>
                  </c:pt>
                </c:numCache>
              </c:numRef>
            </c:plus>
            <c:minus>
              <c:numRef>
                <c:f>'Expmt. 1 - 20mm'!$Y$3:$Y$1000</c:f>
                <c:numCache>
                  <c:formatCode>General</c:formatCode>
                  <c:ptCount val="998"/>
                  <c:pt idx="0">
                    <c:v>1.9200593081843307E-3</c:v>
                  </c:pt>
                  <c:pt idx="1">
                    <c:v>1.1003954023555213E-2</c:v>
                  </c:pt>
                  <c:pt idx="2">
                    <c:v>9.5647649814812764E-3</c:v>
                  </c:pt>
                  <c:pt idx="3">
                    <c:v>1.9888915691262592E-3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1 - 20mm'!$G$3:$G$1000</c:f>
                <c:numCache>
                  <c:formatCode>General</c:formatCode>
                  <c:ptCount val="998"/>
                  <c:pt idx="0">
                    <c:v>9.7066621564742708E-6</c:v>
                  </c:pt>
                  <c:pt idx="1">
                    <c:v>2.1042476420543011E-6</c:v>
                  </c:pt>
                  <c:pt idx="2">
                    <c:v>6.4734903008432119E-6</c:v>
                  </c:pt>
                  <c:pt idx="3">
                    <c:v>2.7487641646747387E-6</c:v>
                  </c:pt>
                </c:numCache>
              </c:numRef>
            </c:plus>
            <c:minus>
              <c:numRef>
                <c:f>'Expmt. 1 - 20mm'!$G$3:$G$1000</c:f>
                <c:numCache>
                  <c:formatCode>General</c:formatCode>
                  <c:ptCount val="998"/>
                  <c:pt idx="0">
                    <c:v>9.7066621564742708E-6</c:v>
                  </c:pt>
                  <c:pt idx="1">
                    <c:v>2.1042476420543011E-6</c:v>
                  </c:pt>
                  <c:pt idx="2">
                    <c:v>6.4734903008432119E-6</c:v>
                  </c:pt>
                  <c:pt idx="3">
                    <c:v>2.7487641646747387E-6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1 - 20mm'!$F$3:$F$1000</c:f>
              <c:numCache>
                <c:formatCode>General</c:formatCode>
                <c:ptCount val="998"/>
                <c:pt idx="0">
                  <c:v>-2.83460847716E-5</c:v>
                </c:pt>
                <c:pt idx="1">
                  <c:v>-8.2491709143599996E-5</c:v>
                </c:pt>
                <c:pt idx="2">
                  <c:v>-1.2390992000000002E-4</c:v>
                </c:pt>
                <c:pt idx="3">
                  <c:v>-1.5320925999999998E-4</c:v>
                </c:pt>
              </c:numCache>
            </c:numRef>
          </c:xVal>
          <c:yVal>
            <c:numRef>
              <c:f>'Expmt. 1 - 20mm'!$X$3:$X$1000</c:f>
              <c:numCache>
                <c:formatCode>General</c:formatCode>
                <c:ptCount val="998"/>
                <c:pt idx="0">
                  <c:v>1560.3732418308039</c:v>
                </c:pt>
                <c:pt idx="1">
                  <c:v>1560.4623723843604</c:v>
                </c:pt>
                <c:pt idx="2">
                  <c:v>1560.5592140633375</c:v>
                </c:pt>
                <c:pt idx="3">
                  <c:v>1560.680370676647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C-4586-950A-BB8B9C5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1 - 20mm'!$B$2</c:f>
              <c:strCache>
                <c:ptCount val="1"/>
                <c:pt idx="0">
                  <c:v>Average Curvature (1/mm)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76E154-FEB7-4F67-92EA-C4111B537857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76D07-F4E7-4196-8E52-578F166A6949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EFA366-3CC5-4D0D-8321-22B9B883BD2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5A8BA8-89FD-4A76-8633-757E78538492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DDA35D-73B2-4F75-B2FA-777EFF548614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E7A9A-572F-4371-9659-2B807B9650CC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D1BA3-B27E-4F7E-8E69-3FFDD24E8A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C2F00-21DE-4769-A153-96234E4B39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A4C36-14A4-4BC7-90C5-F24064B3A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F4E3F-B321-424D-B366-0260E20CA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8A4AF-06FD-4D33-A8B7-D0490EC653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625E9-1038-447B-9943-11812D1167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20408</xdr:colOff>
      <xdr:row>5</xdr:row>
      <xdr:rowOff>166006</xdr:rowOff>
    </xdr:from>
    <xdr:to>
      <xdr:col>10</xdr:col>
      <xdr:colOff>938892</xdr:colOff>
      <xdr:row>31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9D075-127D-46CD-A7F5-7F1421EE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81643</xdr:colOff>
      <xdr:row>31</xdr:row>
      <xdr:rowOff>95250</xdr:rowOff>
    </xdr:from>
    <xdr:to>
      <xdr:col>11</xdr:col>
      <xdr:colOff>6806</xdr:colOff>
      <xdr:row>57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F812E-745C-499C-9F25-C061AA07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918484</xdr:colOff>
      <xdr:row>82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58B07-D8F1-4433-A1E5-403B901F5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668108</xdr:colOff>
      <xdr:row>9</xdr:row>
      <xdr:rowOff>152400</xdr:rowOff>
    </xdr:from>
    <xdr:to>
      <xdr:col>12</xdr:col>
      <xdr:colOff>526596</xdr:colOff>
      <xdr:row>35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F3FBDD-48A1-46DE-861A-8C2A78EB4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729343</xdr:colOff>
      <xdr:row>35</xdr:row>
      <xdr:rowOff>81644</xdr:rowOff>
    </xdr:from>
    <xdr:to>
      <xdr:col>12</xdr:col>
      <xdr:colOff>587831</xdr:colOff>
      <xdr:row>61</xdr:row>
      <xdr:rowOff>24495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DAF8E0-B9EB-4FDD-99B2-8A561270C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60</xdr:row>
      <xdr:rowOff>176894</xdr:rowOff>
    </xdr:from>
    <xdr:to>
      <xdr:col>12</xdr:col>
      <xdr:colOff>506188</xdr:colOff>
      <xdr:row>86</xdr:row>
      <xdr:rowOff>119745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39E01C-594F-4129-B3A1-EB4B6625C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20408</xdr:colOff>
      <xdr:row>11</xdr:row>
      <xdr:rowOff>0</xdr:rowOff>
    </xdr:from>
    <xdr:to>
      <xdr:col>11</xdr:col>
      <xdr:colOff>764721</xdr:colOff>
      <xdr:row>36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B0822-C8BD-4DB0-B2EA-4155FB9B3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81643</xdr:colOff>
      <xdr:row>36</xdr:row>
      <xdr:rowOff>119744</xdr:rowOff>
    </xdr:from>
    <xdr:to>
      <xdr:col>11</xdr:col>
      <xdr:colOff>825956</xdr:colOff>
      <xdr:row>62</xdr:row>
      <xdr:rowOff>62595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A752A2-F611-4C8F-98E2-829E00243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62</xdr:row>
      <xdr:rowOff>24494</xdr:rowOff>
    </xdr:from>
    <xdr:to>
      <xdr:col>11</xdr:col>
      <xdr:colOff>782413</xdr:colOff>
      <xdr:row>87</xdr:row>
      <xdr:rowOff>157845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1C5B7C-EA34-42CF-BA97-47B44062E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E9E2-F53E-442B-814A-AA14022BCEF8}">
  <dimension ref="A1:W44"/>
  <sheetViews>
    <sheetView tabSelected="1" topLeftCell="J1" workbookViewId="0">
      <selection activeCell="N13" sqref="N13"/>
    </sheetView>
  </sheetViews>
  <sheetFormatPr defaultRowHeight="15" x14ac:dyDescent="0.25"/>
  <cols>
    <col min="1" max="1" width="13.28515625" bestFit="1" customWidth="1"/>
    <col min="2" max="2" width="14.85546875" bestFit="1" customWidth="1"/>
  </cols>
  <sheetData>
    <row r="1" spans="1:23" x14ac:dyDescent="0.25">
      <c r="B1" s="40" t="s">
        <v>38</v>
      </c>
      <c r="C1" s="40"/>
      <c r="D1" s="40"/>
      <c r="G1" s="39" t="s">
        <v>39</v>
      </c>
      <c r="H1" s="39"/>
      <c r="I1" s="39"/>
      <c r="J1" s="39"/>
      <c r="M1" s="39" t="s">
        <v>40</v>
      </c>
      <c r="N1" s="39"/>
      <c r="O1" s="39"/>
      <c r="P1" s="39"/>
      <c r="S1" s="39" t="s">
        <v>43</v>
      </c>
      <c r="T1" s="39"/>
      <c r="U1" s="39"/>
      <c r="V1" s="39"/>
    </row>
    <row r="2" spans="1:23" ht="15.75" thickBot="1" x14ac:dyDescent="0.3">
      <c r="A2" t="s">
        <v>37</v>
      </c>
      <c r="B2" t="s">
        <v>27</v>
      </c>
      <c r="C2" t="s">
        <v>28</v>
      </c>
      <c r="D2" t="s">
        <v>29</v>
      </c>
      <c r="G2" t="s">
        <v>38</v>
      </c>
      <c r="H2" t="s">
        <v>26</v>
      </c>
      <c r="I2" t="s">
        <v>30</v>
      </c>
      <c r="J2" t="s">
        <v>31</v>
      </c>
      <c r="K2" t="s">
        <v>41</v>
      </c>
      <c r="M2" t="s">
        <v>38</v>
      </c>
      <c r="N2" t="s">
        <v>26</v>
      </c>
      <c r="O2" t="s">
        <v>30</v>
      </c>
      <c r="P2" t="s">
        <v>31</v>
      </c>
      <c r="Q2" t="s">
        <v>41</v>
      </c>
      <c r="S2" t="s">
        <v>38</v>
      </c>
      <c r="T2" t="s">
        <v>26</v>
      </c>
      <c r="U2" t="s">
        <v>30</v>
      </c>
      <c r="V2" t="s">
        <v>31</v>
      </c>
      <c r="W2" t="s">
        <v>41</v>
      </c>
    </row>
    <row r="3" spans="1:23" x14ac:dyDescent="0.25">
      <c r="A3">
        <v>0</v>
      </c>
      <c r="B3" s="30">
        <f>IF(AND('Expmt. 1 - 20mm'!B3&gt;= '"Zero" Curvature'!$D$28, 'Expmt. 1 - 20mm'!B3 &lt;= '"Zero" Curvature'!$D$29),0,'Expmt. 1 - 20mm'!B3)</f>
        <v>0</v>
      </c>
      <c r="C3" s="31">
        <f>IF(AND('Expmt. 1 - 20mm'!D3&gt;= '"Zero" Curvature'!$D$28, 'Expmt. 1 - 20mm'!D3 &lt;= '"Zero" Curvature'!$D$29),0,'Expmt. 1 - 20mm'!D3)</f>
        <v>0</v>
      </c>
      <c r="D3" s="32">
        <f>IF(AND('Expmt. 1 - 20mm'!F3&gt;= '"Zero" Curvature'!$D$28, 'Expmt. 1 - 20mm'!F3 &lt;= '"Zero" Curvature'!$D$29),0,'Expmt. 1 - 20mm'!F3)</f>
        <v>-2.83460847716E-5</v>
      </c>
      <c r="G3">
        <f>B3</f>
        <v>0</v>
      </c>
      <c r="H3" s="29">
        <f>'Expmt. 1 - 20mm'!H3-'"Zero" Curvature'!$G$15</f>
        <v>1.7866799177454595E-2</v>
      </c>
      <c r="I3" s="29">
        <f>'Expmt. 1 - 20mm'!N3-'"Zero" Curvature'!$G$21</f>
        <v>9.8298135869754333E-3</v>
      </c>
      <c r="J3" s="29">
        <f>'Expmt. 1 - 20mm'!T3-'"Zero" Curvature'!$G$27</f>
        <v>-2.3436515052708273E-2</v>
      </c>
      <c r="K3" s="29">
        <f>AVERAGE(H3:J3)</f>
        <v>1.4200325705739185E-3</v>
      </c>
      <c r="L3" s="29"/>
      <c r="M3">
        <f>C3</f>
        <v>0</v>
      </c>
      <c r="N3" s="29">
        <f>'Expmt. 1 - 20mm'!J3-'"Zero" Curvature'!$G$16</f>
        <v>-1.291980709015661E-2</v>
      </c>
      <c r="O3" s="29">
        <f>'Expmt. 1 - 20mm'!P3-'"Zero" Curvature'!$G$22</f>
        <v>2.4247033686606301E-3</v>
      </c>
      <c r="P3" s="29">
        <f>'Expmt. 1 - 20mm'!V3-'"Zero" Curvature'!$G$28</f>
        <v>1.7633186658031264E-2</v>
      </c>
      <c r="Q3" s="29">
        <f>AVERAGE(N3:P3)</f>
        <v>2.3793609788450945E-3</v>
      </c>
      <c r="R3" s="29"/>
      <c r="S3">
        <f>D3</f>
        <v>-2.83460847716E-5</v>
      </c>
      <c r="T3" s="29">
        <f>'Expmt. 1 - 20mm'!L3-'"Zero" Curvature'!$G$17</f>
        <v>-2.9524190022129915E-3</v>
      </c>
      <c r="U3" s="29">
        <f>'Expmt. 1 - 20mm'!R3-'"Zero" Curvature'!$G$23</f>
        <v>-1.3943481119440548E-3</v>
      </c>
      <c r="V3" s="29">
        <f>'Expmt. 1 - 20mm'!X3-'"Zero" Curvature'!$G$29</f>
        <v>1.3244743523046054E-2</v>
      </c>
      <c r="W3" s="29">
        <f>AVERAGE(T3:V3)</f>
        <v>2.965992136296336E-3</v>
      </c>
    </row>
    <row r="4" spans="1:23" x14ac:dyDescent="0.25">
      <c r="A4">
        <v>1</v>
      </c>
      <c r="B4" s="33">
        <f>IF(AND('Expmt. 1 - 20mm'!B4&gt;= '"Zero" Curvature'!$D$28, 'Expmt. 1 - 20mm'!B4 &lt;= '"Zero" Curvature'!$D$29),0,'Expmt. 1 - 20mm'!B4)</f>
        <v>-1.3217623593699996E-4</v>
      </c>
      <c r="C4" s="29">
        <f>IF(AND('Expmt. 1 - 20mm'!D4&gt;= '"Zero" Curvature'!$D$28, 'Expmt. 1 - 20mm'!D4 &lt;= '"Zero" Curvature'!$D$29),0,'Expmt. 1 - 20mm'!D4)</f>
        <v>-1.2197171698799998E-4</v>
      </c>
      <c r="D4" s="34">
        <f>IF(AND('Expmt. 1 - 20mm'!F4&gt;= '"Zero" Curvature'!$D$28, 'Expmt. 1 - 20mm'!F4 &lt;= '"Zero" Curvature'!$D$29),0,'Expmt. 1 - 20mm'!F4)</f>
        <v>-8.2491709143599996E-5</v>
      </c>
      <c r="G4">
        <f t="shared" ref="G4:G21" si="0">B4</f>
        <v>-1.3217623593699996E-4</v>
      </c>
      <c r="H4" s="29">
        <f>'Expmt. 1 - 20mm'!H4-'"Zero" Curvature'!$G$15</f>
        <v>-3.85002415521285E-2</v>
      </c>
      <c r="I4" s="29">
        <f>'Expmt. 1 - 20mm'!N4-'"Zero" Curvature'!$G$21</f>
        <v>3.0206481109644301E-2</v>
      </c>
      <c r="J4" s="29">
        <f>'Expmt. 1 - 20mm'!T4-'"Zero" Curvature'!$G$27</f>
        <v>4.4153354126137856E-2</v>
      </c>
      <c r="K4" s="29">
        <f t="shared" ref="K4:K21" si="1">AVERAGE(H4:J4)</f>
        <v>1.1953197894551218E-2</v>
      </c>
      <c r="L4" s="29"/>
      <c r="M4">
        <f t="shared" ref="M4:M21" si="2">C4</f>
        <v>-1.2197171698799998E-4</v>
      </c>
      <c r="N4" s="29">
        <f>'Expmt. 1 - 20mm'!J4-'"Zero" Curvature'!$G$16</f>
        <v>-0.35789264709842428</v>
      </c>
      <c r="O4" s="29">
        <f>'Expmt. 1 - 20mm'!P4-'"Zero" Curvature'!$G$22</f>
        <v>3.879872292395703E-2</v>
      </c>
      <c r="P4" s="29">
        <f>'Expmt. 1 - 20mm'!V4-'"Zero" Curvature'!$G$28</f>
        <v>0.293941294557726</v>
      </c>
      <c r="Q4" s="29">
        <f t="shared" ref="Q4:Q21" si="3">AVERAGE(N4:P4)</f>
        <v>-8.3842098722470837E-3</v>
      </c>
      <c r="R4" s="29"/>
      <c r="S4">
        <f t="shared" ref="S4:S21" si="4">D4</f>
        <v>-8.2491709143599996E-5</v>
      </c>
      <c r="T4" s="29">
        <f>'Expmt. 1 - 20mm'!L4-'"Zero" Curvature'!$G$17</f>
        <v>-0.14968903697467795</v>
      </c>
      <c r="U4" s="29">
        <f>'Expmt. 1 - 20mm'!R4-'"Zero" Curvature'!$G$23</f>
        <v>3.3908888445921548E-2</v>
      </c>
      <c r="V4" s="29">
        <f>'Expmt. 1 - 20mm'!X4-'"Zero" Curvature'!$G$29</f>
        <v>0.10237529707956128</v>
      </c>
      <c r="W4" s="29">
        <f t="shared" ref="W4:W21" si="5">AVERAGE(T4:V4)</f>
        <v>-4.4682838163983734E-3</v>
      </c>
    </row>
    <row r="5" spans="1:23" x14ac:dyDescent="0.25">
      <c r="A5">
        <v>2</v>
      </c>
      <c r="B5" s="33">
        <f>IF(AND('Expmt. 1 - 20mm'!B5&gt;= '"Zero" Curvature'!$D$28, 'Expmt. 1 - 20mm'!B5 &lt;= '"Zero" Curvature'!$D$29),0,'Expmt. 1 - 20mm'!B5)</f>
        <v>-2.8483744E-4</v>
      </c>
      <c r="C5" s="29">
        <f>IF(AND('Expmt. 1 - 20mm'!D5&gt;= '"Zero" Curvature'!$D$28, 'Expmt. 1 - 20mm'!D5 &lt;= '"Zero" Curvature'!$D$29),0,'Expmt. 1 - 20mm'!D5)</f>
        <v>-3.3527884E-4</v>
      </c>
      <c r="D5" s="34">
        <f>IF(AND('Expmt. 1 - 20mm'!F5&gt;= '"Zero" Curvature'!$D$28, 'Expmt. 1 - 20mm'!F5 &lt;= '"Zero" Curvature'!$D$29),0,'Expmt. 1 - 20mm'!F5)</f>
        <v>-1.2390992000000002E-4</v>
      </c>
      <c r="E5" s="29"/>
      <c r="F5" s="29"/>
      <c r="G5">
        <f t="shared" si="0"/>
        <v>-2.8483744E-4</v>
      </c>
      <c r="H5" s="29">
        <f>'Expmt. 1 - 20mm'!H5-'"Zero" Curvature'!$G$15</f>
        <v>-0.11891493416555932</v>
      </c>
      <c r="I5" s="29">
        <f>'Expmt. 1 - 20mm'!N5-'"Zero" Curvature'!$G$21</f>
        <v>8.9777344522190106E-2</v>
      </c>
      <c r="J5" s="29">
        <f>'Expmt. 1 - 20mm'!T5-'"Zero" Curvature'!$G$27</f>
        <v>0.11079665872307487</v>
      </c>
      <c r="K5" s="29">
        <f t="shared" si="1"/>
        <v>2.7219689693235221E-2</v>
      </c>
      <c r="L5" s="29"/>
      <c r="M5">
        <f t="shared" si="2"/>
        <v>-3.3527884E-4</v>
      </c>
      <c r="N5" s="29">
        <f>'Expmt. 1 - 20mm'!J5-'"Zero" Curvature'!$G$16</f>
        <v>-0.89973265642925071</v>
      </c>
      <c r="O5" s="29">
        <f>'Expmt. 1 - 20mm'!P5-'"Zero" Curvature'!$G$22</f>
        <v>2.0956281608278005E-2</v>
      </c>
      <c r="P5" s="29">
        <f>'Expmt. 1 - 20mm'!V5-'"Zero" Curvature'!$G$28</f>
        <v>0.5765502931321862</v>
      </c>
      <c r="Q5" s="29">
        <f t="shared" si="3"/>
        <v>-0.10074202722959551</v>
      </c>
      <c r="R5" s="29"/>
      <c r="S5">
        <f t="shared" si="4"/>
        <v>-1.2390992000000002E-4</v>
      </c>
      <c r="T5" s="29">
        <f>'Expmt. 1 - 20mm'!L5-'"Zero" Curvature'!$G$17</f>
        <v>-0.40106694548785526</v>
      </c>
      <c r="U5" s="29">
        <f>'Expmt. 1 - 20mm'!R5-'"Zero" Curvature'!$G$23</f>
        <v>0.15292201460079013</v>
      </c>
      <c r="V5" s="29">
        <f>'Expmt. 1 - 20mm'!X5-'"Zero" Curvature'!$G$29</f>
        <v>0.19921697605673216</v>
      </c>
      <c r="W5" s="29">
        <f t="shared" si="5"/>
        <v>-1.6309318276777656E-2</v>
      </c>
    </row>
    <row r="6" spans="1:23" ht="15.75" thickBot="1" x14ac:dyDescent="0.3">
      <c r="A6" s="28">
        <v>3</v>
      </c>
      <c r="B6" s="35">
        <f>IF(AND('Expmt. 1 - 20mm'!B6&gt;= '"Zero" Curvature'!$D$28, 'Expmt. 1 - 20mm'!B6 &lt;= '"Zero" Curvature'!$D$29),0,'Expmt. 1 - 20mm'!B6)</f>
        <v>-5.2270415999999993E-4</v>
      </c>
      <c r="C6" s="28">
        <f>IF(AND('Expmt. 1 - 20mm'!D6&gt;= '"Zero" Curvature'!$D$28, 'Expmt. 1 - 20mm'!D6 &lt;= '"Zero" Curvature'!$D$29),0,'Expmt. 1 - 20mm'!D6)</f>
        <v>-5.6562158000000005E-4</v>
      </c>
      <c r="D6" s="36">
        <f>IF(AND('Expmt. 1 - 20mm'!F6&gt;= '"Zero" Curvature'!$D$28, 'Expmt. 1 - 20mm'!F6 &lt;= '"Zero" Curvature'!$D$29),0,'Expmt. 1 - 20mm'!F6)</f>
        <v>-1.5320925999999998E-4</v>
      </c>
      <c r="E6" s="29"/>
      <c r="F6" s="29"/>
      <c r="G6">
        <f t="shared" si="0"/>
        <v>-5.2270415999999993E-4</v>
      </c>
      <c r="H6" s="8">
        <f>'Expmt. 1 - 20mm'!H6-'"Zero" Curvature'!$G$15</f>
        <v>-0.16792981077128388</v>
      </c>
      <c r="I6" s="8">
        <f>'Expmt. 1 - 20mm'!N6-'"Zero" Curvature'!$G$21</f>
        <v>0.13736706505824259</v>
      </c>
      <c r="J6" s="8">
        <f>'Expmt. 1 - 20mm'!T6-'"Zero" Curvature'!$G$27</f>
        <v>0.15657949895853562</v>
      </c>
      <c r="K6" s="8">
        <f t="shared" si="1"/>
        <v>4.2005584415164776E-2</v>
      </c>
      <c r="L6" s="8"/>
      <c r="M6">
        <f t="shared" si="2"/>
        <v>-5.6562158000000005E-4</v>
      </c>
      <c r="N6" s="8">
        <f>'Expmt. 1 - 20mm'!J6-'"Zero" Curvature'!$G$16</f>
        <v>-1.4814700892391102</v>
      </c>
      <c r="O6" s="8">
        <f>'Expmt. 1 - 20mm'!P6-'"Zero" Curvature'!$G$22</f>
        <v>0.26625178337667421</v>
      </c>
      <c r="P6" s="8">
        <f>'Expmt. 1 - 20mm'!V6-'"Zero" Curvature'!$G$28</f>
        <v>0.88457475943414465</v>
      </c>
      <c r="Q6" s="8">
        <f t="shared" si="3"/>
        <v>-0.11021451547609711</v>
      </c>
      <c r="R6" s="8"/>
      <c r="S6">
        <f t="shared" si="4"/>
        <v>-1.5320925999999998E-4</v>
      </c>
      <c r="T6" s="8">
        <f>'Expmt. 1 - 20mm'!L6-'"Zero" Curvature'!$G$17</f>
        <v>-0.70054875122832527</v>
      </c>
      <c r="U6" s="8">
        <f>'Expmt. 1 - 20mm'!R6-'"Zero" Curvature'!$G$23</f>
        <v>0.29546576080201703</v>
      </c>
      <c r="V6" s="8">
        <f>'Expmt. 1 - 20mm'!X6-'"Zero" Curvature'!$G$29</f>
        <v>0.32037358936622695</v>
      </c>
      <c r="W6" s="8">
        <f t="shared" si="5"/>
        <v>-2.8236467020027096E-2</v>
      </c>
    </row>
    <row r="7" spans="1:23" x14ac:dyDescent="0.25">
      <c r="A7">
        <v>0</v>
      </c>
      <c r="B7" s="33">
        <f>IF(AND('Expmt. 2 - 35mm'!B3&gt;= '"Zero" Curvature'!$D$28,'Expmt. 2 - 35mm'!B3 &lt;= '"Zero" Curvature'!$D$29),0,'Expmt. 2 - 35mm'!B3)</f>
        <v>0</v>
      </c>
      <c r="C7" s="29">
        <f>IF(AND('Expmt. 2 - 35mm'!D3&gt;= '"Zero" Curvature'!$D$28,'Expmt. 2 - 35mm'!D3 &lt;= '"Zero" Curvature'!$D$29),0,'Expmt. 2 - 35mm'!D3)</f>
        <v>0</v>
      </c>
      <c r="D7" s="34">
        <f>IF(AND('Expmt. 2 - 35mm'!F3&gt;= '"Zero" Curvature'!$D$28,'Expmt. 2 - 35mm'!F3 &lt;= '"Zero" Curvature'!$D$29),0,'Expmt. 2 - 35mm'!F3)</f>
        <v>-2.8151068232199996E-5</v>
      </c>
      <c r="E7" s="29"/>
      <c r="F7" s="29"/>
      <c r="G7">
        <f t="shared" si="0"/>
        <v>0</v>
      </c>
      <c r="H7" s="31">
        <f>'Expmt. 2 - 35mm'!H3-'"Zero" Curvature'!$G$15</f>
        <v>1.3649106200318784E-2</v>
      </c>
      <c r="I7" s="31">
        <f>'Expmt. 2 - 35mm'!N3-'"Zero" Curvature'!$G$21</f>
        <v>7.0053068338893354E-4</v>
      </c>
      <c r="J7" s="31">
        <f>'Expmt. 2 - 35mm'!T3-'"Zero" Curvature'!$G$27</f>
        <v>-1.5306982787706147E-2</v>
      </c>
      <c r="K7" s="31">
        <f t="shared" si="1"/>
        <v>-3.1911530133281002E-4</v>
      </c>
      <c r="L7" s="31"/>
      <c r="M7">
        <f t="shared" si="2"/>
        <v>0</v>
      </c>
      <c r="N7" s="31">
        <f>'Expmt. 2 - 35mm'!J3-'"Zero" Curvature'!$G$16</f>
        <v>1.3905770372502957E-2</v>
      </c>
      <c r="O7" s="31">
        <f>'Expmt. 2 - 35mm'!P3-'"Zero" Curvature'!$G$22</f>
        <v>-7.5358519475230423E-3</v>
      </c>
      <c r="P7" s="31">
        <f>'Expmt. 2 - 35mm'!V3-'"Zero" Curvature'!$G$28</f>
        <v>-1.854179652127641E-4</v>
      </c>
      <c r="Q7" s="31">
        <f t="shared" si="3"/>
        <v>2.0615001532557167E-3</v>
      </c>
      <c r="R7" s="31"/>
      <c r="S7">
        <f t="shared" si="4"/>
        <v>-2.8151068232199996E-5</v>
      </c>
      <c r="T7" s="31">
        <f>'Expmt. 2 - 35mm'!L3-'"Zero" Curvature'!$G$17</f>
        <v>7.6393210840706161E-3</v>
      </c>
      <c r="U7" s="31">
        <f>'Expmt. 2 - 35mm'!R3-'"Zero" Curvature'!$G$23</f>
        <v>-2.8813977867230278E-3</v>
      </c>
      <c r="V7" s="31">
        <f>'Expmt. 2 - 35mm'!X3-'"Zero" Curvature'!$G$29</f>
        <v>-1.51932551216305E-3</v>
      </c>
      <c r="W7" s="31">
        <f t="shared" si="5"/>
        <v>1.0795325950615127E-3</v>
      </c>
    </row>
    <row r="8" spans="1:23" x14ac:dyDescent="0.25">
      <c r="A8">
        <v>1</v>
      </c>
      <c r="B8" s="33">
        <f>IF(AND('Expmt. 2 - 35mm'!B4&gt;= '"Zero" Curvature'!$D$28,'Expmt. 2 - 35mm'!B4 &lt;= '"Zero" Curvature'!$D$29),0,'Expmt. 2 - 35mm'!B4)</f>
        <v>-3.6696977150469997E-5</v>
      </c>
      <c r="C8" s="29">
        <f>IF(AND('Expmt. 2 - 35mm'!D4&gt;= '"Zero" Curvature'!$D$28,'Expmt. 2 - 35mm'!D4 &lt;= '"Zero" Curvature'!$D$29),0,'Expmt. 2 - 35mm'!D4)</f>
        <v>-8.70792969126E-5</v>
      </c>
      <c r="D8" s="34">
        <f>IF(AND('Expmt. 2 - 35mm'!F4&gt;= '"Zero" Curvature'!$D$28,'Expmt. 2 - 35mm'!F4 &lt;= '"Zero" Curvature'!$D$29),0,'Expmt. 2 - 35mm'!F4)</f>
        <v>-1.0406748427849998E-4</v>
      </c>
      <c r="E8" s="29"/>
      <c r="F8" s="29"/>
      <c r="G8">
        <f t="shared" si="0"/>
        <v>-3.6696977150469997E-5</v>
      </c>
      <c r="H8" s="29">
        <f>'Expmt. 2 - 35mm'!H4-'"Zero" Curvature'!$G$15</f>
        <v>-6.1982066117934664E-2</v>
      </c>
      <c r="I8" s="29">
        <f>'Expmt. 2 - 35mm'!N4-'"Zero" Curvature'!$G$21</f>
        <v>4.4996616797789102E-2</v>
      </c>
      <c r="J8" s="29">
        <f>'Expmt. 2 - 35mm'!T4-'"Zero" Curvature'!$G$27</f>
        <v>5.5985688853297688E-2</v>
      </c>
      <c r="K8" s="29">
        <f t="shared" si="1"/>
        <v>1.3000079844384041E-2</v>
      </c>
      <c r="L8" s="29"/>
      <c r="M8">
        <f t="shared" si="2"/>
        <v>-8.70792969126E-5</v>
      </c>
      <c r="N8" s="29">
        <f>'Expmt. 2 - 35mm'!J4-'"Zero" Curvature'!$G$16</f>
        <v>-0.22223809488104962</v>
      </c>
      <c r="O8" s="29">
        <f>'Expmt. 2 - 35mm'!P4-'"Zero" Curvature'!$G$22</f>
        <v>3.8016078114878837E-2</v>
      </c>
      <c r="P8" s="29">
        <f>'Expmt. 2 - 35mm'!V4-'"Zero" Curvature'!$G$28</f>
        <v>0.14269044046318413</v>
      </c>
      <c r="Q8" s="29">
        <f t="shared" si="3"/>
        <v>-1.3843858767662217E-2</v>
      </c>
      <c r="R8" s="29"/>
      <c r="S8">
        <f t="shared" si="4"/>
        <v>-1.0406748427849998E-4</v>
      </c>
      <c r="T8" s="29">
        <f>'Expmt. 2 - 35mm'!L4-'"Zero" Curvature'!$G$17</f>
        <v>-6.7530720685681445E-2</v>
      </c>
      <c r="U8" s="29">
        <f>'Expmt. 2 - 35mm'!R4-'"Zero" Curvature'!$G$23</f>
        <v>2.8265399444308059E-2</v>
      </c>
      <c r="V8" s="29">
        <f>'Expmt. 2 - 35mm'!X4-'"Zero" Curvature'!$G$29</f>
        <v>3.2098771552000471E-2</v>
      </c>
      <c r="W8" s="29">
        <f t="shared" si="5"/>
        <v>-2.3888498964576379E-3</v>
      </c>
    </row>
    <row r="9" spans="1:23" x14ac:dyDescent="0.25">
      <c r="A9">
        <v>2</v>
      </c>
      <c r="B9" s="33">
        <f>IF(AND('Expmt. 2 - 35mm'!B5&gt;= '"Zero" Curvature'!$D$28,'Expmt. 2 - 35mm'!B5 &lt;= '"Zero" Curvature'!$D$29),0,'Expmt. 2 - 35mm'!B5)</f>
        <v>-6.3998722796399996E-5</v>
      </c>
      <c r="C9" s="29">
        <f>IF(AND('Expmt. 2 - 35mm'!D5&gt;= '"Zero" Curvature'!$D$28,'Expmt. 2 - 35mm'!D5 &lt;= '"Zero" Curvature'!$D$29),0,'Expmt. 2 - 35mm'!D5)</f>
        <v>-2.2922716814299999E-4</v>
      </c>
      <c r="D9" s="34">
        <f>IF(AND('Expmt. 2 - 35mm'!F5&gt;= '"Zero" Curvature'!$D$28,'Expmt. 2 - 35mm'!F5 &lt;= '"Zero" Curvature'!$D$29),0,'Expmt. 2 - 35mm'!F5)</f>
        <v>-1.4488225154700001E-4</v>
      </c>
      <c r="E9" s="29"/>
      <c r="F9" s="29"/>
      <c r="G9">
        <f t="shared" si="0"/>
        <v>-6.3998722796399996E-5</v>
      </c>
      <c r="H9" s="29">
        <f>'Expmt. 2 - 35mm'!H5-'"Zero" Curvature'!$G$15</f>
        <v>-0.14698605843796031</v>
      </c>
      <c r="I9" s="29">
        <f>'Expmt. 2 - 35mm'!N5-'"Zero" Curvature'!$G$21</f>
        <v>0.10841330713515163</v>
      </c>
      <c r="J9" s="29">
        <f>'Expmt. 2 - 35mm'!T5-'"Zero" Curvature'!$G$27</f>
        <v>0.12702199646332701</v>
      </c>
      <c r="K9" s="29">
        <f t="shared" si="1"/>
        <v>2.9483081720172777E-2</v>
      </c>
      <c r="L9" s="29"/>
      <c r="M9">
        <f t="shared" si="2"/>
        <v>-2.2922716814299999E-4</v>
      </c>
      <c r="N9" s="29">
        <f>'Expmt. 2 - 35mm'!J5-'"Zero" Curvature'!$G$16</f>
        <v>-0.50043971157901979</v>
      </c>
      <c r="O9" s="29">
        <f>'Expmt. 2 - 35mm'!P5-'"Zero" Curvature'!$G$22</f>
        <v>-7.9703944317998321E-2</v>
      </c>
      <c r="P9" s="29">
        <f>'Expmt. 2 - 35mm'!V5-'"Zero" Curvature'!$G$28</f>
        <v>0.27708862063150264</v>
      </c>
      <c r="Q9" s="29">
        <f t="shared" si="3"/>
        <v>-0.10101834508850516</v>
      </c>
      <c r="R9" s="29"/>
      <c r="S9">
        <f t="shared" si="4"/>
        <v>-1.4488225154700001E-4</v>
      </c>
      <c r="T9" s="29">
        <f>'Expmt. 2 - 35mm'!L5-'"Zero" Curvature'!$G$17</f>
        <v>-0.15821179105978445</v>
      </c>
      <c r="U9" s="29">
        <f>'Expmt. 2 - 35mm'!R5-'"Zero" Curvature'!$G$23</f>
        <v>7.4690433728846983E-2</v>
      </c>
      <c r="V9" s="29">
        <f>'Expmt. 2 - 35mm'!X5-'"Zero" Curvature'!$G$29</f>
        <v>6.2668171409541173E-2</v>
      </c>
      <c r="W9" s="29">
        <f t="shared" si="5"/>
        <v>-6.9510619737987627E-3</v>
      </c>
    </row>
    <row r="10" spans="1:23" x14ac:dyDescent="0.25">
      <c r="A10">
        <v>3</v>
      </c>
      <c r="B10" s="33">
        <f>IF(AND('Expmt. 2 - 35mm'!B6&gt;= '"Zero" Curvature'!$D$28,'Expmt. 2 - 35mm'!B6 &lt;= '"Zero" Curvature'!$D$29),0,'Expmt. 2 - 35mm'!B6)</f>
        <v>-1.0212305320050001E-4</v>
      </c>
      <c r="C10" s="29">
        <f>IF(AND('Expmt. 2 - 35mm'!D6&gt;= '"Zero" Curvature'!$D$28,'Expmt. 2 - 35mm'!D6 &lt;= '"Zero" Curvature'!$D$29),0,'Expmt. 2 - 35mm'!D6)</f>
        <v>-3.5603604942600003E-4</v>
      </c>
      <c r="D10" s="34">
        <f>IF(AND('Expmt. 2 - 35mm'!F6&gt;= '"Zero" Curvature'!$D$28,'Expmt. 2 - 35mm'!F6 &lt;= '"Zero" Curvature'!$D$29),0,'Expmt. 2 - 35mm'!F6)</f>
        <v>-1.9979849487200001E-4</v>
      </c>
      <c r="E10" s="29"/>
      <c r="F10" s="29"/>
      <c r="G10">
        <f t="shared" si="0"/>
        <v>-1.0212305320050001E-4</v>
      </c>
      <c r="H10" s="29">
        <f>'Expmt. 2 - 35mm'!H6-'"Zero" Curvature'!$G$15</f>
        <v>-0.23102620737631696</v>
      </c>
      <c r="I10" s="29">
        <f>'Expmt. 2 - 35mm'!N6-'"Zero" Curvature'!$G$21</f>
        <v>0.17128870943224683</v>
      </c>
      <c r="J10" s="29">
        <f>'Expmt. 2 - 35mm'!T6-'"Zero" Curvature'!$G$27</f>
        <v>0.19474304304526413</v>
      </c>
      <c r="K10" s="29">
        <f t="shared" si="1"/>
        <v>4.5001848367064667E-2</v>
      </c>
      <c r="L10" s="29"/>
      <c r="M10">
        <f t="shared" si="2"/>
        <v>-3.5603604942600003E-4</v>
      </c>
      <c r="N10" s="29">
        <f>'Expmt. 2 - 35mm'!J6-'"Zero" Curvature'!$G$16</f>
        <v>-0.772508583461331</v>
      </c>
      <c r="O10" s="29">
        <f>'Expmt. 2 - 35mm'!P6-'"Zero" Curvature'!$G$22</f>
        <v>2.8552493947017865E-2</v>
      </c>
      <c r="P10" s="29">
        <f>'Expmt. 2 - 35mm'!V6-'"Zero" Curvature'!$G$28</f>
        <v>0.41212843648486341</v>
      </c>
      <c r="Q10" s="29">
        <f t="shared" si="3"/>
        <v>-0.11060921767648324</v>
      </c>
      <c r="R10" s="29"/>
      <c r="S10">
        <f t="shared" si="4"/>
        <v>-1.9979849487200001E-4</v>
      </c>
      <c r="T10" s="29">
        <f>'Expmt. 2 - 35mm'!L6-'"Zero" Curvature'!$G$17</f>
        <v>-0.25270390390983266</v>
      </c>
      <c r="U10" s="29">
        <f>'Expmt. 2 - 35mm'!R6-'"Zero" Curvature'!$G$23</f>
        <v>0.12249548614363448</v>
      </c>
      <c r="V10" s="29">
        <f>'Expmt. 2 - 35mm'!X6-'"Zero" Curvature'!$G$29</f>
        <v>9.8782949088899841E-2</v>
      </c>
      <c r="W10" s="29">
        <f t="shared" si="5"/>
        <v>-1.0475156225766113E-2</v>
      </c>
    </row>
    <row r="11" spans="1:23" x14ac:dyDescent="0.25">
      <c r="A11">
        <v>4</v>
      </c>
      <c r="B11" s="33">
        <f>IF(AND('Expmt. 2 - 35mm'!B7&gt;= '"Zero" Curvature'!$D$28,'Expmt. 2 - 35mm'!B7 &lt;= '"Zero" Curvature'!$D$29),0,'Expmt. 2 - 35mm'!B7)</f>
        <v>-1.5627058999999999E-4</v>
      </c>
      <c r="C11" s="29">
        <f>IF(AND('Expmt. 2 - 35mm'!D7&gt;= '"Zero" Curvature'!$D$28,'Expmt. 2 - 35mm'!D7 &lt;= '"Zero" Curvature'!$D$29),0,'Expmt. 2 - 35mm'!D7)</f>
        <v>-4.8559406999999994E-4</v>
      </c>
      <c r="D11" s="34">
        <f>IF(AND('Expmt. 2 - 35mm'!F7&gt;= '"Zero" Curvature'!$D$28,'Expmt. 2 - 35mm'!F7 &lt;= '"Zero" Curvature'!$D$29),0,'Expmt. 2 - 35mm'!F7)</f>
        <v>-2.5187871000000001E-4</v>
      </c>
      <c r="E11" s="29"/>
      <c r="F11" s="29"/>
      <c r="G11">
        <f t="shared" si="0"/>
        <v>-1.5627058999999999E-4</v>
      </c>
      <c r="H11" s="29">
        <f>'Expmt. 2 - 35mm'!H7-'"Zero" Curvature'!$G$15</f>
        <v>-0.31103258448115412</v>
      </c>
      <c r="I11" s="29">
        <f>'Expmt. 2 - 35mm'!N7-'"Zero" Curvature'!$G$21</f>
        <v>0.23382148334508202</v>
      </c>
      <c r="J11" s="29">
        <f>'Expmt. 2 - 35mm'!T7-'"Zero" Curvature'!$G$27</f>
        <v>0.25729554930285303</v>
      </c>
      <c r="K11" s="29">
        <f t="shared" si="1"/>
        <v>6.0028149388926977E-2</v>
      </c>
      <c r="L11" s="29"/>
      <c r="M11">
        <f t="shared" si="2"/>
        <v>-4.8559406999999994E-4</v>
      </c>
      <c r="N11" s="29">
        <f>'Expmt. 2 - 35mm'!J7-'"Zero" Curvature'!$G$16</f>
        <v>-1.048506446617921</v>
      </c>
      <c r="O11" s="29">
        <f>'Expmt. 2 - 35mm'!P7-'"Zero" Curvature'!$G$22</f>
        <v>0.17741317861919015</v>
      </c>
      <c r="P11" s="29">
        <f>'Expmt. 2 - 35mm'!V7-'"Zero" Curvature'!$G$28</f>
        <v>0.54908492956315058</v>
      </c>
      <c r="Q11" s="29">
        <f t="shared" si="3"/>
        <v>-0.1073361128118601</v>
      </c>
      <c r="R11" s="29"/>
      <c r="S11">
        <f t="shared" si="4"/>
        <v>-2.5187871000000001E-4</v>
      </c>
      <c r="T11" s="29">
        <f>'Expmt. 2 - 35mm'!L7-'"Zero" Curvature'!$G$17</f>
        <v>-0.34839117999217706</v>
      </c>
      <c r="U11" s="29">
        <f>'Expmt. 2 - 35mm'!R7-'"Zero" Curvature'!$G$23</f>
        <v>0.17079184131807779</v>
      </c>
      <c r="V11" s="29">
        <f>'Expmt. 2 - 35mm'!X7-'"Zero" Curvature'!$G$29</f>
        <v>0.13422648577534346</v>
      </c>
      <c r="W11" s="29">
        <f t="shared" si="5"/>
        <v>-1.4457617632918604E-2</v>
      </c>
    </row>
    <row r="12" spans="1:23" ht="15.75" thickBot="1" x14ac:dyDescent="0.3">
      <c r="A12" s="28">
        <v>5</v>
      </c>
      <c r="B12" s="35">
        <f>IF(AND('Expmt. 2 - 35mm'!B8&gt;= '"Zero" Curvature'!$D$28,'Expmt. 2 - 35mm'!B8 &lt;= '"Zero" Curvature'!$D$29),0,'Expmt. 2 - 35mm'!B8)</f>
        <v>-1.9524918E-4</v>
      </c>
      <c r="C12" s="28">
        <f>IF(AND('Expmt. 2 - 35mm'!D8&gt;= '"Zero" Curvature'!$D$28,'Expmt. 2 - 35mm'!D8 &lt;= '"Zero" Curvature'!$D$29),0,'Expmt. 2 - 35mm'!D8)</f>
        <v>-6.0995384E-4</v>
      </c>
      <c r="D12" s="36">
        <f>IF(AND('Expmt. 2 - 35mm'!F8&gt;= '"Zero" Curvature'!$D$28,'Expmt. 2 - 35mm'!F8 &lt;= '"Zero" Curvature'!$D$29),0,'Expmt. 2 - 35mm'!F8)</f>
        <v>-3.0087548000000002E-4</v>
      </c>
      <c r="E12" s="29"/>
      <c r="F12" s="29"/>
      <c r="G12">
        <f t="shared" si="0"/>
        <v>-1.9524918E-4</v>
      </c>
      <c r="H12" s="8">
        <f>'Expmt. 2 - 35mm'!H8-'"Zero" Curvature'!$G$15</f>
        <v>-0.37342678838967913</v>
      </c>
      <c r="I12" s="8">
        <f>'Expmt. 2 - 35mm'!N8-'"Zero" Curvature'!$G$21</f>
        <v>0.28451080287231889</v>
      </c>
      <c r="J12" s="8">
        <f>'Expmt. 2 - 35mm'!T8-'"Zero" Curvature'!$G$27</f>
        <v>0.30471197361453051</v>
      </c>
      <c r="K12" s="8">
        <f t="shared" si="1"/>
        <v>7.1931996032390089E-2</v>
      </c>
      <c r="L12" s="8"/>
      <c r="M12">
        <f t="shared" si="2"/>
        <v>-6.0995384E-4</v>
      </c>
      <c r="N12" s="8">
        <f>'Expmt. 2 - 35mm'!J8-'"Zero" Curvature'!$G$16</f>
        <v>-1.3370562134841748</v>
      </c>
      <c r="O12" s="8">
        <f>'Expmt. 2 - 35mm'!P8-'"Zero" Curvature'!$G$22</f>
        <v>0.32352608408291417</v>
      </c>
      <c r="P12" s="8">
        <f>'Expmt. 2 - 35mm'!V8-'"Zero" Curvature'!$G$28</f>
        <v>0.69297465941554037</v>
      </c>
      <c r="Q12" s="8">
        <f t="shared" si="3"/>
        <v>-0.10685182332857342</v>
      </c>
      <c r="R12" s="8"/>
      <c r="S12">
        <f t="shared" si="4"/>
        <v>-3.0087548000000002E-4</v>
      </c>
      <c r="T12" s="8">
        <f>'Expmt. 2 - 35mm'!L8-'"Zero" Curvature'!$G$17</f>
        <v>-0.44651959289808474</v>
      </c>
      <c r="U12" s="8">
        <f>'Expmt. 2 - 35mm'!R8-'"Zero" Curvature'!$G$23</f>
        <v>0.21849655675691793</v>
      </c>
      <c r="V12" s="8">
        <f>'Expmt. 2 - 35mm'!X8-'"Zero" Curvature'!$G$29</f>
        <v>0.1713072409072538</v>
      </c>
      <c r="W12" s="8">
        <f t="shared" si="5"/>
        <v>-1.8905265077971006E-2</v>
      </c>
    </row>
    <row r="13" spans="1:23" x14ac:dyDescent="0.25">
      <c r="A13">
        <v>0</v>
      </c>
      <c r="B13" s="33">
        <f>IF(AND('Expmt. 3 - 55mm'!B3&gt;= '"Zero" Curvature'!$D$28,'Expmt. 3 - 55mm'!B3 &lt;= '"Zero" Curvature'!$D$29),0,'Expmt. 3 - 55mm'!B3)</f>
        <v>0</v>
      </c>
      <c r="C13" s="29">
        <f>IF(AND('Expmt. 3 - 55mm'!D3&gt;= '"Zero" Curvature'!$D$28,'Expmt. 3 - 55mm'!D3 &lt;= '"Zero" Curvature'!$D$29),0,'Expmt. 3 - 55mm'!D3)</f>
        <v>-2.4251280664099999E-5</v>
      </c>
      <c r="D13" s="34">
        <f>IF(AND('Expmt. 3 - 55mm'!F3&gt;= '"Zero" Curvature'!$D$28,'Expmt. 3 - 55mm'!F3 &lt;= '"Zero" Curvature'!$D$29),0,'Expmt. 3 - 55mm'!F3)</f>
        <v>-3.4159330172200001E-5</v>
      </c>
      <c r="E13" s="29"/>
      <c r="F13" s="29"/>
      <c r="G13">
        <f t="shared" si="0"/>
        <v>0</v>
      </c>
      <c r="H13">
        <f>'Expmt. 3 - 55mm'!H3-'"Zero" Curvature'!$G$15</f>
        <v>-3.1515905377318632E-2</v>
      </c>
      <c r="I13">
        <f>'Expmt. 3 - 55mm'!N3-'"Zero" Curvature'!$G$21</f>
        <v>-1.0530344269909619E-2</v>
      </c>
      <c r="J13">
        <f>'Expmt. 3 - 55mm'!T3-'"Zero" Curvature'!$G$27</f>
        <v>3.8743497839959673E-2</v>
      </c>
      <c r="K13">
        <f t="shared" si="1"/>
        <v>-1.1009172690895259E-3</v>
      </c>
      <c r="M13">
        <f t="shared" si="2"/>
        <v>-2.4251280664099999E-5</v>
      </c>
      <c r="N13">
        <f>'Expmt. 3 - 55mm'!J3-'"Zero" Curvature'!$G$16</f>
        <v>-9.8596328166422609E-4</v>
      </c>
      <c r="O13">
        <f>'Expmt. 3 - 55mm'!P3-'"Zero" Curvature'!$G$22</f>
        <v>5.1111485788624123E-3</v>
      </c>
      <c r="P13">
        <f>'Expmt. 3 - 55mm'!V3-'"Zero" Curvature'!$G$28</f>
        <v>-1.7447768692591126E-2</v>
      </c>
      <c r="Q13">
        <f t="shared" si="3"/>
        <v>-4.4408611317976465E-3</v>
      </c>
      <c r="S13">
        <f t="shared" si="4"/>
        <v>-3.4159330172200001E-5</v>
      </c>
      <c r="T13">
        <f>'Expmt. 3 - 55mm'!L3-'"Zero" Curvature'!$G$17</f>
        <v>-4.6869020825397456E-3</v>
      </c>
      <c r="U13">
        <f>'Expmt. 3 - 55mm'!R3-'"Zero" Curvature'!$G$23</f>
        <v>4.2757458982123353E-3</v>
      </c>
      <c r="V13">
        <f>'Expmt. 3 - 55mm'!X3-'"Zero" Curvature'!$G$29</f>
        <v>-1.1725418011337752E-2</v>
      </c>
      <c r="W13">
        <f t="shared" si="5"/>
        <v>-4.0455247318883876E-3</v>
      </c>
    </row>
    <row r="14" spans="1:23" x14ac:dyDescent="0.25">
      <c r="A14">
        <v>1</v>
      </c>
      <c r="B14" s="33">
        <f>IF(AND('Expmt. 3 - 55mm'!B4&gt;= '"Zero" Curvature'!$D$28,'Expmt. 3 - 55mm'!B4 &lt;= '"Zero" Curvature'!$D$29),0,'Expmt. 3 - 55mm'!B4)</f>
        <v>5.1111272924879988E-5</v>
      </c>
      <c r="C14" s="29">
        <f>IF(AND('Expmt. 3 - 55mm'!D4&gt;= '"Zero" Curvature'!$D$28,'Expmt. 3 - 55mm'!D4 &lt;= '"Zero" Curvature'!$D$29),0,'Expmt. 3 - 55mm'!D4)</f>
        <v>-4.8717731022900004E-5</v>
      </c>
      <c r="D14" s="34">
        <f>IF(AND('Expmt. 3 - 55mm'!F4&gt;= '"Zero" Curvature'!$D$28,'Expmt. 3 - 55mm'!F4 &lt;= '"Zero" Curvature'!$D$29),0,'Expmt. 3 - 55mm'!F4)</f>
        <v>-1.5621885598E-4</v>
      </c>
      <c r="E14" s="29"/>
      <c r="F14" s="29"/>
      <c r="G14">
        <f t="shared" si="0"/>
        <v>5.1111272924879988E-5</v>
      </c>
      <c r="H14">
        <f>'Expmt. 3 - 55mm'!H4-'"Zero" Curvature'!$G$15</f>
        <v>-0.19100781630572783</v>
      </c>
      <c r="I14">
        <f>'Expmt. 3 - 55mm'!N4-'"Zero" Curvature'!$G$21</f>
        <v>9.4523569257717099E-2</v>
      </c>
      <c r="J14">
        <f>'Expmt. 3 - 55mm'!T4-'"Zero" Curvature'!$G$27</f>
        <v>0.18368320981676334</v>
      </c>
      <c r="K14">
        <f t="shared" si="1"/>
        <v>2.9066320922917537E-2</v>
      </c>
      <c r="M14">
        <f t="shared" si="2"/>
        <v>-4.8717731022900004E-5</v>
      </c>
      <c r="N14">
        <f>'Expmt. 3 - 55mm'!J4-'"Zero" Curvature'!$G$16</f>
        <v>-0.13519381799915209</v>
      </c>
      <c r="O14">
        <f>'Expmt. 3 - 55mm'!P4-'"Zero" Curvature'!$G$22</f>
        <v>3.4733191976783928E-2</v>
      </c>
      <c r="P14">
        <f>'Expmt. 3 - 55mm'!V4-'"Zero" Curvature'!$G$28</f>
        <v>5.0201254678768237E-2</v>
      </c>
      <c r="Q14">
        <f t="shared" si="3"/>
        <v>-1.6753123781199974E-2</v>
      </c>
      <c r="S14">
        <f t="shared" si="4"/>
        <v>-1.5621885598E-4</v>
      </c>
      <c r="T14">
        <f>'Expmt. 3 - 55mm'!L4-'"Zero" Curvature'!$G$17</f>
        <v>-5.1571253270822126E-2</v>
      </c>
      <c r="U14">
        <f>'Expmt. 3 - 55mm'!R4-'"Zero" Curvature'!$G$23</f>
        <v>2.4583447019722371E-2</v>
      </c>
      <c r="V14">
        <f>'Expmt. 3 - 55mm'!X4-'"Zero" Curvature'!$G$29</f>
        <v>6.9389476927881333E-3</v>
      </c>
      <c r="W14">
        <f t="shared" si="5"/>
        <v>-6.6829528527705406E-3</v>
      </c>
    </row>
    <row r="15" spans="1:23" x14ac:dyDescent="0.25">
      <c r="A15">
        <v>2</v>
      </c>
      <c r="B15" s="33">
        <f>IF(AND('Expmt. 3 - 55mm'!B5&gt;= '"Zero" Curvature'!$D$28,'Expmt. 3 - 55mm'!B5 &lt;= '"Zero" Curvature'!$D$29),0,'Expmt. 3 - 55mm'!B5)</f>
        <v>5.2404588710399997E-5</v>
      </c>
      <c r="C15" s="29">
        <f>IF(AND('Expmt. 3 - 55mm'!D5&gt;= '"Zero" Curvature'!$D$28,'Expmt. 3 - 55mm'!D5 &lt;= '"Zero" Curvature'!$D$29),0,'Expmt. 3 - 55mm'!D5)</f>
        <v>-1.2460200461200002E-4</v>
      </c>
      <c r="D15" s="34">
        <f>IF(AND('Expmt. 3 - 55mm'!F5&gt;= '"Zero" Curvature'!$D$28,'Expmt. 3 - 55mm'!F5 &lt;= '"Zero" Curvature'!$D$29),0,'Expmt. 3 - 55mm'!F5)</f>
        <v>-2.3626378224099999E-4</v>
      </c>
      <c r="G15">
        <f t="shared" si="0"/>
        <v>5.2404588710399997E-5</v>
      </c>
      <c r="H15">
        <f>'Expmt. 3 - 55mm'!H5-'"Zero" Curvature'!$G$15</f>
        <v>-0.34849402999338963</v>
      </c>
      <c r="I15">
        <f>'Expmt. 3 - 55mm'!N5-'"Zero" Curvature'!$G$21</f>
        <v>0.20561436613456863</v>
      </c>
      <c r="J15">
        <f>'Expmt. 3 - 55mm'!T5-'"Zero" Curvature'!$G$27</f>
        <v>0.30996316741061491</v>
      </c>
      <c r="K15">
        <f t="shared" si="1"/>
        <v>5.5694501183931301E-2</v>
      </c>
      <c r="M15">
        <f t="shared" si="2"/>
        <v>-1.2460200461200002E-4</v>
      </c>
      <c r="N15">
        <f>'Expmt. 3 - 55mm'!J5-'"Zero" Curvature'!$G$16</f>
        <v>-0.27369028775547122</v>
      </c>
      <c r="O15">
        <f>'Expmt. 3 - 55mm'!P5-'"Zero" Curvature'!$G$22</f>
        <v>-9.2100437006820357E-2</v>
      </c>
      <c r="P15">
        <f>'Expmt. 3 - 55mm'!V5-'"Zero" Curvature'!$G$28</f>
        <v>0.1149446679958146</v>
      </c>
      <c r="Q15">
        <f t="shared" si="3"/>
        <v>-8.3615352255492326E-2</v>
      </c>
      <c r="S15">
        <f t="shared" si="4"/>
        <v>-2.3626378224099999E-4</v>
      </c>
      <c r="T15">
        <f>'Expmt. 3 - 55mm'!L5-'"Zero" Curvature'!$G$17</f>
        <v>-9.9724981814233615E-2</v>
      </c>
      <c r="U15">
        <f>'Expmt. 3 - 55mm'!R5-'"Zero" Curvature'!$G$23</f>
        <v>4.7343585568569324E-2</v>
      </c>
      <c r="V15">
        <f>'Expmt. 3 - 55mm'!X5-'"Zero" Curvature'!$G$29</f>
        <v>2.5190523178707735E-2</v>
      </c>
      <c r="W15">
        <f t="shared" si="5"/>
        <v>-9.0636243556521858E-3</v>
      </c>
    </row>
    <row r="16" spans="1:23" x14ac:dyDescent="0.25">
      <c r="A16">
        <v>3</v>
      </c>
      <c r="B16" s="33">
        <f>IF(AND('Expmt. 3 - 55mm'!B6&gt;= '"Zero" Curvature'!$D$28,'Expmt. 3 - 55mm'!B6 &lt;= '"Zero" Curvature'!$D$29),0,'Expmt. 3 - 55mm'!B6)</f>
        <v>6.4608602445300002E-5</v>
      </c>
      <c r="C16" s="29">
        <f>IF(AND('Expmt. 3 - 55mm'!D6&gt;= '"Zero" Curvature'!$D$28,'Expmt. 3 - 55mm'!D6 &lt;= '"Zero" Curvature'!$D$29),0,'Expmt. 3 - 55mm'!D6)</f>
        <v>-2.0405819246000005E-4</v>
      </c>
      <c r="D16" s="34">
        <f>IF(AND('Expmt. 3 - 55mm'!F6&gt;= '"Zero" Curvature'!$D$28,'Expmt. 3 - 55mm'!F6 &lt;= '"Zero" Curvature'!$D$29),0,'Expmt. 3 - 55mm'!F6)</f>
        <v>-3.1699669469800002E-4</v>
      </c>
      <c r="G16">
        <f t="shared" si="0"/>
        <v>6.4608602445300002E-5</v>
      </c>
      <c r="H16">
        <f>'Expmt. 3 - 55mm'!H6-'"Zero" Curvature'!$G$15</f>
        <v>-0.50172765486263415</v>
      </c>
      <c r="I16">
        <f>'Expmt. 3 - 55mm'!N6-'"Zero" Curvature'!$G$21</f>
        <v>0.32270722819225739</v>
      </c>
      <c r="J16">
        <f>'Expmt. 3 - 55mm'!T6-'"Zero" Curvature'!$G$27</f>
        <v>0.41616470171493347</v>
      </c>
      <c r="K16">
        <f t="shared" si="1"/>
        <v>7.9048091681518898E-2</v>
      </c>
      <c r="M16">
        <f t="shared" si="2"/>
        <v>-2.0405819246000005E-4</v>
      </c>
      <c r="N16">
        <f>'Expmt. 3 - 55mm'!J6-'"Zero" Curvature'!$G$16</f>
        <v>-0.41381432933053475</v>
      </c>
      <c r="O16">
        <f>'Expmt. 3 - 55mm'!P6-'"Zero" Curvature'!$G$22</f>
        <v>-8.8497556836500735E-2</v>
      </c>
      <c r="P16">
        <f>'Expmt. 3 - 55mm'!V6-'"Zero" Curvature'!$G$28</f>
        <v>0.18178000225429969</v>
      </c>
      <c r="Q16">
        <f t="shared" si="3"/>
        <v>-0.10684396130424527</v>
      </c>
      <c r="S16">
        <f t="shared" si="4"/>
        <v>-3.1699669469800002E-4</v>
      </c>
      <c r="T16">
        <f>'Expmt. 3 - 55mm'!L6-'"Zero" Curvature'!$G$17</f>
        <v>-0.14868191385767204</v>
      </c>
      <c r="U16">
        <f>'Expmt. 3 - 55mm'!R6-'"Zero" Curvature'!$G$23</f>
        <v>7.135302997198778E-2</v>
      </c>
      <c r="V16">
        <f>'Expmt. 3 - 55mm'!X6-'"Zero" Curvature'!$G$29</f>
        <v>4.2542198328419545E-2</v>
      </c>
      <c r="W16">
        <f t="shared" si="5"/>
        <v>-1.1595561852421573E-2</v>
      </c>
    </row>
    <row r="17" spans="1:23" x14ac:dyDescent="0.25">
      <c r="A17">
        <v>4</v>
      </c>
      <c r="B17" s="33">
        <f>IF(AND('Expmt. 3 - 55mm'!B7&gt;= '"Zero" Curvature'!$D$28,'Expmt. 3 - 55mm'!B7 &lt;= '"Zero" Curvature'!$D$29),0,'Expmt. 3 - 55mm'!B7)</f>
        <v>4.968754775369999E-5</v>
      </c>
      <c r="C17" s="29">
        <f>IF(AND('Expmt. 3 - 55mm'!D7&gt;= '"Zero" Curvature'!$D$28,'Expmt. 3 - 55mm'!D7 &lt;= '"Zero" Curvature'!$D$29),0,'Expmt. 3 - 55mm'!D7)</f>
        <v>-2.76001821346E-4</v>
      </c>
      <c r="D17" s="34">
        <f>IF(AND('Expmt. 3 - 55mm'!F7&gt;= '"Zero" Curvature'!$D$28,'Expmt. 3 - 55mm'!F7 &lt;= '"Zero" Curvature'!$D$29),0,'Expmt. 3 - 55mm'!F7)</f>
        <v>-4.0241345922000004E-4</v>
      </c>
      <c r="G17">
        <f t="shared" si="0"/>
        <v>4.968754775369999E-5</v>
      </c>
      <c r="H17">
        <f>'Expmt. 3 - 55mm'!H7-'"Zero" Curvature'!$G$15</f>
        <v>-0.65072957539473464</v>
      </c>
      <c r="I17">
        <f>'Expmt. 3 - 55mm'!N7-'"Zero" Curvature'!$G$21</f>
        <v>0.43666753542242986</v>
      </c>
      <c r="J17">
        <f>'Expmt. 3 - 55mm'!T7-'"Zero" Curvature'!$G$27</f>
        <v>0.52211068015230921</v>
      </c>
      <c r="K17">
        <f t="shared" si="1"/>
        <v>0.10268288006000148</v>
      </c>
      <c r="M17">
        <f t="shared" si="2"/>
        <v>-2.76001821346E-4</v>
      </c>
      <c r="N17">
        <f>'Expmt. 3 - 55mm'!J7-'"Zero" Curvature'!$G$16</f>
        <v>-0.55615743219732394</v>
      </c>
      <c r="O17">
        <f>'Expmt. 3 - 55mm'!P7-'"Zero" Curvature'!$G$22</f>
        <v>-3.9599940162815983E-2</v>
      </c>
      <c r="P17">
        <f>'Expmt. 3 - 55mm'!V7-'"Zero" Curvature'!$G$28</f>
        <v>0.24831117869553054</v>
      </c>
      <c r="Q17">
        <f t="shared" si="3"/>
        <v>-0.11581539788820312</v>
      </c>
      <c r="S17">
        <f t="shared" si="4"/>
        <v>-4.0241345922000004E-4</v>
      </c>
      <c r="T17">
        <f>'Expmt. 3 - 55mm'!L7-'"Zero" Curvature'!$G$17</f>
        <v>-0.19953591108378532</v>
      </c>
      <c r="U17">
        <f>'Expmt. 3 - 55mm'!R7-'"Zero" Curvature'!$G$23</f>
        <v>9.6844304110618395E-2</v>
      </c>
      <c r="V17">
        <f>'Expmt. 3 - 55mm'!X7-'"Zero" Curvature'!$G$29</f>
        <v>5.9997735714887312E-2</v>
      </c>
      <c r="W17">
        <f t="shared" si="5"/>
        <v>-1.4231290419426538E-2</v>
      </c>
    </row>
    <row r="18" spans="1:23" x14ac:dyDescent="0.25">
      <c r="A18">
        <v>5</v>
      </c>
      <c r="B18" s="33">
        <f>IF(AND('Expmt. 3 - 55mm'!B8&gt;= '"Zero" Curvature'!$D$28,'Expmt. 3 - 55mm'!B8 &lt;= '"Zero" Curvature'!$D$29),0,'Expmt. 3 - 55mm'!B8)</f>
        <v>4.2409900692460001E-5</v>
      </c>
      <c r="C18" s="29">
        <f>IF(AND('Expmt. 3 - 55mm'!D8&gt;= '"Zero" Curvature'!$D$28,'Expmt. 3 - 55mm'!D8 &lt;= '"Zero" Curvature'!$D$29),0,'Expmt. 3 - 55mm'!D8)</f>
        <v>-3.3549272652100005E-4</v>
      </c>
      <c r="D18" s="34">
        <f>IF(AND('Expmt. 3 - 55mm'!F8&gt;= '"Zero" Curvature'!$D$28,'Expmt. 3 - 55mm'!F8 &lt;= '"Zero" Curvature'!$D$29),0,'Expmt. 3 - 55mm'!F8)</f>
        <v>-4.9985682899399999E-4</v>
      </c>
      <c r="G18">
        <f t="shared" si="0"/>
        <v>4.2409900692460001E-5</v>
      </c>
      <c r="H18">
        <f>'Expmt. 3 - 55mm'!H8-'"Zero" Curvature'!$G$15</f>
        <v>-0.79547726558644172</v>
      </c>
      <c r="I18">
        <f>'Expmt. 3 - 55mm'!N8-'"Zero" Curvature'!$G$21</f>
        <v>0.54303953532144078</v>
      </c>
      <c r="J18">
        <f>'Expmt. 3 - 55mm'!T8-'"Zero" Curvature'!$G$27</f>
        <v>0.62942196573590081</v>
      </c>
      <c r="K18">
        <f t="shared" si="1"/>
        <v>0.1256614118236333</v>
      </c>
      <c r="M18">
        <f t="shared" si="2"/>
        <v>-3.3549272652100005E-4</v>
      </c>
      <c r="N18">
        <f>'Expmt. 3 - 55mm'!J8-'"Zero" Curvature'!$G$16</f>
        <v>-0.69913565698311686</v>
      </c>
      <c r="O18">
        <f>'Expmt. 3 - 55mm'!P8-'"Zero" Curvature'!$G$22</f>
        <v>2.5080739668055685E-2</v>
      </c>
      <c r="P18">
        <f>'Expmt. 3 - 55mm'!V8-'"Zero" Curvature'!$G$28</f>
        <v>0.31724649888906242</v>
      </c>
      <c r="Q18">
        <f t="shared" si="3"/>
        <v>-0.11893613947533292</v>
      </c>
      <c r="S18">
        <f t="shared" si="4"/>
        <v>-4.9985682899399999E-4</v>
      </c>
      <c r="T18">
        <f>'Expmt. 3 - 55mm'!L8-'"Zero" Curvature'!$G$17</f>
        <v>-0.25116166105453885</v>
      </c>
      <c r="U18">
        <f>'Expmt. 3 - 55mm'!R8-'"Zero" Curvature'!$G$23</f>
        <v>0.12392369968847561</v>
      </c>
      <c r="V18">
        <f>'Expmt. 3 - 55mm'!X8-'"Zero" Curvature'!$G$29</f>
        <v>8.0404151481161534E-2</v>
      </c>
      <c r="W18">
        <f t="shared" si="5"/>
        <v>-1.5611269961633903E-2</v>
      </c>
    </row>
    <row r="19" spans="1:23" x14ac:dyDescent="0.25">
      <c r="A19">
        <v>6</v>
      </c>
      <c r="B19" s="33">
        <f>IF(AND('Expmt. 3 - 55mm'!B9&gt;= '"Zero" Curvature'!$D$28,'Expmt. 3 - 55mm'!B9 &lt;= '"Zero" Curvature'!$D$29),0,'Expmt. 3 - 55mm'!B9)</f>
        <v>2.3909770737099994E-5</v>
      </c>
      <c r="C19" s="29">
        <f>IF(AND('Expmt. 3 - 55mm'!D9&gt;= '"Zero" Curvature'!$D$28,'Expmt. 3 - 55mm'!D9 &lt;= '"Zero" Curvature'!$D$29),0,'Expmt. 3 - 55mm'!D9)</f>
        <v>-3.9983187834799992E-4</v>
      </c>
      <c r="D19" s="34">
        <f>IF(AND('Expmt. 3 - 55mm'!F9&gt;= '"Zero" Curvature'!$D$28,'Expmt. 3 - 55mm'!F9 &lt;= '"Zero" Curvature'!$D$29),0,'Expmt. 3 - 55mm'!F9)</f>
        <v>-5.9136706790399989E-4</v>
      </c>
      <c r="G19">
        <f t="shared" si="0"/>
        <v>2.3909770737099994E-5</v>
      </c>
      <c r="H19">
        <f>'Expmt. 3 - 55mm'!H9-'"Zero" Curvature'!$G$15</f>
        <v>-0.93633256330144832</v>
      </c>
      <c r="I19">
        <f>'Expmt. 3 - 55mm'!N9-'"Zero" Curvature'!$G$21</f>
        <v>0.64804730576406655</v>
      </c>
      <c r="J19">
        <f>'Expmt. 3 - 55mm'!T9-'"Zero" Curvature'!$G$27</f>
        <v>0.73581453622364279</v>
      </c>
      <c r="K19">
        <f t="shared" si="1"/>
        <v>0.14917642622875368</v>
      </c>
      <c r="M19">
        <f t="shared" si="2"/>
        <v>-3.9983187834799992E-4</v>
      </c>
      <c r="N19">
        <f>'Expmt. 3 - 55mm'!J9-'"Zero" Curvature'!$G$16</f>
        <v>-0.84370171246087011</v>
      </c>
      <c r="O19">
        <f>'Expmt. 3 - 55mm'!P9-'"Zero" Curvature'!$G$22</f>
        <v>0.10078686597807973</v>
      </c>
      <c r="P19">
        <f>'Expmt. 3 - 55mm'!V9-'"Zero" Curvature'!$G$28</f>
        <v>0.38824147570653622</v>
      </c>
      <c r="Q19">
        <f t="shared" si="3"/>
        <v>-0.11822445692541805</v>
      </c>
      <c r="S19">
        <f t="shared" si="4"/>
        <v>-5.9136706790399989E-4</v>
      </c>
      <c r="T19">
        <f>'Expmt. 3 - 55mm'!L9-'"Zero" Curvature'!$G$17</f>
        <v>-0.30418119766750351</v>
      </c>
      <c r="U19">
        <f>'Expmt. 3 - 55mm'!R9-'"Zero" Curvature'!$G$23</f>
        <v>0.15096797462751965</v>
      </c>
      <c r="V19">
        <f>'Expmt. 3 - 55mm'!X9-'"Zero" Curvature'!$G$29</f>
        <v>0.1030993473025319</v>
      </c>
      <c r="W19">
        <f t="shared" si="5"/>
        <v>-1.6704625245817322E-2</v>
      </c>
    </row>
    <row r="20" spans="1:23" x14ac:dyDescent="0.25">
      <c r="A20">
        <v>7</v>
      </c>
      <c r="B20" s="33">
        <f>IF(AND('Expmt. 3 - 55mm'!B10&gt;= '"Zero" Curvature'!$D$28,'Expmt. 3 - 55mm'!B10 &lt;= '"Zero" Curvature'!$D$29),0,'Expmt. 3 - 55mm'!B10)</f>
        <v>-2.2533123430400004E-5</v>
      </c>
      <c r="C20" s="29">
        <f>IF(AND('Expmt. 3 - 55mm'!D10&gt;= '"Zero" Curvature'!$D$28,'Expmt. 3 - 55mm'!D10 &lt;= '"Zero" Curvature'!$D$29),0,'Expmt. 3 - 55mm'!D10)</f>
        <v>-4.7211253274499998E-4</v>
      </c>
      <c r="D20" s="34">
        <f>IF(AND('Expmt. 3 - 55mm'!F10&gt;= '"Zero" Curvature'!$D$28,'Expmt. 3 - 55mm'!F10 &lt;= '"Zero" Curvature'!$D$29),0,'Expmt. 3 - 55mm'!F10)</f>
        <v>-6.7842781182699994E-4</v>
      </c>
      <c r="G20">
        <f t="shared" si="0"/>
        <v>-2.2533123430400004E-5</v>
      </c>
      <c r="H20">
        <f>'Expmt. 3 - 55mm'!H10-'"Zero" Curvature'!$G$15</f>
        <v>-1.0789947802766164</v>
      </c>
      <c r="I20">
        <f>'Expmt. 3 - 55mm'!N10-'"Zero" Curvature'!$G$21</f>
        <v>0.7532215397075106</v>
      </c>
      <c r="J20">
        <f>'Expmt. 3 - 55mm'!T10-'"Zero" Curvature'!$G$27</f>
        <v>0.83615700915242996</v>
      </c>
      <c r="K20">
        <f t="shared" si="1"/>
        <v>0.17012792286110803</v>
      </c>
      <c r="M20">
        <f t="shared" si="2"/>
        <v>-4.7211253274499998E-4</v>
      </c>
      <c r="N20">
        <f>'Expmt. 3 - 55mm'!J10-'"Zero" Curvature'!$G$16</f>
        <v>-0.98318734248118744</v>
      </c>
      <c r="O20">
        <f>'Expmt. 3 - 55mm'!P10-'"Zero" Curvature'!$G$22</f>
        <v>0.1678071582150551</v>
      </c>
      <c r="P20">
        <f>'Expmt. 3 - 55mm'!V10-'"Zero" Curvature'!$G$28</f>
        <v>0.45949336541093544</v>
      </c>
      <c r="Q20">
        <f t="shared" si="3"/>
        <v>-0.11862893961839897</v>
      </c>
      <c r="S20">
        <f t="shared" si="4"/>
        <v>-6.7842781182699994E-4</v>
      </c>
      <c r="T20">
        <f>'Expmt. 3 - 55mm'!L10-'"Zero" Curvature'!$G$17</f>
        <v>-0.34222591263210234</v>
      </c>
      <c r="U20">
        <f>'Expmt. 3 - 55mm'!R10-'"Zero" Curvature'!$G$23</f>
        <v>0.1558662229933816</v>
      </c>
      <c r="V20">
        <f>'Expmt. 3 - 55mm'!X10-'"Zero" Curvature'!$G$29</f>
        <v>0.12525177052111758</v>
      </c>
      <c r="W20">
        <f t="shared" si="5"/>
        <v>-2.0369306372534386E-2</v>
      </c>
    </row>
    <row r="21" spans="1:23" ht="15.75" thickBot="1" x14ac:dyDescent="0.3">
      <c r="A21" s="38">
        <v>8</v>
      </c>
      <c r="B21" s="37">
        <f>IF(AND('Expmt. 3 - 55mm'!B11&gt;= '"Zero" Curvature'!$D$28,'Expmt. 3 - 55mm'!B11 &lt;= '"Zero" Curvature'!$D$29),0,'Expmt. 3 - 55mm'!B11)</f>
        <v>-4.8050086857599999E-5</v>
      </c>
      <c r="C21" s="8">
        <f>IF(AND('Expmt. 3 - 55mm'!D11&gt;= '"Zero" Curvature'!$D$28,'Expmt. 3 - 55mm'!D11 &lt;= '"Zero" Curvature'!$D$29),0,'Expmt. 3 - 55mm'!D11)</f>
        <v>-5.4377533930599999E-4</v>
      </c>
      <c r="D21" s="38">
        <f>IF(AND('Expmt. 3 - 55mm'!F11&gt;= '"Zero" Curvature'!$D$28,'Expmt. 3 - 55mm'!F11 &lt;= '"Zero" Curvature'!$D$29),0,'Expmt. 3 - 55mm'!F11)</f>
        <v>-7.6194717323400008E-4</v>
      </c>
      <c r="G21">
        <f t="shared" si="0"/>
        <v>-4.8050086857599999E-5</v>
      </c>
      <c r="H21">
        <f>'Expmt. 3 - 55mm'!H11-'"Zero" Curvature'!$G$15</f>
        <v>-1.1966763761604398</v>
      </c>
      <c r="I21">
        <f>'Expmt. 3 - 55mm'!N11-'"Zero" Curvature'!$G$21</f>
        <v>0.84359609624971199</v>
      </c>
      <c r="J21">
        <f>'Expmt. 3 - 55mm'!T11-'"Zero" Curvature'!$G$27</f>
        <v>0.93007510293114137</v>
      </c>
      <c r="K21">
        <f t="shared" si="1"/>
        <v>0.19233160767347121</v>
      </c>
      <c r="M21">
        <f t="shared" si="2"/>
        <v>-5.4377533930599999E-4</v>
      </c>
      <c r="N21">
        <f>'Expmt. 3 - 55mm'!J11-'"Zero" Curvature'!$G$16</f>
        <v>-1.1238184647954768</v>
      </c>
      <c r="O21">
        <f>'Expmt. 3 - 55mm'!P11-'"Zero" Curvature'!$G$22</f>
        <v>0.24582285863903053</v>
      </c>
      <c r="P21">
        <f>'Expmt. 3 - 55mm'!V11-'"Zero" Curvature'!$G$28</f>
        <v>0.52951021297394618</v>
      </c>
      <c r="Q21">
        <f t="shared" si="3"/>
        <v>-0.11616179772750002</v>
      </c>
      <c r="S21">
        <f t="shared" si="4"/>
        <v>-7.6194717323400008E-4</v>
      </c>
      <c r="T21">
        <f>'Expmt. 3 - 55mm'!L11-'"Zero" Curvature'!$G$17</f>
        <v>-0.39292398041129672</v>
      </c>
      <c r="U21">
        <f>'Expmt. 3 - 55mm'!R11-'"Zero" Curvature'!$G$23</f>
        <v>0.18117525891511832</v>
      </c>
      <c r="V21">
        <f>'Expmt. 3 - 55mm'!X11-'"Zero" Curvature'!$G$29</f>
        <v>0.14566749818982316</v>
      </c>
      <c r="W21">
        <f t="shared" si="5"/>
        <v>-2.2027074435451748E-2</v>
      </c>
    </row>
    <row r="23" spans="1:23" x14ac:dyDescent="0.25">
      <c r="G23" s="39" t="s">
        <v>42</v>
      </c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</row>
    <row r="24" spans="1:23" x14ac:dyDescent="0.25">
      <c r="G24" s="39" t="s">
        <v>39</v>
      </c>
      <c r="H24" s="39"/>
      <c r="I24" s="39"/>
      <c r="J24" s="39"/>
      <c r="M24" s="39" t="s">
        <v>40</v>
      </c>
      <c r="N24" s="39"/>
      <c r="O24" s="39"/>
      <c r="P24" s="39"/>
      <c r="S24" s="39" t="s">
        <v>43</v>
      </c>
      <c r="T24" s="39"/>
      <c r="U24" s="39"/>
      <c r="V24" s="39"/>
    </row>
    <row r="25" spans="1:23" x14ac:dyDescent="0.25">
      <c r="G25" t="s">
        <v>38</v>
      </c>
      <c r="H25" t="s">
        <v>26</v>
      </c>
      <c r="I25" t="s">
        <v>30</v>
      </c>
      <c r="J25" t="s">
        <v>31</v>
      </c>
      <c r="M25" t="s">
        <v>38</v>
      </c>
      <c r="N25" t="s">
        <v>26</v>
      </c>
      <c r="O25" t="s">
        <v>30</v>
      </c>
      <c r="P25" t="s">
        <v>31</v>
      </c>
      <c r="S25" t="s">
        <v>38</v>
      </c>
      <c r="T25" t="s">
        <v>26</v>
      </c>
      <c r="U25" t="s">
        <v>30</v>
      </c>
      <c r="V25" t="s">
        <v>31</v>
      </c>
    </row>
    <row r="26" spans="1:23" x14ac:dyDescent="0.25">
      <c r="G26">
        <f>B3</f>
        <v>0</v>
      </c>
      <c r="H26">
        <f t="shared" ref="H26:J44" si="6">H3-$K3</f>
        <v>1.6446766606880676E-2</v>
      </c>
      <c r="I26">
        <f t="shared" si="6"/>
        <v>8.4097810164015154E-3</v>
      </c>
      <c r="J26">
        <f t="shared" si="6"/>
        <v>-2.4856547623282193E-2</v>
      </c>
      <c r="M26">
        <f>C3</f>
        <v>0</v>
      </c>
      <c r="N26">
        <f t="shared" ref="N26:P44" si="7">N3-$Q3</f>
        <v>-1.5299168069001704E-2</v>
      </c>
      <c r="O26">
        <f t="shared" si="7"/>
        <v>4.5342389815535619E-5</v>
      </c>
      <c r="P26">
        <f t="shared" si="7"/>
        <v>1.5253825679186169E-2</v>
      </c>
      <c r="S26">
        <f>C3</f>
        <v>0</v>
      </c>
      <c r="T26">
        <f t="shared" ref="T26:V44" si="8">T3-$W3</f>
        <v>-5.9184111385093274E-3</v>
      </c>
      <c r="U26">
        <f t="shared" si="8"/>
        <v>-4.3603402482403908E-3</v>
      </c>
      <c r="V26">
        <f t="shared" si="8"/>
        <v>1.0278751386749718E-2</v>
      </c>
    </row>
    <row r="27" spans="1:23" x14ac:dyDescent="0.25">
      <c r="G27">
        <f t="shared" ref="G27:G44" si="9">B4</f>
        <v>-1.3217623593699996E-4</v>
      </c>
      <c r="H27">
        <f t="shared" si="6"/>
        <v>-5.0453439446679717E-2</v>
      </c>
      <c r="I27">
        <f t="shared" si="6"/>
        <v>1.8253283215093084E-2</v>
      </c>
      <c r="J27">
        <f t="shared" si="6"/>
        <v>3.2200156231586639E-2</v>
      </c>
      <c r="M27">
        <f t="shared" ref="M27:M44" si="10">C4</f>
        <v>-1.2197171698799998E-4</v>
      </c>
      <c r="N27">
        <f t="shared" si="7"/>
        <v>-0.34950843722617719</v>
      </c>
      <c r="O27">
        <f t="shared" si="7"/>
        <v>4.7182932796204113E-2</v>
      </c>
      <c r="P27">
        <f t="shared" si="7"/>
        <v>0.30232550442997308</v>
      </c>
      <c r="S27">
        <f t="shared" ref="S27:S44" si="11">C4</f>
        <v>-1.2197171698799998E-4</v>
      </c>
      <c r="T27">
        <f t="shared" si="8"/>
        <v>-0.14522075315827956</v>
      </c>
      <c r="U27">
        <f t="shared" si="8"/>
        <v>3.8377172262319924E-2</v>
      </c>
      <c r="V27">
        <f t="shared" si="8"/>
        <v>0.10684358089595965</v>
      </c>
    </row>
    <row r="28" spans="1:23" x14ac:dyDescent="0.25">
      <c r="G28">
        <f t="shared" si="9"/>
        <v>-2.8483744E-4</v>
      </c>
      <c r="H28">
        <f t="shared" si="6"/>
        <v>-0.14613462385879453</v>
      </c>
      <c r="I28">
        <f t="shared" si="6"/>
        <v>6.2557654828954881E-2</v>
      </c>
      <c r="J28">
        <f t="shared" si="6"/>
        <v>8.3576969029839646E-2</v>
      </c>
      <c r="M28">
        <f t="shared" si="10"/>
        <v>-3.3527884E-4</v>
      </c>
      <c r="N28">
        <f t="shared" si="7"/>
        <v>-0.79899062919965524</v>
      </c>
      <c r="O28">
        <f t="shared" si="7"/>
        <v>0.12169830883787351</v>
      </c>
      <c r="P28">
        <f t="shared" si="7"/>
        <v>0.67729232036178166</v>
      </c>
      <c r="S28">
        <f t="shared" si="11"/>
        <v>-3.3527884E-4</v>
      </c>
      <c r="T28">
        <f t="shared" si="8"/>
        <v>-0.38475762721107759</v>
      </c>
      <c r="U28">
        <f t="shared" si="8"/>
        <v>0.16923133287756778</v>
      </c>
      <c r="V28">
        <f t="shared" si="8"/>
        <v>0.21552629433350981</v>
      </c>
    </row>
    <row r="29" spans="1:23" x14ac:dyDescent="0.25">
      <c r="G29">
        <f t="shared" si="9"/>
        <v>-5.2270415999999993E-4</v>
      </c>
      <c r="H29">
        <f t="shared" si="6"/>
        <v>-0.20993539518644866</v>
      </c>
      <c r="I29">
        <f t="shared" si="6"/>
        <v>9.5361480643077812E-2</v>
      </c>
      <c r="J29">
        <f t="shared" si="6"/>
        <v>0.11457391454337085</v>
      </c>
      <c r="M29">
        <f t="shared" si="10"/>
        <v>-5.6562158000000005E-4</v>
      </c>
      <c r="N29">
        <f t="shared" si="7"/>
        <v>-1.371255573763013</v>
      </c>
      <c r="O29">
        <f t="shared" si="7"/>
        <v>0.37646629885277133</v>
      </c>
      <c r="P29">
        <f t="shared" si="7"/>
        <v>0.99478927491024172</v>
      </c>
      <c r="S29">
        <f t="shared" si="11"/>
        <v>-5.6562158000000005E-4</v>
      </c>
      <c r="T29">
        <f t="shared" si="8"/>
        <v>-0.67231228420829814</v>
      </c>
      <c r="U29">
        <f t="shared" si="8"/>
        <v>0.32370222782204411</v>
      </c>
      <c r="V29">
        <f t="shared" si="8"/>
        <v>0.34861005638625403</v>
      </c>
    </row>
    <row r="30" spans="1:23" x14ac:dyDescent="0.25">
      <c r="G30">
        <f t="shared" si="9"/>
        <v>0</v>
      </c>
      <c r="H30">
        <f t="shared" si="6"/>
        <v>1.3968221501651593E-2</v>
      </c>
      <c r="I30">
        <f t="shared" si="6"/>
        <v>1.0196459847217436E-3</v>
      </c>
      <c r="J30">
        <f t="shared" si="6"/>
        <v>-1.4987867486373338E-2</v>
      </c>
      <c r="M30">
        <f t="shared" si="10"/>
        <v>0</v>
      </c>
      <c r="N30">
        <f t="shared" si="7"/>
        <v>1.1844270219247241E-2</v>
      </c>
      <c r="O30">
        <f t="shared" si="7"/>
        <v>-9.5973521007787586E-3</v>
      </c>
      <c r="P30">
        <f t="shared" si="7"/>
        <v>-2.2469181184684808E-3</v>
      </c>
      <c r="S30">
        <f t="shared" si="11"/>
        <v>0</v>
      </c>
      <c r="T30">
        <f t="shared" si="8"/>
        <v>6.5597884890091036E-3</v>
      </c>
      <c r="U30">
        <f t="shared" si="8"/>
        <v>-3.9609303817845403E-3</v>
      </c>
      <c r="V30">
        <f t="shared" si="8"/>
        <v>-2.5988581072245625E-3</v>
      </c>
    </row>
    <row r="31" spans="1:23" x14ac:dyDescent="0.25">
      <c r="G31">
        <f t="shared" si="9"/>
        <v>-3.6696977150469997E-5</v>
      </c>
      <c r="H31">
        <f t="shared" si="6"/>
        <v>-7.4982145962318711E-2</v>
      </c>
      <c r="I31">
        <f t="shared" si="6"/>
        <v>3.1996536953405062E-2</v>
      </c>
      <c r="J31">
        <f t="shared" si="6"/>
        <v>4.2985609008913649E-2</v>
      </c>
      <c r="M31">
        <f t="shared" si="10"/>
        <v>-8.70792969126E-5</v>
      </c>
      <c r="N31">
        <f t="shared" si="7"/>
        <v>-0.20839423611338739</v>
      </c>
      <c r="O31">
        <f t="shared" si="7"/>
        <v>5.1859936882541056E-2</v>
      </c>
      <c r="P31">
        <f t="shared" si="7"/>
        <v>0.15653429923084636</v>
      </c>
      <c r="S31">
        <f t="shared" si="11"/>
        <v>-8.70792969126E-5</v>
      </c>
      <c r="T31">
        <f t="shared" si="8"/>
        <v>-6.5141870789223802E-2</v>
      </c>
      <c r="U31">
        <f t="shared" si="8"/>
        <v>3.0654249340765698E-2</v>
      </c>
      <c r="V31">
        <f t="shared" si="8"/>
        <v>3.4487621448458107E-2</v>
      </c>
    </row>
    <row r="32" spans="1:23" x14ac:dyDescent="0.25">
      <c r="G32">
        <f t="shared" si="9"/>
        <v>-6.3998722796399996E-5</v>
      </c>
      <c r="H32">
        <f t="shared" si="6"/>
        <v>-0.17646914015813309</v>
      </c>
      <c r="I32">
        <f t="shared" si="6"/>
        <v>7.893022541497885E-2</v>
      </c>
      <c r="J32">
        <f t="shared" si="6"/>
        <v>9.7538914743154237E-2</v>
      </c>
      <c r="M32">
        <f t="shared" si="10"/>
        <v>-2.2922716814299999E-4</v>
      </c>
      <c r="N32">
        <f t="shared" si="7"/>
        <v>-0.39942136649051463</v>
      </c>
      <c r="O32">
        <f t="shared" si="7"/>
        <v>2.1314400770506836E-2</v>
      </c>
      <c r="P32">
        <f t="shared" si="7"/>
        <v>0.37810696572000779</v>
      </c>
      <c r="S32">
        <f t="shared" si="11"/>
        <v>-2.2922716814299999E-4</v>
      </c>
      <c r="T32">
        <f t="shared" si="8"/>
        <v>-0.15126072908598567</v>
      </c>
      <c r="U32">
        <f t="shared" si="8"/>
        <v>8.1641495702645742E-2</v>
      </c>
      <c r="V32">
        <f t="shared" si="8"/>
        <v>6.9619233383339932E-2</v>
      </c>
    </row>
    <row r="33" spans="7:22" x14ac:dyDescent="0.25">
      <c r="G33">
        <f t="shared" si="9"/>
        <v>-1.0212305320050001E-4</v>
      </c>
      <c r="H33">
        <f t="shared" si="6"/>
        <v>-0.27602805574338163</v>
      </c>
      <c r="I33">
        <f t="shared" si="6"/>
        <v>0.12628686106518217</v>
      </c>
      <c r="J33">
        <f t="shared" si="6"/>
        <v>0.14974119467819946</v>
      </c>
      <c r="M33">
        <f t="shared" si="10"/>
        <v>-3.5603604942600003E-4</v>
      </c>
      <c r="N33">
        <f t="shared" si="7"/>
        <v>-0.66189936578484776</v>
      </c>
      <c r="O33">
        <f t="shared" si="7"/>
        <v>0.13916171162350111</v>
      </c>
      <c r="P33">
        <f t="shared" si="7"/>
        <v>0.52273765416134665</v>
      </c>
      <c r="S33">
        <f t="shared" si="11"/>
        <v>-3.5603604942600003E-4</v>
      </c>
      <c r="T33">
        <f t="shared" si="8"/>
        <v>-0.24222874768406655</v>
      </c>
      <c r="U33">
        <f t="shared" si="8"/>
        <v>0.13297064236940059</v>
      </c>
      <c r="V33">
        <f t="shared" si="8"/>
        <v>0.10925810531466595</v>
      </c>
    </row>
    <row r="34" spans="7:22" x14ac:dyDescent="0.25">
      <c r="G34">
        <f t="shared" si="9"/>
        <v>-1.5627058999999999E-4</v>
      </c>
      <c r="H34">
        <f t="shared" si="6"/>
        <v>-0.37106073387008109</v>
      </c>
      <c r="I34">
        <f t="shared" si="6"/>
        <v>0.17379333395615504</v>
      </c>
      <c r="J34">
        <f t="shared" si="6"/>
        <v>0.19726739991392606</v>
      </c>
      <c r="M34">
        <f t="shared" si="10"/>
        <v>-4.8559406999999994E-4</v>
      </c>
      <c r="N34">
        <f t="shared" si="7"/>
        <v>-0.94117033380606097</v>
      </c>
      <c r="O34">
        <f t="shared" si="7"/>
        <v>0.28474929143105027</v>
      </c>
      <c r="P34">
        <f t="shared" si="7"/>
        <v>0.65642104237501064</v>
      </c>
      <c r="S34">
        <f t="shared" si="11"/>
        <v>-4.8559406999999994E-4</v>
      </c>
      <c r="T34">
        <f t="shared" si="8"/>
        <v>-0.33393356235925847</v>
      </c>
      <c r="U34">
        <f t="shared" si="8"/>
        <v>0.1852494589509964</v>
      </c>
      <c r="V34">
        <f t="shared" si="8"/>
        <v>0.14868410340826207</v>
      </c>
    </row>
    <row r="35" spans="7:22" x14ac:dyDescent="0.25">
      <c r="G35">
        <f t="shared" si="9"/>
        <v>-1.9524918E-4</v>
      </c>
      <c r="H35">
        <f t="shared" si="6"/>
        <v>-0.44535878442206922</v>
      </c>
      <c r="I35">
        <f t="shared" si="6"/>
        <v>0.2125788068399288</v>
      </c>
      <c r="J35">
        <f t="shared" si="6"/>
        <v>0.23277997758214042</v>
      </c>
      <c r="M35">
        <f t="shared" si="10"/>
        <v>-6.0995384E-4</v>
      </c>
      <c r="N35">
        <f t="shared" si="7"/>
        <v>-1.2302043901556015</v>
      </c>
      <c r="O35">
        <f t="shared" si="7"/>
        <v>0.43037790741148757</v>
      </c>
      <c r="P35">
        <f t="shared" si="7"/>
        <v>0.79982648274411383</v>
      </c>
      <c r="S35">
        <f t="shared" si="11"/>
        <v>-6.0995384E-4</v>
      </c>
      <c r="T35">
        <f t="shared" si="8"/>
        <v>-0.42761432782011372</v>
      </c>
      <c r="U35">
        <f t="shared" si="8"/>
        <v>0.23740182183488892</v>
      </c>
      <c r="V35">
        <f t="shared" si="8"/>
        <v>0.19021250598522479</v>
      </c>
    </row>
    <row r="36" spans="7:22" x14ac:dyDescent="0.25">
      <c r="G36">
        <f t="shared" si="9"/>
        <v>0</v>
      </c>
      <c r="H36">
        <f t="shared" si="6"/>
        <v>-3.0414988108229107E-2</v>
      </c>
      <c r="I36">
        <f t="shared" si="6"/>
        <v>-9.4294270008200929E-3</v>
      </c>
      <c r="J36">
        <f t="shared" si="6"/>
        <v>3.9844415109049201E-2</v>
      </c>
      <c r="M36">
        <f t="shared" si="10"/>
        <v>-2.4251280664099999E-5</v>
      </c>
      <c r="N36">
        <f t="shared" si="7"/>
        <v>3.4548978501334204E-3</v>
      </c>
      <c r="O36">
        <f t="shared" si="7"/>
        <v>9.5520097106600588E-3</v>
      </c>
      <c r="P36">
        <f t="shared" si="7"/>
        <v>-1.3006907560793479E-2</v>
      </c>
      <c r="S36">
        <f t="shared" si="11"/>
        <v>-2.4251280664099999E-5</v>
      </c>
      <c r="T36">
        <f t="shared" si="8"/>
        <v>-6.4137735065135804E-4</v>
      </c>
      <c r="U36">
        <f t="shared" si="8"/>
        <v>8.3212706301007237E-3</v>
      </c>
      <c r="V36">
        <f t="shared" si="8"/>
        <v>-7.679893279449364E-3</v>
      </c>
    </row>
    <row r="37" spans="7:22" x14ac:dyDescent="0.25">
      <c r="G37">
        <f t="shared" si="9"/>
        <v>5.1111272924879988E-5</v>
      </c>
      <c r="H37">
        <f t="shared" si="6"/>
        <v>-0.22007413722864536</v>
      </c>
      <c r="I37">
        <f t="shared" si="6"/>
        <v>6.5457248334799559E-2</v>
      </c>
      <c r="J37">
        <f t="shared" si="6"/>
        <v>0.15461688889384581</v>
      </c>
      <c r="M37">
        <f t="shared" si="10"/>
        <v>-4.8717731022900004E-5</v>
      </c>
      <c r="N37">
        <f t="shared" si="7"/>
        <v>-0.11844069421795211</v>
      </c>
      <c r="O37">
        <f t="shared" si="7"/>
        <v>5.1486315757983903E-2</v>
      </c>
      <c r="P37">
        <f t="shared" si="7"/>
        <v>6.6954378459968211E-2</v>
      </c>
      <c r="S37">
        <f t="shared" si="11"/>
        <v>-4.8717731022900004E-5</v>
      </c>
      <c r="T37">
        <f t="shared" si="8"/>
        <v>-4.4888300418051585E-2</v>
      </c>
      <c r="U37">
        <f t="shared" si="8"/>
        <v>3.1266399872492912E-2</v>
      </c>
      <c r="V37">
        <f t="shared" si="8"/>
        <v>1.3621900545558674E-2</v>
      </c>
    </row>
    <row r="38" spans="7:22" x14ac:dyDescent="0.25">
      <c r="G38">
        <f t="shared" si="9"/>
        <v>5.2404588710399997E-5</v>
      </c>
      <c r="H38">
        <f t="shared" si="6"/>
        <v>-0.40418853117732095</v>
      </c>
      <c r="I38">
        <f t="shared" si="6"/>
        <v>0.14991986495063733</v>
      </c>
      <c r="J38">
        <f t="shared" si="6"/>
        <v>0.25426866622668359</v>
      </c>
      <c r="M38">
        <f t="shared" si="10"/>
        <v>-1.2460200461200002E-4</v>
      </c>
      <c r="N38">
        <f t="shared" si="7"/>
        <v>-0.19007493549997889</v>
      </c>
      <c r="O38">
        <f t="shared" si="7"/>
        <v>-8.4850847513280314E-3</v>
      </c>
      <c r="P38">
        <f t="shared" si="7"/>
        <v>0.19856002025130692</v>
      </c>
      <c r="S38">
        <f t="shared" si="11"/>
        <v>-1.2460200461200002E-4</v>
      </c>
      <c r="T38">
        <f t="shared" si="8"/>
        <v>-9.0661357458581435E-2</v>
      </c>
      <c r="U38">
        <f t="shared" si="8"/>
        <v>5.6407209924221512E-2</v>
      </c>
      <c r="V38">
        <f t="shared" si="8"/>
        <v>3.4254147534359923E-2</v>
      </c>
    </row>
    <row r="39" spans="7:22" x14ac:dyDescent="0.25">
      <c r="G39">
        <f t="shared" si="9"/>
        <v>6.4608602445300002E-5</v>
      </c>
      <c r="H39">
        <f t="shared" si="6"/>
        <v>-0.58077574654415309</v>
      </c>
      <c r="I39">
        <f t="shared" si="6"/>
        <v>0.24365913651073851</v>
      </c>
      <c r="J39">
        <f t="shared" si="6"/>
        <v>0.33711661003341459</v>
      </c>
      <c r="M39">
        <f t="shared" si="10"/>
        <v>-2.0405819246000005E-4</v>
      </c>
      <c r="N39">
        <f t="shared" si="7"/>
        <v>-0.30697036802628946</v>
      </c>
      <c r="O39">
        <f t="shared" si="7"/>
        <v>1.8346404467744534E-2</v>
      </c>
      <c r="P39">
        <f t="shared" si="7"/>
        <v>0.28862396355854497</v>
      </c>
      <c r="S39">
        <f t="shared" si="11"/>
        <v>-2.0405819246000005E-4</v>
      </c>
      <c r="T39">
        <f t="shared" si="8"/>
        <v>-0.13708635200525046</v>
      </c>
      <c r="U39">
        <f t="shared" si="8"/>
        <v>8.2948591824409348E-2</v>
      </c>
      <c r="V39">
        <f t="shared" si="8"/>
        <v>5.413776018084112E-2</v>
      </c>
    </row>
    <row r="40" spans="7:22" x14ac:dyDescent="0.25">
      <c r="G40">
        <f t="shared" si="9"/>
        <v>4.968754775369999E-5</v>
      </c>
      <c r="H40">
        <f t="shared" si="6"/>
        <v>-0.75341245545473612</v>
      </c>
      <c r="I40">
        <f t="shared" si="6"/>
        <v>0.33398465536242838</v>
      </c>
      <c r="J40">
        <f t="shared" si="6"/>
        <v>0.41942780009230773</v>
      </c>
      <c r="M40">
        <f t="shared" si="10"/>
        <v>-2.76001821346E-4</v>
      </c>
      <c r="N40">
        <f t="shared" si="7"/>
        <v>-0.44034203430912083</v>
      </c>
      <c r="O40">
        <f t="shared" si="7"/>
        <v>7.621545772538714E-2</v>
      </c>
      <c r="P40">
        <f t="shared" si="7"/>
        <v>0.36412657658373365</v>
      </c>
      <c r="S40">
        <f t="shared" si="11"/>
        <v>-2.76001821346E-4</v>
      </c>
      <c r="T40">
        <f t="shared" si="8"/>
        <v>-0.18530462066435879</v>
      </c>
      <c r="U40">
        <f t="shared" si="8"/>
        <v>0.11107559453004494</v>
      </c>
      <c r="V40">
        <f t="shared" si="8"/>
        <v>7.4229026134313855E-2</v>
      </c>
    </row>
    <row r="41" spans="7:22" x14ac:dyDescent="0.25">
      <c r="G41">
        <f t="shared" si="9"/>
        <v>4.2409900692460001E-5</v>
      </c>
      <c r="H41">
        <f t="shared" si="6"/>
        <v>-0.92113867741007505</v>
      </c>
      <c r="I41">
        <f t="shared" si="6"/>
        <v>0.41737812349780745</v>
      </c>
      <c r="J41">
        <f t="shared" si="6"/>
        <v>0.50376055391226748</v>
      </c>
      <c r="M41">
        <f t="shared" si="10"/>
        <v>-3.3549272652100005E-4</v>
      </c>
      <c r="N41">
        <f t="shared" si="7"/>
        <v>-0.58019951750778398</v>
      </c>
      <c r="O41">
        <f t="shared" si="7"/>
        <v>0.14401687914338862</v>
      </c>
      <c r="P41">
        <f t="shared" si="7"/>
        <v>0.43618263836439536</v>
      </c>
      <c r="S41">
        <f t="shared" si="11"/>
        <v>-3.3549272652100005E-4</v>
      </c>
      <c r="T41">
        <f t="shared" si="8"/>
        <v>-0.23555039109290496</v>
      </c>
      <c r="U41">
        <f t="shared" si="8"/>
        <v>0.1395349696501095</v>
      </c>
      <c r="V41">
        <f t="shared" si="8"/>
        <v>9.6015421442795443E-2</v>
      </c>
    </row>
    <row r="42" spans="7:22" x14ac:dyDescent="0.25">
      <c r="G42">
        <f t="shared" si="9"/>
        <v>2.3909770737099994E-5</v>
      </c>
      <c r="H42">
        <f t="shared" si="6"/>
        <v>-1.0855089895302019</v>
      </c>
      <c r="I42">
        <f t="shared" si="6"/>
        <v>0.49887087953531284</v>
      </c>
      <c r="J42">
        <f t="shared" si="6"/>
        <v>0.58663810999488908</v>
      </c>
      <c r="M42">
        <f t="shared" si="10"/>
        <v>-3.9983187834799992E-4</v>
      </c>
      <c r="N42">
        <f t="shared" si="7"/>
        <v>-0.72547725553545206</v>
      </c>
      <c r="O42">
        <f t="shared" si="7"/>
        <v>0.21901132290349778</v>
      </c>
      <c r="P42">
        <f t="shared" si="7"/>
        <v>0.50646593263195427</v>
      </c>
      <c r="S42">
        <f t="shared" si="11"/>
        <v>-3.9983187834799992E-4</v>
      </c>
      <c r="T42">
        <f t="shared" si="8"/>
        <v>-0.28747657242168617</v>
      </c>
      <c r="U42">
        <f t="shared" si="8"/>
        <v>0.16767259987333696</v>
      </c>
      <c r="V42">
        <f t="shared" si="8"/>
        <v>0.11980397254834922</v>
      </c>
    </row>
    <row r="43" spans="7:22" x14ac:dyDescent="0.25">
      <c r="G43">
        <f t="shared" si="9"/>
        <v>-2.2533123430400004E-5</v>
      </c>
      <c r="H43">
        <f t="shared" si="6"/>
        <v>-1.2491227031377246</v>
      </c>
      <c r="I43">
        <f t="shared" si="6"/>
        <v>0.5830936168464026</v>
      </c>
      <c r="J43">
        <f t="shared" si="6"/>
        <v>0.66602908629132196</v>
      </c>
      <c r="M43">
        <f t="shared" si="10"/>
        <v>-4.7211253274499998E-4</v>
      </c>
      <c r="N43">
        <f t="shared" si="7"/>
        <v>-0.86455840286278851</v>
      </c>
      <c r="O43">
        <f t="shared" si="7"/>
        <v>0.28643609783345408</v>
      </c>
      <c r="P43">
        <f t="shared" si="7"/>
        <v>0.57812230502933437</v>
      </c>
      <c r="S43">
        <f t="shared" si="11"/>
        <v>-4.7211253274499998E-4</v>
      </c>
      <c r="T43">
        <f t="shared" si="8"/>
        <v>-0.32185660625956797</v>
      </c>
      <c r="U43">
        <f t="shared" si="8"/>
        <v>0.17623552936591599</v>
      </c>
      <c r="V43">
        <f t="shared" si="8"/>
        <v>0.14562107689365197</v>
      </c>
    </row>
    <row r="44" spans="7:22" x14ac:dyDescent="0.25">
      <c r="G44">
        <f t="shared" si="9"/>
        <v>-4.8050086857599999E-5</v>
      </c>
      <c r="H44">
        <f t="shared" si="6"/>
        <v>-1.3890079838339109</v>
      </c>
      <c r="I44">
        <f t="shared" si="6"/>
        <v>0.65126448857624075</v>
      </c>
      <c r="J44">
        <f t="shared" si="6"/>
        <v>0.73774349525767013</v>
      </c>
      <c r="M44">
        <f t="shared" si="10"/>
        <v>-5.4377533930599999E-4</v>
      </c>
      <c r="N44">
        <f t="shared" si="7"/>
        <v>-1.0076566670679767</v>
      </c>
      <c r="O44">
        <f t="shared" si="7"/>
        <v>0.36198465636653054</v>
      </c>
      <c r="P44">
        <f t="shared" si="7"/>
        <v>0.6456720107014462</v>
      </c>
      <c r="S44">
        <f t="shared" si="11"/>
        <v>-5.4377533930599999E-4</v>
      </c>
      <c r="T44">
        <f t="shared" si="8"/>
        <v>-0.37089690597584496</v>
      </c>
      <c r="U44">
        <f t="shared" si="8"/>
        <v>0.20320233335057006</v>
      </c>
      <c r="V44">
        <f t="shared" si="8"/>
        <v>0.1676945726252749</v>
      </c>
    </row>
  </sheetData>
  <mergeCells count="8">
    <mergeCell ref="G24:J24"/>
    <mergeCell ref="M24:P24"/>
    <mergeCell ref="S24:V24"/>
    <mergeCell ref="G23:V23"/>
    <mergeCell ref="B1:D1"/>
    <mergeCell ref="G1:J1"/>
    <mergeCell ref="M1:P1"/>
    <mergeCell ref="S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E037-C5FF-4A5C-BFC8-91DC2F142E7D}">
  <dimension ref="A1:Y6"/>
  <sheetViews>
    <sheetView zoomScaleNormal="100" workbookViewId="0">
      <selection activeCell="B3" sqref="B3:Y3"/>
    </sheetView>
  </sheetViews>
  <sheetFormatPr defaultRowHeight="15" x14ac:dyDescent="0.25"/>
  <cols>
    <col min="1" max="1" width="19.28515625" bestFit="1" customWidth="1"/>
    <col min="2" max="2" width="25.7109375" bestFit="1" customWidth="1"/>
    <col min="3" max="3" width="15" bestFit="1" customWidth="1"/>
    <col min="4" max="4" width="25.7109375" bestFit="1" customWidth="1"/>
    <col min="5" max="5" width="15" bestFit="1" customWidth="1"/>
    <col min="6" max="6" width="25.7109375" bestFit="1" customWidth="1"/>
    <col min="7" max="7" width="15" bestFit="1" customWidth="1"/>
    <col min="8" max="25" width="14.85546875" bestFit="1" customWidth="1"/>
  </cols>
  <sheetData>
    <row r="1" spans="1:25" x14ac:dyDescent="0.25">
      <c r="B1" t="s">
        <v>0</v>
      </c>
      <c r="D1" t="s">
        <v>1</v>
      </c>
      <c r="F1" t="s">
        <v>2</v>
      </c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9</v>
      </c>
      <c r="O1" s="1"/>
      <c r="P1" s="1" t="s">
        <v>10</v>
      </c>
      <c r="Q1" s="1"/>
      <c r="R1" s="1" t="s">
        <v>11</v>
      </c>
      <c r="S1" s="1"/>
      <c r="T1" s="1" t="s">
        <v>12</v>
      </c>
      <c r="U1" s="1"/>
      <c r="V1" s="1" t="s">
        <v>13</v>
      </c>
      <c r="W1" s="1"/>
      <c r="X1" s="1" t="s">
        <v>14</v>
      </c>
      <c r="Y1" s="1"/>
    </row>
    <row r="2" spans="1:25" x14ac:dyDescent="0.25">
      <c r="A2" t="s">
        <v>5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s="2" t="s">
        <v>15</v>
      </c>
      <c r="I2" s="2" t="s">
        <v>16</v>
      </c>
      <c r="J2" s="2" t="s">
        <v>15</v>
      </c>
      <c r="K2" s="2" t="s">
        <v>16</v>
      </c>
      <c r="L2" s="2" t="s">
        <v>15</v>
      </c>
      <c r="M2" s="2" t="s">
        <v>16</v>
      </c>
      <c r="N2" s="2" t="s">
        <v>15</v>
      </c>
      <c r="O2" s="2" t="s">
        <v>16</v>
      </c>
      <c r="P2" s="2" t="s">
        <v>15</v>
      </c>
      <c r="Q2" s="2" t="s">
        <v>16</v>
      </c>
      <c r="R2" s="2" t="s">
        <v>15</v>
      </c>
      <c r="S2" s="2" t="s">
        <v>16</v>
      </c>
      <c r="T2" s="2" t="s">
        <v>15</v>
      </c>
      <c r="U2" s="2" t="s">
        <v>16</v>
      </c>
      <c r="V2" s="2" t="s">
        <v>15</v>
      </c>
      <c r="W2" s="2" t="s">
        <v>16</v>
      </c>
      <c r="X2" s="2" t="s">
        <v>15</v>
      </c>
      <c r="Y2" s="2" t="s">
        <v>16</v>
      </c>
    </row>
    <row r="3" spans="1:25" x14ac:dyDescent="0.25">
      <c r="A3">
        <v>0</v>
      </c>
      <c r="B3">
        <v>-1.8311324522799998E-5</v>
      </c>
      <c r="C3">
        <v>8.709094716909899E-6</v>
      </c>
      <c r="D3">
        <v>-1.5359568694399999E-5</v>
      </c>
      <c r="E3">
        <v>9.4913008429960239E-6</v>
      </c>
      <c r="F3">
        <v>-2.83460847716E-5</v>
      </c>
      <c r="G3">
        <v>9.7066621564742708E-6</v>
      </c>
      <c r="H3">
        <v>1540.2958771461031</v>
      </c>
      <c r="I3">
        <v>2.7846069270043416E-3</v>
      </c>
      <c r="J3">
        <v>1550.315328455571</v>
      </c>
      <c r="K3">
        <v>5.431735630613198E-3</v>
      </c>
      <c r="L3">
        <v>1560.4506248468558</v>
      </c>
      <c r="M3">
        <v>3.9053724200024112E-3</v>
      </c>
      <c r="N3">
        <v>1540.5032252021742</v>
      </c>
      <c r="O3">
        <v>2.7924964489241233E-3</v>
      </c>
      <c r="P3">
        <v>1550.5589515283796</v>
      </c>
      <c r="Q3">
        <v>4.0279046467180763E-3</v>
      </c>
      <c r="R3">
        <v>1560.1940744652818</v>
      </c>
      <c r="S3">
        <v>3.8685650854403311E-3</v>
      </c>
      <c r="T3">
        <v>1540.7391305809751</v>
      </c>
      <c r="U3">
        <v>1.5407866021733012E-3</v>
      </c>
      <c r="V3">
        <v>1550.576335712301</v>
      </c>
      <c r="W3">
        <v>3.7836346698638828E-3</v>
      </c>
      <c r="X3">
        <v>1560.3732418308039</v>
      </c>
      <c r="Y3">
        <v>1.9200593081843307E-3</v>
      </c>
    </row>
    <row r="4" spans="1:25" x14ac:dyDescent="0.25">
      <c r="A4">
        <v>1</v>
      </c>
      <c r="B4">
        <v>-1.3217623593699996E-4</v>
      </c>
      <c r="C4">
        <v>1.8855095015086905E-5</v>
      </c>
      <c r="D4">
        <v>-1.2197171698799998E-4</v>
      </c>
      <c r="E4">
        <v>2.3609026150906342E-6</v>
      </c>
      <c r="F4">
        <v>-8.2491709143599996E-5</v>
      </c>
      <c r="G4">
        <v>2.1042476420543011E-6</v>
      </c>
      <c r="H4">
        <v>1540.2395101053735</v>
      </c>
      <c r="I4">
        <v>2.0086215605124931E-3</v>
      </c>
      <c r="J4">
        <v>1549.9703556155628</v>
      </c>
      <c r="K4">
        <v>1.8884956712511579E-2</v>
      </c>
      <c r="L4">
        <v>1560.3038882288834</v>
      </c>
      <c r="M4">
        <v>2.1826641258135052E-2</v>
      </c>
      <c r="N4">
        <v>1540.5236018696969</v>
      </c>
      <c r="O4">
        <v>2.1686934754529233E-3</v>
      </c>
      <c r="P4">
        <v>1550.5953255479349</v>
      </c>
      <c r="Q4">
        <v>1.0351500005244405E-2</v>
      </c>
      <c r="R4">
        <v>1560.2293777018397</v>
      </c>
      <c r="S4">
        <v>6.3416631436114188E-3</v>
      </c>
      <c r="T4">
        <v>1540.806720450154</v>
      </c>
      <c r="U4">
        <v>2.872107313840589E-3</v>
      </c>
      <c r="V4">
        <v>1550.8526438202007</v>
      </c>
      <c r="W4">
        <v>8.8267158582110046E-3</v>
      </c>
      <c r="X4">
        <v>1560.4623723843604</v>
      </c>
      <c r="Y4">
        <v>1.1003954023555213E-2</v>
      </c>
    </row>
    <row r="5" spans="1:25" x14ac:dyDescent="0.25">
      <c r="A5">
        <v>2</v>
      </c>
      <c r="B5">
        <v>-2.8483744E-4</v>
      </c>
      <c r="C5">
        <v>1.4559737125542107E-5</v>
      </c>
      <c r="D5">
        <v>-3.3527884E-4</v>
      </c>
      <c r="E5">
        <v>7.6298710947608253E-6</v>
      </c>
      <c r="F5">
        <v>-1.2390992000000002E-4</v>
      </c>
      <c r="G5">
        <v>6.4734903008432119E-6</v>
      </c>
      <c r="H5">
        <v>1540.1590954127601</v>
      </c>
      <c r="I5">
        <v>1.413256705624631E-2</v>
      </c>
      <c r="J5">
        <v>1549.4285156062319</v>
      </c>
      <c r="K5">
        <v>2.3851314050324958E-2</v>
      </c>
      <c r="L5">
        <v>1560.0525103203702</v>
      </c>
      <c r="M5">
        <v>1.9414774040408291E-2</v>
      </c>
      <c r="N5">
        <v>1540.5831727331094</v>
      </c>
      <c r="O5">
        <v>5.6360778552615575E-3</v>
      </c>
      <c r="P5">
        <v>1550.5774831066192</v>
      </c>
      <c r="Q5">
        <v>1.0521397416028946E-2</v>
      </c>
      <c r="R5">
        <v>1560.3483908279945</v>
      </c>
      <c r="S5">
        <v>1.055588567671735E-2</v>
      </c>
      <c r="T5">
        <v>1540.8733637547509</v>
      </c>
      <c r="U5">
        <v>8.3213881355871169E-3</v>
      </c>
      <c r="V5">
        <v>1551.1352528187751</v>
      </c>
      <c r="W5">
        <v>2.093975379241891E-2</v>
      </c>
      <c r="X5">
        <v>1560.5592140633375</v>
      </c>
      <c r="Y5">
        <v>9.5647649814812764E-3</v>
      </c>
    </row>
    <row r="6" spans="1:25" x14ac:dyDescent="0.25">
      <c r="A6">
        <v>3</v>
      </c>
      <c r="B6">
        <v>-5.2270415999999993E-4</v>
      </c>
      <c r="C6">
        <v>2.5499962648658904E-5</v>
      </c>
      <c r="D6">
        <v>-5.6562158000000005E-4</v>
      </c>
      <c r="E6">
        <v>5.5750918357458391E-6</v>
      </c>
      <c r="F6">
        <v>-1.5320925999999998E-4</v>
      </c>
      <c r="G6">
        <v>2.7487641646747387E-6</v>
      </c>
      <c r="H6">
        <v>1540.1100805361543</v>
      </c>
      <c r="I6">
        <v>5.0432256066471563E-3</v>
      </c>
      <c r="J6">
        <v>1548.8467781734221</v>
      </c>
      <c r="K6">
        <v>4.4905011767951341E-3</v>
      </c>
      <c r="L6">
        <v>1559.7530285146297</v>
      </c>
      <c r="M6">
        <v>1.0845327534406667E-3</v>
      </c>
      <c r="N6">
        <v>1540.6307624536455</v>
      </c>
      <c r="O6">
        <v>2.9284813260290164E-3</v>
      </c>
      <c r="P6">
        <v>1550.8227786083876</v>
      </c>
      <c r="Q6">
        <v>6.2108993637980232E-2</v>
      </c>
      <c r="R6">
        <v>1560.4909345741958</v>
      </c>
      <c r="S6">
        <v>3.0796774337289779E-3</v>
      </c>
      <c r="T6">
        <v>1540.9191465949864</v>
      </c>
      <c r="U6">
        <v>1.797599417332766E-3</v>
      </c>
      <c r="V6">
        <v>1551.4432772850771</v>
      </c>
      <c r="W6">
        <v>3.2397138146792103E-3</v>
      </c>
      <c r="X6">
        <v>1560.680370676647</v>
      </c>
      <c r="Y6">
        <v>1.9888915691262592E-3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41C94-CD0A-4B17-9E2E-84BBEE80CDC7}">
  <dimension ref="A1:Y8"/>
  <sheetViews>
    <sheetView zoomScaleNormal="100" workbookViewId="0">
      <selection activeCell="B3" sqref="B3:Y3"/>
    </sheetView>
  </sheetViews>
  <sheetFormatPr defaultRowHeight="15" x14ac:dyDescent="0.25"/>
  <cols>
    <col min="1" max="1" width="18.7109375" bestFit="1" customWidth="1"/>
    <col min="2" max="2" width="25" bestFit="1" customWidth="1"/>
    <col min="3" max="3" width="15" bestFit="1" customWidth="1"/>
    <col min="4" max="4" width="25" bestFit="1" customWidth="1"/>
    <col min="5" max="5" width="15" bestFit="1" customWidth="1"/>
    <col min="6" max="6" width="25" bestFit="1" customWidth="1"/>
    <col min="7" max="7" width="15" bestFit="1" customWidth="1"/>
    <col min="8" max="8" width="13.140625" bestFit="1" customWidth="1"/>
    <col min="9" max="9" width="12" bestFit="1" customWidth="1"/>
    <col min="10" max="10" width="13.140625" bestFit="1" customWidth="1"/>
    <col min="11" max="11" width="12" bestFit="1" customWidth="1"/>
    <col min="12" max="12" width="13.140625" bestFit="1" customWidth="1"/>
    <col min="13" max="13" width="12" bestFit="1" customWidth="1"/>
    <col min="14" max="14" width="13.140625" bestFit="1" customWidth="1"/>
    <col min="15" max="15" width="12" bestFit="1" customWidth="1"/>
    <col min="16" max="16" width="13.140625" bestFit="1" customWidth="1"/>
    <col min="17" max="17" width="12" bestFit="1" customWidth="1"/>
    <col min="18" max="18" width="13.140625" bestFit="1" customWidth="1"/>
    <col min="19" max="19" width="12" bestFit="1" customWidth="1"/>
    <col min="20" max="20" width="13.140625" bestFit="1" customWidth="1"/>
    <col min="21" max="21" width="12" bestFit="1" customWidth="1"/>
    <col min="22" max="22" width="13.140625" bestFit="1" customWidth="1"/>
    <col min="23" max="23" width="12" bestFit="1" customWidth="1"/>
    <col min="24" max="24" width="13.140625" bestFit="1" customWidth="1"/>
    <col min="25" max="25" width="12" bestFit="1" customWidth="1"/>
  </cols>
  <sheetData>
    <row r="1" spans="1:25" x14ac:dyDescent="0.25">
      <c r="B1" t="s">
        <v>0</v>
      </c>
      <c r="D1" t="s">
        <v>1</v>
      </c>
      <c r="F1" t="s">
        <v>2</v>
      </c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9</v>
      </c>
      <c r="O1" s="1"/>
      <c r="P1" s="1" t="s">
        <v>10</v>
      </c>
      <c r="Q1" s="1"/>
      <c r="R1" s="1" t="s">
        <v>11</v>
      </c>
      <c r="S1" s="1"/>
      <c r="T1" s="1" t="s">
        <v>12</v>
      </c>
      <c r="U1" s="1"/>
      <c r="V1" s="1" t="s">
        <v>13</v>
      </c>
      <c r="W1" s="1"/>
      <c r="X1" s="1" t="s">
        <v>14</v>
      </c>
      <c r="Y1" s="1"/>
    </row>
    <row r="2" spans="1:25" x14ac:dyDescent="0.25">
      <c r="A2" t="s">
        <v>5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s="2" t="s">
        <v>15</v>
      </c>
      <c r="I2" s="2" t="s">
        <v>16</v>
      </c>
      <c r="J2" s="2" t="s">
        <v>15</v>
      </c>
      <c r="K2" s="2" t="s">
        <v>16</v>
      </c>
      <c r="L2" s="2" t="s">
        <v>15</v>
      </c>
      <c r="M2" s="2" t="s">
        <v>16</v>
      </c>
      <c r="N2" s="2" t="s">
        <v>15</v>
      </c>
      <c r="O2" s="2" t="s">
        <v>16</v>
      </c>
      <c r="P2" s="2" t="s">
        <v>15</v>
      </c>
      <c r="Q2" s="2" t="s">
        <v>16</v>
      </c>
      <c r="R2" s="2" t="s">
        <v>15</v>
      </c>
      <c r="S2" s="2" t="s">
        <v>16</v>
      </c>
      <c r="T2" s="2" t="s">
        <v>15</v>
      </c>
      <c r="U2" s="2" t="s">
        <v>16</v>
      </c>
      <c r="V2" s="2" t="s">
        <v>15</v>
      </c>
      <c r="W2" s="2" t="s">
        <v>16</v>
      </c>
      <c r="X2" s="2" t="s">
        <v>15</v>
      </c>
      <c r="Y2" s="2" t="s">
        <v>16</v>
      </c>
    </row>
    <row r="3" spans="1:25" x14ac:dyDescent="0.25">
      <c r="A3">
        <v>0</v>
      </c>
      <c r="B3">
        <v>7.6584064136499992E-6</v>
      </c>
      <c r="C3">
        <v>3.0621116587906434E-5</v>
      </c>
      <c r="D3">
        <v>-6.7898778615399996E-6</v>
      </c>
      <c r="E3">
        <v>9.873998590762311E-6</v>
      </c>
      <c r="F3">
        <v>-2.8151068232199996E-5</v>
      </c>
      <c r="G3">
        <v>6.6773902004556044E-6</v>
      </c>
      <c r="H3">
        <v>1540.2916594531259</v>
      </c>
      <c r="I3">
        <v>5.1285795719688198E-3</v>
      </c>
      <c r="J3">
        <v>1550.3421540330337</v>
      </c>
      <c r="K3">
        <v>5.7624370308914609E-3</v>
      </c>
      <c r="L3">
        <v>1560.4612165869421</v>
      </c>
      <c r="M3">
        <v>4.2006007692736332E-3</v>
      </c>
      <c r="N3">
        <v>1540.4940959192706</v>
      </c>
      <c r="O3">
        <v>1.4852839280361659E-3</v>
      </c>
      <c r="P3">
        <v>1550.5489909730634</v>
      </c>
      <c r="Q3">
        <v>1.9185382991527161E-3</v>
      </c>
      <c r="R3">
        <v>1560.192587415607</v>
      </c>
      <c r="S3">
        <v>2.3241975218774068E-3</v>
      </c>
      <c r="T3">
        <v>1540.7472601132401</v>
      </c>
      <c r="U3">
        <v>1.7140851009585657E-3</v>
      </c>
      <c r="V3">
        <v>1550.5585171076777</v>
      </c>
      <c r="W3">
        <v>1.8350887544682436E-3</v>
      </c>
      <c r="X3">
        <v>1560.3584777617687</v>
      </c>
      <c r="Y3">
        <v>2.9994141688297633E-3</v>
      </c>
    </row>
    <row r="4" spans="1:25" x14ac:dyDescent="0.25">
      <c r="A4">
        <v>1</v>
      </c>
      <c r="B4">
        <v>-3.6696977150469997E-5</v>
      </c>
      <c r="C4">
        <v>1.704077908988302E-5</v>
      </c>
      <c r="D4">
        <v>-8.70792969126E-5</v>
      </c>
      <c r="E4">
        <v>1.3449892436002762E-5</v>
      </c>
      <c r="F4">
        <v>-1.0406748427849998E-4</v>
      </c>
      <c r="G4">
        <v>3.6542425972734912E-6</v>
      </c>
      <c r="H4">
        <v>1540.2160282808077</v>
      </c>
      <c r="I4">
        <v>3.4585581726743406E-3</v>
      </c>
      <c r="J4">
        <v>1550.1060101677801</v>
      </c>
      <c r="K4">
        <v>8.7944897815472947E-3</v>
      </c>
      <c r="L4">
        <v>1560.3860465451723</v>
      </c>
      <c r="M4">
        <v>7.5027173337147571E-3</v>
      </c>
      <c r="N4">
        <v>1540.538392005385</v>
      </c>
      <c r="O4">
        <v>2.0574772265166911E-3</v>
      </c>
      <c r="P4">
        <v>1550.5945429031258</v>
      </c>
      <c r="Q4">
        <v>9.5739481944139976E-3</v>
      </c>
      <c r="R4">
        <v>1560.2237342128381</v>
      </c>
      <c r="S4">
        <v>1.98646471950608E-3</v>
      </c>
      <c r="T4">
        <v>1540.8185527848811</v>
      </c>
      <c r="U4">
        <v>2.8698522315562412E-3</v>
      </c>
      <c r="V4">
        <v>1550.7013929661061</v>
      </c>
      <c r="W4">
        <v>1.890077843056683E-3</v>
      </c>
      <c r="X4">
        <v>1560.3920958588328</v>
      </c>
      <c r="Y4">
        <v>4.0633887691459434E-3</v>
      </c>
    </row>
    <row r="5" spans="1:25" x14ac:dyDescent="0.25">
      <c r="A5">
        <v>2</v>
      </c>
      <c r="B5">
        <v>-6.3998722796399996E-5</v>
      </c>
      <c r="C5">
        <v>2.8376237869090823E-5</v>
      </c>
      <c r="D5">
        <v>-2.2922716814299999E-4</v>
      </c>
      <c r="E5">
        <v>4.2582700253665539E-6</v>
      </c>
      <c r="F5">
        <v>-1.4488225154700001E-4</v>
      </c>
      <c r="G5">
        <v>6.8097759043144384E-6</v>
      </c>
      <c r="H5">
        <v>1540.1310242884877</v>
      </c>
      <c r="I5">
        <v>3.8413646838031433E-3</v>
      </c>
      <c r="J5">
        <v>1549.8278085510822</v>
      </c>
      <c r="K5">
        <v>9.9931629885418854E-3</v>
      </c>
      <c r="L5">
        <v>1560.2953654747982</v>
      </c>
      <c r="M5">
        <v>1.042452323753063E-2</v>
      </c>
      <c r="N5">
        <v>1540.6018086957224</v>
      </c>
      <c r="O5">
        <v>5.5504786155314671E-3</v>
      </c>
      <c r="P5">
        <v>1550.4768228806929</v>
      </c>
      <c r="Q5">
        <v>5.2907711677884295E-3</v>
      </c>
      <c r="R5">
        <v>1560.2701592471226</v>
      </c>
      <c r="S5">
        <v>2.777827629750605E-3</v>
      </c>
      <c r="T5">
        <v>1540.8895890924912</v>
      </c>
      <c r="U5">
        <v>6.8703812334669611E-3</v>
      </c>
      <c r="V5">
        <v>1550.8357911462745</v>
      </c>
      <c r="W5">
        <v>4.2484165363050261E-3</v>
      </c>
      <c r="X5">
        <v>1560.4226652586904</v>
      </c>
      <c r="Y5">
        <v>5.3008740158821286E-3</v>
      </c>
    </row>
    <row r="6" spans="1:25" x14ac:dyDescent="0.25">
      <c r="A6">
        <v>3</v>
      </c>
      <c r="B6">
        <v>-1.0212305320050001E-4</v>
      </c>
      <c r="C6">
        <v>5.4968896146907223E-5</v>
      </c>
      <c r="D6">
        <v>-3.5603604942600003E-4</v>
      </c>
      <c r="E6">
        <v>5.3183275378038502E-6</v>
      </c>
      <c r="F6">
        <v>-1.9979849487200001E-4</v>
      </c>
      <c r="G6">
        <v>9.9967927412378278E-6</v>
      </c>
      <c r="H6">
        <v>1540.0469841395493</v>
      </c>
      <c r="I6">
        <v>1.0791795983113155E-2</v>
      </c>
      <c r="J6">
        <v>1549.5557396791999</v>
      </c>
      <c r="K6">
        <v>1.3377544344775994E-2</v>
      </c>
      <c r="L6">
        <v>1560.2008733619482</v>
      </c>
      <c r="M6">
        <v>1.1798506112896135E-2</v>
      </c>
      <c r="N6">
        <v>1540.6646840980195</v>
      </c>
      <c r="O6">
        <v>8.8014477847224905E-3</v>
      </c>
      <c r="P6">
        <v>1550.5850793189579</v>
      </c>
      <c r="Q6">
        <v>3.6995172873449463E-3</v>
      </c>
      <c r="R6">
        <v>1560.3179642995374</v>
      </c>
      <c r="S6">
        <v>4.4206587140127335E-3</v>
      </c>
      <c r="T6">
        <v>1540.9573101390731</v>
      </c>
      <c r="U6">
        <v>1.1141631804773545E-2</v>
      </c>
      <c r="V6">
        <v>1550.9708309621278</v>
      </c>
      <c r="W6">
        <v>6.4071767709946714E-3</v>
      </c>
      <c r="X6">
        <v>1560.4587800363697</v>
      </c>
      <c r="Y6">
        <v>5.4103681574151855E-3</v>
      </c>
    </row>
    <row r="7" spans="1:25" x14ac:dyDescent="0.25">
      <c r="A7">
        <v>4</v>
      </c>
      <c r="B7">
        <v>-1.5627058999999999E-4</v>
      </c>
      <c r="C7">
        <v>7.1985810275489563E-5</v>
      </c>
      <c r="D7">
        <v>-4.8559406999999994E-4</v>
      </c>
      <c r="E7">
        <v>5.0317703968660798E-6</v>
      </c>
      <c r="F7">
        <v>-2.5187871000000001E-4</v>
      </c>
      <c r="G7">
        <v>1.3462923253261978E-5</v>
      </c>
      <c r="H7">
        <v>1539.9669777624445</v>
      </c>
      <c r="I7">
        <v>1.6605313409906359E-2</v>
      </c>
      <c r="J7">
        <v>1549.2797418160433</v>
      </c>
      <c r="K7">
        <v>1.4373627393268199E-2</v>
      </c>
      <c r="L7">
        <v>1560.1051860858659</v>
      </c>
      <c r="M7">
        <v>7.6938068903876092E-3</v>
      </c>
      <c r="N7">
        <v>1540.7272168719323</v>
      </c>
      <c r="O7">
        <v>1.0446214185578425E-2</v>
      </c>
      <c r="P7">
        <v>1550.7339400036301</v>
      </c>
      <c r="Q7">
        <v>6.1758308164414737E-3</v>
      </c>
      <c r="R7">
        <v>1560.3662606547118</v>
      </c>
      <c r="S7">
        <v>7.5706776515382674E-3</v>
      </c>
      <c r="T7">
        <v>1541.0198626453307</v>
      </c>
      <c r="U7">
        <v>1.3313525804713981E-2</v>
      </c>
      <c r="V7">
        <v>1551.1077874552061</v>
      </c>
      <c r="W7">
        <v>9.4737537821849103E-3</v>
      </c>
      <c r="X7">
        <v>1560.4942235730562</v>
      </c>
      <c r="Y7">
        <v>3.3401894590438194E-3</v>
      </c>
    </row>
    <row r="8" spans="1:25" x14ac:dyDescent="0.25">
      <c r="A8">
        <v>5</v>
      </c>
      <c r="B8">
        <v>-1.9524918E-4</v>
      </c>
      <c r="C8">
        <v>4.8870221845209574E-6</v>
      </c>
      <c r="D8">
        <v>-6.0995384E-4</v>
      </c>
      <c r="E8">
        <v>1.1703520038860036E-6</v>
      </c>
      <c r="F8">
        <v>-3.0087548000000002E-4</v>
      </c>
      <c r="G8">
        <v>1.6772387194433692E-6</v>
      </c>
      <c r="H8">
        <v>1539.9045835585359</v>
      </c>
      <c r="I8">
        <v>4.3305004080761789E-3</v>
      </c>
      <c r="J8">
        <v>1548.991192049177</v>
      </c>
      <c r="K8">
        <v>2.1177391407560474E-3</v>
      </c>
      <c r="L8">
        <v>1560.0070576729599</v>
      </c>
      <c r="M8">
        <v>2.6135713416225123E-3</v>
      </c>
      <c r="N8">
        <v>1540.7779061914596</v>
      </c>
      <c r="O8">
        <v>1.5202928309869768E-3</v>
      </c>
      <c r="P8">
        <v>1550.8800529090938</v>
      </c>
      <c r="Q8">
        <v>1.5055546810460588E-3</v>
      </c>
      <c r="R8">
        <v>1560.4139653701507</v>
      </c>
      <c r="S8">
        <v>9.3486171929749347E-4</v>
      </c>
      <c r="T8">
        <v>1541.0672790696424</v>
      </c>
      <c r="U8">
        <v>1.4540029482147585E-3</v>
      </c>
      <c r="V8">
        <v>1551.2516771850585</v>
      </c>
      <c r="W8">
        <v>3.6398279348643244E-3</v>
      </c>
      <c r="X8">
        <v>1560.5313043281881</v>
      </c>
      <c r="Y8">
        <v>2.1922966635191739E-3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A0D54-BE81-4803-B86E-35636632A44F}">
  <dimension ref="A1:Y11"/>
  <sheetViews>
    <sheetView topLeftCell="A49" zoomScale="85" zoomScaleNormal="85" workbookViewId="0">
      <selection activeCell="B3" sqref="B3:Y3"/>
    </sheetView>
  </sheetViews>
  <sheetFormatPr defaultRowHeight="15" x14ac:dyDescent="0.25"/>
  <cols>
    <col min="1" max="1" width="18.7109375" bestFit="1" customWidth="1"/>
    <col min="2" max="2" width="25" bestFit="1" customWidth="1"/>
    <col min="3" max="3" width="15" bestFit="1" customWidth="1"/>
    <col min="4" max="4" width="25" bestFit="1" customWidth="1"/>
    <col min="5" max="5" width="15" bestFit="1" customWidth="1"/>
    <col min="6" max="6" width="25" bestFit="1" customWidth="1"/>
    <col min="7" max="7" width="15" bestFit="1" customWidth="1"/>
    <col min="8" max="8" width="13.140625" bestFit="1" customWidth="1"/>
    <col min="9" max="9" width="12" bestFit="1" customWidth="1"/>
    <col min="10" max="10" width="13.140625" bestFit="1" customWidth="1"/>
    <col min="11" max="11" width="12" bestFit="1" customWidth="1"/>
    <col min="12" max="12" width="13.140625" bestFit="1" customWidth="1"/>
    <col min="13" max="13" width="12" bestFit="1" customWidth="1"/>
    <col min="14" max="14" width="13.140625" bestFit="1" customWidth="1"/>
    <col min="15" max="15" width="12" bestFit="1" customWidth="1"/>
    <col min="16" max="16" width="13.140625" bestFit="1" customWidth="1"/>
    <col min="17" max="17" width="12" bestFit="1" customWidth="1"/>
    <col min="18" max="18" width="13.140625" bestFit="1" customWidth="1"/>
    <col min="19" max="19" width="12" bestFit="1" customWidth="1"/>
    <col min="20" max="20" width="13.140625" bestFit="1" customWidth="1"/>
    <col min="21" max="21" width="12" bestFit="1" customWidth="1"/>
    <col min="22" max="22" width="13.140625" bestFit="1" customWidth="1"/>
    <col min="23" max="23" width="12" bestFit="1" customWidth="1"/>
    <col min="24" max="24" width="13.140625" bestFit="1" customWidth="1"/>
    <col min="25" max="25" width="12" bestFit="1" customWidth="1"/>
  </cols>
  <sheetData>
    <row r="1" spans="1:25" x14ac:dyDescent="0.25">
      <c r="B1" t="s">
        <v>0</v>
      </c>
      <c r="D1" t="s">
        <v>1</v>
      </c>
      <c r="F1" t="s">
        <v>2</v>
      </c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9</v>
      </c>
      <c r="O1" s="1"/>
      <c r="P1" s="1" t="s">
        <v>10</v>
      </c>
      <c r="Q1" s="1"/>
      <c r="R1" s="1" t="s">
        <v>11</v>
      </c>
      <c r="S1" s="1"/>
      <c r="T1" s="1" t="s">
        <v>12</v>
      </c>
      <c r="U1" s="1"/>
      <c r="V1" s="1" t="s">
        <v>13</v>
      </c>
      <c r="W1" s="1"/>
      <c r="X1" s="1" t="s">
        <v>14</v>
      </c>
      <c r="Y1" s="1"/>
    </row>
    <row r="2" spans="1:25" x14ac:dyDescent="0.25">
      <c r="A2" t="s">
        <v>5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s="2" t="s">
        <v>15</v>
      </c>
      <c r="I2" s="2" t="s">
        <v>16</v>
      </c>
      <c r="J2" s="2" t="s">
        <v>15</v>
      </c>
      <c r="K2" s="2" t="s">
        <v>16</v>
      </c>
      <c r="L2" s="2" t="s">
        <v>15</v>
      </c>
      <c r="M2" s="2" t="s">
        <v>16</v>
      </c>
      <c r="N2" s="2" t="s">
        <v>15</v>
      </c>
      <c r="O2" s="2" t="s">
        <v>16</v>
      </c>
      <c r="P2" s="2" t="s">
        <v>15</v>
      </c>
      <c r="Q2" s="2" t="s">
        <v>16</v>
      </c>
      <c r="R2" s="2" t="s">
        <v>15</v>
      </c>
      <c r="S2" s="2" t="s">
        <v>16</v>
      </c>
      <c r="T2" s="2" t="s">
        <v>15</v>
      </c>
      <c r="U2" s="2" t="s">
        <v>16</v>
      </c>
      <c r="V2" s="2" t="s">
        <v>15</v>
      </c>
      <c r="W2" s="2" t="s">
        <v>16</v>
      </c>
      <c r="X2" s="2" t="s">
        <v>15</v>
      </c>
      <c r="Y2" s="2" t="s">
        <v>16</v>
      </c>
    </row>
    <row r="3" spans="1:25" x14ac:dyDescent="0.25">
      <c r="A3">
        <v>0</v>
      </c>
      <c r="B3">
        <v>-2.09037083839E-5</v>
      </c>
      <c r="C3">
        <v>5.1519034288971459E-6</v>
      </c>
      <c r="D3">
        <v>-2.4251280664099999E-5</v>
      </c>
      <c r="E3">
        <v>3.9867354197580455E-6</v>
      </c>
      <c r="F3">
        <v>-3.4159330172200001E-5</v>
      </c>
      <c r="G3">
        <v>1.8422483540802553E-6</v>
      </c>
      <c r="H3">
        <v>1540.2464944415483</v>
      </c>
      <c r="I3">
        <v>3.3067555925938475E-3</v>
      </c>
      <c r="J3">
        <v>1550.3272622993795</v>
      </c>
      <c r="K3">
        <v>6.4081369765837809E-3</v>
      </c>
      <c r="L3">
        <v>1560.4488903637755</v>
      </c>
      <c r="M3">
        <v>5.0030183444966679E-3</v>
      </c>
      <c r="N3">
        <v>1540.4828650443174</v>
      </c>
      <c r="O3">
        <v>1.3583356066571635E-3</v>
      </c>
      <c r="P3">
        <v>1550.5616379735898</v>
      </c>
      <c r="Q3">
        <v>1.9460534478594914E-3</v>
      </c>
      <c r="R3">
        <v>1560.199744559292</v>
      </c>
      <c r="S3">
        <v>2.0446803847283717E-3</v>
      </c>
      <c r="T3">
        <v>1540.8013105938678</v>
      </c>
      <c r="U3">
        <v>4.1643837473280326E-3</v>
      </c>
      <c r="V3">
        <v>1550.5412547569504</v>
      </c>
      <c r="W3">
        <v>4.0563251034794658E-3</v>
      </c>
      <c r="X3">
        <v>1560.3482716692695</v>
      </c>
      <c r="Y3">
        <v>2.4211457699701805E-3</v>
      </c>
    </row>
    <row r="4" spans="1:25" x14ac:dyDescent="0.25">
      <c r="A4">
        <v>1</v>
      </c>
      <c r="B4">
        <v>5.1111272924879988E-5</v>
      </c>
      <c r="C4">
        <v>4.7902193513195847E-5</v>
      </c>
      <c r="D4">
        <v>-4.8717731022900004E-5</v>
      </c>
      <c r="E4">
        <v>1.1407294202465459E-5</v>
      </c>
      <c r="F4">
        <v>-1.5621885598E-4</v>
      </c>
      <c r="G4">
        <v>3.7706137280172725E-6</v>
      </c>
      <c r="H4">
        <v>1540.0870025306199</v>
      </c>
      <c r="I4">
        <v>3.3675642129208732E-3</v>
      </c>
      <c r="J4">
        <v>1550.193054444662</v>
      </c>
      <c r="K4">
        <v>8.4934046364587169E-3</v>
      </c>
      <c r="L4">
        <v>1560.4020060125872</v>
      </c>
      <c r="M4">
        <v>6.7124859327077442E-3</v>
      </c>
      <c r="N4">
        <v>1540.587918957845</v>
      </c>
      <c r="O4">
        <v>2.4396486668766611E-3</v>
      </c>
      <c r="P4">
        <v>1550.5912600169877</v>
      </c>
      <c r="Q4">
        <v>6.6719549443774381E-3</v>
      </c>
      <c r="R4">
        <v>1560.2200522604135</v>
      </c>
      <c r="S4">
        <v>2.9824729495021205E-3</v>
      </c>
      <c r="T4">
        <v>1540.9462503058446</v>
      </c>
      <c r="U4">
        <v>2.879046248398005E-3</v>
      </c>
      <c r="V4">
        <v>1550.6089037803217</v>
      </c>
      <c r="W4">
        <v>4.29850758681578E-3</v>
      </c>
      <c r="X4">
        <v>1560.3669360349736</v>
      </c>
      <c r="Y4">
        <v>3.7023140104277823E-3</v>
      </c>
    </row>
    <row r="5" spans="1:25" x14ac:dyDescent="0.25">
      <c r="A5">
        <v>2</v>
      </c>
      <c r="B5">
        <v>5.2404588710399997E-5</v>
      </c>
      <c r="C5">
        <v>7.0548040841974059E-6</v>
      </c>
      <c r="D5">
        <v>-1.2460200461200002E-4</v>
      </c>
      <c r="E5">
        <v>2.9498625346238624E-6</v>
      </c>
      <c r="F5">
        <v>-2.3626378224099999E-4</v>
      </c>
      <c r="G5">
        <v>2.2898505087936982E-6</v>
      </c>
      <c r="H5">
        <v>1539.9295163169322</v>
      </c>
      <c r="I5">
        <v>3.7200271100098184E-3</v>
      </c>
      <c r="J5">
        <v>1550.0545579749057</v>
      </c>
      <c r="K5">
        <v>6.6561118849370474E-3</v>
      </c>
      <c r="L5">
        <v>1560.3538522840438</v>
      </c>
      <c r="M5">
        <v>6.8707632430519798E-3</v>
      </c>
      <c r="N5">
        <v>1540.6990097547218</v>
      </c>
      <c r="O5">
        <v>4.9801957183696188E-3</v>
      </c>
      <c r="P5">
        <v>1550.4644263880041</v>
      </c>
      <c r="Q5">
        <v>4.0824000246156775E-2</v>
      </c>
      <c r="R5">
        <v>1560.2428123989623</v>
      </c>
      <c r="S5">
        <v>3.1019119098957002E-3</v>
      </c>
      <c r="T5">
        <v>1541.0725302634385</v>
      </c>
      <c r="U5">
        <v>4.3981497254735298E-3</v>
      </c>
      <c r="V5">
        <v>1550.6736471936388</v>
      </c>
      <c r="W5">
        <v>4.6544248199574031E-3</v>
      </c>
      <c r="X5">
        <v>1560.3851876104595</v>
      </c>
      <c r="Y5">
        <v>4.6061727346671426E-3</v>
      </c>
    </row>
    <row r="6" spans="1:25" x14ac:dyDescent="0.25">
      <c r="A6">
        <v>3</v>
      </c>
      <c r="B6">
        <v>6.4608602445300002E-5</v>
      </c>
      <c r="C6">
        <v>1.3664245093513171E-5</v>
      </c>
      <c r="D6">
        <v>-2.0405819246000005E-4</v>
      </c>
      <c r="E6">
        <v>3.001539805648487E-6</v>
      </c>
      <c r="F6">
        <v>-3.1699669469800002E-4</v>
      </c>
      <c r="G6">
        <v>4.3399471856523256E-6</v>
      </c>
      <c r="H6">
        <v>1539.776282692063</v>
      </c>
      <c r="I6">
        <v>4.4285814801571536E-3</v>
      </c>
      <c r="J6">
        <v>1549.9144339333307</v>
      </c>
      <c r="K6">
        <v>4.6558372284497829E-3</v>
      </c>
      <c r="L6">
        <v>1560.3048953520004</v>
      </c>
      <c r="M6">
        <v>6.5680805379517088E-3</v>
      </c>
      <c r="N6">
        <v>1540.8161026167795</v>
      </c>
      <c r="O6">
        <v>1.0778209430092934E-2</v>
      </c>
      <c r="P6">
        <v>1550.4680292681744</v>
      </c>
      <c r="Q6">
        <v>4.8197053571768867E-3</v>
      </c>
      <c r="R6">
        <v>1560.2668218433657</v>
      </c>
      <c r="S6">
        <v>2.1142814790314022E-3</v>
      </c>
      <c r="T6">
        <v>1541.1787317977428</v>
      </c>
      <c r="U6">
        <v>5.7659732455943172E-3</v>
      </c>
      <c r="V6">
        <v>1550.7404825278973</v>
      </c>
      <c r="W6">
        <v>2.9224233160818299E-3</v>
      </c>
      <c r="X6">
        <v>1560.4025392856092</v>
      </c>
      <c r="Y6">
        <v>3.8361412180160474E-3</v>
      </c>
    </row>
    <row r="7" spans="1:25" x14ac:dyDescent="0.25">
      <c r="A7">
        <v>4</v>
      </c>
      <c r="B7">
        <v>4.968754775369999E-5</v>
      </c>
      <c r="C7">
        <v>1.3013864578666696E-5</v>
      </c>
      <c r="D7">
        <v>-2.76001821346E-4</v>
      </c>
      <c r="E7">
        <v>2.6893688627781894E-6</v>
      </c>
      <c r="F7">
        <v>-4.0241345922000004E-4</v>
      </c>
      <c r="G7">
        <v>2.1378123494308072E-6</v>
      </c>
      <c r="H7">
        <v>1539.6272807715309</v>
      </c>
      <c r="I7">
        <v>4.4314084121228493E-3</v>
      </c>
      <c r="J7">
        <v>1549.7720908304639</v>
      </c>
      <c r="K7">
        <v>4.3689401351817217E-3</v>
      </c>
      <c r="L7">
        <v>1560.2540413547742</v>
      </c>
      <c r="M7">
        <v>6.9942756545639043E-3</v>
      </c>
      <c r="N7">
        <v>1540.9300629240097</v>
      </c>
      <c r="O7">
        <v>8.1363533696530779E-3</v>
      </c>
      <c r="P7">
        <v>1550.5169268848481</v>
      </c>
      <c r="Q7">
        <v>1.5601434024003493E-3</v>
      </c>
      <c r="R7">
        <v>1560.2923131175044</v>
      </c>
      <c r="S7">
        <v>1.720234451813212E-3</v>
      </c>
      <c r="T7">
        <v>1541.2846777761802</v>
      </c>
      <c r="U7">
        <v>3.1259899101547875E-3</v>
      </c>
      <c r="V7">
        <v>1550.8070137043385</v>
      </c>
      <c r="W7">
        <v>2.7430791187434819E-3</v>
      </c>
      <c r="X7">
        <v>1560.4199948229957</v>
      </c>
      <c r="Y7">
        <v>4.1201166865947221E-3</v>
      </c>
    </row>
    <row r="8" spans="1:25" x14ac:dyDescent="0.25">
      <c r="A8">
        <v>5</v>
      </c>
      <c r="B8">
        <v>4.2409900692460001E-5</v>
      </c>
      <c r="C8">
        <v>2.0071925846707983E-5</v>
      </c>
      <c r="D8">
        <v>-3.3549272652100005E-4</v>
      </c>
      <c r="E8">
        <v>3.7560406356221726E-6</v>
      </c>
      <c r="F8">
        <v>-4.9985682899399999E-4</v>
      </c>
      <c r="G8">
        <v>3.4440610573606745E-6</v>
      </c>
      <c r="H8">
        <v>1539.4825330813392</v>
      </c>
      <c r="I8">
        <v>3.8171798976706453E-3</v>
      </c>
      <c r="J8">
        <v>1549.6291126056781</v>
      </c>
      <c r="K8">
        <v>3.7203469669742162E-3</v>
      </c>
      <c r="L8">
        <v>1560.2024156048035</v>
      </c>
      <c r="M8">
        <v>6.9836502194340414E-3</v>
      </c>
      <c r="N8">
        <v>1541.0364349239087</v>
      </c>
      <c r="O8">
        <v>7.9536440521395021E-3</v>
      </c>
      <c r="P8">
        <v>1550.581607564679</v>
      </c>
      <c r="Q8">
        <v>5.0900041025434776E-3</v>
      </c>
      <c r="R8">
        <v>1560.3193925130822</v>
      </c>
      <c r="S8">
        <v>2.0869597371857267E-3</v>
      </c>
      <c r="T8">
        <v>1541.3919890617638</v>
      </c>
      <c r="U8">
        <v>3.3906028925232215E-3</v>
      </c>
      <c r="V8">
        <v>1550.875949024532</v>
      </c>
      <c r="W8">
        <v>4.0002139805160224E-3</v>
      </c>
      <c r="X8">
        <v>1560.440401238762</v>
      </c>
      <c r="Y8">
        <v>3.9662661330418488E-3</v>
      </c>
    </row>
    <row r="9" spans="1:25" x14ac:dyDescent="0.25">
      <c r="A9">
        <v>6</v>
      </c>
      <c r="B9">
        <v>2.3909770737099994E-5</v>
      </c>
      <c r="C9">
        <v>1.0051906571653923E-5</v>
      </c>
      <c r="D9">
        <v>-3.9983187834799992E-4</v>
      </c>
      <c r="E9">
        <v>1.8903619302691933E-6</v>
      </c>
      <c r="F9">
        <v>-5.9136706790399989E-4</v>
      </c>
      <c r="G9">
        <v>1.6600639052936043E-6</v>
      </c>
      <c r="H9">
        <v>1539.3416777836242</v>
      </c>
      <c r="I9">
        <v>4.1576744981411161E-3</v>
      </c>
      <c r="J9">
        <v>1549.4845465502003</v>
      </c>
      <c r="K9">
        <v>6.001154675869114E-3</v>
      </c>
      <c r="L9">
        <v>1560.1493960681905</v>
      </c>
      <c r="M9">
        <v>5.4298799335890371E-3</v>
      </c>
      <c r="N9">
        <v>1541.1414426943513</v>
      </c>
      <c r="O9">
        <v>9.1450320313638412E-3</v>
      </c>
      <c r="P9">
        <v>1550.657313690989</v>
      </c>
      <c r="Q9">
        <v>9.4406841333747066E-3</v>
      </c>
      <c r="R9">
        <v>1560.3464367880213</v>
      </c>
      <c r="S9">
        <v>3.3303607855902561E-3</v>
      </c>
      <c r="T9">
        <v>1541.4983816322515</v>
      </c>
      <c r="U9">
        <v>3.1325726613567399E-3</v>
      </c>
      <c r="V9">
        <v>1550.9469440013495</v>
      </c>
      <c r="W9">
        <v>4.2526486461808418E-3</v>
      </c>
      <c r="X9">
        <v>1560.4630964345833</v>
      </c>
      <c r="Y9">
        <v>5.4492347357606632E-3</v>
      </c>
    </row>
    <row r="10" spans="1:25" x14ac:dyDescent="0.25">
      <c r="A10">
        <v>7</v>
      </c>
      <c r="B10">
        <v>-2.2533123430400004E-5</v>
      </c>
      <c r="C10">
        <v>1.4914902057925619E-5</v>
      </c>
      <c r="D10">
        <v>-4.7211253274499998E-4</v>
      </c>
      <c r="E10">
        <v>5.9505389894780094E-6</v>
      </c>
      <c r="F10">
        <v>-6.7842781182699994E-4</v>
      </c>
      <c r="G10">
        <v>4.0668733591662832E-6</v>
      </c>
      <c r="H10">
        <v>1539.199015566649</v>
      </c>
      <c r="I10">
        <v>1.0873820523116933E-2</v>
      </c>
      <c r="J10">
        <v>1549.34506092018</v>
      </c>
      <c r="K10">
        <v>8.267162556374023E-3</v>
      </c>
      <c r="L10">
        <v>1560.1113513532259</v>
      </c>
      <c r="M10">
        <v>6.5353066949044702E-3</v>
      </c>
      <c r="N10">
        <v>1541.2466169282948</v>
      </c>
      <c r="O10">
        <v>9.7068945211235096E-3</v>
      </c>
      <c r="P10">
        <v>1550.724333983226</v>
      </c>
      <c r="Q10">
        <v>6.6906793070485139E-3</v>
      </c>
      <c r="R10">
        <v>1560.3513350363871</v>
      </c>
      <c r="S10">
        <v>3.4609212216659309E-3</v>
      </c>
      <c r="T10">
        <v>1541.5987241051803</v>
      </c>
      <c r="U10">
        <v>4.2998114544634857E-3</v>
      </c>
      <c r="V10">
        <v>1551.0181958910539</v>
      </c>
      <c r="W10">
        <v>4.5764185964433804E-3</v>
      </c>
      <c r="X10">
        <v>1560.4852488578019</v>
      </c>
      <c r="Y10">
        <v>3.8133453304391297E-3</v>
      </c>
    </row>
    <row r="11" spans="1:25" x14ac:dyDescent="0.25">
      <c r="A11">
        <v>8</v>
      </c>
      <c r="B11">
        <v>-4.8050086857599999E-5</v>
      </c>
      <c r="C11">
        <v>1.4687201142937552E-5</v>
      </c>
      <c r="D11">
        <v>-5.4377533930599999E-4</v>
      </c>
      <c r="E11">
        <v>2.6057063209317087E-6</v>
      </c>
      <c r="F11">
        <v>-7.6194717323400008E-4</v>
      </c>
      <c r="G11">
        <v>4.1510511953879098E-6</v>
      </c>
      <c r="H11">
        <v>1539.0813339707652</v>
      </c>
      <c r="I11">
        <v>3.1339079944993063E-3</v>
      </c>
      <c r="J11">
        <v>1549.2044297978657</v>
      </c>
      <c r="K11">
        <v>1.9647204824359264E-3</v>
      </c>
      <c r="L11">
        <v>1560.0606532854467</v>
      </c>
      <c r="M11">
        <v>5.7852940735612299E-3</v>
      </c>
      <c r="N11">
        <v>1541.336991484837</v>
      </c>
      <c r="O11">
        <v>6.0702065506052661E-3</v>
      </c>
      <c r="P11">
        <v>1550.8023496836499</v>
      </c>
      <c r="Q11">
        <v>5.8176992478528779E-3</v>
      </c>
      <c r="R11">
        <v>1560.3766440723089</v>
      </c>
      <c r="S11">
        <v>2.6835489849370091E-3</v>
      </c>
      <c r="T11">
        <v>1541.692642198959</v>
      </c>
      <c r="U11">
        <v>3.2728995603336559E-3</v>
      </c>
      <c r="V11">
        <v>1551.0882127386169</v>
      </c>
      <c r="W11">
        <v>4.1695180165482295E-3</v>
      </c>
      <c r="X11">
        <v>1560.5056645854706</v>
      </c>
      <c r="Y11">
        <v>3.1392556470627442E-3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D97F1-BFB4-4897-8CFF-F8B4D090195A}">
  <dimension ref="A1:Y30"/>
  <sheetViews>
    <sheetView zoomScaleNormal="100" workbookViewId="0">
      <selection activeCell="B5" sqref="B5:Y5"/>
    </sheetView>
  </sheetViews>
  <sheetFormatPr defaultRowHeight="15" x14ac:dyDescent="0.25"/>
  <cols>
    <col min="1" max="1" width="17.85546875" bestFit="1" customWidth="1"/>
    <col min="2" max="2" width="25" bestFit="1" customWidth="1"/>
    <col min="3" max="3" width="15" bestFit="1" customWidth="1"/>
    <col min="4" max="4" width="25" bestFit="1" customWidth="1"/>
    <col min="5" max="5" width="15" bestFit="1" customWidth="1"/>
    <col min="6" max="6" width="25" bestFit="1" customWidth="1"/>
    <col min="7" max="7" width="16.7109375" bestFit="1" customWidth="1"/>
    <col min="8" max="8" width="13.140625" bestFit="1" customWidth="1"/>
    <col min="9" max="9" width="12" bestFit="1" customWidth="1"/>
    <col min="10" max="10" width="13.140625" bestFit="1" customWidth="1"/>
    <col min="11" max="11" width="12" bestFit="1" customWidth="1"/>
    <col min="12" max="12" width="13.140625" bestFit="1" customWidth="1"/>
    <col min="13" max="13" width="12" bestFit="1" customWidth="1"/>
    <col min="14" max="14" width="13.140625" bestFit="1" customWidth="1"/>
    <col min="15" max="15" width="12" bestFit="1" customWidth="1"/>
    <col min="16" max="16" width="13.140625" bestFit="1" customWidth="1"/>
    <col min="17" max="17" width="12" bestFit="1" customWidth="1"/>
    <col min="18" max="18" width="13.140625" bestFit="1" customWidth="1"/>
    <col min="19" max="19" width="12" bestFit="1" customWidth="1"/>
    <col min="20" max="20" width="13.140625" bestFit="1" customWidth="1"/>
    <col min="21" max="21" width="12" bestFit="1" customWidth="1"/>
    <col min="22" max="22" width="13.140625" bestFit="1" customWidth="1"/>
    <col min="23" max="23" width="12" bestFit="1" customWidth="1"/>
    <col min="24" max="24" width="13.140625" bestFit="1" customWidth="1"/>
    <col min="25" max="25" width="12" bestFit="1" customWidth="1"/>
  </cols>
  <sheetData>
    <row r="1" spans="1:25" x14ac:dyDescent="0.25">
      <c r="B1" t="s">
        <v>0</v>
      </c>
      <c r="D1" t="s">
        <v>1</v>
      </c>
      <c r="F1" t="s">
        <v>2</v>
      </c>
      <c r="G1" s="3"/>
      <c r="H1" s="1" t="s">
        <v>6</v>
      </c>
      <c r="I1" s="1"/>
      <c r="J1" s="1" t="s">
        <v>7</v>
      </c>
      <c r="K1" s="1"/>
      <c r="L1" s="1" t="s">
        <v>8</v>
      </c>
      <c r="M1" s="6"/>
      <c r="N1" s="1" t="s">
        <v>9</v>
      </c>
      <c r="O1" s="1"/>
      <c r="P1" s="1" t="s">
        <v>10</v>
      </c>
      <c r="Q1" s="1"/>
      <c r="R1" s="1" t="s">
        <v>11</v>
      </c>
      <c r="S1" s="6"/>
      <c r="T1" s="1" t="s">
        <v>12</v>
      </c>
      <c r="U1" s="1"/>
      <c r="V1" s="1" t="s">
        <v>13</v>
      </c>
      <c r="W1" s="1"/>
      <c r="X1" s="1" t="s">
        <v>14</v>
      </c>
      <c r="Y1" s="1"/>
    </row>
    <row r="2" spans="1:25" x14ac:dyDescent="0.25">
      <c r="A2" t="s">
        <v>17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s="3" t="s">
        <v>4</v>
      </c>
      <c r="H2" s="2" t="s">
        <v>15</v>
      </c>
      <c r="I2" s="2" t="s">
        <v>16</v>
      </c>
      <c r="J2" s="2" t="s">
        <v>15</v>
      </c>
      <c r="K2" s="2" t="s">
        <v>16</v>
      </c>
      <c r="L2" s="2" t="s">
        <v>15</v>
      </c>
      <c r="M2" s="7" t="s">
        <v>16</v>
      </c>
      <c r="N2" s="2" t="s">
        <v>15</v>
      </c>
      <c r="O2" s="2" t="s">
        <v>16</v>
      </c>
      <c r="P2" s="2" t="s">
        <v>15</v>
      </c>
      <c r="Q2" s="2" t="s">
        <v>16</v>
      </c>
      <c r="R2" s="2" t="s">
        <v>15</v>
      </c>
      <c r="S2" s="7" t="s">
        <v>16</v>
      </c>
      <c r="T2" s="2" t="s">
        <v>15</v>
      </c>
      <c r="U2" s="2" t="s">
        <v>16</v>
      </c>
      <c r="V2" s="2" t="s">
        <v>15</v>
      </c>
      <c r="W2" s="2" t="s">
        <v>16</v>
      </c>
      <c r="X2" s="2" t="s">
        <v>15</v>
      </c>
      <c r="Y2" s="2" t="s">
        <v>16</v>
      </c>
    </row>
    <row r="3" spans="1:25" x14ac:dyDescent="0.25">
      <c r="A3">
        <v>1</v>
      </c>
      <c r="B3">
        <v>-1.8311324522799998E-5</v>
      </c>
      <c r="C3">
        <v>8.709094716909899E-6</v>
      </c>
      <c r="D3">
        <v>-1.5359568694399999E-5</v>
      </c>
      <c r="E3">
        <v>9.4913008429960239E-6</v>
      </c>
      <c r="F3">
        <v>-2.83460847716E-5</v>
      </c>
      <c r="G3">
        <v>9.7066621564742708E-6</v>
      </c>
      <c r="H3">
        <v>1540.2958771461031</v>
      </c>
      <c r="I3">
        <v>2.7846069270043416E-3</v>
      </c>
      <c r="J3">
        <v>1550.315328455571</v>
      </c>
      <c r="K3">
        <v>5.431735630613198E-3</v>
      </c>
      <c r="L3">
        <v>1560.4506248468558</v>
      </c>
      <c r="M3">
        <v>3.9053724200024112E-3</v>
      </c>
      <c r="N3">
        <v>1540.5032252021742</v>
      </c>
      <c r="O3">
        <v>2.7924964489241233E-3</v>
      </c>
      <c r="P3">
        <v>1550.5589515283796</v>
      </c>
      <c r="Q3">
        <v>4.0279046467180763E-3</v>
      </c>
      <c r="R3">
        <v>1560.1940744652818</v>
      </c>
      <c r="S3">
        <v>3.8685650854403311E-3</v>
      </c>
      <c r="T3">
        <v>1540.7391305809751</v>
      </c>
      <c r="U3">
        <v>1.5407866021733012E-3</v>
      </c>
      <c r="V3">
        <v>1550.576335712301</v>
      </c>
      <c r="W3">
        <v>3.7836346698638828E-3</v>
      </c>
      <c r="X3">
        <v>1560.3732418308039</v>
      </c>
      <c r="Y3">
        <v>1.9200593081843307E-3</v>
      </c>
    </row>
    <row r="4" spans="1:25" x14ac:dyDescent="0.25">
      <c r="A4">
        <v>2</v>
      </c>
      <c r="B4">
        <v>7.6584064136499992E-6</v>
      </c>
      <c r="C4">
        <v>3.0621116587906434E-5</v>
      </c>
      <c r="D4">
        <v>-6.7898778615399996E-6</v>
      </c>
      <c r="E4">
        <v>9.873998590762311E-6</v>
      </c>
      <c r="F4">
        <v>-2.8151068232199996E-5</v>
      </c>
      <c r="G4">
        <v>6.6773902004556044E-6</v>
      </c>
      <c r="H4">
        <v>1540.2916594531259</v>
      </c>
      <c r="I4">
        <v>5.1285795719688198E-3</v>
      </c>
      <c r="J4">
        <v>1550.3421540330337</v>
      </c>
      <c r="K4">
        <v>5.7624370308914609E-3</v>
      </c>
      <c r="L4">
        <v>1560.4612165869421</v>
      </c>
      <c r="M4">
        <v>4.2006007692736332E-3</v>
      </c>
      <c r="N4">
        <v>1540.4940959192706</v>
      </c>
      <c r="O4">
        <v>1.4852839280361659E-3</v>
      </c>
      <c r="P4">
        <v>1550.5489909730634</v>
      </c>
      <c r="Q4">
        <v>1.9185382991527161E-3</v>
      </c>
      <c r="R4">
        <v>1560.192587415607</v>
      </c>
      <c r="S4">
        <v>2.3241975218774068E-3</v>
      </c>
      <c r="T4">
        <v>1540.7472601132401</v>
      </c>
      <c r="U4">
        <v>1.7140851009585657E-3</v>
      </c>
      <c r="V4">
        <v>1550.5585171076777</v>
      </c>
      <c r="W4">
        <v>1.8350887544682436E-3</v>
      </c>
      <c r="X4">
        <v>1560.3584777617687</v>
      </c>
      <c r="Y4">
        <v>2.9994141688297633E-3</v>
      </c>
    </row>
    <row r="5" spans="1:25" ht="15.75" thickBot="1" x14ac:dyDescent="0.3">
      <c r="A5" s="8">
        <v>3</v>
      </c>
      <c r="B5">
        <v>-2.09037083839E-5</v>
      </c>
      <c r="C5">
        <v>5.1519034288971459E-6</v>
      </c>
      <c r="D5">
        <v>-2.4251280664099999E-5</v>
      </c>
      <c r="E5">
        <v>3.9867354197580455E-6</v>
      </c>
      <c r="F5">
        <v>-3.4159330172200001E-5</v>
      </c>
      <c r="G5">
        <v>1.8422483540802553E-6</v>
      </c>
      <c r="H5">
        <v>1540.2464944415483</v>
      </c>
      <c r="I5">
        <v>3.3067555925938475E-3</v>
      </c>
      <c r="J5">
        <v>1550.3272622993795</v>
      </c>
      <c r="K5">
        <v>6.4081369765837809E-3</v>
      </c>
      <c r="L5">
        <v>1560.4488903637755</v>
      </c>
      <c r="M5">
        <v>5.0030183444966679E-3</v>
      </c>
      <c r="N5">
        <v>1540.4828650443174</v>
      </c>
      <c r="O5">
        <v>1.3583356066571635E-3</v>
      </c>
      <c r="P5">
        <v>1550.5616379735898</v>
      </c>
      <c r="Q5">
        <v>1.9460534478594914E-3</v>
      </c>
      <c r="R5">
        <v>1560.199744559292</v>
      </c>
      <c r="S5">
        <v>2.0446803847283717E-3</v>
      </c>
      <c r="T5">
        <v>1540.8013105938678</v>
      </c>
      <c r="U5">
        <v>4.1643837473280326E-3</v>
      </c>
      <c r="V5">
        <v>1550.5412547569504</v>
      </c>
      <c r="W5">
        <v>4.0563251034794658E-3</v>
      </c>
      <c r="X5">
        <v>1560.3482716692695</v>
      </c>
      <c r="Y5">
        <v>2.4211457699701805E-3</v>
      </c>
    </row>
    <row r="6" spans="1:25" s="4" customFormat="1" x14ac:dyDescent="0.25">
      <c r="A6" s="4" t="s">
        <v>18</v>
      </c>
      <c r="B6" s="27">
        <f>MIN(B3:B5)</f>
        <v>-2.09037083839E-5</v>
      </c>
      <c r="D6" s="4">
        <f>MIN(D3:D5)</f>
        <v>-2.4251280664099999E-5</v>
      </c>
      <c r="F6" s="4">
        <f>MIN(F3:F5)</f>
        <v>-3.4159330172200001E-5</v>
      </c>
      <c r="G6" s="5"/>
      <c r="H6" s="4">
        <f>MIN(H3:H5)</f>
        <v>1540.2464944415483</v>
      </c>
      <c r="J6" s="4">
        <f>MIN(J3:J5)</f>
        <v>1550.315328455571</v>
      </c>
      <c r="L6" s="4">
        <f>MIN(L3:L5)</f>
        <v>1560.4488903637755</v>
      </c>
      <c r="M6" s="5"/>
      <c r="N6" s="4">
        <f>MIN(N3:N5)</f>
        <v>1540.4828650443174</v>
      </c>
      <c r="P6" s="4">
        <f>MIN(P3:P5)</f>
        <v>1550.5489909730634</v>
      </c>
      <c r="R6" s="4">
        <f>MIN(R3:R5)</f>
        <v>1560.192587415607</v>
      </c>
      <c r="S6" s="5"/>
      <c r="T6" s="4">
        <f>MIN(T3:T5)</f>
        <v>1540.7391305809751</v>
      </c>
      <c r="V6" s="4">
        <f>MIN(V3:V5)</f>
        <v>1550.5412547569504</v>
      </c>
      <c r="X6" s="4">
        <f>MIN(X3:X5)</f>
        <v>1560.3482716692695</v>
      </c>
    </row>
    <row r="7" spans="1:25" s="4" customFormat="1" x14ac:dyDescent="0.25">
      <c r="A7" s="4" t="s">
        <v>19</v>
      </c>
      <c r="B7" s="27">
        <f>MAX(B3:B5)</f>
        <v>7.6584064136499992E-6</v>
      </c>
      <c r="D7" s="4">
        <f>MAX(D3:D5)</f>
        <v>-6.7898778615399996E-6</v>
      </c>
      <c r="F7" s="4">
        <f>MAX(F3:F5)</f>
        <v>-2.8151068232199996E-5</v>
      </c>
      <c r="G7" s="5"/>
      <c r="H7" s="4">
        <f>MAX(H3:H5)</f>
        <v>1540.2958771461031</v>
      </c>
      <c r="J7" s="4">
        <f>MAX(J3:J5)</f>
        <v>1550.3421540330337</v>
      </c>
      <c r="L7" s="4">
        <f>MAX(L3:L5)</f>
        <v>1560.4612165869421</v>
      </c>
      <c r="M7" s="5"/>
      <c r="N7" s="4">
        <f>MAX(N3:N5)</f>
        <v>1540.5032252021742</v>
      </c>
      <c r="P7" s="4">
        <f>MAX(P3:P5)</f>
        <v>1550.5616379735898</v>
      </c>
      <c r="R7" s="4">
        <f>MAX(R3:R5)</f>
        <v>1560.199744559292</v>
      </c>
      <c r="S7" s="5"/>
      <c r="T7" s="4">
        <f>MAX(T3:T5)</f>
        <v>1540.8013105938678</v>
      </c>
      <c r="V7" s="4">
        <f>MAX(V3:V5)</f>
        <v>1550.576335712301</v>
      </c>
      <c r="X7" s="4">
        <f>MAX(X3:X5)</f>
        <v>1560.3732418308039</v>
      </c>
    </row>
    <row r="8" spans="1:25" s="10" customFormat="1" x14ac:dyDescent="0.25">
      <c r="A8" s="10" t="s">
        <v>20</v>
      </c>
      <c r="B8" s="10">
        <f>AVERAGE(B3:B5)</f>
        <v>-1.0518875497683333E-5</v>
      </c>
      <c r="D8" s="10">
        <f>AVERAGE(D3:D5)</f>
        <v>-1.5466909073346664E-5</v>
      </c>
      <c r="F8" s="10">
        <f>AVERAGE(F3:F5)</f>
        <v>-3.021882772533333E-5</v>
      </c>
      <c r="G8" s="11"/>
      <c r="H8" s="10">
        <f>AVERAGE(H3:H5)</f>
        <v>1540.2780103469256</v>
      </c>
      <c r="J8" s="10">
        <f>AVERAGE(J3:J5)</f>
        <v>1550.3282482626612</v>
      </c>
      <c r="L8" s="10">
        <f>AVERAGE(L3:L5)</f>
        <v>1560.453577265858</v>
      </c>
      <c r="M8" s="11"/>
      <c r="N8" s="10">
        <f>AVERAGE(N3:N5)</f>
        <v>1540.4933953885873</v>
      </c>
      <c r="P8" s="10">
        <f>AVERAGE(P3:P5)</f>
        <v>1550.5565268250109</v>
      </c>
      <c r="R8" s="10">
        <f>AVERAGE(R3:R5)</f>
        <v>1560.1954688133937</v>
      </c>
      <c r="S8" s="11"/>
      <c r="T8" s="10">
        <f>AVERAGE(T3:T5)</f>
        <v>1540.7625670960279</v>
      </c>
      <c r="V8" s="10">
        <f>AVERAGE(V3:V5)</f>
        <v>1550.558702525643</v>
      </c>
      <c r="X8" s="10">
        <f>AVERAGE(X3:X5)</f>
        <v>1560.3599970872808</v>
      </c>
    </row>
    <row r="9" spans="1:25" s="4" customFormat="1" x14ac:dyDescent="0.25">
      <c r="A9" s="4" t="s">
        <v>21</v>
      </c>
      <c r="B9" s="4">
        <f>_xlfn.STDEV.S(B3:B5)</f>
        <v>1.5795261846005829E-5</v>
      </c>
      <c r="D9" s="4">
        <f>_xlfn.STDEV.S(D3:D5)</f>
        <v>8.7311962769157154E-6</v>
      </c>
      <c r="F9" s="4">
        <f>_xlfn.STDEV.S(F3:F5)</f>
        <v>3.4139680011654384E-6</v>
      </c>
      <c r="G9" s="5"/>
      <c r="H9" s="4">
        <f>_xlfn.STDEV.S(H3:H5)</f>
        <v>2.7374923786808742E-2</v>
      </c>
      <c r="J9" s="4">
        <f>_xlfn.STDEV.S(J3:J5)</f>
        <v>1.3439940262003253E-2</v>
      </c>
      <c r="L9" s="4">
        <f>_xlfn.STDEV.S(L3:L5)</f>
        <v>6.672445418340626E-3</v>
      </c>
      <c r="M9" s="5"/>
      <c r="N9" s="4">
        <f>_xlfn.STDEV.S(N3:N5)</f>
        <v>1.0198140243100076E-2</v>
      </c>
      <c r="P9" s="4">
        <f>_xlfn.STDEV.S(P3:P5)</f>
        <v>6.6630357494233926E-3</v>
      </c>
      <c r="R9" s="4">
        <f>_xlfn.STDEV.S(R3:R5)</f>
        <v>3.7768149841297446E-3</v>
      </c>
      <c r="S9" s="5"/>
      <c r="T9" s="4">
        <f>_xlfn.STDEV.S(T3:T5)</f>
        <v>3.3798169956033963E-2</v>
      </c>
      <c r="V9" s="4">
        <f>_xlfn.STDEV.S(V3:V5)</f>
        <v>1.7541212670293901E-2</v>
      </c>
      <c r="X9" s="4">
        <f>_xlfn.STDEV.S(X3:X5)</f>
        <v>1.2554222567403042E-2</v>
      </c>
    </row>
    <row r="10" spans="1:25" x14ac:dyDescent="0.25">
      <c r="A10" s="4"/>
    </row>
    <row r="11" spans="1:25" x14ac:dyDescent="0.25">
      <c r="A11" s="4"/>
      <c r="B11" t="s">
        <v>25</v>
      </c>
    </row>
    <row r="12" spans="1:25" ht="15.75" thickBot="1" x14ac:dyDescent="0.3">
      <c r="B12" t="s">
        <v>3</v>
      </c>
      <c r="C12" t="s">
        <v>4</v>
      </c>
      <c r="D12" t="s">
        <v>22</v>
      </c>
    </row>
    <row r="13" spans="1:25" ht="15.75" thickBot="1" x14ac:dyDescent="0.3">
      <c r="A13">
        <v>1.1000000000000001</v>
      </c>
      <c r="B13">
        <v>-3.2887369971833333E-5</v>
      </c>
      <c r="C13">
        <v>3.2489798596892579E-6</v>
      </c>
      <c r="D13">
        <f>1/C13</f>
        <v>307788.91934887</v>
      </c>
      <c r="F13" s="41" t="s">
        <v>26</v>
      </c>
      <c r="G13" s="42"/>
    </row>
    <row r="14" spans="1:25" ht="15.75" thickBot="1" x14ac:dyDescent="0.3">
      <c r="A14">
        <v>1.2</v>
      </c>
      <c r="B14">
        <v>-2.5751763263399994E-5</v>
      </c>
      <c r="C14">
        <v>2.295541340851545E-6</v>
      </c>
      <c r="D14">
        <f t="shared" ref="D14:D21" si="0">1/C14</f>
        <v>435627.09248749312</v>
      </c>
      <c r="F14" s="12" t="s">
        <v>32</v>
      </c>
      <c r="G14" s="13" t="s">
        <v>33</v>
      </c>
    </row>
    <row r="15" spans="1:25" ht="15.75" thickBot="1" x14ac:dyDescent="0.3">
      <c r="A15">
        <v>1.3</v>
      </c>
      <c r="B15" s="8">
        <v>2.1672791796100001E-5</v>
      </c>
      <c r="C15" s="8">
        <v>4.4134552038425153E-5</v>
      </c>
      <c r="D15">
        <f t="shared" si="0"/>
        <v>22657.984590607455</v>
      </c>
      <c r="F15" s="14">
        <v>1</v>
      </c>
      <c r="G15" s="15">
        <f>H8</f>
        <v>1540.2780103469256</v>
      </c>
    </row>
    <row r="16" spans="1:25" x14ac:dyDescent="0.25">
      <c r="A16">
        <v>2.1</v>
      </c>
      <c r="B16">
        <v>-2.6418230763333332E-5</v>
      </c>
      <c r="C16">
        <v>2.3696967526795585E-6</v>
      </c>
      <c r="D16">
        <f t="shared" si="0"/>
        <v>421994.92355688126</v>
      </c>
      <c r="F16" s="16">
        <v>2</v>
      </c>
      <c r="G16" s="17">
        <f>J8</f>
        <v>1550.3282482626612</v>
      </c>
    </row>
    <row r="17" spans="1:7" ht="15.75" thickBot="1" x14ac:dyDescent="0.3">
      <c r="A17">
        <v>2.2000000000000002</v>
      </c>
      <c r="B17">
        <v>-2.1787368976700003E-5</v>
      </c>
      <c r="C17">
        <v>1.7014239184269009E-6</v>
      </c>
      <c r="D17">
        <f t="shared" si="0"/>
        <v>587743.00112377515</v>
      </c>
      <c r="F17" s="18">
        <v>3</v>
      </c>
      <c r="G17" s="19">
        <f>L8</f>
        <v>1560.453577265858</v>
      </c>
    </row>
    <row r="18" spans="1:7" ht="15.75" thickBot="1" x14ac:dyDescent="0.3">
      <c r="A18">
        <v>2.2999999999999998</v>
      </c>
      <c r="B18" s="8">
        <v>-4.83644843279E-6</v>
      </c>
      <c r="C18" s="8">
        <v>1.6975307657403557E-5</v>
      </c>
      <c r="D18">
        <f t="shared" si="0"/>
        <v>58909.094325831742</v>
      </c>
      <c r="F18" s="20"/>
      <c r="G18" s="20"/>
    </row>
    <row r="19" spans="1:7" ht="15.75" thickBot="1" x14ac:dyDescent="0.3">
      <c r="A19">
        <v>3.1</v>
      </c>
      <c r="B19">
        <v>-2.6418230763333332E-5</v>
      </c>
      <c r="C19">
        <v>2.3696967526795585E-6</v>
      </c>
      <c r="D19">
        <f t="shared" si="0"/>
        <v>421994.92355688126</v>
      </c>
      <c r="F19" s="41" t="s">
        <v>30</v>
      </c>
      <c r="G19" s="42"/>
    </row>
    <row r="20" spans="1:7" ht="15.75" thickBot="1" x14ac:dyDescent="0.3">
      <c r="A20">
        <v>3.2</v>
      </c>
      <c r="B20">
        <v>-2.1787368976700003E-5</v>
      </c>
      <c r="C20">
        <v>1.7014239184269009E-6</v>
      </c>
      <c r="D20">
        <f t="shared" si="0"/>
        <v>587743.00112377515</v>
      </c>
      <c r="F20" s="12" t="s">
        <v>32</v>
      </c>
      <c r="G20" s="13" t="s">
        <v>33</v>
      </c>
    </row>
    <row r="21" spans="1:7" ht="15.75" thickBot="1" x14ac:dyDescent="0.3">
      <c r="A21">
        <v>3.3</v>
      </c>
      <c r="B21" s="8">
        <v>-4.83644843279E-6</v>
      </c>
      <c r="C21" s="8">
        <v>1.6975307657403557E-5</v>
      </c>
      <c r="D21">
        <f t="shared" si="0"/>
        <v>58909.094325831742</v>
      </c>
      <c r="F21" s="14">
        <v>1</v>
      </c>
      <c r="G21" s="15">
        <f>N8</f>
        <v>1540.4933953885873</v>
      </c>
    </row>
    <row r="22" spans="1:7" x14ac:dyDescent="0.25">
      <c r="A22" s="4" t="s">
        <v>23</v>
      </c>
      <c r="B22" s="4">
        <f>SUMPRODUCT(B13:B21,D13:D21)/SUM(D13:D21)</f>
        <v>-2.3878047361044751E-5</v>
      </c>
      <c r="F22" s="16">
        <v>2</v>
      </c>
      <c r="G22" s="17">
        <f>P8</f>
        <v>1550.5565268250109</v>
      </c>
    </row>
    <row r="23" spans="1:7" ht="15.75" thickBot="1" x14ac:dyDescent="0.3">
      <c r="A23" s="4" t="s">
        <v>24</v>
      </c>
      <c r="B23" s="4">
        <f>1/SQRT(SUMPRODUCT(D13:D21,D13:D21))</f>
        <v>8.6419028954200807E-7</v>
      </c>
      <c r="F23" s="18">
        <v>3</v>
      </c>
      <c r="G23" s="19">
        <f>R8</f>
        <v>1560.1954688133937</v>
      </c>
    </row>
    <row r="24" spans="1:7" ht="15.75" thickBot="1" x14ac:dyDescent="0.3">
      <c r="A24" s="4" t="s">
        <v>18</v>
      </c>
      <c r="B24" s="4">
        <f>MIN(B12:B20)</f>
        <v>-3.2887369971833333E-5</v>
      </c>
      <c r="F24" s="20"/>
      <c r="G24" s="20"/>
    </row>
    <row r="25" spans="1:7" ht="15.75" thickBot="1" x14ac:dyDescent="0.3">
      <c r="A25" s="4" t="s">
        <v>19</v>
      </c>
      <c r="B25" s="4">
        <f>MAX(B13:B21)</f>
        <v>2.1672791796100001E-5</v>
      </c>
      <c r="F25" s="41" t="s">
        <v>31</v>
      </c>
      <c r="G25" s="42"/>
    </row>
    <row r="26" spans="1:7" ht="15.75" thickBot="1" x14ac:dyDescent="0.3">
      <c r="C26" s="43" t="s">
        <v>34</v>
      </c>
      <c r="D26" s="44"/>
      <c r="F26" s="12" t="s">
        <v>32</v>
      </c>
      <c r="G26" s="13" t="s">
        <v>33</v>
      </c>
    </row>
    <row r="27" spans="1:7" x14ac:dyDescent="0.25">
      <c r="C27" s="21" t="s">
        <v>35</v>
      </c>
      <c r="D27" s="22" t="s">
        <v>36</v>
      </c>
      <c r="F27" s="14">
        <v>1</v>
      </c>
      <c r="G27" s="15">
        <f>T8</f>
        <v>1540.7625670960279</v>
      </c>
    </row>
    <row r="28" spans="1:7" x14ac:dyDescent="0.25">
      <c r="C28" s="23" t="s">
        <v>18</v>
      </c>
      <c r="D28" s="24">
        <f>B6</f>
        <v>-2.09037083839E-5</v>
      </c>
      <c r="F28" s="16">
        <v>2</v>
      </c>
      <c r="G28" s="17">
        <f>V8</f>
        <v>1550.558702525643</v>
      </c>
    </row>
    <row r="29" spans="1:7" ht="15.75" thickBot="1" x14ac:dyDescent="0.3">
      <c r="C29" s="25" t="s">
        <v>19</v>
      </c>
      <c r="D29" s="26">
        <f>B7</f>
        <v>7.6584064136499992E-6</v>
      </c>
      <c r="F29" s="18">
        <v>3</v>
      </c>
      <c r="G29" s="19">
        <f>X8</f>
        <v>1560.3599970872808</v>
      </c>
    </row>
    <row r="30" spans="1:7" ht="15.75" thickTop="1" x14ac:dyDescent="0.25">
      <c r="C30" s="9"/>
      <c r="D30" s="9"/>
    </row>
  </sheetData>
  <mergeCells count="4">
    <mergeCell ref="F13:G13"/>
    <mergeCell ref="F19:G19"/>
    <mergeCell ref="F25:G25"/>
    <mergeCell ref="C26:D2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6</vt:i4>
      </vt:variant>
    </vt:vector>
  </HeadingPairs>
  <TitlesOfParts>
    <vt:vector size="11" baseType="lpstr">
      <vt:lpstr>Data Summary</vt:lpstr>
      <vt:lpstr>Expmt. 1 - 20mm</vt:lpstr>
      <vt:lpstr>Expmt. 2 - 35mm</vt:lpstr>
      <vt:lpstr>Expmt. 3 - 55mm</vt:lpstr>
      <vt:lpstr>"Zero" Curvature</vt:lpstr>
      <vt:lpstr>AA1 Response vs Curv</vt:lpstr>
      <vt:lpstr>Corr T AA1 Response vs Curv</vt:lpstr>
      <vt:lpstr>AA2 Response vs Curv</vt:lpstr>
      <vt:lpstr>Corr T AA2 Response vs Curv</vt:lpstr>
      <vt:lpstr>AA3 Response vs Curv</vt:lpstr>
      <vt:lpstr>Corr T AA3 Response vs Curv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Lezcano</dc:creator>
  <cp:lastModifiedBy>Dimitri Lezcano</cp:lastModifiedBy>
  <dcterms:created xsi:type="dcterms:W3CDTF">2019-12-30T17:56:03Z</dcterms:created>
  <dcterms:modified xsi:type="dcterms:W3CDTF">2019-12-30T23:03:06Z</dcterms:modified>
</cp:coreProperties>
</file>