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yan\Documents\JHU\Research\Shape Sensing\FBG_Needle_Calibration_Data\needle_1\Jig_Calibration\"/>
    </mc:Choice>
  </mc:AlternateContent>
  <xr:revisionPtr revIDLastSave="0" documentId="13_ncr:1_{CF89E338-E73B-4891-A391-1FD5AB33F6CE}" xr6:coauthVersionLast="45" xr6:coauthVersionMax="45" xr10:uidLastSave="{00000000-0000-0000-0000-000000000000}"/>
  <bookViews>
    <workbookView xWindow="2664" yWindow="156" windowWidth="20040" windowHeight="12024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Expmt. 1" sheetId="1" r:id="rId8"/>
    <sheet name="&quot;Zero&quot; Curvature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" i="4" l="1"/>
  <c r="X13" i="4"/>
  <c r="X12" i="4"/>
  <c r="X11" i="4"/>
  <c r="V14" i="4"/>
  <c r="V13" i="4"/>
  <c r="V12" i="4"/>
  <c r="V11" i="4"/>
  <c r="T14" i="4"/>
  <c r="T13" i="4"/>
  <c r="T12" i="4"/>
  <c r="T11" i="4"/>
  <c r="R14" i="4"/>
  <c r="R13" i="4"/>
  <c r="R12" i="4"/>
  <c r="R11" i="4"/>
  <c r="P14" i="4"/>
  <c r="P13" i="4"/>
  <c r="P12" i="4"/>
  <c r="P11" i="4"/>
  <c r="N14" i="4"/>
  <c r="N13" i="4"/>
  <c r="N12" i="4"/>
  <c r="N11" i="4"/>
  <c r="L14" i="4"/>
  <c r="L13" i="4"/>
  <c r="L12" i="4"/>
  <c r="L11" i="4"/>
  <c r="J14" i="4"/>
  <c r="J13" i="4"/>
  <c r="J12" i="4"/>
  <c r="J11" i="4"/>
  <c r="H14" i="4"/>
  <c r="H13" i="4"/>
  <c r="H12" i="4"/>
  <c r="H11" i="4"/>
  <c r="B11" i="4"/>
  <c r="B12" i="4"/>
  <c r="B13" i="4"/>
  <c r="T4" i="5" l="1"/>
  <c r="T5" i="5"/>
  <c r="U3" i="5"/>
  <c r="P5" i="5"/>
  <c r="O6" i="5"/>
  <c r="J3" i="5"/>
  <c r="F14" i="4"/>
  <c r="F13" i="4"/>
  <c r="F12" i="4"/>
  <c r="F11" i="4"/>
  <c r="D14" i="4"/>
  <c r="D13" i="4"/>
  <c r="D12" i="4"/>
  <c r="D11" i="4"/>
  <c r="B30" i="4"/>
  <c r="B29" i="4"/>
  <c r="B14" i="4"/>
  <c r="D34" i="4"/>
  <c r="D33" i="4"/>
  <c r="B3" i="5" s="1"/>
  <c r="G14" i="5" s="1"/>
  <c r="D19" i="4"/>
  <c r="D20" i="4"/>
  <c r="D21" i="4"/>
  <c r="D22" i="4"/>
  <c r="D23" i="4"/>
  <c r="D24" i="4"/>
  <c r="D25" i="4"/>
  <c r="D26" i="4"/>
  <c r="D18" i="4"/>
  <c r="G34" i="4"/>
  <c r="G33" i="4"/>
  <c r="P6" i="5" s="1"/>
  <c r="G32" i="4"/>
  <c r="J4" i="5" s="1"/>
  <c r="G28" i="4"/>
  <c r="U6" i="5" s="1"/>
  <c r="G27" i="4"/>
  <c r="O5" i="5" s="1"/>
  <c r="G26" i="4"/>
  <c r="I5" i="5" s="1"/>
  <c r="G22" i="4"/>
  <c r="T3" i="5" s="1"/>
  <c r="G21" i="4"/>
  <c r="G20" i="4"/>
  <c r="H5" i="5" s="1"/>
  <c r="O3" i="5" l="1"/>
  <c r="O4" i="5"/>
  <c r="V8" i="5"/>
  <c r="V7" i="5"/>
  <c r="H3" i="5"/>
  <c r="N7" i="5"/>
  <c r="N8" i="5"/>
  <c r="Q8" i="5" s="1"/>
  <c r="P19" i="5" s="1"/>
  <c r="H6" i="5"/>
  <c r="J6" i="5"/>
  <c r="V4" i="5"/>
  <c r="W4" i="5" s="1"/>
  <c r="V15" i="5" s="1"/>
  <c r="T7" i="5"/>
  <c r="T8" i="5"/>
  <c r="J5" i="5"/>
  <c r="V3" i="5"/>
  <c r="U4" i="5"/>
  <c r="H8" i="5"/>
  <c r="H7" i="5"/>
  <c r="I7" i="5"/>
  <c r="I8" i="5"/>
  <c r="V6" i="5"/>
  <c r="O8" i="5"/>
  <c r="O7" i="5"/>
  <c r="I3" i="5"/>
  <c r="K3" i="5" s="1"/>
  <c r="J14" i="5" s="1"/>
  <c r="N3" i="5"/>
  <c r="P3" i="5"/>
  <c r="H4" i="5"/>
  <c r="K4" i="5" s="1"/>
  <c r="I15" i="5" s="1"/>
  <c r="U7" i="5"/>
  <c r="U8" i="5"/>
  <c r="I6" i="5"/>
  <c r="N6" i="5"/>
  <c r="T6" i="5"/>
  <c r="J7" i="5"/>
  <c r="J8" i="5"/>
  <c r="N5" i="5"/>
  <c r="Q5" i="5" s="1"/>
  <c r="O16" i="5" s="1"/>
  <c r="V5" i="5"/>
  <c r="P7" i="5"/>
  <c r="P8" i="5"/>
  <c r="I4" i="5"/>
  <c r="N4" i="5"/>
  <c r="P4" i="5"/>
  <c r="U5" i="5"/>
  <c r="W5" i="5" s="1"/>
  <c r="T16" i="5" s="1"/>
  <c r="C5" i="5"/>
  <c r="S16" i="5" s="1"/>
  <c r="C4" i="5"/>
  <c r="S15" i="5" s="1"/>
  <c r="B4" i="5"/>
  <c r="G15" i="5" s="1"/>
  <c r="C7" i="5"/>
  <c r="S18" i="5" s="1"/>
  <c r="B7" i="5"/>
  <c r="G18" i="5" s="1"/>
  <c r="D7" i="5"/>
  <c r="S7" i="5" s="1"/>
  <c r="B8" i="5"/>
  <c r="G19" i="5" s="1"/>
  <c r="C8" i="5"/>
  <c r="S19" i="5" s="1"/>
  <c r="D8" i="5"/>
  <c r="S8" i="5" s="1"/>
  <c r="B6" i="5"/>
  <c r="G17" i="5" s="1"/>
  <c r="B5" i="5"/>
  <c r="G16" i="5" s="1"/>
  <c r="D4" i="5"/>
  <c r="S4" i="5" s="1"/>
  <c r="D5" i="5"/>
  <c r="S5" i="5" s="1"/>
  <c r="D3" i="5"/>
  <c r="S3" i="5" s="1"/>
  <c r="C3" i="5"/>
  <c r="S14" i="5" s="1"/>
  <c r="D6" i="5"/>
  <c r="S6" i="5" s="1"/>
  <c r="C6" i="5"/>
  <c r="S17" i="5" s="1"/>
  <c r="G3" i="5"/>
  <c r="K5" i="5"/>
  <c r="J16" i="5" s="1"/>
  <c r="K6" i="5"/>
  <c r="H17" i="5" s="1"/>
  <c r="Q6" i="5"/>
  <c r="O17" i="5" s="1"/>
  <c r="W3" i="5"/>
  <c r="U14" i="5" s="1"/>
  <c r="M14" i="5"/>
  <c r="M18" i="5"/>
  <c r="W6" i="5"/>
  <c r="U17" i="5" s="1"/>
  <c r="B28" i="4"/>
  <c r="B27" i="4"/>
  <c r="Q4" i="5" l="1"/>
  <c r="O15" i="5" s="1"/>
  <c r="Q3" i="5"/>
  <c r="N14" i="5" s="1"/>
  <c r="K7" i="5"/>
  <c r="J18" i="5" s="1"/>
  <c r="Q7" i="5"/>
  <c r="N18" i="5" s="1"/>
  <c r="W8" i="5"/>
  <c r="V19" i="5" s="1"/>
  <c r="K8" i="5"/>
  <c r="I19" i="5" s="1"/>
  <c r="W7" i="5"/>
  <c r="T18" i="5" s="1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I17" i="5"/>
  <c r="J17" i="5"/>
  <c r="U15" i="5"/>
  <c r="P16" i="5"/>
  <c r="N19" i="5"/>
  <c r="V16" i="5"/>
  <c r="N16" i="5"/>
  <c r="O19" i="5"/>
  <c r="V17" i="5"/>
  <c r="J15" i="5"/>
  <c r="U16" i="5"/>
  <c r="H15" i="5"/>
  <c r="J19" i="5"/>
  <c r="T14" i="5"/>
  <c r="V14" i="5"/>
  <c r="I18" i="5"/>
  <c r="H18" i="5"/>
  <c r="T17" i="5"/>
  <c r="H14" i="5"/>
  <c r="N15" i="5"/>
  <c r="P15" i="5"/>
  <c r="I14" i="5"/>
  <c r="U18" i="5" l="1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<sst xmlns="http://schemas.openxmlformats.org/spreadsheetml/2006/main" count="145" uniqueCount="44">
  <si>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</si>
  <si>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</si>
  <si>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</si>
  <si>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</si>
  <si>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</si>
  <si>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</si>
  <si>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</si>
  <si>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</si>
  <si>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</si>
  <si>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</si>
  <si>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</si>
  <si>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</si>
  <si>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</si>
  <si>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</si>
  <si>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 xml:space="preserve">Experiment </t>
  </si>
  <si>
    <t>Min</t>
  </si>
  <si>
    <t>Max</t>
  </si>
  <si>
    <t>Average</t>
  </si>
  <si>
    <t>Std Dev</t>
  </si>
  <si>
    <t>Weights</t>
  </si>
  <si>
    <t>Weighted Average</t>
  </si>
  <si>
    <t>Weighted Std Dev</t>
  </si>
  <si>
    <t>All Curvatures</t>
  </si>
  <si>
    <t>Ch 1</t>
  </si>
  <si>
    <t>AA1</t>
  </si>
  <si>
    <t>AA2</t>
  </si>
  <si>
    <t>AA3</t>
  </si>
  <si>
    <t>Ch 2</t>
  </si>
  <si>
    <t>Ch 3</t>
  </si>
  <si>
    <t>Active Area</t>
  </si>
  <si>
    <t>Wavelength (nm)</t>
  </si>
  <si>
    <t>Zero Curvature</t>
  </si>
  <si>
    <t>Range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</si>
  <si>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</si>
  <si>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</si>
  <si>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</si>
  <si>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</si>
  <si>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</si>
  <si>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</si>
  <si>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</si>
  <si>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</si>
  <si>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</si>
  <si>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</si>
  <si>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Curvature (1/m)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</si>
</sst>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0" applyFont="1" applyFill="1"/>
    <xf numFmtId="0" fontId="1" fillId="0" borderId="1" xfId="0" applyFont="1" applyFill="1" applyBorder="1"/>
    <xf numFmtId="0" fontId="1" fillId="2" borderId="1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0" xfId="0" applyFont="1" applyFill="1"/>
    <xf numFmtId="0" fontId="0" fillId="0" borderId="0" xfId="0" applyBorder="1"/>
    <xf numFmtId="0" fontId="0" fillId="0" borderId="4" xfId="0" applyBorder="1"/>
    <xf numFmtId="0" fontId="0" fillId="0" borderId="26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-1.237046998085134E-2</c:v>
                </c:pt>
                <c:pt idx="2">
                  <c:v>-5.3990537186109577E-2</c:v>
                </c:pt>
                <c:pt idx="3">
                  <c:v>-5.4627977524205562E-2</c:v>
                </c:pt>
                <c:pt idx="4">
                  <c:v>-7.2217105701383844E-2</c:v>
                </c:pt>
                <c:pt idx="5">
                  <c:v>-4.2831704338368581E-2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-0.17368437815684956</c:v>
                </c:pt>
                <c:pt idx="2">
                  <c:v>-0.18863069172971336</c:v>
                </c:pt>
                <c:pt idx="3">
                  <c:v>-0.17912386265447822</c:v>
                </c:pt>
                <c:pt idx="4">
                  <c:v>-0.2937152093397799</c:v>
                </c:pt>
                <c:pt idx="5">
                  <c:v>-0.38981658888815218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0.23552687189067001</c:v>
                </c:pt>
                <c:pt idx="2">
                  <c:v>0.3045308393079722</c:v>
                </c:pt>
                <c:pt idx="3">
                  <c:v>0.33584185210793294</c:v>
                </c:pt>
                <c:pt idx="4">
                  <c:v>0.51202523435517833</c:v>
                </c:pt>
                <c:pt idx="5">
                  <c:v>0.60592577485840593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-2.8861144565174374E-2</c:v>
                </c:pt>
                <c:pt idx="2">
                  <c:v>-7.4627073983492664E-2</c:v>
                </c:pt>
                <c:pt idx="3">
                  <c:v>-8.8657981500621957E-2</c:v>
                </c:pt>
                <c:pt idx="4">
                  <c:v>-0.12091474547272205</c:v>
                </c:pt>
                <c:pt idx="5">
                  <c:v>-0.10059086488233029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-0.19017505274117261</c:v>
                </c:pt>
                <c:pt idx="2">
                  <c:v>-0.20926722852709645</c:v>
                </c:pt>
                <c:pt idx="3">
                  <c:v>-0.21315386663089461</c:v>
                </c:pt>
                <c:pt idx="4">
                  <c:v>-0.34241284911111808</c:v>
                </c:pt>
                <c:pt idx="5">
                  <c:v>-0.44757574943211392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0.21903619730634696</c:v>
                </c:pt>
                <c:pt idx="2">
                  <c:v>0.28389430251058911</c:v>
                </c:pt>
                <c:pt idx="3">
                  <c:v>0.30181184813151657</c:v>
                </c:pt>
                <c:pt idx="4">
                  <c:v>0.46332759458384015</c:v>
                </c:pt>
                <c:pt idx="5">
                  <c:v>0.54816661431444424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-7.2332413591084332E-2</c:v>
                </c:pt>
                <c:pt idx="2">
                  <c:v>-3.3484347763078404E-2</c:v>
                </c:pt>
                <c:pt idx="3">
                  <c:v>-7.1525113273537499E-2</c:v>
                </c:pt>
                <c:pt idx="4">
                  <c:v>-3.7876076488146282E-2</c:v>
                </c:pt>
                <c:pt idx="5">
                  <c:v>-0.15896230385919807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-8.6115601751771464E-2</c:v>
                </c:pt>
                <c:pt idx="2">
                  <c:v>-0.16070010218936659</c:v>
                </c:pt>
                <c:pt idx="3">
                  <c:v>-0.21331993985018016</c:v>
                </c:pt>
                <c:pt idx="4">
                  <c:v>-0.2920426353939547</c:v>
                </c:pt>
                <c:pt idx="5">
                  <c:v>-0.31239428706408034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0.20887428393530172</c:v>
                </c:pt>
                <c:pt idx="2">
                  <c:v>0.27736025016997701</c:v>
                </c:pt>
                <c:pt idx="3">
                  <c:v>0.39755982372435028</c:v>
                </c:pt>
                <c:pt idx="4">
                  <c:v>0.5187204895225932</c:v>
                </c:pt>
                <c:pt idx="5">
                  <c:v>0.7257427558956806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-8.9141169788566302E-2</c:v>
                </c:pt>
                <c:pt idx="2">
                  <c:v>-6.1209614502255746E-2</c:v>
                </c:pt>
                <c:pt idx="3">
                  <c:v>-0.10909670347374836</c:v>
                </c:pt>
                <c:pt idx="4">
                  <c:v>-0.10081000236831035</c:v>
                </c:pt>
                <c:pt idx="5">
                  <c:v>-0.24375769218333215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-0.10292435794925343</c:v>
                </c:pt>
                <c:pt idx="2">
                  <c:v>-0.18842536892854392</c:v>
                </c:pt>
                <c:pt idx="3">
                  <c:v>-0.25089153005039105</c:v>
                </c:pt>
                <c:pt idx="4">
                  <c:v>-0.35497656127411875</c:v>
                </c:pt>
                <c:pt idx="5">
                  <c:v>-0.39718967538821442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0.19206552773781974</c:v>
                </c:pt>
                <c:pt idx="2">
                  <c:v>0.24963498343079968</c:v>
                </c:pt>
                <c:pt idx="3">
                  <c:v>0.35998823352413939</c:v>
                </c:pt>
                <c:pt idx="4">
                  <c:v>0.45578656364242914</c:v>
                </c:pt>
                <c:pt idx="5">
                  <c:v>0.64094736757154658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-5.4639589993712434E-3</c:v>
                </c:pt>
                <c:pt idx="2">
                  <c:v>-1.7482082726701265E-2</c:v>
                </c:pt>
                <c:pt idx="3">
                  <c:v>-1.6610756542604577E-2</c:v>
                </c:pt>
                <c:pt idx="4">
                  <c:v>5.291637345453637E-2</c:v>
                </c:pt>
                <c:pt idx="5">
                  <c:v>-4.0275085227222007E-2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-1.7470584317379689E-2</c:v>
                </c:pt>
                <c:pt idx="2">
                  <c:v>-1.1080753141186506E-2</c:v>
                </c:pt>
                <c:pt idx="3">
                  <c:v>-4.9366285400310517E-2</c:v>
                </c:pt>
                <c:pt idx="4">
                  <c:v>-7.301367274567383E-2</c:v>
                </c:pt>
                <c:pt idx="5">
                  <c:v>-9.9120838912313047E-2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6.1271892165677855E-2</c:v>
                </c:pt>
                <c:pt idx="2">
                  <c:v>8.3956395952554885E-2</c:v>
                </c:pt>
                <c:pt idx="3">
                  <c:v>0.15288003123578164</c:v>
                </c:pt>
                <c:pt idx="4">
                  <c:v>0.20019379434688744</c:v>
                </c:pt>
                <c:pt idx="5">
                  <c:v>0.36213382724304211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-1.8243075282346886E-2</c:v>
                </c:pt>
                <c:pt idx="2">
                  <c:v>-3.5946602754923632E-2</c:v>
                </c:pt>
                <c:pt idx="3">
                  <c:v>-4.5578419640226756E-2</c:v>
                </c:pt>
                <c:pt idx="4">
                  <c:v>-7.1157915640469582E-3</c:v>
                </c:pt>
                <c:pt idx="5">
                  <c:v>-0.11452105292839103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-3.0249700600355332E-2</c:v>
                </c:pt>
                <c:pt idx="2">
                  <c:v>-2.9545273169408876E-2</c:v>
                </c:pt>
                <c:pt idx="3">
                  <c:v>-7.8333948497932696E-2</c:v>
                </c:pt>
                <c:pt idx="4">
                  <c:v>-0.13304583776425716</c:v>
                </c:pt>
                <c:pt idx="5">
                  <c:v>-0.17336680661348208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4.8492775882702212E-2</c:v>
                </c:pt>
                <c:pt idx="2">
                  <c:v>6.5491875924332518E-2</c:v>
                </c:pt>
                <c:pt idx="3">
                  <c:v>0.12391236813815946</c:v>
                </c:pt>
                <c:pt idx="4">
                  <c:v>0.14016162932830412</c:v>
                </c:pt>
                <c:pt idx="5">
                  <c:v>0.28788785954187307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3.8109057132699548E-2</c:v>
                  </c:pt>
                  <c:pt idx="1">
                    <c:v>7.4573823142973117E-2</c:v>
                  </c:pt>
                  <c:pt idx="2">
                    <c:v>4.3322951136576492E-2</c:v>
                  </c:pt>
                  <c:pt idx="3">
                    <c:v>5.3639302714704858E-2</c:v>
                  </c:pt>
                  <c:pt idx="4">
                    <c:v>1.8331802763638719E-2</c:v>
                  </c:pt>
                  <c:pt idx="5">
                    <c:v>4.8188302805263039E-2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3.8109057132699548E-2</c:v>
                  </c:pt>
                  <c:pt idx="1">
                    <c:v>7.4573823142973117E-2</c:v>
                  </c:pt>
                  <c:pt idx="2">
                    <c:v>4.3322951136576492E-2</c:v>
                  </c:pt>
                  <c:pt idx="3">
                    <c:v>5.3639302714704858E-2</c:v>
                  </c:pt>
                  <c:pt idx="4">
                    <c:v>1.8331802763638719E-2</c:v>
                  </c:pt>
                  <c:pt idx="5">
                    <c:v>4.8188302805263039E-2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1540.2971376985456</c:v>
                </c:pt>
                <c:pt idx="1">
                  <c:v>1540.2847672285648</c:v>
                </c:pt>
                <c:pt idx="2">
                  <c:v>1540.2431471613595</c:v>
                </c:pt>
                <c:pt idx="3">
                  <c:v>1540.2425097210214</c:v>
                </c:pt>
                <c:pt idx="4">
                  <c:v>1540.2249205928442</c:v>
                </c:pt>
                <c:pt idx="5">
                  <c:v>1540.2543059942072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3.3061411426642665E-2</c:v>
                  </c:pt>
                  <c:pt idx="1">
                    <c:v>6.0138007680804566E-2</c:v>
                  </c:pt>
                  <c:pt idx="2">
                    <c:v>4.5049521290786244E-2</c:v>
                  </c:pt>
                  <c:pt idx="3">
                    <c:v>0.12782007523541444</c:v>
                  </c:pt>
                  <c:pt idx="4">
                    <c:v>2.3966576355060425E-2</c:v>
                  </c:pt>
                  <c:pt idx="5">
                    <c:v>4.2452726639649087E-2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3.3061411426642665E-2</c:v>
                  </c:pt>
                  <c:pt idx="1">
                    <c:v>6.0138007680804566E-2</c:v>
                  </c:pt>
                  <c:pt idx="2">
                    <c:v>4.5049521290786244E-2</c:v>
                  </c:pt>
                  <c:pt idx="3">
                    <c:v>0.12782007523541444</c:v>
                  </c:pt>
                  <c:pt idx="4">
                    <c:v>2.3966576355060425E-2</c:v>
                  </c:pt>
                  <c:pt idx="5">
                    <c:v>4.2452726639649087E-2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1540.5390432084505</c:v>
                </c:pt>
                <c:pt idx="1">
                  <c:v>1540.3653588302936</c:v>
                </c:pt>
                <c:pt idx="2">
                  <c:v>1540.3504125167208</c:v>
                </c:pt>
                <c:pt idx="3">
                  <c:v>1540.359919345796</c:v>
                </c:pt>
                <c:pt idx="4">
                  <c:v>1540.2453279991107</c:v>
                </c:pt>
                <c:pt idx="5">
                  <c:v>1540.1492266195623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2.1084162667857894E-2</c:v>
                  </c:pt>
                  <c:pt idx="1">
                    <c:v>4.1646365862393807E-2</c:v>
                  </c:pt>
                  <c:pt idx="2">
                    <c:v>2.6839116902248689E-2</c:v>
                  </c:pt>
                  <c:pt idx="3">
                    <c:v>9.6581640040767539E-2</c:v>
                  </c:pt>
                  <c:pt idx="4">
                    <c:v>1.6799141997324719E-2</c:v>
                  </c:pt>
                  <c:pt idx="5">
                    <c:v>2.2871942315371999E-2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2.1084162667857894E-2</c:v>
                  </c:pt>
                  <c:pt idx="1">
                    <c:v>4.1646365862393807E-2</c:v>
                  </c:pt>
                  <c:pt idx="2">
                    <c:v>2.6839116902248689E-2</c:v>
                  </c:pt>
                  <c:pt idx="3">
                    <c:v>9.6581640040767539E-2</c:v>
                  </c:pt>
                  <c:pt idx="4">
                    <c:v>1.6799141997324719E-2</c:v>
                  </c:pt>
                  <c:pt idx="5">
                    <c:v>2.2871942315371999E-2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1540.7699890137919</c:v>
                </c:pt>
                <c:pt idx="1">
                  <c:v>1541.0055158856826</c:v>
                </c:pt>
                <c:pt idx="2">
                  <c:v>1541.0745198530999</c:v>
                </c:pt>
                <c:pt idx="3">
                  <c:v>1541.1058308658999</c:v>
                </c:pt>
                <c:pt idx="4">
                  <c:v>1541.2820142481471</c:v>
                </c:pt>
                <c:pt idx="5">
                  <c:v>1541.3759147886503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7.0569075499720118E-3</c:v>
                  </c:pt>
                  <c:pt idx="1">
                    <c:v>5.6946238224873158E-2</c:v>
                  </c:pt>
                  <c:pt idx="2">
                    <c:v>4.7061100992679447E-2</c:v>
                  </c:pt>
                  <c:pt idx="3">
                    <c:v>8.5585834463205113E-2</c:v>
                  </c:pt>
                  <c:pt idx="4">
                    <c:v>3.456620867531289E-2</c:v>
                  </c:pt>
                  <c:pt idx="5">
                    <c:v>3.8095734462129903E-2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7.0569075499720118E-3</c:v>
                  </c:pt>
                  <c:pt idx="1">
                    <c:v>5.6946238224873158E-2</c:v>
                  </c:pt>
                  <c:pt idx="2">
                    <c:v>4.7061100992679447E-2</c:v>
                  </c:pt>
                  <c:pt idx="3">
                    <c:v>8.5585834463205113E-2</c:v>
                  </c:pt>
                  <c:pt idx="4">
                    <c:v>3.456620867531289E-2</c:v>
                  </c:pt>
                  <c:pt idx="5">
                    <c:v>3.8095734462129903E-2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1550.3882933147515</c:v>
                </c:pt>
                <c:pt idx="1">
                  <c:v>1550.3159609011605</c:v>
                </c:pt>
                <c:pt idx="2">
                  <c:v>1550.3548089669885</c:v>
                </c:pt>
                <c:pt idx="3">
                  <c:v>1550.316768201478</c:v>
                </c:pt>
                <c:pt idx="4">
                  <c:v>1550.3504172382634</c:v>
                </c:pt>
                <c:pt idx="5">
                  <c:v>1550.2293310108923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3.4729643994369582E-3</c:v>
                  </c:pt>
                  <c:pt idx="1">
                    <c:v>3.7548692937278999E-2</c:v>
                  </c:pt>
                  <c:pt idx="2">
                    <c:v>1.9559195774601145E-2</c:v>
                  </c:pt>
                  <c:pt idx="3">
                    <c:v>4.3825034576333403E-2</c:v>
                  </c:pt>
                  <c:pt idx="4">
                    <c:v>1.9945564641221835E-2</c:v>
                  </c:pt>
                  <c:pt idx="5">
                    <c:v>2.3110097901181209E-2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3.4729643994369582E-3</c:v>
                  </c:pt>
                  <c:pt idx="1">
                    <c:v>3.7548692937278999E-2</c:v>
                  </c:pt>
                  <c:pt idx="2">
                    <c:v>1.9559195774601145E-2</c:v>
                  </c:pt>
                  <c:pt idx="3">
                    <c:v>4.3825034576333403E-2</c:v>
                  </c:pt>
                  <c:pt idx="4">
                    <c:v>1.9945564641221835E-2</c:v>
                  </c:pt>
                  <c:pt idx="5">
                    <c:v>2.3110097901181209E-2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1550.5785721203047</c:v>
                </c:pt>
                <c:pt idx="1">
                  <c:v>1550.4924565185529</c:v>
                </c:pt>
                <c:pt idx="2">
                  <c:v>1550.4178720181153</c:v>
                </c:pt>
                <c:pt idx="3">
                  <c:v>1550.3652521804545</c:v>
                </c:pt>
                <c:pt idx="4">
                  <c:v>1550.2865294849107</c:v>
                </c:pt>
                <c:pt idx="5">
                  <c:v>1550.2661778332406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1.0496225514344303E-2</c:v>
                  </c:pt>
                  <c:pt idx="1">
                    <c:v>2.3488440014321269E-2</c:v>
                  </c:pt>
                  <c:pt idx="2">
                    <c:v>2.8252047428781759E-2</c:v>
                  </c:pt>
                  <c:pt idx="3">
                    <c:v>3.280161910372472E-2</c:v>
                  </c:pt>
                  <c:pt idx="4">
                    <c:v>2.620112679343822E-2</c:v>
                  </c:pt>
                  <c:pt idx="5">
                    <c:v>1.3775576357437995E-2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1.0496225514344303E-2</c:v>
                  </c:pt>
                  <c:pt idx="1">
                    <c:v>2.3488440014321269E-2</c:v>
                  </c:pt>
                  <c:pt idx="2">
                    <c:v>2.8252047428781759E-2</c:v>
                  </c:pt>
                  <c:pt idx="3">
                    <c:v>3.280161910372472E-2</c:v>
                  </c:pt>
                  <c:pt idx="4">
                    <c:v>2.620112679343822E-2</c:v>
                  </c:pt>
                  <c:pt idx="5">
                    <c:v>1.3775576357437995E-2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1550.528597303155</c:v>
                </c:pt>
                <c:pt idx="1">
                  <c:v>1550.7374715870903</c:v>
                </c:pt>
                <c:pt idx="2">
                  <c:v>1550.805957553325</c:v>
                </c:pt>
                <c:pt idx="3">
                  <c:v>1550.9261571268794</c:v>
                </c:pt>
                <c:pt idx="4">
                  <c:v>1551.0473177926776</c:v>
                </c:pt>
                <c:pt idx="5">
                  <c:v>1551.2543400590507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1.0415851561673574E-2</c:v>
                  </c:pt>
                  <c:pt idx="1">
                    <c:v>3.5772724861365755E-2</c:v>
                  </c:pt>
                  <c:pt idx="2">
                    <c:v>4.5592145852381361E-2</c:v>
                  </c:pt>
                  <c:pt idx="3">
                    <c:v>4.9622645841186273E-2</c:v>
                  </c:pt>
                  <c:pt idx="4">
                    <c:v>2.1184805373414238E-2</c:v>
                  </c:pt>
                  <c:pt idx="5">
                    <c:v>2.8679021541719665E-2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1.0415851561673574E-2</c:v>
                  </c:pt>
                  <c:pt idx="1">
                    <c:v>3.5772724861365755E-2</c:v>
                  </c:pt>
                  <c:pt idx="2">
                    <c:v>4.5592145852381361E-2</c:v>
                  </c:pt>
                  <c:pt idx="3">
                    <c:v>4.9622645841186273E-2</c:v>
                  </c:pt>
                  <c:pt idx="4">
                    <c:v>2.1184805373414238E-2</c:v>
                  </c:pt>
                  <c:pt idx="5">
                    <c:v>2.8679021541719665E-2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1560.5264641390206</c:v>
                </c:pt>
                <c:pt idx="1">
                  <c:v>1560.5210001800212</c:v>
                </c:pt>
                <c:pt idx="2">
                  <c:v>1560.5089820562939</c:v>
                </c:pt>
                <c:pt idx="3">
                  <c:v>1560.509853382478</c:v>
                </c:pt>
                <c:pt idx="4">
                  <c:v>1560.5793805124752</c:v>
                </c:pt>
                <c:pt idx="5">
                  <c:v>1560.4861890537934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2.5937771601269418E-2</c:v>
                  </c:pt>
                  <c:pt idx="1">
                    <c:v>2.3963534142465243E-2</c:v>
                  </c:pt>
                  <c:pt idx="2">
                    <c:v>3.1740369666373162E-2</c:v>
                  </c:pt>
                  <c:pt idx="3">
                    <c:v>1.058938797007882E-2</c:v>
                  </c:pt>
                  <c:pt idx="4">
                    <c:v>2.1783142584637417E-2</c:v>
                  </c:pt>
                  <c:pt idx="5">
                    <c:v>1.434773663981642E-2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2.5937771601269418E-2</c:v>
                  </c:pt>
                  <c:pt idx="1">
                    <c:v>2.3963534142465243E-2</c:v>
                  </c:pt>
                  <c:pt idx="2">
                    <c:v>3.1740369666373162E-2</c:v>
                  </c:pt>
                  <c:pt idx="3">
                    <c:v>1.058938797007882E-2</c:v>
                  </c:pt>
                  <c:pt idx="4">
                    <c:v>2.1783142584637417E-2</c:v>
                  </c:pt>
                  <c:pt idx="5">
                    <c:v>1.434773663981642E-2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1560.1557613270134</c:v>
                </c:pt>
                <c:pt idx="1">
                  <c:v>1560.138290742696</c:v>
                </c:pt>
                <c:pt idx="2">
                  <c:v>1560.1446805738722</c:v>
                </c:pt>
                <c:pt idx="3">
                  <c:v>1560.106395041613</c:v>
                </c:pt>
                <c:pt idx="4">
                  <c:v>1560.0827476542677</c:v>
                </c:pt>
                <c:pt idx="5">
                  <c:v>1560.056640488101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1.69438950372474E-2</c:v>
                  </c:pt>
                  <c:pt idx="1">
                    <c:v>1.6604431299502714E-2</c:v>
                  </c:pt>
                  <c:pt idx="2">
                    <c:v>3.1233403490092723E-2</c:v>
                  </c:pt>
                  <c:pt idx="3">
                    <c:v>3.8684341109871304E-2</c:v>
                  </c:pt>
                  <c:pt idx="4">
                    <c:v>2.8430949924631212E-2</c:v>
                  </c:pt>
                  <c:pt idx="5">
                    <c:v>1.9625112337917451E-2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1.69438950372474E-2</c:v>
                  </c:pt>
                  <c:pt idx="1">
                    <c:v>1.6604431299502714E-2</c:v>
                  </c:pt>
                  <c:pt idx="2">
                    <c:v>3.1233403490092723E-2</c:v>
                  </c:pt>
                  <c:pt idx="3">
                    <c:v>3.8684341109871304E-2</c:v>
                  </c:pt>
                  <c:pt idx="4">
                    <c:v>2.8430949924631212E-2</c:v>
                  </c:pt>
                  <c:pt idx="5">
                    <c:v>1.9625112337917451E-2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1560.3874822759858</c:v>
                </c:pt>
                <c:pt idx="1">
                  <c:v>1560.4487541681515</c:v>
                </c:pt>
                <c:pt idx="2">
                  <c:v>1560.4714386719384</c:v>
                </c:pt>
                <c:pt idx="3">
                  <c:v>1560.5403623072216</c:v>
                </c:pt>
                <c:pt idx="4">
                  <c:v>1560.5876760703327</c:v>
                </c:pt>
                <c:pt idx="5">
                  <c:v>1560.7496161032288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8</xdr:row>
      <xdr:rowOff>32657</xdr:rowOff>
    </xdr:from>
    <xdr:to>
      <xdr:col>10</xdr:col>
      <xdr:colOff>938892</xdr:colOff>
      <xdr:row>33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81643</xdr:colOff>
      <xdr:row>33</xdr:row>
      <xdr:rowOff>95250</xdr:rowOff>
    </xdr:from>
    <xdr:to>
      <xdr:col>11</xdr:col>
      <xdr:colOff>6806</xdr:colOff>
      <xdr:row>59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10</xdr:col>
      <xdr:colOff>918484</xdr:colOff>
      <xdr:row>84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tabSelected="1" workbookViewId="0">
      <selection activeCell="H3" sqref="H3"/>
    </sheetView>
  </sheetViews>
  <sheetFormatPr defaultRowHeight="14.4" x14ac:dyDescent="0.3"/>
  <cols>
    <col min="1" max="1" width="13.33203125" bestFit="1" customWidth="1"/>
    <col min="2" max="2" width="14.88671875" bestFit="1" customWidth="1"/>
  </cols>
  <sheetData>
    <row r="1" spans="1:34" x14ac:dyDescent="0.3">
      <c r="B1" s="38" t="s">
        <v>34</v>
      </c>
      <c r="C1" s="38"/>
      <c r="D1" s="38"/>
      <c r="G1" s="37" t="s">
        <v>35</v>
      </c>
      <c r="H1" s="37"/>
      <c r="I1" s="37"/>
      <c r="J1" s="37"/>
      <c r="M1" s="37" t="s">
        <v>36</v>
      </c>
      <c r="N1" s="37"/>
      <c r="O1" s="37"/>
      <c r="P1" s="37"/>
      <c r="S1" s="37" t="s">
        <v>39</v>
      </c>
      <c r="T1" s="37"/>
      <c r="U1" s="37"/>
      <c r="V1" s="37"/>
    </row>
    <row r="2" spans="1:34" ht="15" thickBot="1" x14ac:dyDescent="0.35">
      <c r="A2" t="s">
        <v>33</v>
      </c>
      <c r="B2" t="s">
        <v>24</v>
      </c>
      <c r="C2" t="s">
        <v>25</v>
      </c>
      <c r="D2" t="s">
        <v>26</v>
      </c>
      <c r="G2" t="s">
        <v>34</v>
      </c>
      <c r="H2" t="s">
        <v>23</v>
      </c>
      <c r="I2" t="s">
        <v>27</v>
      </c>
      <c r="J2" t="s">
        <v>28</v>
      </c>
      <c r="K2" t="s">
        <v>37</v>
      </c>
      <c r="M2" t="s">
        <v>34</v>
      </c>
      <c r="N2" t="s">
        <v>23</v>
      </c>
      <c r="O2" t="s">
        <v>27</v>
      </c>
      <c r="P2" t="s">
        <v>28</v>
      </c>
      <c r="Q2" t="s">
        <v>37</v>
      </c>
      <c r="S2" t="s">
        <v>34</v>
      </c>
      <c r="T2" t="s">
        <v>23</v>
      </c>
      <c r="U2" t="s">
        <v>27</v>
      </c>
      <c r="V2" t="s">
        <v>28</v>
      </c>
      <c r="W2" t="s">
        <v>37</v>
      </c>
    </row>
    <row r="3" spans="1:34" x14ac:dyDescent="0.3">
      <c r="A3" t="s">
        <v>42</v>
      </c>
      <c r="B3" s="30">
        <f>IF(AND('Expmt. 1'!B3&gt;= '"Zero" Curvature'!$D$33, 'Expmt. 1'!B3 &lt;= '"Zero" Curvature'!$D$34),0,'Expmt. 1'!B3)</f>
        <v>0</v>
      </c>
      <c r="C3" s="31">
        <f>IF(AND('Expmt. 1'!D3&gt;= '"Zero" Curvature'!$D$33, 'Expmt. 1'!D3 &lt;= '"Zero" Curvature'!$D$34),0,'Expmt. 1'!D3)</f>
        <v>0</v>
      </c>
      <c r="D3" s="32">
        <f>IF(AND('Expmt. 1'!F3&gt;= '"Zero" Curvature'!$D$33, 'Expmt. 1'!F3 &lt;= '"Zero" Curvature'!$D$34),0,'Expmt. 1'!F3)</f>
        <v>0</v>
      </c>
      <c r="G3">
        <f>B3</f>
        <v>0</v>
      </c>
      <c r="H3" s="29">
        <f>'Expmt. 1'!H3-'"Zero" Curvature'!$G$20</f>
        <v>0</v>
      </c>
      <c r="I3" s="29">
        <f>'Expmt. 1'!N3-'"Zero" Curvature'!$G$26</f>
        <v>0</v>
      </c>
      <c r="J3" s="29">
        <f>'Expmt. 1'!T3-'"Zero" Curvature'!$G$32</f>
        <v>0</v>
      </c>
      <c r="K3" s="29">
        <f>AVERAGE(H3:J3)</f>
        <v>0</v>
      </c>
      <c r="L3" s="29"/>
      <c r="M3">
        <f>C3</f>
        <v>0</v>
      </c>
      <c r="N3" s="29">
        <f>'Expmt. 1'!J3-'"Zero" Curvature'!$G$21</f>
        <v>0</v>
      </c>
      <c r="O3" s="29">
        <f>'Expmt. 1'!P3-'"Zero" Curvature'!$G$27</f>
        <v>0</v>
      </c>
      <c r="P3" s="29">
        <f>'Expmt. 1'!V3-'"Zero" Curvature'!$G$33</f>
        <v>0</v>
      </c>
      <c r="Q3" s="29">
        <f>AVERAGE(N3:P3)</f>
        <v>0</v>
      </c>
      <c r="R3" s="29"/>
      <c r="S3">
        <f>D3</f>
        <v>0</v>
      </c>
      <c r="T3" s="29">
        <f>'Expmt. 1'!L3-'"Zero" Curvature'!$G$22</f>
        <v>0</v>
      </c>
      <c r="U3" s="29">
        <f>'Expmt. 1'!R3-'"Zero" Curvature'!$G$28</f>
        <v>0</v>
      </c>
      <c r="V3" s="29">
        <f>'Expmt. 1'!X3-'"Zero" Curvature'!$G$34</f>
        <v>0</v>
      </c>
      <c r="W3" s="29">
        <f>AVERAGE(T3:V3)</f>
        <v>0</v>
      </c>
    </row>
    <row r="4" spans="1:34" x14ac:dyDescent="0.3">
      <c r="A4" t="s">
        <v>42</v>
      </c>
      <c r="B4" s="33">
        <f>IF(AND('Expmt. 1'!B4&gt;= '"Zero" Curvature'!$D$33, 'Expmt. 1'!B4 &lt;= '"Zero" Curvature'!$D$34),0,'Expmt. 1'!B4)</f>
        <v>0.8</v>
      </c>
      <c r="C4" s="29">
        <f>IF(AND('Expmt. 1'!D4&gt;= '"Zero" Curvature'!$D$33, 'Expmt. 1'!D4 &lt;= '"Zero" Curvature'!$D$34),0,'Expmt. 1'!D4)</f>
        <v>0.8</v>
      </c>
      <c r="D4" s="34">
        <f>IF(AND('Expmt. 1'!F4&gt;= '"Zero" Curvature'!$D$33, 'Expmt. 1'!F4 &lt;= '"Zero" Curvature'!$D$34),0,'Expmt. 1'!F4)</f>
        <v>0.8</v>
      </c>
      <c r="G4">
        <f t="shared" ref="G4:G8" si="0">B4</f>
        <v>0.8</v>
      </c>
      <c r="H4" s="29">
        <f>'Expmt. 1'!H4-'"Zero" Curvature'!$G$20</f>
        <v>-1.237046998085134E-2</v>
      </c>
      <c r="I4" s="29">
        <f>'Expmt. 1'!N4-'"Zero" Curvature'!$G$26</f>
        <v>-0.17368437815684956</v>
      </c>
      <c r="J4" s="29">
        <f>'Expmt. 1'!T4-'"Zero" Curvature'!$G$32</f>
        <v>0.23552687189067001</v>
      </c>
      <c r="K4" s="29">
        <f t="shared" ref="K4:K6" si="1">AVERAGE(H4:J4)</f>
        <v>1.6490674584323035E-2</v>
      </c>
      <c r="L4" s="29"/>
      <c r="M4">
        <f t="shared" ref="M4:M8" si="2">C4</f>
        <v>0.8</v>
      </c>
      <c r="N4" s="29">
        <f>'Expmt. 1'!J4-'"Zero" Curvature'!$G$21</f>
        <v>-7.2332413591084332E-2</v>
      </c>
      <c r="O4" s="29">
        <f>'Expmt. 1'!P4-'"Zero" Curvature'!$G$27</f>
        <v>-8.6115601751771464E-2</v>
      </c>
      <c r="P4" s="29">
        <f>'Expmt. 1'!V4-'"Zero" Curvature'!$G$33</f>
        <v>0.20887428393530172</v>
      </c>
      <c r="Q4" s="29">
        <f t="shared" ref="Q4:Q6" si="3">AVERAGE(N4:P4)</f>
        <v>1.6808756197481973E-2</v>
      </c>
      <c r="R4" s="29"/>
      <c r="S4">
        <f t="shared" ref="S4:S8" si="4">D4</f>
        <v>0.8</v>
      </c>
      <c r="T4" s="29">
        <f>'Expmt. 1'!L4-'"Zero" Curvature'!$G$22</f>
        <v>-5.4639589993712434E-3</v>
      </c>
      <c r="U4" s="29">
        <f>'Expmt. 1'!R4-'"Zero" Curvature'!$G$28</f>
        <v>-1.7470584317379689E-2</v>
      </c>
      <c r="V4" s="29">
        <f>'Expmt. 1'!X4-'"Zero" Curvature'!$G$34</f>
        <v>6.1271892165677855E-2</v>
      </c>
      <c r="W4" s="29">
        <f t="shared" ref="W4:W6" si="5">AVERAGE(T4:V4)</f>
        <v>1.2779116282975641E-2</v>
      </c>
    </row>
    <row r="5" spans="1:34" x14ac:dyDescent="0.3">
      <c r="A5" t="s">
        <v>42</v>
      </c>
      <c r="B5" s="33">
        <f>IF(AND('Expmt. 1'!B5&gt;= '"Zero" Curvature'!$D$33, 'Expmt. 1'!B5 &lt;= '"Zero" Curvature'!$D$34),0,'Expmt. 1'!B5)</f>
        <v>1.25</v>
      </c>
      <c r="C5" s="29">
        <f>IF(AND('Expmt. 1'!D5&gt;= '"Zero" Curvature'!$D$33, 'Expmt. 1'!D5 &lt;= '"Zero" Curvature'!$D$34),0,'Expmt. 1'!D5)</f>
        <v>1.25</v>
      </c>
      <c r="D5" s="34">
        <f>IF(AND('Expmt. 1'!F5&gt;= '"Zero" Curvature'!$D$33, 'Expmt. 1'!F5 &lt;= '"Zero" Curvature'!$D$34),0,'Expmt. 1'!F5)</f>
        <v>1.25</v>
      </c>
      <c r="E5" s="29"/>
      <c r="F5" s="29"/>
      <c r="G5">
        <f t="shared" si="0"/>
        <v>1.25</v>
      </c>
      <c r="H5" s="29">
        <f>'Expmt. 1'!H5-'"Zero" Curvature'!$G$20</f>
        <v>-5.3990537186109577E-2</v>
      </c>
      <c r="I5" s="29">
        <f>'Expmt. 1'!N5-'"Zero" Curvature'!$G$26</f>
        <v>-0.18863069172971336</v>
      </c>
      <c r="J5" s="29">
        <f>'Expmt. 1'!T5-'"Zero" Curvature'!$G$32</f>
        <v>0.3045308393079722</v>
      </c>
      <c r="K5" s="29">
        <f t="shared" si="1"/>
        <v>2.0636536797383087E-2</v>
      </c>
      <c r="L5" s="29"/>
      <c r="M5">
        <f t="shared" si="2"/>
        <v>1.25</v>
      </c>
      <c r="N5" s="29">
        <f>'Expmt. 1'!J5-'"Zero" Curvature'!$G$21</f>
        <v>-3.3484347763078404E-2</v>
      </c>
      <c r="O5" s="29">
        <f>'Expmt. 1'!P5-'"Zero" Curvature'!$G$27</f>
        <v>-0.16070010218936659</v>
      </c>
      <c r="P5" s="29">
        <f>'Expmt. 1'!V5-'"Zero" Curvature'!$G$33</f>
        <v>0.27736025016997701</v>
      </c>
      <c r="Q5" s="29">
        <f t="shared" si="3"/>
        <v>2.7725266739177339E-2</v>
      </c>
      <c r="R5" s="29"/>
      <c r="S5">
        <f t="shared" si="4"/>
        <v>1.25</v>
      </c>
      <c r="T5" s="29">
        <f>'Expmt. 1'!L5-'"Zero" Curvature'!$G$22</f>
        <v>-1.7482082726701265E-2</v>
      </c>
      <c r="U5" s="29">
        <f>'Expmt. 1'!R5-'"Zero" Curvature'!$G$28</f>
        <v>-1.1080753141186506E-2</v>
      </c>
      <c r="V5" s="29">
        <f>'Expmt. 1'!X5-'"Zero" Curvature'!$G$34</f>
        <v>8.3956395952554885E-2</v>
      </c>
      <c r="W5" s="29">
        <f t="shared" si="5"/>
        <v>1.8464520028222371E-2</v>
      </c>
    </row>
    <row r="6" spans="1:34" x14ac:dyDescent="0.3">
      <c r="A6" s="29" t="s">
        <v>42</v>
      </c>
      <c r="B6" s="33">
        <f>IF(AND('Expmt. 1'!B6&gt;= '"Zero" Curvature'!$D$33, 'Expmt. 1'!B6 &lt;= '"Zero" Curvature'!$D$34),0,'Expmt. 1'!B6)</f>
        <v>1.6</v>
      </c>
      <c r="C6" s="29">
        <f>IF(AND('Expmt. 1'!D6&gt;= '"Zero" Curvature'!$D$33, 'Expmt. 1'!D6 &lt;= '"Zero" Curvature'!$D$34),0,'Expmt. 1'!D6)</f>
        <v>1.6</v>
      </c>
      <c r="D6" s="34">
        <f>IF(AND('Expmt. 1'!F6&gt;= '"Zero" Curvature'!$D$33, 'Expmt. 1'!F6 &lt;= '"Zero" Curvature'!$D$34),0,'Expmt. 1'!F6)</f>
        <v>1.6</v>
      </c>
      <c r="E6" s="29"/>
      <c r="F6" s="29"/>
      <c r="G6">
        <f t="shared" si="0"/>
        <v>1.6</v>
      </c>
      <c r="H6" s="29">
        <f>'Expmt. 1'!H6-'"Zero" Curvature'!$G$20</f>
        <v>-5.4627977524205562E-2</v>
      </c>
      <c r="I6" s="29">
        <f>'Expmt. 1'!N6-'"Zero" Curvature'!$G$26</f>
        <v>-0.17912386265447822</v>
      </c>
      <c r="J6" s="29">
        <f>'Expmt. 1'!T6-'"Zero" Curvature'!$G$32</f>
        <v>0.33584185210793294</v>
      </c>
      <c r="K6" s="29">
        <f t="shared" si="1"/>
        <v>3.4030003976416388E-2</v>
      </c>
      <c r="L6" s="29"/>
      <c r="M6">
        <f t="shared" si="2"/>
        <v>1.6</v>
      </c>
      <c r="N6" s="29">
        <f>'Expmt. 1'!J6-'"Zero" Curvature'!$G$21</f>
        <v>-7.1525113273537499E-2</v>
      </c>
      <c r="O6" s="29">
        <f>'Expmt. 1'!P6-'"Zero" Curvature'!$G$27</f>
        <v>-0.21331993985018016</v>
      </c>
      <c r="P6" s="29">
        <f>'Expmt. 1'!V6-'"Zero" Curvature'!$G$33</f>
        <v>0.39755982372435028</v>
      </c>
      <c r="Q6" s="29">
        <f t="shared" si="3"/>
        <v>3.7571590200210871E-2</v>
      </c>
      <c r="R6" s="29"/>
      <c r="S6" s="29">
        <f t="shared" si="4"/>
        <v>1.6</v>
      </c>
      <c r="T6" s="29">
        <f>'Expmt. 1'!L6-'"Zero" Curvature'!$G$22</f>
        <v>-1.6610756542604577E-2</v>
      </c>
      <c r="U6" s="29">
        <f>'Expmt. 1'!R6-'"Zero" Curvature'!$G$28</f>
        <v>-4.9366285400310517E-2</v>
      </c>
      <c r="V6" s="29">
        <f>'Expmt. 1'!X6-'"Zero" Curvature'!$G$34</f>
        <v>0.15288003123578164</v>
      </c>
      <c r="W6" s="29">
        <f t="shared" si="5"/>
        <v>2.8967663097622182E-2</v>
      </c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x14ac:dyDescent="0.3">
      <c r="A7" s="34" t="s">
        <v>42</v>
      </c>
      <c r="B7" s="33">
        <f>IF(AND('Expmt. 1'!B7&gt;= '"Zero" Curvature'!$D$33, 'Expmt. 1'!B7 &lt;= '"Zero" Curvature'!$D$34),0,'Expmt. 1'!B7)</f>
        <v>2</v>
      </c>
      <c r="C7" s="29">
        <f>IF(AND('Expmt. 1'!D7&gt;= '"Zero" Curvature'!$D$33, 'Expmt. 1'!D7 &lt;= '"Zero" Curvature'!$D$34),0,'Expmt. 1'!D7)</f>
        <v>2</v>
      </c>
      <c r="D7" s="34">
        <f>IF(AND('Expmt. 1'!F7&gt;= '"Zero" Curvature'!$D$33, 'Expmt. 1'!F7 &lt;= '"Zero" Curvature'!$D$34),0,'Expmt. 1'!F7)</f>
        <v>2</v>
      </c>
      <c r="E7" s="29"/>
      <c r="F7" s="29"/>
      <c r="G7">
        <f t="shared" si="0"/>
        <v>2</v>
      </c>
      <c r="H7" s="29">
        <f>'Expmt. 1'!H7-'"Zero" Curvature'!$G$20</f>
        <v>-7.2217105701383844E-2</v>
      </c>
      <c r="I7" s="29">
        <f>'Expmt. 1'!N7-'"Zero" Curvature'!$G$26</f>
        <v>-0.2937152093397799</v>
      </c>
      <c r="J7" s="29">
        <f>'Expmt. 1'!T7-'"Zero" Curvature'!$G$32</f>
        <v>0.51202523435517833</v>
      </c>
      <c r="K7" s="29">
        <f t="shared" ref="K7:K8" si="6">AVERAGE(H7:J7)</f>
        <v>4.8697639771338196E-2</v>
      </c>
      <c r="L7" s="29"/>
      <c r="M7">
        <f t="shared" si="2"/>
        <v>2</v>
      </c>
      <c r="N7" s="29">
        <f>'Expmt. 1'!J7-'"Zero" Curvature'!$G$21</f>
        <v>-3.7876076488146282E-2</v>
      </c>
      <c r="O7" s="29">
        <f>'Expmt. 1'!P7-'"Zero" Curvature'!$G$27</f>
        <v>-0.2920426353939547</v>
      </c>
      <c r="P7" s="29">
        <f>'Expmt. 1'!V7-'"Zero" Curvature'!$G$33</f>
        <v>0.5187204895225932</v>
      </c>
      <c r="Q7" s="29">
        <f t="shared" ref="Q7:Q8" si="7">AVERAGE(N7:P7)</f>
        <v>6.2933925880164068E-2</v>
      </c>
      <c r="R7" s="29"/>
      <c r="S7">
        <f t="shared" si="4"/>
        <v>2</v>
      </c>
      <c r="T7" s="29">
        <f>'Expmt. 1'!L7-'"Zero" Curvature'!$G$22</f>
        <v>5.291637345453637E-2</v>
      </c>
      <c r="U7" s="29">
        <f>'Expmt. 1'!R7-'"Zero" Curvature'!$G$28</f>
        <v>-7.301367274567383E-2</v>
      </c>
      <c r="V7" s="29">
        <f>'Expmt. 1'!X7-'"Zero" Curvature'!$G$34</f>
        <v>0.20019379434688744</v>
      </c>
      <c r="W7" s="29">
        <f t="shared" ref="W7:W8" si="8">AVERAGE(T7:V7)</f>
        <v>6.0032165018583328E-2</v>
      </c>
    </row>
    <row r="8" spans="1:34" ht="15" thickBot="1" x14ac:dyDescent="0.35">
      <c r="A8" t="s">
        <v>42</v>
      </c>
      <c r="B8" s="35">
        <f>IF(AND('Expmt. 1'!B8&gt;= '"Zero" Curvature'!$D$33, 'Expmt. 1'!B8 &lt;= '"Zero" Curvature'!$D$34),0,'Expmt. 1'!B8)</f>
        <v>2.5</v>
      </c>
      <c r="C8" s="8">
        <f>IF(AND('Expmt. 1'!D8&gt;= '"Zero" Curvature'!$D$33, 'Expmt. 1'!D8 &lt;= '"Zero" Curvature'!$D$34),0,'Expmt. 1'!D8)</f>
        <v>2.5</v>
      </c>
      <c r="D8" s="36">
        <f>IF(AND('Expmt. 1'!F8&gt;= '"Zero" Curvature'!$D$33, 'Expmt. 1'!F8 &lt;= '"Zero" Curvature'!$D$34),0,'Expmt. 1'!F8)</f>
        <v>2.5</v>
      </c>
      <c r="E8" s="29"/>
      <c r="F8" s="29"/>
      <c r="G8">
        <f t="shared" si="0"/>
        <v>2.5</v>
      </c>
      <c r="H8" s="29">
        <f>'Expmt. 1'!H8-'"Zero" Curvature'!$G$20</f>
        <v>-4.2831704338368581E-2</v>
      </c>
      <c r="I8" s="29">
        <f>'Expmt. 1'!N8-'"Zero" Curvature'!$G$26</f>
        <v>-0.38981658888815218</v>
      </c>
      <c r="J8" s="29">
        <f>'Expmt. 1'!T8-'"Zero" Curvature'!$G$32</f>
        <v>0.60592577485840593</v>
      </c>
      <c r="K8" s="29">
        <f t="shared" si="6"/>
        <v>5.775916054396172E-2</v>
      </c>
      <c r="L8" s="29"/>
      <c r="M8" s="29">
        <f t="shared" si="2"/>
        <v>2.5</v>
      </c>
      <c r="N8" s="29">
        <f>'Expmt. 1'!J8-'"Zero" Curvature'!$G$21</f>
        <v>-0.15896230385919807</v>
      </c>
      <c r="O8" s="29">
        <f>'Expmt. 1'!P8-'"Zero" Curvature'!$G$27</f>
        <v>-0.31239428706408034</v>
      </c>
      <c r="P8" s="29">
        <f>'Expmt. 1'!V8-'"Zero" Curvature'!$G$33</f>
        <v>0.7257427558956806</v>
      </c>
      <c r="Q8" s="29">
        <f t="shared" si="7"/>
        <v>8.4795388324134066E-2</v>
      </c>
      <c r="R8" s="29"/>
      <c r="S8" s="29">
        <f t="shared" si="4"/>
        <v>2.5</v>
      </c>
      <c r="T8" s="29">
        <f>'Expmt. 1'!L8-'"Zero" Curvature'!$G$22</f>
        <v>-4.0275085227222007E-2</v>
      </c>
      <c r="U8" s="29">
        <f>'Expmt. 1'!R8-'"Zero" Curvature'!$G$28</f>
        <v>-9.9120838912313047E-2</v>
      </c>
      <c r="V8" s="29">
        <f>'Expmt. 1'!X8-'"Zero" Curvature'!$G$34</f>
        <v>0.36213382724304211</v>
      </c>
      <c r="W8" s="29">
        <f t="shared" si="8"/>
        <v>7.4245967701169022E-2</v>
      </c>
    </row>
    <row r="9" spans="1:34" x14ac:dyDescent="0.3">
      <c r="B9" s="29"/>
      <c r="C9" s="29"/>
      <c r="D9" s="29"/>
      <c r="E9" s="29"/>
      <c r="F9" s="29"/>
      <c r="H9" s="29"/>
      <c r="I9" s="29"/>
      <c r="J9" s="29"/>
      <c r="K9" s="29"/>
      <c r="L9" s="29"/>
      <c r="N9" s="29"/>
      <c r="O9" s="29"/>
      <c r="P9" s="29"/>
      <c r="Q9" s="29"/>
      <c r="R9" s="29"/>
      <c r="T9" s="29"/>
      <c r="U9" s="29"/>
      <c r="V9" s="29"/>
      <c r="W9" s="29"/>
    </row>
    <row r="11" spans="1:34" x14ac:dyDescent="0.3">
      <c r="G11" s="37" t="s">
        <v>38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34" x14ac:dyDescent="0.3">
      <c r="G12" s="37" t="s">
        <v>35</v>
      </c>
      <c r="H12" s="37"/>
      <c r="I12" s="37"/>
      <c r="J12" s="37"/>
      <c r="M12" s="37" t="s">
        <v>36</v>
      </c>
      <c r="N12" s="37"/>
      <c r="O12" s="37"/>
      <c r="P12" s="37"/>
      <c r="S12" s="37" t="s">
        <v>39</v>
      </c>
      <c r="T12" s="37"/>
      <c r="U12" s="37"/>
      <c r="V12" s="37"/>
    </row>
    <row r="13" spans="1:34" x14ac:dyDescent="0.3">
      <c r="G13" t="s">
        <v>34</v>
      </c>
      <c r="H13" t="s">
        <v>23</v>
      </c>
      <c r="I13" t="s">
        <v>27</v>
      </c>
      <c r="J13" t="s">
        <v>28</v>
      </c>
      <c r="M13" t="s">
        <v>34</v>
      </c>
      <c r="N13" t="s">
        <v>23</v>
      </c>
      <c r="O13" t="s">
        <v>27</v>
      </c>
      <c r="P13" t="s">
        <v>28</v>
      </c>
      <c r="S13" t="s">
        <v>34</v>
      </c>
      <c r="T13" t="s">
        <v>23</v>
      </c>
      <c r="U13" t="s">
        <v>27</v>
      </c>
      <c r="V13" t="s">
        <v>28</v>
      </c>
    </row>
    <row r="14" spans="1:34" x14ac:dyDescent="0.3">
      <c r="G14">
        <f>B3</f>
        <v>0</v>
      </c>
      <c r="H14">
        <f>H3-$K3</f>
        <v>0</v>
      </c>
      <c r="I14">
        <f>I3-$K3</f>
        <v>0</v>
      </c>
      <c r="J14">
        <f>J3-$K3</f>
        <v>0</v>
      </c>
      <c r="M14">
        <f>C3</f>
        <v>0</v>
      </c>
      <c r="N14">
        <f>N3-$Q3</f>
        <v>0</v>
      </c>
      <c r="O14">
        <f>O3-$Q3</f>
        <v>0</v>
      </c>
      <c r="P14">
        <f>P3-$Q3</f>
        <v>0</v>
      </c>
      <c r="S14">
        <f>C3</f>
        <v>0</v>
      </c>
      <c r="T14">
        <f>T3-$W3</f>
        <v>0</v>
      </c>
      <c r="U14">
        <f>U3-$W3</f>
        <v>0</v>
      </c>
      <c r="V14">
        <f>V3-$W3</f>
        <v>0</v>
      </c>
    </row>
    <row r="15" spans="1:34" x14ac:dyDescent="0.3">
      <c r="G15">
        <f>B4</f>
        <v>0.8</v>
      </c>
      <c r="H15">
        <f>H4-$K4</f>
        <v>-2.8861144565174374E-2</v>
      </c>
      <c r="I15">
        <f>I4-$K4</f>
        <v>-0.19017505274117261</v>
      </c>
      <c r="J15">
        <f>J4-$K4</f>
        <v>0.21903619730634696</v>
      </c>
      <c r="M15">
        <f>C4</f>
        <v>0.8</v>
      </c>
      <c r="N15">
        <f>N4-$Q4</f>
        <v>-8.9141169788566302E-2</v>
      </c>
      <c r="O15">
        <f>O4-$Q4</f>
        <v>-0.10292435794925343</v>
      </c>
      <c r="P15">
        <f>P4-$Q4</f>
        <v>0.19206552773781974</v>
      </c>
      <c r="S15">
        <f>C4</f>
        <v>0.8</v>
      </c>
      <c r="T15">
        <f>T4-$W4</f>
        <v>-1.8243075282346886E-2</v>
      </c>
      <c r="U15">
        <f>U4-$W4</f>
        <v>-3.0249700600355332E-2</v>
      </c>
      <c r="V15">
        <f>V4-$W4</f>
        <v>4.8492775882702212E-2</v>
      </c>
    </row>
    <row r="16" spans="1:34" x14ac:dyDescent="0.3">
      <c r="G16">
        <f>B5</f>
        <v>1.25</v>
      </c>
      <c r="H16">
        <f>H5-$K5</f>
        <v>-7.4627073983492664E-2</v>
      </c>
      <c r="I16">
        <f>I5-$K5</f>
        <v>-0.20926722852709645</v>
      </c>
      <c r="J16">
        <f>J5-$K5</f>
        <v>0.28389430251058911</v>
      </c>
      <c r="M16">
        <f>C5</f>
        <v>1.25</v>
      </c>
      <c r="N16">
        <f>N5-$Q5</f>
        <v>-6.1209614502255746E-2</v>
      </c>
      <c r="O16">
        <f>O5-$Q5</f>
        <v>-0.18842536892854392</v>
      </c>
      <c r="P16">
        <f>P5-$Q5</f>
        <v>0.24963498343079968</v>
      </c>
      <c r="S16">
        <f>C5</f>
        <v>1.25</v>
      </c>
      <c r="T16">
        <f>T5-$W5</f>
        <v>-3.5946602754923632E-2</v>
      </c>
      <c r="U16">
        <f>U5-$W5</f>
        <v>-2.9545273169408876E-2</v>
      </c>
      <c r="V16">
        <f>V5-$W5</f>
        <v>6.5491875924332518E-2</v>
      </c>
    </row>
    <row r="17" spans="7:22" x14ac:dyDescent="0.3">
      <c r="G17">
        <f>B6</f>
        <v>1.6</v>
      </c>
      <c r="H17">
        <f>H6-$K6</f>
        <v>-8.8657981500621957E-2</v>
      </c>
      <c r="I17">
        <f>I6-$K6</f>
        <v>-0.21315386663089461</v>
      </c>
      <c r="J17">
        <f>J6-$K6</f>
        <v>0.30181184813151657</v>
      </c>
      <c r="M17">
        <f>C6</f>
        <v>1.6</v>
      </c>
      <c r="N17">
        <f>N6-$Q6</f>
        <v>-0.10909670347374836</v>
      </c>
      <c r="O17">
        <f>O6-$Q6</f>
        <v>-0.25089153005039105</v>
      </c>
      <c r="P17">
        <f>P6-$Q6</f>
        <v>0.35998823352413939</v>
      </c>
      <c r="S17">
        <f>C6</f>
        <v>1.6</v>
      </c>
      <c r="T17">
        <f>T6-$W6</f>
        <v>-4.5578419640226756E-2</v>
      </c>
      <c r="U17">
        <f>U6-$W6</f>
        <v>-7.8333948497932696E-2</v>
      </c>
      <c r="V17">
        <f>V6-$W6</f>
        <v>0.12391236813815946</v>
      </c>
    </row>
    <row r="18" spans="7:22" x14ac:dyDescent="0.3">
      <c r="G18">
        <f>B7</f>
        <v>2</v>
      </c>
      <c r="H18">
        <f>H7-$K7</f>
        <v>-0.12091474547272205</v>
      </c>
      <c r="I18">
        <f>I7-$K7</f>
        <v>-0.34241284911111808</v>
      </c>
      <c r="J18">
        <f>J7-$K7</f>
        <v>0.46332759458384015</v>
      </c>
      <c r="M18">
        <f>C7</f>
        <v>2</v>
      </c>
      <c r="N18">
        <f>N7-$Q7</f>
        <v>-0.10081000236831035</v>
      </c>
      <c r="O18">
        <f>O7-$Q7</f>
        <v>-0.35497656127411875</v>
      </c>
      <c r="P18">
        <f>P7-$Q7</f>
        <v>0.45578656364242914</v>
      </c>
      <c r="S18">
        <f>C7</f>
        <v>2</v>
      </c>
      <c r="T18">
        <f>T7-$W7</f>
        <v>-7.1157915640469582E-3</v>
      </c>
      <c r="U18">
        <f>U7-$W7</f>
        <v>-0.13304583776425716</v>
      </c>
      <c r="V18">
        <f>V7-$W7</f>
        <v>0.14016162932830412</v>
      </c>
    </row>
    <row r="19" spans="7:22" x14ac:dyDescent="0.3">
      <c r="G19">
        <f>B8</f>
        <v>2.5</v>
      </c>
      <c r="H19">
        <f>H8-$K8</f>
        <v>-0.10059086488233029</v>
      </c>
      <c r="I19">
        <f>I8-$K8</f>
        <v>-0.44757574943211392</v>
      </c>
      <c r="J19">
        <f>J8-$K8</f>
        <v>0.54816661431444424</v>
      </c>
      <c r="M19">
        <f>C8</f>
        <v>2.5</v>
      </c>
      <c r="N19">
        <f>N8-$Q8</f>
        <v>-0.24375769218333215</v>
      </c>
      <c r="O19">
        <f>O8-$Q8</f>
        <v>-0.39718967538821442</v>
      </c>
      <c r="P19">
        <f>P8-$Q8</f>
        <v>0.64094736757154658</v>
      </c>
      <c r="S19">
        <f>C8</f>
        <v>2.5</v>
      </c>
      <c r="T19">
        <f>T8-$W8</f>
        <v>-0.11452105292839103</v>
      </c>
      <c r="U19">
        <f>U8-$W8</f>
        <v>-0.17336680661348208</v>
      </c>
      <c r="V19">
        <f>V8-$W8</f>
        <v>0.28788785954187307</v>
      </c>
    </row>
  </sheetData>
  <mergeCells count="8">
    <mergeCell ref="G12:J12"/>
    <mergeCell ref="M12:P12"/>
    <mergeCell ref="S12:V12"/>
    <mergeCell ref="G11:V11"/>
    <mergeCell ref="B1:D1"/>
    <mergeCell ref="G1:J1"/>
    <mergeCell ref="M1:P1"/>
    <mergeCell ref="S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Y8"/>
  <sheetViews>
    <sheetView zoomScale="70" zoomScaleNormal="70" workbookViewId="0">
      <selection activeCell="X23" sqref="X23"/>
    </sheetView>
  </sheetViews>
  <sheetFormatPr defaultRowHeight="14.4" x14ac:dyDescent="0.3"/>
  <cols>
    <col min="1" max="2" width="22.44140625" bestFit="1" customWidth="1"/>
    <col min="3" max="3" width="12.6640625" bestFit="1" customWidth="1"/>
    <col min="4" max="4" width="22.44140625" bestFit="1" customWidth="1"/>
    <col min="5" max="5" width="12.6640625" bestFit="1" customWidth="1"/>
    <col min="6" max="6" width="22.44140625" bestFit="1" customWidth="1"/>
    <col min="7" max="7" width="12.6640625" bestFit="1" customWidth="1"/>
    <col min="8" max="25" width="13.33203125" bestFit="1" customWidth="1"/>
  </cols>
  <sheetData>
    <row r="1" spans="1:25" x14ac:dyDescent="0.3">
      <c r="B1" t="s">
        <v>0</v>
      </c>
      <c r="D1" t="s">
        <v>1</v>
      </c>
      <c r="F1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</row>
    <row r="2" spans="1:25" x14ac:dyDescent="0.3">
      <c r="A2" t="s">
        <v>40</v>
      </c>
      <c r="B2" t="s">
        <v>40</v>
      </c>
      <c r="C2" t="s">
        <v>41</v>
      </c>
      <c r="D2" t="s">
        <v>40</v>
      </c>
      <c r="E2" t="s">
        <v>41</v>
      </c>
      <c r="F2" t="s">
        <v>40</v>
      </c>
      <c r="G2" t="s">
        <v>41</v>
      </c>
      <c r="H2" s="2" t="s">
        <v>12</v>
      </c>
      <c r="I2" s="2" t="s">
        <v>13</v>
      </c>
      <c r="J2" s="2" t="s">
        <v>12</v>
      </c>
      <c r="K2" s="2" t="s">
        <v>13</v>
      </c>
      <c r="L2" s="2" t="s">
        <v>12</v>
      </c>
      <c r="M2" s="2" t="s">
        <v>13</v>
      </c>
      <c r="N2" s="2" t="s">
        <v>12</v>
      </c>
      <c r="O2" s="2" t="s">
        <v>13</v>
      </c>
      <c r="P2" s="2" t="s">
        <v>12</v>
      </c>
      <c r="Q2" s="2" t="s">
        <v>13</v>
      </c>
      <c r="R2" s="2" t="s">
        <v>12</v>
      </c>
      <c r="S2" s="2" t="s">
        <v>13</v>
      </c>
      <c r="T2" s="2" t="s">
        <v>12</v>
      </c>
      <c r="U2" s="2" t="s">
        <v>13</v>
      </c>
      <c r="V2" s="2" t="s">
        <v>12</v>
      </c>
      <c r="W2" s="2" t="s">
        <v>13</v>
      </c>
      <c r="X2" s="2" t="s">
        <v>12</v>
      </c>
      <c r="Y2" s="2" t="s">
        <v>13</v>
      </c>
    </row>
    <row r="3" spans="1:25" x14ac:dyDescent="0.3">
      <c r="A3" s="43">
        <v>0</v>
      </c>
      <c r="B3" s="43">
        <v>0</v>
      </c>
      <c r="C3">
        <v>0</v>
      </c>
      <c r="D3" s="43">
        <v>0</v>
      </c>
      <c r="E3">
        <v>0</v>
      </c>
      <c r="F3" s="43">
        <v>0</v>
      </c>
      <c r="G3">
        <v>0</v>
      </c>
      <c r="H3">
        <v>1540.2971376985456</v>
      </c>
      <c r="I3">
        <v>3.8109057132699548E-2</v>
      </c>
      <c r="J3">
        <v>1550.3882933147515</v>
      </c>
      <c r="K3">
        <v>7.0569075499720118E-3</v>
      </c>
      <c r="L3">
        <v>1560.5264641390206</v>
      </c>
      <c r="M3">
        <v>1.0415851561673574E-2</v>
      </c>
      <c r="N3">
        <v>1540.5390432084505</v>
      </c>
      <c r="O3">
        <v>3.3061411426642665E-2</v>
      </c>
      <c r="P3">
        <v>1550.5785721203047</v>
      </c>
      <c r="Q3">
        <v>3.4729643994369582E-3</v>
      </c>
      <c r="R3">
        <v>1560.1557613270134</v>
      </c>
      <c r="S3">
        <v>2.5937771601269418E-2</v>
      </c>
      <c r="T3">
        <v>1540.7699890137919</v>
      </c>
      <c r="U3">
        <v>2.1084162667857894E-2</v>
      </c>
      <c r="V3">
        <v>1550.528597303155</v>
      </c>
      <c r="W3">
        <v>1.0496225514344303E-2</v>
      </c>
      <c r="X3">
        <v>1560.3874822759858</v>
      </c>
      <c r="Y3">
        <v>1.69438950372474E-2</v>
      </c>
    </row>
    <row r="4" spans="1:25" x14ac:dyDescent="0.3">
      <c r="A4" s="43">
        <v>0.8</v>
      </c>
      <c r="B4" s="43">
        <v>0.8</v>
      </c>
      <c r="C4">
        <v>0</v>
      </c>
      <c r="D4" s="43">
        <v>0.8</v>
      </c>
      <c r="E4">
        <v>0</v>
      </c>
      <c r="F4" s="43">
        <v>0.8</v>
      </c>
      <c r="G4">
        <v>0</v>
      </c>
      <c r="H4">
        <v>1540.2847672285648</v>
      </c>
      <c r="I4">
        <v>7.4573823142973117E-2</v>
      </c>
      <c r="J4">
        <v>1550.3159609011605</v>
      </c>
      <c r="K4">
        <v>5.6946238224873158E-2</v>
      </c>
      <c r="L4">
        <v>1560.5210001800212</v>
      </c>
      <c r="M4">
        <v>3.5772724861365755E-2</v>
      </c>
      <c r="N4">
        <v>1540.3653588302936</v>
      </c>
      <c r="O4">
        <v>6.0138007680804566E-2</v>
      </c>
      <c r="P4">
        <v>1550.4924565185529</v>
      </c>
      <c r="Q4">
        <v>3.7548692937278999E-2</v>
      </c>
      <c r="R4">
        <v>1560.138290742696</v>
      </c>
      <c r="S4">
        <v>2.3963534142465243E-2</v>
      </c>
      <c r="T4">
        <v>1541.0055158856826</v>
      </c>
      <c r="U4">
        <v>4.1646365862393807E-2</v>
      </c>
      <c r="V4">
        <v>1550.7374715870903</v>
      </c>
      <c r="W4">
        <v>2.3488440014321269E-2</v>
      </c>
      <c r="X4">
        <v>1560.4487541681515</v>
      </c>
      <c r="Y4">
        <v>1.6604431299502714E-2</v>
      </c>
    </row>
    <row r="5" spans="1:25" x14ac:dyDescent="0.3">
      <c r="A5" s="43">
        <v>1.25</v>
      </c>
      <c r="B5" s="43">
        <v>1.25</v>
      </c>
      <c r="C5">
        <v>0</v>
      </c>
      <c r="D5" s="43">
        <v>1.25</v>
      </c>
      <c r="E5">
        <v>0</v>
      </c>
      <c r="F5" s="43">
        <v>1.25</v>
      </c>
      <c r="G5">
        <v>0</v>
      </c>
      <c r="H5">
        <v>1540.2431471613595</v>
      </c>
      <c r="I5">
        <v>4.3322951136576492E-2</v>
      </c>
      <c r="J5">
        <v>1550.3548089669885</v>
      </c>
      <c r="K5">
        <v>4.7061100992679447E-2</v>
      </c>
      <c r="L5">
        <v>1560.5089820562939</v>
      </c>
      <c r="M5">
        <v>4.5592145852381361E-2</v>
      </c>
      <c r="N5">
        <v>1540.3504125167208</v>
      </c>
      <c r="O5">
        <v>4.5049521290786244E-2</v>
      </c>
      <c r="P5">
        <v>1550.4178720181153</v>
      </c>
      <c r="Q5">
        <v>1.9559195774601145E-2</v>
      </c>
      <c r="R5">
        <v>1560.1446805738722</v>
      </c>
      <c r="S5">
        <v>3.1740369666373162E-2</v>
      </c>
      <c r="T5">
        <v>1541.0745198530999</v>
      </c>
      <c r="U5">
        <v>2.6839116902248689E-2</v>
      </c>
      <c r="V5">
        <v>1550.805957553325</v>
      </c>
      <c r="W5">
        <v>2.8252047428781759E-2</v>
      </c>
      <c r="X5">
        <v>1560.4714386719384</v>
      </c>
      <c r="Y5">
        <v>3.1233403490092723E-2</v>
      </c>
    </row>
    <row r="6" spans="1:25" x14ac:dyDescent="0.3">
      <c r="A6" s="43">
        <v>1.6</v>
      </c>
      <c r="B6" s="43">
        <v>1.6</v>
      </c>
      <c r="C6">
        <v>0</v>
      </c>
      <c r="D6" s="43">
        <v>1.6</v>
      </c>
      <c r="E6">
        <v>0</v>
      </c>
      <c r="F6" s="43">
        <v>1.6</v>
      </c>
      <c r="G6">
        <v>0</v>
      </c>
      <c r="H6">
        <v>1540.2425097210214</v>
      </c>
      <c r="I6">
        <v>5.3639302714704858E-2</v>
      </c>
      <c r="J6">
        <v>1550.316768201478</v>
      </c>
      <c r="K6">
        <v>8.5585834463205113E-2</v>
      </c>
      <c r="L6">
        <v>1560.509853382478</v>
      </c>
      <c r="M6">
        <v>4.9622645841186273E-2</v>
      </c>
      <c r="N6">
        <v>1540.359919345796</v>
      </c>
      <c r="O6">
        <v>0.12782007523541444</v>
      </c>
      <c r="P6">
        <v>1550.3652521804545</v>
      </c>
      <c r="Q6">
        <v>4.3825034576333403E-2</v>
      </c>
      <c r="R6">
        <v>1560.106395041613</v>
      </c>
      <c r="S6">
        <v>1.058938797007882E-2</v>
      </c>
      <c r="T6">
        <v>1541.1058308658999</v>
      </c>
      <c r="U6">
        <v>9.6581640040767539E-2</v>
      </c>
      <c r="V6">
        <v>1550.9261571268794</v>
      </c>
      <c r="W6">
        <v>3.280161910372472E-2</v>
      </c>
      <c r="X6">
        <v>1560.5403623072216</v>
      </c>
      <c r="Y6">
        <v>3.8684341109871304E-2</v>
      </c>
    </row>
    <row r="7" spans="1:25" x14ac:dyDescent="0.3">
      <c r="A7" s="44">
        <v>2</v>
      </c>
      <c r="B7" s="44">
        <v>2</v>
      </c>
      <c r="C7">
        <v>0</v>
      </c>
      <c r="D7" s="44">
        <v>2</v>
      </c>
      <c r="E7">
        <v>0</v>
      </c>
      <c r="F7" s="44">
        <v>2</v>
      </c>
      <c r="G7">
        <v>0</v>
      </c>
      <c r="H7">
        <v>1540.2249205928442</v>
      </c>
      <c r="I7">
        <v>1.8331802763638719E-2</v>
      </c>
      <c r="J7">
        <v>1550.3504172382634</v>
      </c>
      <c r="K7">
        <v>3.456620867531289E-2</v>
      </c>
      <c r="L7">
        <v>1560.5793805124752</v>
      </c>
      <c r="M7">
        <v>2.1184805373414238E-2</v>
      </c>
      <c r="N7">
        <v>1540.2453279991107</v>
      </c>
      <c r="O7">
        <v>2.3966576355060425E-2</v>
      </c>
      <c r="P7">
        <v>1550.2865294849107</v>
      </c>
      <c r="Q7">
        <v>1.9945564641221835E-2</v>
      </c>
      <c r="R7">
        <v>1560.0827476542677</v>
      </c>
      <c r="S7">
        <v>2.1783142584637417E-2</v>
      </c>
      <c r="T7">
        <v>1541.2820142481471</v>
      </c>
      <c r="U7">
        <v>1.6799141997324719E-2</v>
      </c>
      <c r="V7">
        <v>1551.0473177926776</v>
      </c>
      <c r="W7">
        <v>2.620112679343822E-2</v>
      </c>
      <c r="X7">
        <v>1560.5876760703327</v>
      </c>
      <c r="Y7">
        <v>2.8430949924631212E-2</v>
      </c>
    </row>
    <row r="8" spans="1:25" x14ac:dyDescent="0.3">
      <c r="A8" s="44">
        <v>2.5</v>
      </c>
      <c r="B8" s="44">
        <v>2.5</v>
      </c>
      <c r="C8">
        <v>0</v>
      </c>
      <c r="D8" s="44">
        <v>2.5</v>
      </c>
      <c r="E8">
        <v>0</v>
      </c>
      <c r="F8" s="44">
        <v>2.5</v>
      </c>
      <c r="G8">
        <v>0</v>
      </c>
      <c r="H8">
        <v>1540.2543059942072</v>
      </c>
      <c r="I8">
        <v>4.8188302805263039E-2</v>
      </c>
      <c r="J8">
        <v>1550.2293310108923</v>
      </c>
      <c r="K8">
        <v>3.8095734462129903E-2</v>
      </c>
      <c r="L8">
        <v>1560.4861890537934</v>
      </c>
      <c r="M8">
        <v>2.8679021541719665E-2</v>
      </c>
      <c r="N8">
        <v>1540.1492266195623</v>
      </c>
      <c r="O8">
        <v>4.2452726639649087E-2</v>
      </c>
      <c r="P8">
        <v>1550.2661778332406</v>
      </c>
      <c r="Q8">
        <v>2.3110097901181209E-2</v>
      </c>
      <c r="R8">
        <v>1560.056640488101</v>
      </c>
      <c r="S8">
        <v>1.434773663981642E-2</v>
      </c>
      <c r="T8">
        <v>1541.3759147886503</v>
      </c>
      <c r="U8">
        <v>2.2871942315371999E-2</v>
      </c>
      <c r="V8">
        <v>1551.2543400590507</v>
      </c>
      <c r="W8">
        <v>1.3775576357437995E-2</v>
      </c>
      <c r="X8">
        <v>1560.7496161032288</v>
      </c>
      <c r="Y8">
        <v>1.9625112337917451E-2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97F1-BFB4-4897-8CFF-F8B4D090195A}">
  <dimension ref="A1:Y35"/>
  <sheetViews>
    <sheetView zoomScaleNormal="100" workbookViewId="0">
      <selection activeCell="G20" sqref="G20"/>
    </sheetView>
  </sheetViews>
  <sheetFormatPr defaultRowHeight="14.4" x14ac:dyDescent="0.3"/>
  <cols>
    <col min="1" max="1" width="17.88671875" bestFit="1" customWidth="1"/>
    <col min="2" max="2" width="25" bestFit="1" customWidth="1"/>
    <col min="3" max="3" width="15" bestFit="1" customWidth="1"/>
    <col min="4" max="4" width="25" bestFit="1" customWidth="1"/>
    <col min="5" max="5" width="15" bestFit="1" customWidth="1"/>
    <col min="6" max="6" width="25" bestFit="1" customWidth="1"/>
    <col min="7" max="7" width="16.6640625" bestFit="1" customWidth="1"/>
    <col min="8" max="8" width="13.109375" bestFit="1" customWidth="1"/>
    <col min="9" max="9" width="12" bestFit="1" customWidth="1"/>
    <col min="10" max="10" width="13.109375" bestFit="1" customWidth="1"/>
    <col min="11" max="11" width="12" bestFit="1" customWidth="1"/>
    <col min="12" max="12" width="13.109375" bestFit="1" customWidth="1"/>
    <col min="13" max="13" width="12" bestFit="1" customWidth="1"/>
    <col min="14" max="14" width="13.109375" bestFit="1" customWidth="1"/>
    <col min="15" max="15" width="12" bestFit="1" customWidth="1"/>
    <col min="16" max="16" width="13.109375" bestFit="1" customWidth="1"/>
    <col min="17" max="17" width="12" bestFit="1" customWidth="1"/>
    <col min="18" max="18" width="13.109375" bestFit="1" customWidth="1"/>
    <col min="19" max="19" width="12" bestFit="1" customWidth="1"/>
    <col min="20" max="20" width="13.109375" bestFit="1" customWidth="1"/>
    <col min="21" max="21" width="12" bestFit="1" customWidth="1"/>
    <col min="22" max="22" width="13.109375" bestFit="1" customWidth="1"/>
    <col min="23" max="23" width="12" bestFit="1" customWidth="1"/>
    <col min="24" max="24" width="13.109375" bestFit="1" customWidth="1"/>
    <col min="25" max="25" width="12" bestFit="1" customWidth="1"/>
  </cols>
  <sheetData>
    <row r="1" spans="1:25" x14ac:dyDescent="0.3">
      <c r="B1" t="s">
        <v>0</v>
      </c>
      <c r="D1" t="s">
        <v>1</v>
      </c>
      <c r="F1" t="s">
        <v>2</v>
      </c>
      <c r="G1" s="3"/>
      <c r="H1" s="1" t="s">
        <v>3</v>
      </c>
      <c r="I1" s="1"/>
      <c r="J1" s="1" t="s">
        <v>4</v>
      </c>
      <c r="K1" s="1"/>
      <c r="L1" s="1" t="s">
        <v>5</v>
      </c>
      <c r="M1" s="6"/>
      <c r="N1" s="1" t="s">
        <v>6</v>
      </c>
      <c r="O1" s="1"/>
      <c r="P1" s="1" t="s">
        <v>7</v>
      </c>
      <c r="Q1" s="1"/>
      <c r="R1" s="1" t="s">
        <v>8</v>
      </c>
      <c r="S1" s="6"/>
      <c r="T1" s="1" t="s">
        <v>9</v>
      </c>
      <c r="U1" s="1"/>
      <c r="V1" s="1" t="s">
        <v>10</v>
      </c>
      <c r="W1" s="1"/>
      <c r="X1" s="1" t="s">
        <v>11</v>
      </c>
      <c r="Y1" s="1"/>
    </row>
    <row r="2" spans="1:25" x14ac:dyDescent="0.3">
      <c r="A2" t="s">
        <v>14</v>
      </c>
      <c r="B2" t="s">
        <v>40</v>
      </c>
      <c r="C2" t="s">
        <v>41</v>
      </c>
      <c r="D2" t="s">
        <v>40</v>
      </c>
      <c r="E2" t="s">
        <v>41</v>
      </c>
      <c r="F2" t="s">
        <v>40</v>
      </c>
      <c r="G2" t="s">
        <v>41</v>
      </c>
      <c r="H2" s="2" t="s">
        <v>12</v>
      </c>
      <c r="I2" s="2" t="s">
        <v>13</v>
      </c>
      <c r="J2" s="2" t="s">
        <v>12</v>
      </c>
      <c r="K2" s="2" t="s">
        <v>13</v>
      </c>
      <c r="L2" s="2" t="s">
        <v>12</v>
      </c>
      <c r="M2" s="7" t="s">
        <v>13</v>
      </c>
      <c r="N2" s="2" t="s">
        <v>12</v>
      </c>
      <c r="O2" s="2" t="s">
        <v>13</v>
      </c>
      <c r="P2" s="2" t="s">
        <v>12</v>
      </c>
      <c r="Q2" s="2" t="s">
        <v>13</v>
      </c>
      <c r="R2" s="2" t="s">
        <v>12</v>
      </c>
      <c r="S2" s="7" t="s">
        <v>13</v>
      </c>
      <c r="T2" s="2" t="s">
        <v>12</v>
      </c>
      <c r="U2" s="2" t="s">
        <v>13</v>
      </c>
      <c r="V2" s="2" t="s">
        <v>12</v>
      </c>
      <c r="W2" s="2" t="s">
        <v>13</v>
      </c>
      <c r="X2" s="2" t="s">
        <v>12</v>
      </c>
      <c r="Y2" s="2" t="s">
        <v>13</v>
      </c>
    </row>
    <row r="3" spans="1:25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1540.3897264055176</v>
      </c>
      <c r="I3">
        <v>1.0011595674468015E-3</v>
      </c>
      <c r="J3">
        <v>1550.3732101760104</v>
      </c>
      <c r="K3">
        <v>1.112816897610713E-3</v>
      </c>
      <c r="L3">
        <v>1560.5153632180309</v>
      </c>
      <c r="M3" s="3">
        <v>1.0874133123022916E-3</v>
      </c>
      <c r="N3">
        <v>1540.4587024909579</v>
      </c>
      <c r="O3">
        <v>8.5164481167480217E-4</v>
      </c>
      <c r="P3">
        <v>1550.5804493201208</v>
      </c>
      <c r="Q3">
        <v>1.6703703083193568E-3</v>
      </c>
      <c r="R3">
        <v>1560.1331624578902</v>
      </c>
      <c r="S3" s="3">
        <v>9.9365058637217304E-4</v>
      </c>
      <c r="T3">
        <v>1540.7233870131997</v>
      </c>
      <c r="U3">
        <v>9.5941007309053726E-4</v>
      </c>
      <c r="V3">
        <v>1550.5170111616058</v>
      </c>
      <c r="W3">
        <v>1.0554581842718231E-3</v>
      </c>
      <c r="X3">
        <v>1560.3944021770958</v>
      </c>
      <c r="Y3">
        <v>1.2389708372996103E-3</v>
      </c>
    </row>
    <row r="4" spans="1:25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1540.2953601405293</v>
      </c>
      <c r="I4">
        <v>1.0418885054454838E-3</v>
      </c>
      <c r="J4">
        <v>1550.3856214807086</v>
      </c>
      <c r="K4">
        <v>1.1537057081535212E-3</v>
      </c>
      <c r="L4">
        <v>1560.5266327968866</v>
      </c>
      <c r="M4" s="3">
        <v>1.0849560029859487E-3</v>
      </c>
      <c r="N4">
        <v>1540.5369770918276</v>
      </c>
      <c r="O4">
        <v>8.8102071759267511E-4</v>
      </c>
      <c r="P4">
        <v>1550.5802835812817</v>
      </c>
      <c r="Q4">
        <v>1.4385893766153607E-3</v>
      </c>
      <c r="R4">
        <v>1560.1260017661007</v>
      </c>
      <c r="S4" s="3">
        <v>8.6131046998335411E-4</v>
      </c>
      <c r="T4">
        <v>1540.7820755155317</v>
      </c>
      <c r="U4">
        <v>9.5397141773185298E-4</v>
      </c>
      <c r="V4">
        <v>1550.5158471027089</v>
      </c>
      <c r="W4">
        <v>1.217320311033657E-3</v>
      </c>
      <c r="X4">
        <v>1560.3999548996617</v>
      </c>
      <c r="Y4">
        <v>1.113348540258511E-3</v>
      </c>
    </row>
    <row r="5" spans="1:25" x14ac:dyDescent="0.3">
      <c r="A5" s="29">
        <v>3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1540.2742747412199</v>
      </c>
      <c r="I5" s="29">
        <v>8.605685653857633E-4</v>
      </c>
      <c r="J5" s="29">
        <v>1550.3872284774927</v>
      </c>
      <c r="K5" s="29">
        <v>1.1483418591764726E-3</v>
      </c>
      <c r="L5" s="29">
        <v>1560.5394032100048</v>
      </c>
      <c r="M5" s="3">
        <v>1.2363088482866828E-3</v>
      </c>
      <c r="N5" s="29">
        <v>1540.556765652783</v>
      </c>
      <c r="O5" s="29">
        <v>8.3798713425474371E-4</v>
      </c>
      <c r="P5" s="29">
        <v>1550.5818133802302</v>
      </c>
      <c r="Q5" s="29">
        <v>1.7569308139790453E-3</v>
      </c>
      <c r="R5" s="29">
        <v>1560.1312217357993</v>
      </c>
      <c r="S5" s="3">
        <v>9.8679018723178756E-4</v>
      </c>
      <c r="T5" s="29">
        <v>1540.784130943824</v>
      </c>
      <c r="U5" s="29">
        <v>8.5978814697699698E-4</v>
      </c>
      <c r="V5" s="29">
        <v>1550.519927134007</v>
      </c>
      <c r="W5" s="29">
        <v>9.8999112931467026E-4</v>
      </c>
      <c r="X5" s="29">
        <v>1560.4032218035345</v>
      </c>
      <c r="Y5" s="29">
        <v>9.3961095330603081E-4</v>
      </c>
    </row>
    <row r="6" spans="1:25" x14ac:dyDescent="0.3">
      <c r="A6" s="45">
        <v>4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29">
        <v>1540.2840992798845</v>
      </c>
      <c r="I6" s="29">
        <v>9.95825395105489E-4</v>
      </c>
      <c r="J6" s="29">
        <v>1550.3939666144304</v>
      </c>
      <c r="K6" s="29">
        <v>1.0225810884965255E-3</v>
      </c>
      <c r="L6" s="29">
        <v>1560.5338479599586</v>
      </c>
      <c r="M6" s="29">
        <v>1.2214039673466622E-3</v>
      </c>
      <c r="N6" s="29">
        <v>1540.5463714446068</v>
      </c>
      <c r="O6" s="29">
        <v>9.2458982826425099E-4</v>
      </c>
      <c r="P6" s="29">
        <v>1550.5787575022296</v>
      </c>
      <c r="Q6" s="29">
        <v>1.5848027452474614E-3</v>
      </c>
      <c r="R6" s="29">
        <v>1560.1439951374291</v>
      </c>
      <c r="S6" s="29">
        <v>9.7065582638308865E-4</v>
      </c>
      <c r="T6" s="29">
        <v>1540.7678204691404</v>
      </c>
      <c r="U6" s="29">
        <v>1.023934004777278E-3</v>
      </c>
      <c r="V6" s="29">
        <v>1550.5243486145521</v>
      </c>
      <c r="W6" s="29">
        <v>1.0789862592766144E-3</v>
      </c>
      <c r="X6" s="29">
        <v>1560.399585141734</v>
      </c>
      <c r="Y6" s="29">
        <v>9.2769734259439394E-4</v>
      </c>
    </row>
    <row r="7" spans="1:25" x14ac:dyDescent="0.3">
      <c r="A7" s="45">
        <v>5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29">
        <v>1540.2830886076872</v>
      </c>
      <c r="I7" s="29">
        <v>9.4767487285907735E-4</v>
      </c>
      <c r="J7" s="29">
        <v>1550.3916695976418</v>
      </c>
      <c r="K7" s="29">
        <v>1.0432483599043284E-3</v>
      </c>
      <c r="L7" s="29">
        <v>1560.5363247484986</v>
      </c>
      <c r="M7" s="3">
        <v>1.107872479764876E-3</v>
      </c>
      <c r="N7" s="29">
        <v>1540.5528947576979</v>
      </c>
      <c r="O7" s="29">
        <v>8.8677249874412551E-4</v>
      </c>
      <c r="P7" s="29">
        <v>1550.5821623908503</v>
      </c>
      <c r="Q7" s="29">
        <v>1.5988571054185783E-3</v>
      </c>
      <c r="R7" s="29">
        <v>1560.1566978183982</v>
      </c>
      <c r="S7" s="3">
        <v>9.6799408898885124E-4</v>
      </c>
      <c r="T7" s="29">
        <v>1540.7882676794018</v>
      </c>
      <c r="U7" s="29">
        <v>9.5590926566361015E-4</v>
      </c>
      <c r="V7" s="29">
        <v>1550.5332505612828</v>
      </c>
      <c r="W7" s="29">
        <v>9.7587399830918829E-4</v>
      </c>
      <c r="X7" s="29">
        <v>1560.3978563565804</v>
      </c>
      <c r="Y7" s="29">
        <v>1.0924309772614284E-3</v>
      </c>
    </row>
    <row r="8" spans="1:25" x14ac:dyDescent="0.3">
      <c r="A8" s="45">
        <v>6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29">
        <v>1540.2861425753019</v>
      </c>
      <c r="I8" s="29">
        <v>9.3472329838730167E-4</v>
      </c>
      <c r="J8" s="29">
        <v>1550.394785910169</v>
      </c>
      <c r="K8" s="29">
        <v>1.1123616017486475E-3</v>
      </c>
      <c r="L8" s="29">
        <v>1560.5208199858778</v>
      </c>
      <c r="M8" s="3">
        <v>1.1197465552113893E-3</v>
      </c>
      <c r="N8" s="29">
        <v>1540.5544558838587</v>
      </c>
      <c r="O8" s="29">
        <v>8.4740357757525633E-4</v>
      </c>
      <c r="P8" s="29">
        <v>1550.5739134317819</v>
      </c>
      <c r="Q8" s="29">
        <v>1.4779841248353568E-3</v>
      </c>
      <c r="R8" s="29">
        <v>1560.1864005608047</v>
      </c>
      <c r="S8" s="3">
        <v>9.8359264765820803E-4</v>
      </c>
      <c r="T8" s="29">
        <v>1540.7711588069087</v>
      </c>
      <c r="U8" s="29">
        <v>9.3680119894450553E-4</v>
      </c>
      <c r="V8" s="29">
        <v>1550.5394139723937</v>
      </c>
      <c r="W8" s="29">
        <v>1.0505169692798164E-3</v>
      </c>
      <c r="X8" s="29">
        <v>1560.3708160769443</v>
      </c>
      <c r="Y8" s="29">
        <v>8.8006115406000967E-4</v>
      </c>
    </row>
    <row r="9" spans="1:25" x14ac:dyDescent="0.3">
      <c r="A9" s="45">
        <v>7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29">
        <v>1540.2903692502653</v>
      </c>
      <c r="I9" s="29">
        <v>9.333414255854785E-4</v>
      </c>
      <c r="J9" s="29">
        <v>1550.3932272114123</v>
      </c>
      <c r="K9" s="29">
        <v>1.1519424537920694E-3</v>
      </c>
      <c r="L9" s="29">
        <v>1560.5098482058809</v>
      </c>
      <c r="M9" s="3">
        <v>9.9537381442165959E-4</v>
      </c>
      <c r="N9" s="29">
        <v>1540.552490650261</v>
      </c>
      <c r="O9" s="29">
        <v>8.8301947664559427E-4</v>
      </c>
      <c r="P9" s="29">
        <v>1550.5783519598203</v>
      </c>
      <c r="Q9" s="29">
        <v>1.4517265969858722E-3</v>
      </c>
      <c r="R9" s="29">
        <v>1560.1855731665719</v>
      </c>
      <c r="S9" s="3">
        <v>8.4621869420977564E-4</v>
      </c>
      <c r="T9" s="29">
        <v>1540.7603778110708</v>
      </c>
      <c r="U9" s="29">
        <v>9.3436319619514901E-4</v>
      </c>
      <c r="V9" s="29">
        <v>1550.5411044956431</v>
      </c>
      <c r="W9" s="29">
        <v>9.7389009499964112E-4</v>
      </c>
      <c r="X9" s="29">
        <v>1560.3767182299268</v>
      </c>
      <c r="Y9" s="29">
        <v>9.8910866956884161E-4</v>
      </c>
    </row>
    <row r="10" spans="1:25" ht="15" thickBot="1" x14ac:dyDescent="0.35">
      <c r="A10" s="8">
        <v>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1540.2740405879586</v>
      </c>
      <c r="I10" s="8">
        <v>9.6795077315843709E-4</v>
      </c>
      <c r="J10" s="8">
        <v>1550.3866370501469</v>
      </c>
      <c r="K10" s="8">
        <v>1.1121579179312661E-3</v>
      </c>
      <c r="L10" s="8">
        <v>1560.5294729870272</v>
      </c>
      <c r="M10" s="9">
        <v>1.0830219844157561E-3</v>
      </c>
      <c r="N10" s="8">
        <v>1540.5536876956112</v>
      </c>
      <c r="O10" s="8">
        <v>8.9526399690453081E-4</v>
      </c>
      <c r="P10" s="8">
        <v>1550.5728453961217</v>
      </c>
      <c r="Q10" s="8">
        <v>1.6611973573215876E-3</v>
      </c>
      <c r="R10" s="8">
        <v>1560.1830379731146</v>
      </c>
      <c r="S10" s="9">
        <v>9.2224765596225474E-4</v>
      </c>
      <c r="T10" s="8">
        <v>1540.7826938712581</v>
      </c>
      <c r="U10" s="8">
        <v>1.0198815815977563E-3</v>
      </c>
      <c r="V10" s="8">
        <v>1550.537875383046</v>
      </c>
      <c r="W10" s="8">
        <v>8.596365420031354E-4</v>
      </c>
      <c r="X10" s="8">
        <v>1560.3573035224083</v>
      </c>
      <c r="Y10" s="8">
        <v>9.513429542316531E-4</v>
      </c>
    </row>
    <row r="11" spans="1:25" s="4" customFormat="1" x14ac:dyDescent="0.3">
      <c r="A11" s="4" t="s">
        <v>15</v>
      </c>
      <c r="B11" s="28">
        <f>MIN(B3:B10)</f>
        <v>0</v>
      </c>
      <c r="D11" s="4">
        <f>MIN(D3:D5)</f>
        <v>0</v>
      </c>
      <c r="F11" s="4">
        <f>MIN(F3:F5)</f>
        <v>0</v>
      </c>
      <c r="G11" s="5"/>
      <c r="H11" s="4">
        <f>MIN(H3:H10)</f>
        <v>1540.2740405879586</v>
      </c>
      <c r="J11" s="4">
        <f>MIN(J3:J10)</f>
        <v>1550.3732101760104</v>
      </c>
      <c r="L11" s="4">
        <f>MIN(L3:L10)</f>
        <v>1560.5098482058809</v>
      </c>
      <c r="M11" s="5"/>
      <c r="N11" s="4">
        <f>MIN(N3:N10)</f>
        <v>1540.4587024909579</v>
      </c>
      <c r="P11" s="4">
        <f>MIN(P3:P10)</f>
        <v>1550.5728453961217</v>
      </c>
      <c r="R11" s="4">
        <f>MIN(R3:R10)</f>
        <v>1560.1260017661007</v>
      </c>
      <c r="S11" s="5"/>
      <c r="T11" s="4">
        <f>MIN(T3:T10)</f>
        <v>1540.7233870131997</v>
      </c>
      <c r="V11" s="4">
        <f>MIN(V3:V10)</f>
        <v>1550.5158471027089</v>
      </c>
      <c r="X11" s="4">
        <f>MIN(X3:X10)</f>
        <v>1560.3573035224083</v>
      </c>
    </row>
    <row r="12" spans="1:25" s="4" customFormat="1" x14ac:dyDescent="0.3">
      <c r="A12" s="4" t="s">
        <v>16</v>
      </c>
      <c r="B12" s="28">
        <f>MAX(B3:B10)</f>
        <v>0</v>
      </c>
      <c r="D12" s="4">
        <f>MAX(D3:D5)</f>
        <v>0</v>
      </c>
      <c r="F12" s="4">
        <f>MAX(F3:F5)</f>
        <v>0</v>
      </c>
      <c r="G12" s="5"/>
      <c r="H12" s="4">
        <f>MAX(H3:H10)</f>
        <v>1540.3897264055176</v>
      </c>
      <c r="J12" s="4">
        <f>MAX(J3:J10)</f>
        <v>1550.394785910169</v>
      </c>
      <c r="L12" s="4">
        <f>MAX(L3:L10)</f>
        <v>1560.5394032100048</v>
      </c>
      <c r="M12" s="5"/>
      <c r="N12" s="4">
        <f>MAX(N3:N10)</f>
        <v>1540.556765652783</v>
      </c>
      <c r="P12" s="4">
        <f>MAX(P3:P10)</f>
        <v>1550.5821623908503</v>
      </c>
      <c r="R12" s="4">
        <f>MAX(R3:R10)</f>
        <v>1560.1864005608047</v>
      </c>
      <c r="S12" s="5"/>
      <c r="T12" s="4">
        <f>MAX(T3:T10)</f>
        <v>1540.7882676794018</v>
      </c>
      <c r="V12" s="4">
        <f>MAX(V3:V10)</f>
        <v>1550.5411044956431</v>
      </c>
      <c r="X12" s="4">
        <f>MAX(X3:X10)</f>
        <v>1560.4032218035345</v>
      </c>
    </row>
    <row r="13" spans="1:25" s="11" customFormat="1" x14ac:dyDescent="0.3">
      <c r="A13" s="11" t="s">
        <v>17</v>
      </c>
      <c r="B13" s="11">
        <f>AVERAGE(B3:B10)</f>
        <v>0</v>
      </c>
      <c r="D13" s="11">
        <f>AVERAGE(D3:D5)</f>
        <v>0</v>
      </c>
      <c r="F13" s="11">
        <f>AVERAGE(F3:F5)</f>
        <v>0</v>
      </c>
      <c r="G13" s="12"/>
      <c r="H13" s="11">
        <f>AVERAGE(H3:H10)</f>
        <v>1540.2971376985456</v>
      </c>
      <c r="J13" s="11">
        <f>AVERAGE(J3:J10)</f>
        <v>1550.3882933147515</v>
      </c>
      <c r="L13" s="11">
        <f>AVERAGE(L3:L10)</f>
        <v>1560.5264641390206</v>
      </c>
      <c r="M13" s="12"/>
      <c r="N13" s="11">
        <f>AVERAGE(N3:N10)</f>
        <v>1540.5390432084505</v>
      </c>
      <c r="P13" s="11">
        <f>AVERAGE(P3:P10)</f>
        <v>1550.5785721203047</v>
      </c>
      <c r="R13" s="11">
        <f>AVERAGE(R3:R10)</f>
        <v>1560.1557613270134</v>
      </c>
      <c r="S13" s="12"/>
      <c r="T13" s="11">
        <f>AVERAGE(T3:T10)</f>
        <v>1540.7699890137919</v>
      </c>
      <c r="V13" s="11">
        <f>AVERAGE(V3:V10)</f>
        <v>1550.528597303155</v>
      </c>
      <c r="X13" s="11">
        <f>AVERAGE(X3:X10)</f>
        <v>1560.3874822759858</v>
      </c>
    </row>
    <row r="14" spans="1:25" s="4" customFormat="1" x14ac:dyDescent="0.3">
      <c r="A14" s="4" t="s">
        <v>18</v>
      </c>
      <c r="B14" s="4">
        <f>_xlfn.STDEV.S(B3:B5)</f>
        <v>0</v>
      </c>
      <c r="D14" s="4">
        <f>_xlfn.STDEV.S(D3:D5)</f>
        <v>0</v>
      </c>
      <c r="F14" s="4">
        <f>_xlfn.STDEV.S(F3:F5)</f>
        <v>0</v>
      </c>
      <c r="G14" s="5"/>
      <c r="H14" s="4">
        <f>_xlfn.STDEV.S(H3:H10)</f>
        <v>3.8109057132699548E-2</v>
      </c>
      <c r="J14" s="4">
        <f>_xlfn.STDEV.S(J3:J10)</f>
        <v>7.0569075499720118E-3</v>
      </c>
      <c r="L14" s="4">
        <f>_xlfn.STDEV.S(L3:L10)</f>
        <v>1.0415851561673574E-2</v>
      </c>
      <c r="M14" s="5"/>
      <c r="N14" s="4">
        <f>_xlfn.STDEV.S(N3:N10)</f>
        <v>3.3061411426642665E-2</v>
      </c>
      <c r="P14" s="4">
        <f>_xlfn.STDEV.S(P3:P10)</f>
        <v>3.4729643994369582E-3</v>
      </c>
      <c r="R14" s="4">
        <f>_xlfn.STDEV.S(R3:R10)</f>
        <v>2.5937771601269418E-2</v>
      </c>
      <c r="S14" s="5"/>
      <c r="T14" s="4">
        <f>_xlfn.STDEV.S(T3:T10)</f>
        <v>2.1084162667857894E-2</v>
      </c>
      <c r="V14" s="4">
        <f>_xlfn.STDEV.S(V3:V10)</f>
        <v>1.0496225514344303E-2</v>
      </c>
      <c r="X14" s="4">
        <f>_xlfn.STDEV.S(X3:X10)</f>
        <v>1.69438950372474E-2</v>
      </c>
    </row>
    <row r="15" spans="1:25" x14ac:dyDescent="0.3">
      <c r="A15" s="4"/>
    </row>
    <row r="16" spans="1:25" x14ac:dyDescent="0.3">
      <c r="A16" s="4"/>
      <c r="B16" t="s">
        <v>22</v>
      </c>
    </row>
    <row r="17" spans="1:7" ht="15" thickBot="1" x14ac:dyDescent="0.35">
      <c r="B17" t="s">
        <v>40</v>
      </c>
      <c r="C17" t="s">
        <v>41</v>
      </c>
      <c r="D17" t="s">
        <v>19</v>
      </c>
    </row>
    <row r="18" spans="1:7" ht="15" thickBot="1" x14ac:dyDescent="0.35">
      <c r="A18">
        <v>1.1000000000000001</v>
      </c>
      <c r="B18">
        <v>-3.2887369971833333E-5</v>
      </c>
      <c r="C18">
        <v>3.2489798596892579E-6</v>
      </c>
      <c r="D18">
        <f>1/C18</f>
        <v>307788.91934887</v>
      </c>
      <c r="F18" s="39" t="s">
        <v>23</v>
      </c>
      <c r="G18" s="40"/>
    </row>
    <row r="19" spans="1:7" ht="15" thickBot="1" x14ac:dyDescent="0.35">
      <c r="A19">
        <v>1.2</v>
      </c>
      <c r="B19">
        <v>-2.5751763263399994E-5</v>
      </c>
      <c r="C19">
        <v>2.295541340851545E-6</v>
      </c>
      <c r="D19">
        <f t="shared" ref="D19:D26" si="0">1/C19</f>
        <v>435627.09248749312</v>
      </c>
      <c r="F19" s="13" t="s">
        <v>29</v>
      </c>
      <c r="G19" s="14" t="s">
        <v>30</v>
      </c>
    </row>
    <row r="20" spans="1:7" ht="15" thickBot="1" x14ac:dyDescent="0.35">
      <c r="A20">
        <v>1.3</v>
      </c>
      <c r="B20" s="8">
        <v>2.1672791796100001E-5</v>
      </c>
      <c r="C20" s="8">
        <v>4.4134552038425153E-5</v>
      </c>
      <c r="D20">
        <f t="shared" si="0"/>
        <v>22657.984590607455</v>
      </c>
      <c r="F20" s="15">
        <v>1</v>
      </c>
      <c r="G20" s="16">
        <f>H13</f>
        <v>1540.2971376985456</v>
      </c>
    </row>
    <row r="21" spans="1:7" x14ac:dyDescent="0.3">
      <c r="A21">
        <v>2.1</v>
      </c>
      <c r="B21">
        <v>-2.6418230763333332E-5</v>
      </c>
      <c r="C21">
        <v>2.3696967526795585E-6</v>
      </c>
      <c r="D21">
        <f t="shared" si="0"/>
        <v>421994.92355688126</v>
      </c>
      <c r="F21" s="17">
        <v>2</v>
      </c>
      <c r="G21" s="18">
        <f>J13</f>
        <v>1550.3882933147515</v>
      </c>
    </row>
    <row r="22" spans="1:7" ht="15" thickBot="1" x14ac:dyDescent="0.35">
      <c r="A22">
        <v>2.2000000000000002</v>
      </c>
      <c r="B22">
        <v>-2.1787368976700003E-5</v>
      </c>
      <c r="C22">
        <v>1.7014239184269009E-6</v>
      </c>
      <c r="D22">
        <f t="shared" si="0"/>
        <v>587743.00112377515</v>
      </c>
      <c r="F22" s="19">
        <v>3</v>
      </c>
      <c r="G22" s="20">
        <f>L13</f>
        <v>1560.5264641390206</v>
      </c>
    </row>
    <row r="23" spans="1:7" ht="15" thickBot="1" x14ac:dyDescent="0.35">
      <c r="A23">
        <v>2.2999999999999998</v>
      </c>
      <c r="B23" s="8">
        <v>-4.83644843279E-6</v>
      </c>
      <c r="C23" s="8">
        <v>1.6975307657403557E-5</v>
      </c>
      <c r="D23">
        <f t="shared" si="0"/>
        <v>58909.094325831742</v>
      </c>
      <c r="F23" s="21"/>
      <c r="G23" s="21"/>
    </row>
    <row r="24" spans="1:7" ht="15" thickBot="1" x14ac:dyDescent="0.35">
      <c r="A24">
        <v>3.1</v>
      </c>
      <c r="B24">
        <v>-2.6418230763333332E-5</v>
      </c>
      <c r="C24">
        <v>2.3696967526795585E-6</v>
      </c>
      <c r="D24">
        <f t="shared" si="0"/>
        <v>421994.92355688126</v>
      </c>
      <c r="F24" s="39" t="s">
        <v>27</v>
      </c>
      <c r="G24" s="40"/>
    </row>
    <row r="25" spans="1:7" ht="15" thickBot="1" x14ac:dyDescent="0.35">
      <c r="A25">
        <v>3.2</v>
      </c>
      <c r="B25">
        <v>-2.1787368976700003E-5</v>
      </c>
      <c r="C25">
        <v>1.7014239184269009E-6</v>
      </c>
      <c r="D25">
        <f t="shared" si="0"/>
        <v>587743.00112377515</v>
      </c>
      <c r="F25" s="13" t="s">
        <v>29</v>
      </c>
      <c r="G25" s="14" t="s">
        <v>30</v>
      </c>
    </row>
    <row r="26" spans="1:7" ht="15" thickBot="1" x14ac:dyDescent="0.35">
      <c r="A26">
        <v>3.3</v>
      </c>
      <c r="B26" s="8">
        <v>-4.83644843279E-6</v>
      </c>
      <c r="C26" s="8">
        <v>1.6975307657403557E-5</v>
      </c>
      <c r="D26">
        <f t="shared" si="0"/>
        <v>58909.094325831742</v>
      </c>
      <c r="F26" s="15">
        <v>1</v>
      </c>
      <c r="G26" s="16">
        <f>N13</f>
        <v>1540.5390432084505</v>
      </c>
    </row>
    <row r="27" spans="1:7" x14ac:dyDescent="0.3">
      <c r="A27" s="4" t="s">
        <v>20</v>
      </c>
      <c r="B27" s="4">
        <f>SUMPRODUCT(B18:B26,D18:D26)/SUM(D18:D26)</f>
        <v>-2.3878047361044751E-5</v>
      </c>
      <c r="F27" s="17">
        <v>2</v>
      </c>
      <c r="G27" s="18">
        <f>P13</f>
        <v>1550.5785721203047</v>
      </c>
    </row>
    <row r="28" spans="1:7" ht="15" thickBot="1" x14ac:dyDescent="0.35">
      <c r="A28" s="4" t="s">
        <v>21</v>
      </c>
      <c r="B28" s="4">
        <f>1/SQRT(SUMPRODUCT(D18:D26,D18:D26))</f>
        <v>8.6419028954200807E-7</v>
      </c>
      <c r="F28" s="19">
        <v>3</v>
      </c>
      <c r="G28" s="20">
        <f>R13</f>
        <v>1560.1557613270134</v>
      </c>
    </row>
    <row r="29" spans="1:7" ht="15" thickBot="1" x14ac:dyDescent="0.35">
      <c r="A29" s="4" t="s">
        <v>15</v>
      </c>
      <c r="B29" s="4">
        <f>MIN(B17:B25)</f>
        <v>-3.2887369971833333E-5</v>
      </c>
      <c r="F29" s="21"/>
      <c r="G29" s="21"/>
    </row>
    <row r="30" spans="1:7" ht="15" thickBot="1" x14ac:dyDescent="0.35">
      <c r="A30" s="4" t="s">
        <v>16</v>
      </c>
      <c r="B30" s="4">
        <f>MAX(B18:B26)</f>
        <v>2.1672791796100001E-5</v>
      </c>
      <c r="F30" s="39" t="s">
        <v>28</v>
      </c>
      <c r="G30" s="40"/>
    </row>
    <row r="31" spans="1:7" ht="15" thickBot="1" x14ac:dyDescent="0.35">
      <c r="C31" s="41" t="s">
        <v>31</v>
      </c>
      <c r="D31" s="42"/>
      <c r="F31" s="13" t="s">
        <v>29</v>
      </c>
      <c r="G31" s="14" t="s">
        <v>30</v>
      </c>
    </row>
    <row r="32" spans="1:7" x14ac:dyDescent="0.3">
      <c r="C32" s="22" t="s">
        <v>32</v>
      </c>
      <c r="D32" s="23" t="s">
        <v>43</v>
      </c>
      <c r="F32" s="15">
        <v>1</v>
      </c>
      <c r="G32" s="16">
        <f>T13</f>
        <v>1540.7699890137919</v>
      </c>
    </row>
    <row r="33" spans="3:7" x14ac:dyDescent="0.3">
      <c r="C33" s="24" t="s">
        <v>15</v>
      </c>
      <c r="D33" s="25">
        <f>B11</f>
        <v>0</v>
      </c>
      <c r="F33" s="17">
        <v>2</v>
      </c>
      <c r="G33" s="18">
        <f>V13</f>
        <v>1550.528597303155</v>
      </c>
    </row>
    <row r="34" spans="3:7" ht="15" thickBot="1" x14ac:dyDescent="0.35">
      <c r="C34" s="26" t="s">
        <v>16</v>
      </c>
      <c r="D34" s="27">
        <f>B12</f>
        <v>0</v>
      </c>
      <c r="F34" s="19">
        <v>3</v>
      </c>
      <c r="G34" s="20">
        <f>X13</f>
        <v>1560.3874822759858</v>
      </c>
    </row>
    <row r="35" spans="3:7" ht="15" thickTop="1" x14ac:dyDescent="0.3">
      <c r="C35" s="10"/>
      <c r="D35" s="10"/>
    </row>
  </sheetData>
  <mergeCells count="4">
    <mergeCell ref="F18:G18"/>
    <mergeCell ref="F24:G24"/>
    <mergeCell ref="F30:G30"/>
    <mergeCell ref="C31:D3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Data Summary</vt:lpstr>
      <vt:lpstr>Expmt. 1</vt:lpstr>
      <vt:lpstr>"Zero" Curvature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E Yang</cp:lastModifiedBy>
  <dcterms:created xsi:type="dcterms:W3CDTF">2019-12-30T17:56:03Z</dcterms:created>
  <dcterms:modified xsi:type="dcterms:W3CDTF">2020-01-07T05:14:30Z</dcterms:modified>
</cp:coreProperties>
</file>