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TCC\Repositorio\BD\"/>
    </mc:Choice>
  </mc:AlternateContent>
  <xr:revisionPtr revIDLastSave="0" documentId="13_ncr:1_{A3E650D9-FEF6-46E1-A945-FE21FE00C23F}" xr6:coauthVersionLast="38" xr6:coauthVersionMax="38" xr10:uidLastSave="{00000000-0000-0000-0000-000000000000}"/>
  <bookViews>
    <workbookView xWindow="0" yWindow="0" windowWidth="16380" windowHeight="8190" tabRatio="500" firstSheet="1" activeTab="4" xr2:uid="{00000000-000D-0000-FFFF-FFFF00000000}"/>
  </bookViews>
  <sheets>
    <sheet name="Sheet1" sheetId="1" state="hidden" r:id="rId1"/>
    <sheet name="Sheet2" sheetId="2" r:id="rId2"/>
    <sheet name="horaLinha" sheetId="3" r:id="rId3"/>
    <sheet name="horaLinhaPonto" sheetId="4" r:id="rId4"/>
    <sheet name="Ponto" sheetId="5" r:id="rId5"/>
    <sheet name="linhas" sheetId="6" r:id="rId6"/>
  </sheet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1" i="5" l="1"/>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9" i="5"/>
  <c r="H100" i="5"/>
  <c r="H101" i="5"/>
  <c r="H102" i="5"/>
  <c r="H103" i="5"/>
  <c r="H104" i="5"/>
  <c r="H105" i="5"/>
  <c r="H106" i="5"/>
  <c r="H107" i="5"/>
  <c r="H108" i="5"/>
  <c r="H109" i="5"/>
  <c r="H110" i="5"/>
  <c r="H111" i="5"/>
  <c r="H112" i="5"/>
  <c r="H113" i="5"/>
  <c r="H10" i="5"/>
  <c r="H7" i="5"/>
  <c r="F44" i="6" l="1"/>
  <c r="F45" i="6" s="1"/>
  <c r="F46" i="6" s="1"/>
  <c r="F47" i="6" s="1"/>
  <c r="F48" i="6" s="1"/>
  <c r="F11" i="6"/>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E93" i="5" l="1"/>
  <c r="E95" i="5"/>
  <c r="F95" i="5"/>
  <c r="E96" i="5"/>
  <c r="F96" i="5"/>
  <c r="E92" i="5"/>
  <c r="D96" i="5"/>
  <c r="C96" i="5"/>
  <c r="D95" i="5"/>
  <c r="C95" i="5"/>
  <c r="D93" i="5"/>
  <c r="C93" i="5"/>
  <c r="D92" i="5"/>
  <c r="C92" i="5"/>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3" i="4"/>
  <c r="H135" i="3"/>
  <c r="H134" i="3"/>
  <c r="H133" i="3"/>
  <c r="H132" i="3"/>
  <c r="H131" i="3"/>
  <c r="H130" i="3"/>
  <c r="H129" i="3"/>
  <c r="H128" i="3"/>
  <c r="H127" i="3"/>
  <c r="H126" i="3"/>
  <c r="H125" i="3"/>
  <c r="H124" i="3"/>
  <c r="H123" i="3"/>
  <c r="H122" i="3"/>
  <c r="H121" i="3"/>
  <c r="H120" i="3"/>
  <c r="H119" i="3"/>
  <c r="H118" i="3"/>
  <c r="F100" i="3"/>
  <c r="F101" i="3" s="1"/>
  <c r="F102" i="3" s="1"/>
  <c r="F103" i="3" s="1"/>
  <c r="F104" i="3" s="1"/>
  <c r="F96" i="3"/>
  <c r="F97" i="3" s="1"/>
  <c r="F98" i="3" s="1"/>
  <c r="F95" i="3"/>
  <c r="F82" i="3"/>
  <c r="F83" i="3" s="1"/>
  <c r="F84" i="3" s="1"/>
  <c r="F85" i="3" s="1"/>
  <c r="F86" i="3" s="1"/>
  <c r="F87" i="3" s="1"/>
  <c r="F88" i="3" s="1"/>
  <c r="F89" i="3" s="1"/>
  <c r="F90" i="3" s="1"/>
  <c r="F91" i="3" s="1"/>
  <c r="F92" i="3" s="1"/>
  <c r="F93" i="3" s="1"/>
  <c r="F69" i="3"/>
  <c r="F70" i="3" s="1"/>
  <c r="F71" i="3" s="1"/>
  <c r="F72" i="3" s="1"/>
  <c r="F73" i="3" s="1"/>
  <c r="F74" i="3" s="1"/>
  <c r="F75" i="3" s="1"/>
  <c r="F76" i="3" s="1"/>
  <c r="F77" i="3" s="1"/>
  <c r="F78" i="3" s="1"/>
  <c r="F79" i="3" s="1"/>
  <c r="F80" i="3" s="1"/>
  <c r="F54" i="3"/>
  <c r="F55" i="3" s="1"/>
  <c r="F56" i="3" s="1"/>
  <c r="F57" i="3" s="1"/>
  <c r="F58" i="3" s="1"/>
  <c r="F59" i="3" s="1"/>
  <c r="F60" i="3" s="1"/>
  <c r="F61" i="3" s="1"/>
  <c r="F62" i="3" s="1"/>
  <c r="F63" i="3" s="1"/>
  <c r="F64" i="3" s="1"/>
  <c r="F65" i="3" s="1"/>
  <c r="F66" i="3" s="1"/>
  <c r="F67" i="3" s="1"/>
  <c r="D54" i="3"/>
  <c r="D55" i="3" s="1"/>
  <c r="D56" i="3" s="1"/>
  <c r="D57" i="3" s="1"/>
  <c r="D58" i="3" s="1"/>
  <c r="D59" i="3" s="1"/>
  <c r="D60" i="3" s="1"/>
  <c r="D61" i="3" s="1"/>
  <c r="D62" i="3" s="1"/>
  <c r="D63" i="3" s="1"/>
  <c r="D64" i="3" s="1"/>
  <c r="D65" i="3" s="1"/>
  <c r="D66" i="3" s="1"/>
  <c r="D67" i="3" s="1"/>
  <c r="E68" i="3" s="1"/>
  <c r="E69" i="3" s="1"/>
  <c r="E70" i="3" s="1"/>
  <c r="E71" i="3" s="1"/>
  <c r="E72" i="3" s="1"/>
  <c r="E73" i="3" s="1"/>
  <c r="E74" i="3" s="1"/>
  <c r="E75" i="3" s="1"/>
  <c r="E76" i="3" s="1"/>
  <c r="E77" i="3" s="1"/>
  <c r="E78" i="3" s="1"/>
  <c r="E79" i="3" s="1"/>
  <c r="E80" i="3" s="1"/>
  <c r="D81" i="3" s="1"/>
  <c r="D82" i="3" s="1"/>
  <c r="D83" i="3" s="1"/>
  <c r="D84" i="3" s="1"/>
  <c r="D85" i="3" s="1"/>
  <c r="D86" i="3" s="1"/>
  <c r="D87" i="3" s="1"/>
  <c r="D88" i="3" s="1"/>
  <c r="D89" i="3" s="1"/>
  <c r="D90" i="3" s="1"/>
  <c r="D91" i="3" s="1"/>
  <c r="D92" i="3" s="1"/>
  <c r="D93" i="3" s="1"/>
  <c r="E94" i="3" s="1"/>
  <c r="E95" i="3" s="1"/>
  <c r="E96" i="3" s="1"/>
  <c r="E97" i="3" s="1"/>
  <c r="E98" i="3" s="1"/>
  <c r="D99" i="3" s="1"/>
  <c r="D100" i="3" s="1"/>
  <c r="D101" i="3" s="1"/>
  <c r="D102" i="3" s="1"/>
  <c r="D103" i="3" s="1"/>
  <c r="C54" i="3"/>
  <c r="C55" i="3" s="1"/>
  <c r="D40" i="3"/>
  <c r="D41" i="3" s="1"/>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U15" i="2"/>
  <c r="U14" i="2"/>
  <c r="U13" i="2"/>
  <c r="B13" i="2"/>
  <c r="B14" i="2" s="1"/>
  <c r="B15" i="2" s="1"/>
  <c r="B16" i="2" s="1"/>
  <c r="U12" i="2"/>
  <c r="B12" i="2"/>
  <c r="U11" i="2"/>
  <c r="U10" i="2"/>
  <c r="U9" i="2"/>
  <c r="T9" i="2"/>
  <c r="T10" i="2" s="1"/>
  <c r="T11" i="2" s="1"/>
  <c r="T12" i="2" s="1"/>
  <c r="T13" i="2" s="1"/>
  <c r="T14" i="2" s="1"/>
  <c r="T15" i="2" s="1"/>
  <c r="P26" i="1"/>
  <c r="P27" i="1" s="1"/>
  <c r="P28" i="1" s="1"/>
  <c r="P29" i="1" s="1"/>
  <c r="P30" i="1" s="1"/>
  <c r="P31" i="1" s="1"/>
  <c r="L26" i="1"/>
  <c r="K26" i="1"/>
  <c r="N21" i="1"/>
  <c r="N20" i="1"/>
  <c r="M16" i="1"/>
  <c r="L16" i="1"/>
  <c r="K16" i="1"/>
  <c r="F105" i="3" l="1"/>
  <c r="H104" i="3"/>
  <c r="C56" i="3"/>
  <c r="D42" i="3"/>
  <c r="H41" i="3"/>
  <c r="H40" i="3"/>
  <c r="D43" i="3" l="1"/>
  <c r="H42" i="3"/>
  <c r="C57" i="3"/>
  <c r="H105" i="3"/>
  <c r="F106" i="3"/>
  <c r="F107" i="3" l="1"/>
  <c r="H106" i="3"/>
  <c r="C58" i="3"/>
  <c r="H43" i="3"/>
  <c r="D44" i="3"/>
  <c r="D45" i="3" l="1"/>
  <c r="H44" i="3"/>
  <c r="C59" i="3"/>
  <c r="F108" i="3"/>
  <c r="H107" i="3"/>
  <c r="F109" i="3" l="1"/>
  <c r="H108" i="3"/>
  <c r="C60" i="3"/>
  <c r="D46" i="3"/>
  <c r="H45" i="3"/>
  <c r="H46" i="3" l="1"/>
  <c r="D47" i="3"/>
  <c r="C61" i="3"/>
  <c r="F110" i="3"/>
  <c r="H109" i="3"/>
  <c r="D48" i="3" l="1"/>
  <c r="H47" i="3"/>
  <c r="F111" i="3"/>
  <c r="H110" i="3"/>
  <c r="C62" i="3"/>
  <c r="C63" i="3" l="1"/>
  <c r="F112" i="3"/>
  <c r="H111" i="3"/>
  <c r="D49" i="3"/>
  <c r="H48" i="3"/>
  <c r="F113" i="3" l="1"/>
  <c r="H112" i="3"/>
  <c r="D50" i="3"/>
  <c r="H49" i="3"/>
  <c r="C64" i="3"/>
  <c r="C65" i="3" l="1"/>
  <c r="H50" i="3"/>
  <c r="D51" i="3"/>
  <c r="H113" i="3"/>
  <c r="F114" i="3"/>
  <c r="F115" i="3" l="1"/>
  <c r="H114" i="3"/>
  <c r="H51" i="3"/>
  <c r="D52" i="3"/>
  <c r="C66" i="3"/>
  <c r="C67" i="3" l="1"/>
  <c r="D53" i="3"/>
  <c r="H52" i="3"/>
  <c r="F116" i="3"/>
  <c r="H115" i="3"/>
  <c r="F117" i="3" l="1"/>
  <c r="H117" i="3" s="1"/>
  <c r="H116" i="3"/>
  <c r="C68" i="3"/>
  <c r="H53" i="3"/>
  <c r="E54" i="3"/>
  <c r="C69" i="3" l="1"/>
  <c r="E55" i="3"/>
  <c r="H54" i="3"/>
  <c r="C70" i="3" l="1"/>
  <c r="E56" i="3"/>
  <c r="H55" i="3"/>
  <c r="E57" i="3" l="1"/>
  <c r="H56" i="3"/>
  <c r="C71" i="3"/>
  <c r="C72" i="3" l="1"/>
  <c r="E58" i="3"/>
  <c r="H57" i="3"/>
  <c r="E59" i="3" l="1"/>
  <c r="H58" i="3"/>
  <c r="C73" i="3"/>
  <c r="C74" i="3" l="1"/>
  <c r="E60" i="3"/>
  <c r="H59" i="3"/>
  <c r="E61" i="3" l="1"/>
  <c r="H60" i="3"/>
  <c r="C75" i="3"/>
  <c r="C76" i="3" l="1"/>
  <c r="E62" i="3"/>
  <c r="H61" i="3"/>
  <c r="E63" i="3" l="1"/>
  <c r="H62" i="3"/>
  <c r="C77" i="3"/>
  <c r="E64" i="3" l="1"/>
  <c r="H63" i="3"/>
  <c r="C78" i="3"/>
  <c r="C79" i="3" l="1"/>
  <c r="E65" i="3"/>
  <c r="H64" i="3"/>
  <c r="E66" i="3" l="1"/>
  <c r="H65" i="3"/>
  <c r="C80" i="3"/>
  <c r="C81" i="3" l="1"/>
  <c r="E67" i="3"/>
  <c r="H66" i="3"/>
  <c r="D68" i="3" l="1"/>
  <c r="H67" i="3"/>
  <c r="C82" i="3"/>
  <c r="C83" i="3" l="1"/>
  <c r="D69" i="3"/>
  <c r="H68" i="3"/>
  <c r="C84" i="3" l="1"/>
  <c r="D70" i="3"/>
  <c r="H69" i="3"/>
  <c r="D71" i="3" l="1"/>
  <c r="H70" i="3"/>
  <c r="C85" i="3"/>
  <c r="C86" i="3" l="1"/>
  <c r="D72" i="3"/>
  <c r="H71" i="3"/>
  <c r="D73" i="3" l="1"/>
  <c r="H72" i="3"/>
  <c r="C87" i="3"/>
  <c r="C88" i="3" l="1"/>
  <c r="D74" i="3"/>
  <c r="H73" i="3"/>
  <c r="D75" i="3" l="1"/>
  <c r="H74" i="3"/>
  <c r="C89" i="3"/>
  <c r="D76" i="3" l="1"/>
  <c r="H75" i="3"/>
  <c r="C90" i="3"/>
  <c r="C91" i="3" l="1"/>
  <c r="D77" i="3"/>
  <c r="H76" i="3"/>
  <c r="D78" i="3" l="1"/>
  <c r="H77" i="3"/>
  <c r="C92" i="3"/>
  <c r="C93" i="3" l="1"/>
  <c r="D79" i="3"/>
  <c r="H78" i="3"/>
  <c r="D80" i="3" l="1"/>
  <c r="H79" i="3"/>
  <c r="C94" i="3"/>
  <c r="C95" i="3" l="1"/>
  <c r="E81" i="3"/>
  <c r="H80" i="3"/>
  <c r="C96" i="3" l="1"/>
  <c r="E82" i="3"/>
  <c r="H81" i="3"/>
  <c r="E83" i="3" l="1"/>
  <c r="H82" i="3"/>
  <c r="C97" i="3"/>
  <c r="C98" i="3" l="1"/>
  <c r="E84" i="3"/>
  <c r="H83" i="3"/>
  <c r="E85" i="3" l="1"/>
  <c r="H84" i="3"/>
  <c r="C99" i="3"/>
  <c r="C100" i="3" l="1"/>
  <c r="E86" i="3"/>
  <c r="H85" i="3"/>
  <c r="E87" i="3" l="1"/>
  <c r="H86" i="3"/>
  <c r="C101" i="3"/>
  <c r="C102" i="3" l="1"/>
  <c r="E88" i="3"/>
  <c r="H87" i="3"/>
  <c r="E89" i="3" l="1"/>
  <c r="H88" i="3"/>
  <c r="C103" i="3"/>
  <c r="E90" i="3" l="1"/>
  <c r="H89" i="3"/>
  <c r="E91" i="3" l="1"/>
  <c r="H90" i="3"/>
  <c r="E92" i="3" l="1"/>
  <c r="H91" i="3"/>
  <c r="E93" i="3" l="1"/>
  <c r="H92" i="3"/>
  <c r="D94" i="3" l="1"/>
  <c r="H93" i="3"/>
  <c r="D95" i="3" l="1"/>
  <c r="H94" i="3"/>
  <c r="D96" i="3" l="1"/>
  <c r="H95" i="3"/>
  <c r="D97" i="3" l="1"/>
  <c r="H96" i="3"/>
  <c r="D98" i="3" l="1"/>
  <c r="H97" i="3"/>
  <c r="E99" i="3" l="1"/>
  <c r="H98" i="3"/>
  <c r="E100" i="3" l="1"/>
  <c r="H99" i="3"/>
  <c r="E101" i="3" l="1"/>
  <c r="H100" i="3"/>
  <c r="E102" i="3" l="1"/>
  <c r="H101" i="3"/>
  <c r="E103" i="3" l="1"/>
  <c r="H103" i="3" s="1"/>
  <c r="H102" i="3"/>
  <c r="F97" i="5"/>
  <c r="H97" i="5"/>
  <c r="E97" i="5"/>
  <c r="H98" i="5"/>
  <c r="F98" i="5"/>
</calcChain>
</file>

<file path=xl/sharedStrings.xml><?xml version="1.0" encoding="utf-8"?>
<sst xmlns="http://schemas.openxmlformats.org/spreadsheetml/2006/main" count="1572" uniqueCount="351">
  <si>
    <t>Semana</t>
  </si>
  <si>
    <t>Linha</t>
  </si>
  <si>
    <t>Ponto</t>
  </si>
  <si>
    <t>Intervalo</t>
  </si>
  <si>
    <t>DiaID</t>
  </si>
  <si>
    <t>DiaNome</t>
  </si>
  <si>
    <t>LinhaID</t>
  </si>
  <si>
    <t>LinhaNome</t>
  </si>
  <si>
    <t>PontoID</t>
  </si>
  <si>
    <t>PontoNome</t>
  </si>
  <si>
    <t>PontoRua</t>
  </si>
  <si>
    <t>PontoBairro</t>
  </si>
  <si>
    <t>PontoX</t>
  </si>
  <si>
    <t>PontoY</t>
  </si>
  <si>
    <t>PontoZ</t>
  </si>
  <si>
    <t>IntervaloID</t>
  </si>
  <si>
    <t>Origem</t>
  </si>
  <si>
    <t>Destino</t>
  </si>
  <si>
    <t>IntervaloV</t>
  </si>
  <si>
    <t>Segunda</t>
  </si>
  <si>
    <t>Campo Agua Verde</t>
  </si>
  <si>
    <t>Terminal Rod</t>
  </si>
  <si>
    <t>Rua1</t>
  </si>
  <si>
    <t>Agua Verde</t>
  </si>
  <si>
    <t>Terça</t>
  </si>
  <si>
    <t>LinhaNome1</t>
  </si>
  <si>
    <t>Centro</t>
  </si>
  <si>
    <t>Quarta</t>
  </si>
  <si>
    <t>LinhaNome2</t>
  </si>
  <si>
    <t>?</t>
  </si>
  <si>
    <t>Quinta</t>
  </si>
  <si>
    <t>LinhaNome3</t>
  </si>
  <si>
    <t>Rua2</t>
  </si>
  <si>
    <t>Sexta</t>
  </si>
  <si>
    <t>LinhaNome4</t>
  </si>
  <si>
    <t>Sábado</t>
  </si>
  <si>
    <t>LinhaNome5</t>
  </si>
  <si>
    <t>Domingo</t>
  </si>
  <si>
    <t>LinhaNome6</t>
  </si>
  <si>
    <t>Feriado</t>
  </si>
  <si>
    <t>HorárioInicio</t>
  </si>
  <si>
    <t>Sentido</t>
  </si>
  <si>
    <t>PONTOID</t>
  </si>
  <si>
    <t>HoraID</t>
  </si>
  <si>
    <t>HoraInicial</t>
  </si>
  <si>
    <t>SentidoID</t>
  </si>
  <si>
    <t>Inicio</t>
  </si>
  <si>
    <t>Fim</t>
  </si>
  <si>
    <t>-</t>
  </si>
  <si>
    <t>ItinerarioID</t>
  </si>
  <si>
    <t>ItID</t>
  </si>
  <si>
    <t>Atual</t>
  </si>
  <si>
    <t>Proximo</t>
  </si>
  <si>
    <t>Hora</t>
  </si>
  <si>
    <t>Dinamica, deve ser gerado no dia</t>
  </si>
  <si>
    <t>DiaSemana</t>
  </si>
  <si>
    <t>Pontos</t>
  </si>
  <si>
    <t>Horario</t>
  </si>
  <si>
    <t>LinhaPontoInicio</t>
  </si>
  <si>
    <t>LinhaPontoFim</t>
  </si>
  <si>
    <t>PontoLog</t>
  </si>
  <si>
    <t>PontoLogNum</t>
  </si>
  <si>
    <t>PontoLatitude</t>
  </si>
  <si>
    <t>PontoLongitude</t>
  </si>
  <si>
    <t>LINHAID</t>
  </si>
  <si>
    <t>DIAID</t>
  </si>
  <si>
    <t>HORA</t>
  </si>
  <si>
    <t>Segunda-Feira</t>
  </si>
  <si>
    <t>Linha1</t>
  </si>
  <si>
    <t>Ponto1</t>
  </si>
  <si>
    <t>Rua 1</t>
  </si>
  <si>
    <t>Água Verde</t>
  </si>
  <si>
    <t>Terça-Feira-Feira</t>
  </si>
  <si>
    <t>Linha2</t>
  </si>
  <si>
    <t>Ponto2</t>
  </si>
  <si>
    <t>Quarta-Feira</t>
  </si>
  <si>
    <t>Linha3</t>
  </si>
  <si>
    <t>Ponto3</t>
  </si>
  <si>
    <t>Quinta-Feira</t>
  </si>
  <si>
    <t>Linha4</t>
  </si>
  <si>
    <t>Ponto4</t>
  </si>
  <si>
    <t>Rua 2</t>
  </si>
  <si>
    <t>Name</t>
  </si>
  <si>
    <t>x</t>
  </si>
  <si>
    <t>y</t>
  </si>
  <si>
    <t>Sexta-Feira</t>
  </si>
  <si>
    <t>Linha5</t>
  </si>
  <si>
    <t>Ponto5</t>
  </si>
  <si>
    <t>INICIO</t>
  </si>
  <si>
    <t>Sábado-Feira</t>
  </si>
  <si>
    <t>Linha6</t>
  </si>
  <si>
    <t>Ponto6</t>
  </si>
  <si>
    <t>Domingo-Feira</t>
  </si>
  <si>
    <t>Linha7</t>
  </si>
  <si>
    <t>Ponto7</t>
  </si>
  <si>
    <t>Rua 3</t>
  </si>
  <si>
    <t>Feriado-Feira</t>
  </si>
  <si>
    <t>Ponto8</t>
  </si>
  <si>
    <t>Rua 4</t>
  </si>
  <si>
    <t>Ponto9</t>
  </si>
  <si>
    <t>Rua 5</t>
  </si>
  <si>
    <t>Ponto10</t>
  </si>
  <si>
    <t>Rural</t>
  </si>
  <si>
    <t>FIM</t>
  </si>
  <si>
    <t>são os horários do site</t>
  </si>
  <si>
    <t>HORARIOS</t>
  </si>
  <si>
    <t>{</t>
  </si>
  <si>
    <t>"</t>
  </si>
  <si>
    <t>:</t>
  </si>
  <si>
    <t>,</t>
  </si>
  <si>
    <t>}</t>
  </si>
  <si>
    <t>RoteiroInicio</t>
  </si>
  <si>
    <t>RoteiroFim</t>
  </si>
  <si>
    <t>Cohab I</t>
  </si>
  <si>
    <t>Terminal Urbano</t>
  </si>
  <si>
    <t>Bairro Cohab I</t>
  </si>
  <si>
    <t>2, 3, 4, 5, 6</t>
  </si>
  <si>
    <t>6:05</t>
  </si>
  <si>
    <t>7:05</t>
  </si>
  <si>
    <t>8:05</t>
  </si>
  <si>
    <t>9:05</t>
  </si>
  <si>
    <t>10:05</t>
  </si>
  <si>
    <t>11:05</t>
  </si>
  <si>
    <t>12:05</t>
  </si>
  <si>
    <t>13:05</t>
  </si>
  <si>
    <t>14:05</t>
  </si>
  <si>
    <t>15:05</t>
  </si>
  <si>
    <t>16:05</t>
  </si>
  <si>
    <t>17:05</t>
  </si>
  <si>
    <t>18:05</t>
  </si>
  <si>
    <t>19:05</t>
  </si>
  <si>
    <t>1, 0</t>
  </si>
  <si>
    <t>9:00</t>
  </si>
  <si>
    <t>10:00</t>
  </si>
  <si>
    <t>15:00</t>
  </si>
  <si>
    <t>16:00</t>
  </si>
  <si>
    <t>17:00</t>
  </si>
  <si>
    <t>Campo Água Verde</t>
  </si>
  <si>
    <t>Bairro Campo Água Verde</t>
  </si>
  <si>
    <t>06:05</t>
  </si>
  <si>
    <t>07:05</t>
  </si>
  <si>
    <t>08:05</t>
  </si>
  <si>
    <t>09:05</t>
  </si>
  <si>
    <t>06:35</t>
  </si>
  <si>
    <t>07:35</t>
  </si>
  <si>
    <t>08:35</t>
  </si>
  <si>
    <t>09:35</t>
  </si>
  <si>
    <t>10:35</t>
  </si>
  <si>
    <t>11:35</t>
  </si>
  <si>
    <t>12:35</t>
  </si>
  <si>
    <t>13:35</t>
  </si>
  <si>
    <t>14:35</t>
  </si>
  <si>
    <t>15:35</t>
  </si>
  <si>
    <t>16:35</t>
  </si>
  <si>
    <t>17:35</t>
  </si>
  <si>
    <t>18:35</t>
  </si>
  <si>
    <t>19:35</t>
  </si>
  <si>
    <t>0, 1</t>
  </si>
  <si>
    <t>09:00</t>
  </si>
  <si>
    <t>Bairro Cohab II</t>
  </si>
  <si>
    <t>06:30</t>
  </si>
  <si>
    <t>07:30</t>
  </si>
  <si>
    <t>08:30</t>
  </si>
  <si>
    <t>09:30</t>
  </si>
  <si>
    <t>10:30</t>
  </si>
  <si>
    <t>11:30</t>
  </si>
  <si>
    <t>12:30</t>
  </si>
  <si>
    <t>13:30</t>
  </si>
  <si>
    <t>14:30</t>
  </si>
  <si>
    <t>15:30</t>
  </si>
  <si>
    <t>16:30</t>
  </si>
  <si>
    <t>17:30</t>
  </si>
  <si>
    <t>18:30</t>
  </si>
  <si>
    <t>19:30</t>
  </si>
  <si>
    <t xml:space="preserve">é a sequencia de pontos que a linha segue. </t>
  </si>
  <si>
    <t>devemos inserir os sentidos</t>
  </si>
  <si>
    <t>SentidoLinha</t>
  </si>
  <si>
    <t>Descrição</t>
  </si>
  <si>
    <t>IntervaloMin</t>
  </si>
  <si>
    <t>IntervaloSeg</t>
  </si>
  <si>
    <t>resultado</t>
  </si>
  <si>
    <t>Praça</t>
  </si>
  <si>
    <t>Ponto 1</t>
  </si>
  <si>
    <t>Bairro Água Verde</t>
  </si>
  <si>
    <t>Inicio da linha.</t>
  </si>
  <si>
    <t>Ponto 2</t>
  </si>
  <si>
    <t>Ponto 3</t>
  </si>
  <si>
    <t>Ponto 4</t>
  </si>
  <si>
    <t>Ponto 5</t>
  </si>
  <si>
    <t>Ponto 6</t>
  </si>
  <si>
    <t>Ponto 7</t>
  </si>
  <si>
    <t>Ponto 8</t>
  </si>
  <si>
    <t>Ponto 9</t>
  </si>
  <si>
    <t>Ponto 10</t>
  </si>
  <si>
    <t>Ponto 11</t>
  </si>
  <si>
    <t>Ponto 12</t>
  </si>
  <si>
    <t>Ponto 13</t>
  </si>
  <si>
    <t>Ponto 14</t>
  </si>
  <si>
    <t>Ponto 15</t>
  </si>
  <si>
    <t>Ponto 16</t>
  </si>
  <si>
    <t>Ponto 17</t>
  </si>
  <si>
    <t>Ponto 18</t>
  </si>
  <si>
    <t>Ponto 19</t>
  </si>
  <si>
    <t>Ponto 20</t>
  </si>
  <si>
    <t>Ponto 21</t>
  </si>
  <si>
    <t>Ponto 22</t>
  </si>
  <si>
    <t xml:space="preserve">Último ponto antes do retorno para a praça. </t>
  </si>
  <si>
    <t>Ponto 23</t>
  </si>
  <si>
    <t>Praça Lauro Mueller</t>
  </si>
  <si>
    <t>Ponto 24</t>
  </si>
  <si>
    <t>Ponto 25</t>
  </si>
  <si>
    <t>Ponto 26</t>
  </si>
  <si>
    <t>Ponto 27</t>
  </si>
  <si>
    <t>Ponto 28</t>
  </si>
  <si>
    <t>Ponto 29</t>
  </si>
  <si>
    <t>Ponto 30</t>
  </si>
  <si>
    <t>Ponto 31</t>
  </si>
  <si>
    <t>Ponto 32</t>
  </si>
  <si>
    <t>Ponto 33</t>
  </si>
  <si>
    <t>Ponto 34</t>
  </si>
  <si>
    <t>Ponto 35</t>
  </si>
  <si>
    <t xml:space="preserve">Ponto final. </t>
  </si>
  <si>
    <t>Latitude</t>
  </si>
  <si>
    <t>Longitude</t>
  </si>
  <si>
    <t>SentidoPonto</t>
  </si>
  <si>
    <t>Resultado</t>
  </si>
  <si>
    <t>Bairro</t>
  </si>
  <si>
    <t>R. Fracisco de Paula Pereira</t>
  </si>
  <si>
    <t>Ponto virtual</t>
  </si>
  <si>
    <t>V. Guilherme Prust</t>
  </si>
  <si>
    <t xml:space="preserve">Av. Expedicionários </t>
  </si>
  <si>
    <t>IFSC</t>
  </si>
  <si>
    <t>R. Alvino Voigt</t>
  </si>
  <si>
    <t>R. Jacobe Scheuer</t>
  </si>
  <si>
    <t>Lateral SC280</t>
  </si>
  <si>
    <t>Ponto virtual. Próx. retifica Motocar</t>
  </si>
  <si>
    <t>R. Mario Maier</t>
  </si>
  <si>
    <t>R. Jacobe Fuck</t>
  </si>
  <si>
    <t>R. Sergio Gapski</t>
  </si>
  <si>
    <t>(Sem nome)</t>
  </si>
  <si>
    <t>Ponto Físico</t>
  </si>
  <si>
    <t>R. Antonio Grosskopf</t>
  </si>
  <si>
    <t>R. Narciso Ruthes</t>
  </si>
  <si>
    <t>Ponto Físico. Próximo da Escola Estadual Emília Ferrero</t>
  </si>
  <si>
    <t>Ponto virtual, próximo ao Procopiak</t>
  </si>
  <si>
    <t>Ponto virtual. Próximo ao posto Guapo.</t>
  </si>
  <si>
    <t>Aparecida</t>
  </si>
  <si>
    <t>Ponto 36</t>
  </si>
  <si>
    <t>R. Frei Menandro Kamps</t>
  </si>
  <si>
    <t>Ponto 37</t>
  </si>
  <si>
    <t>Ponto 38</t>
  </si>
  <si>
    <t>R. Major Vieira</t>
  </si>
  <si>
    <t>Ponto 39</t>
  </si>
  <si>
    <t>R. Cidade de Jaú</t>
  </si>
  <si>
    <t>Ponto 40</t>
  </si>
  <si>
    <t xml:space="preserve">Estrada Dona Francisca </t>
  </si>
  <si>
    <t>Ponto 41</t>
  </si>
  <si>
    <t>Ponto 42</t>
  </si>
  <si>
    <t>Ponto 43</t>
  </si>
  <si>
    <t>Ponto 44</t>
  </si>
  <si>
    <t>Ponto 45</t>
  </si>
  <si>
    <t>Ponto 46</t>
  </si>
  <si>
    <t>Ponto 47</t>
  </si>
  <si>
    <t>Ponto 48</t>
  </si>
  <si>
    <t>Ponto 49</t>
  </si>
  <si>
    <t>Ponto 50</t>
  </si>
  <si>
    <t>Ponto 51</t>
  </si>
  <si>
    <t>Ponto 52</t>
  </si>
  <si>
    <t>Ponto 53</t>
  </si>
  <si>
    <t>Ponto 54</t>
  </si>
  <si>
    <t>Ponto 55</t>
  </si>
  <si>
    <t>Ponto 56</t>
  </si>
  <si>
    <t>Ponto 57</t>
  </si>
  <si>
    <t>Ponto 58</t>
  </si>
  <si>
    <t>Ponto 59</t>
  </si>
  <si>
    <t>Ponto 60</t>
  </si>
  <si>
    <t>Ponto 61</t>
  </si>
  <si>
    <t>Ponto 62</t>
  </si>
  <si>
    <t>Ponto 63</t>
  </si>
  <si>
    <t>Ponto 64</t>
  </si>
  <si>
    <t>Ponto 65</t>
  </si>
  <si>
    <t>Ponto 66</t>
  </si>
  <si>
    <t>Ponto 67</t>
  </si>
  <si>
    <t>Ponto 68</t>
  </si>
  <si>
    <t>Ponto 69</t>
  </si>
  <si>
    <t>Ponto 70</t>
  </si>
  <si>
    <t>Ponto 71</t>
  </si>
  <si>
    <t>Ponto 72</t>
  </si>
  <si>
    <t>Ponto 73</t>
  </si>
  <si>
    <t>Ponto 74</t>
  </si>
  <si>
    <t>R. Maj. Vieira</t>
  </si>
  <si>
    <t>R. Francisco de Paula Pereira</t>
  </si>
  <si>
    <t>R. Eugênio de Souza</t>
  </si>
  <si>
    <t>R. Roberto Eike</t>
  </si>
  <si>
    <t>R. Otto Friedrich</t>
  </si>
  <si>
    <t>R. Feres João Isphair</t>
  </si>
  <si>
    <t>Rua Henrique Sorg</t>
  </si>
  <si>
    <t>Av. Sen. Ivo D'Aquino</t>
  </si>
  <si>
    <t>R. Getúlio Vargas</t>
  </si>
  <si>
    <t>Bairro Piedade</t>
  </si>
  <si>
    <t>Ponto inicial.</t>
  </si>
  <si>
    <t>Bairro Jardim Esperança</t>
  </si>
  <si>
    <t>Ponto 75</t>
  </si>
  <si>
    <t>Ponto 76</t>
  </si>
  <si>
    <t>Ponto 77</t>
  </si>
  <si>
    <t>Ponto 78</t>
  </si>
  <si>
    <t>Ponto 79</t>
  </si>
  <si>
    <t>Ponto 80</t>
  </si>
  <si>
    <t>Ponto 81</t>
  </si>
  <si>
    <t>Ponto 82</t>
  </si>
  <si>
    <t>Ponto 83</t>
  </si>
  <si>
    <t>Ponto 84</t>
  </si>
  <si>
    <t>Ponto 85</t>
  </si>
  <si>
    <t>Ponto 86</t>
  </si>
  <si>
    <t>Ponto 87</t>
  </si>
  <si>
    <t>Ponto 88</t>
  </si>
  <si>
    <t>Ponto 89</t>
  </si>
  <si>
    <t>Ponto 90</t>
  </si>
  <si>
    <t>Ponto 91</t>
  </si>
  <si>
    <t>Ponto 92</t>
  </si>
  <si>
    <t>Ponto 93</t>
  </si>
  <si>
    <t>Ponto 94</t>
  </si>
  <si>
    <t>Ponto 95</t>
  </si>
  <si>
    <t>Ponto 96</t>
  </si>
  <si>
    <t>Ponto 97</t>
  </si>
  <si>
    <t>Ponto 98</t>
  </si>
  <si>
    <t>Ponto 99</t>
  </si>
  <si>
    <t>Ponto 100</t>
  </si>
  <si>
    <t>R. Cel. Albuquerque</t>
  </si>
  <si>
    <t>R. Duque de Caxias</t>
  </si>
  <si>
    <t>R. Lourenço Wrublevski</t>
  </si>
  <si>
    <t>R. Álvaro Soares Machado</t>
  </si>
  <si>
    <t>R. Reuneau Cubas</t>
  </si>
  <si>
    <t>R. Sen. Ivo Dáquino</t>
  </si>
  <si>
    <t>R. Oto Kohler</t>
  </si>
  <si>
    <t>R. Caetano Costa</t>
  </si>
  <si>
    <t>Av. Rubens Ribeiro da Silva</t>
  </si>
  <si>
    <t>SC-477</t>
  </si>
  <si>
    <t>R. Loacir Muniz</t>
  </si>
  <si>
    <t>R. Casemiro Kwicien</t>
  </si>
  <si>
    <t>R. Nazir Cordeiro</t>
  </si>
  <si>
    <t>R. Bento de Lima</t>
  </si>
  <si>
    <t>R. Adolfo Bading</t>
  </si>
  <si>
    <t>R. Paul Harris</t>
  </si>
  <si>
    <t>Cohab I, II</t>
  </si>
  <si>
    <t xml:space="preserve">Ponto incial. </t>
  </si>
  <si>
    <t>Sentido Fricassa</t>
  </si>
  <si>
    <t xml:space="preserve">Centro </t>
  </si>
  <si>
    <t>Comentario</t>
  </si>
  <si>
    <t>n/a</t>
  </si>
  <si>
    <t>Rua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</si>
</sst>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i/>
      <sz val="11"/>
      <color rgb="FF000000"/>
      <name val="Calibri"/>
      <family val="2"/>
      <charset val="1"/>
    </font>
    <font>
      <sz val="11"/>
      <color rgb="FFC55A11"/>
      <name val="Calibri"/>
      <family val="2"/>
      <charset val="1"/>
    </font>
    <font>
      <b/>
      <i/>
      <sz val="11"/>
      <color rgb="FF000000"/>
      <name val="Calibri"/>
      <family val="2"/>
      <charset val="1"/>
    </font>
    <font>
      <sz val="11"/>
      <color rgb="FFFF0000"/>
      <name val="Calibri"/>
      <family val="2"/>
      <charset val="1"/>
    </font>
  </fonts>
  <fills count="4">
    <fill>
      <patternFill patternType="none"/>
    </fill>
    <fill>
      <patternFill patternType="gray125"/>
    </fill>
    <fill>
      <patternFill patternType="solid">
        <fgColor rgb="FFC55A11"/>
        <bgColor rgb="FF993300"/>
      </patternFill>
    </fill>
    <fill>
      <patternFill patternType="solid">
        <fgColor rgb="FFFFFF00"/>
        <bgColor rgb="FFFFFF00"/>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7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9"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5" xfId="0" applyFont="1" applyFill="1" applyBorder="1" applyAlignment="1">
      <alignment horizontal="center"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1" xfId="0" applyBorder="1" applyAlignment="1">
      <alignment horizontal="center" vertical="center"/>
    </xf>
    <xf numFmtId="0" fontId="0" fillId="0" borderId="12" xfId="0" applyFont="1" applyBorder="1" applyAlignment="1">
      <alignment horizontal="center" vertical="center"/>
    </xf>
    <xf numFmtId="0" fontId="0" fillId="0" borderId="3" xfId="0" applyFont="1" applyBorder="1" applyAlignment="1">
      <alignment horizontal="center" vertical="center"/>
    </xf>
    <xf numFmtId="4" fontId="0" fillId="0" borderId="3" xfId="0" applyNumberFormat="1" applyBorder="1" applyAlignment="1">
      <alignment horizontal="center" vertical="center"/>
    </xf>
    <xf numFmtId="4" fontId="0" fillId="0" borderId="2" xfId="0" applyNumberFormat="1" applyBorder="1" applyAlignment="1">
      <alignment horizontal="center" vertical="center"/>
    </xf>
    <xf numFmtId="0" fontId="3" fillId="0" borderId="3" xfId="0" applyFont="1" applyBorder="1" applyAlignment="1">
      <alignment horizontal="center" vertical="center"/>
    </xf>
    <xf numFmtId="0" fontId="0" fillId="0" borderId="8" xfId="0" applyBorder="1" applyAlignment="1">
      <alignment horizontal="center" vertical="center"/>
    </xf>
    <xf numFmtId="0" fontId="0" fillId="0" borderId="9" xfId="0" applyFont="1" applyBorder="1" applyAlignment="1">
      <alignment horizontal="center" vertical="center"/>
    </xf>
    <xf numFmtId="0" fontId="0" fillId="0" borderId="0" xfId="0" applyFont="1" applyBorder="1" applyAlignment="1">
      <alignment horizontal="center" vertical="center"/>
    </xf>
    <xf numFmtId="4" fontId="0" fillId="0" borderId="0" xfId="0" applyNumberFormat="1" applyBorder="1" applyAlignment="1">
      <alignment horizontal="center" vertical="center"/>
    </xf>
    <xf numFmtId="4" fontId="0" fillId="0" borderId="9" xfId="0" applyNumberFormat="1" applyBorder="1" applyAlignment="1">
      <alignment horizontal="center" vertical="center"/>
    </xf>
    <xf numFmtId="0" fontId="3" fillId="0" borderId="0"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vertical="center"/>
    </xf>
    <xf numFmtId="0" fontId="3" fillId="0" borderId="10" xfId="0" applyFont="1" applyBorder="1" applyAlignment="1">
      <alignment horizontal="center" vertical="center"/>
    </xf>
    <xf numFmtId="4" fontId="0" fillId="0" borderId="5" xfId="0" applyNumberFormat="1" applyBorder="1" applyAlignment="1">
      <alignment horizontal="center" vertical="center"/>
    </xf>
    <xf numFmtId="0" fontId="0" fillId="0" borderId="5" xfId="0" applyFont="1" applyBorder="1" applyAlignment="1">
      <alignment horizontal="center" vertical="center"/>
    </xf>
    <xf numFmtId="0" fontId="0" fillId="0" borderId="10" xfId="0" applyFont="1" applyBorder="1" applyAlignment="1">
      <alignment horizontal="center" vertical="center"/>
    </xf>
    <xf numFmtId="4" fontId="0" fillId="0" borderId="10" xfId="0" applyNumberFormat="1" applyBorder="1" applyAlignment="1">
      <alignment horizontal="center" vertical="center"/>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xf>
    <xf numFmtId="0" fontId="2" fillId="3" borderId="10" xfId="0" applyFont="1" applyFill="1" applyBorder="1" applyAlignment="1">
      <alignment horizontal="center" vertical="center"/>
    </xf>
    <xf numFmtId="20" fontId="0" fillId="0" borderId="2" xfId="0" applyNumberFormat="1" applyBorder="1" applyAlignment="1">
      <alignment horizontal="center" vertical="center"/>
    </xf>
    <xf numFmtId="0" fontId="3" fillId="0" borderId="2" xfId="0" applyFont="1" applyBorder="1" applyAlignment="1">
      <alignment horizontal="center" vertical="center"/>
    </xf>
    <xf numFmtId="20" fontId="0" fillId="0" borderId="9" xfId="0" applyNumberForma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20" fontId="0" fillId="0" borderId="5" xfId="0" applyNumberFormat="1" applyBorder="1" applyAlignment="1">
      <alignment horizontal="center" vertical="center"/>
    </xf>
    <xf numFmtId="0" fontId="0" fillId="3" borderId="1"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2" xfId="0" applyFont="1" applyFill="1" applyBorder="1" applyAlignment="1">
      <alignment horizontal="center" vertical="center"/>
    </xf>
    <xf numFmtId="0" fontId="0" fillId="0" borderId="1" xfId="0" applyFont="1" applyBorder="1" applyAlignment="1">
      <alignment horizontal="center" vertical="center"/>
    </xf>
    <xf numFmtId="20" fontId="0" fillId="0" borderId="2" xfId="0" applyNumberFormat="1" applyFont="1" applyBorder="1" applyAlignment="1">
      <alignment horizontal="center" vertical="center"/>
    </xf>
    <xf numFmtId="0" fontId="0" fillId="0" borderId="8" xfId="0" applyFont="1" applyBorder="1" applyAlignment="1">
      <alignment horizontal="center" vertical="center"/>
    </xf>
    <xf numFmtId="20" fontId="0" fillId="0" borderId="9" xfId="0" applyNumberFormat="1" applyFont="1" applyBorder="1" applyAlignment="1">
      <alignment horizontal="center" vertical="center"/>
    </xf>
    <xf numFmtId="0" fontId="0" fillId="0" borderId="0" xfId="0" applyFont="1" applyAlignment="1">
      <alignment horizontal="left" vertical="center"/>
    </xf>
    <xf numFmtId="0" fontId="0" fillId="0" borderId="4" xfId="0" applyFont="1" applyBorder="1" applyAlignment="1">
      <alignment horizontal="center" vertical="center"/>
    </xf>
    <xf numFmtId="20" fontId="0" fillId="0" borderId="5" xfId="0" applyNumberFormat="1" applyFont="1" applyBorder="1" applyAlignment="1">
      <alignment horizontal="center" vertical="center"/>
    </xf>
    <xf numFmtId="0" fontId="1" fillId="0" borderId="13" xfId="0" applyFont="1" applyBorder="1" applyAlignment="1">
      <alignment horizontal="left"/>
    </xf>
    <xf numFmtId="0" fontId="0" fillId="0" borderId="13" xfId="0" applyBorder="1" applyAlignment="1">
      <alignment horizont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0" fillId="0" borderId="13" xfId="0" applyBorder="1"/>
    <xf numFmtId="0" fontId="2" fillId="0" borderId="13" xfId="0" applyFont="1" applyBorder="1" applyAlignment="1">
      <alignment horizont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0" fillId="0" borderId="13" xfId="0" applyBorder="1" applyAlignment="1">
      <alignment horizontal="center" vertical="center"/>
    </xf>
    <xf numFmtId="4" fontId="0" fillId="0" borderId="13" xfId="0" applyNumberFormat="1" applyBorder="1"/>
    <xf numFmtId="0" fontId="0" fillId="0" borderId="0" xfId="0" applyAlignment="1">
      <alignment vertical="center"/>
    </xf>
    <xf numFmtId="49" fontId="0" fillId="0" borderId="0" xfId="0" applyNumberFormat="1" applyAlignment="1">
      <alignment vertical="center"/>
    </xf>
    <xf numFmtId="0" fontId="5" fillId="3" borderId="0" xfId="0" applyFont="1" applyFill="1" applyAlignment="1">
      <alignment vertical="center"/>
    </xf>
    <xf numFmtId="0" fontId="0" fillId="0" borderId="0" xfId="0" applyAlignment="1">
      <alignment horizontal="center" vertical="center" wrapText="1"/>
    </xf>
    <xf numFmtId="0" fontId="0" fillId="3" borderId="0" xfId="0" applyFill="1" applyAlignment="1">
      <alignment horizontal="center" vertical="center"/>
    </xf>
    <xf numFmtId="0" fontId="1" fillId="0" borderId="0" xfId="0" applyFont="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xf>
    <xf numFmtId="0" fontId="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C55A11"/>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en-US" sz="1400" b="0" strike="noStrike" spc="-1">
                <a:solidFill>
                  <a:srgbClr val="595959"/>
                </a:solidFill>
                <a:uFill>
                  <a:solidFill>
                    <a:srgbClr val="FFFFFF"/>
                  </a:solidFill>
                </a:uFill>
                <a:latin typeface="Calibri"/>
              </a:rPr>
              <a:t>Chart Title</a:t>
            </a:r>
          </a:p>
        </c:rich>
      </c:tx>
      <c:overlay val="0"/>
    </c:title>
    <c:autoTitleDeleted val="0"/>
    <c:plotArea>
      <c:layout/>
      <c:scatterChart>
        <c:scatterStyle val="lineMarker"/>
        <c:varyColors val="0"/>
        <c:ser>
          <c:idx val="0"/>
          <c:order val="0"/>
          <c:spPr>
            <a:ln w="19080">
              <a:solidFill>
                <a:srgbClr val="4472C4"/>
              </a:solidFill>
              <a:round/>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Sheet2!$AE$13:$AE$22</c:f>
              <c:numCache>
                <c:formatCode>General</c:formatCode>
                <c:ptCount val="10"/>
                <c:pt idx="0">
                  <c:v>10</c:v>
                </c:pt>
                <c:pt idx="1">
                  <c:v>12</c:v>
                </c:pt>
                <c:pt idx="2">
                  <c:v>16</c:v>
                </c:pt>
                <c:pt idx="3">
                  <c:v>30</c:v>
                </c:pt>
                <c:pt idx="4">
                  <c:v>55.7393925749356</c:v>
                </c:pt>
                <c:pt idx="5">
                  <c:v>72.712173911601099</c:v>
                </c:pt>
                <c:pt idx="6">
                  <c:v>73.813198018339307</c:v>
                </c:pt>
                <c:pt idx="7">
                  <c:v>80</c:v>
                </c:pt>
                <c:pt idx="8">
                  <c:v>90</c:v>
                </c:pt>
                <c:pt idx="9">
                  <c:v>100</c:v>
                </c:pt>
              </c:numCache>
            </c:numRef>
          </c:xVal>
          <c:yVal>
            <c:numRef>
              <c:f>Sheet2!$AF$13:$AF$22</c:f>
              <c:numCache>
                <c:formatCode>General</c:formatCode>
                <c:ptCount val="10"/>
                <c:pt idx="0">
                  <c:v>10</c:v>
                </c:pt>
                <c:pt idx="1">
                  <c:v>15</c:v>
                </c:pt>
                <c:pt idx="2">
                  <c:v>20</c:v>
                </c:pt>
                <c:pt idx="3">
                  <c:v>47.204168482864901</c:v>
                </c:pt>
                <c:pt idx="4">
                  <c:v>77.053332459623405</c:v>
                </c:pt>
                <c:pt idx="5">
                  <c:v>16.288333587569699</c:v>
                </c:pt>
                <c:pt idx="6">
                  <c:v>86.004853812932396</c:v>
                </c:pt>
                <c:pt idx="7">
                  <c:v>88.748441726552599</c:v>
                </c:pt>
                <c:pt idx="8">
                  <c:v>76.901461463220002</c:v>
                </c:pt>
                <c:pt idx="9">
                  <c:v>2.3816569043044402</c:v>
                </c:pt>
              </c:numCache>
            </c:numRef>
          </c:yVal>
          <c:smooth val="1"/>
          <c:extLst>
            <c:ext xmlns:c16="http://schemas.microsoft.com/office/drawing/2014/chart" uri="{C3380CC4-5D6E-409C-BE32-E72D297353CC}">
              <c16:uniqueId val="{00000000-9A0C-4A5D-BD61-F85F029EAADB}"/>
            </c:ext>
          </c:extLst>
        </c:ser>
        <c:dLbls>
          <c:showLegendKey val="0"/>
          <c:showVal val="0"/>
          <c:showCatName val="0"/>
          <c:showSerName val="0"/>
          <c:showPercent val="0"/>
          <c:showBubbleSize val="0"/>
        </c:dLbls>
        <c:axId val="6668068"/>
        <c:axId val="39448597"/>
      </c:scatterChart>
      <c:valAx>
        <c:axId val="666806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39448597"/>
        <c:crosses val="autoZero"/>
        <c:crossBetween val="midCat"/>
      </c:valAx>
      <c:valAx>
        <c:axId val="3944859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6668068"/>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47520</xdr:colOff>
      <xdr:row>22</xdr:row>
      <xdr:rowOff>142920</xdr:rowOff>
    </xdr:from>
    <xdr:to>
      <xdr:col>16</xdr:col>
      <xdr:colOff>561600</xdr:colOff>
      <xdr:row>32</xdr:row>
      <xdr:rowOff>85320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4703120" y="4410000"/>
          <a:ext cx="514080" cy="1875960"/>
        </a:xfrm>
        <a:prstGeom prst="rightBrace">
          <a:avLst>
            <a:gd name="adj1" fmla="val 8333"/>
            <a:gd name="adj2" fmla="val 50000"/>
          </a:avLst>
        </a:prstGeom>
        <a:noFill/>
        <a:ln/>
      </xdr:spPr>
      <xdr:style>
        <a:lnRef idx="1">
          <a:schemeClr val="accent1"/>
        </a:lnRef>
        <a:fillRef idx="0">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171360</xdr:colOff>
      <xdr:row>21</xdr:row>
      <xdr:rowOff>114480</xdr:rowOff>
    </xdr:from>
    <xdr:to>
      <xdr:col>17</xdr:col>
      <xdr:colOff>579600</xdr:colOff>
      <xdr:row>46</xdr:row>
      <xdr:rowOff>18360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444240" y="4114800"/>
          <a:ext cx="8919000" cy="4666320"/>
        </a:xfrm>
        <a:prstGeom prst="rect">
          <a:avLst/>
        </a:prstGeom>
        <a:ln>
          <a:noFill/>
        </a:ln>
      </xdr:spPr>
    </xdr:pic>
    <xdr:clientData/>
  </xdr:twoCellAnchor>
  <xdr:twoCellAnchor editAs="oneCell">
    <xdr:from>
      <xdr:col>33</xdr:col>
      <xdr:colOff>566640</xdr:colOff>
      <xdr:row>9</xdr:row>
      <xdr:rowOff>152280</xdr:rowOff>
    </xdr:from>
    <xdr:to>
      <xdr:col>41</xdr:col>
      <xdr:colOff>261360</xdr:colOff>
      <xdr:row>24</xdr:row>
      <xdr:rowOff>37800</xdr:rowOff>
    </xdr:to>
    <xdr:graphicFrame macro="">
      <xdr:nvGraphicFramePr>
        <xdr:cNvPr id="3" name="Chart 27">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104040</xdr:colOff>
      <xdr:row>8</xdr:row>
      <xdr:rowOff>115920</xdr:rowOff>
    </xdr:from>
    <xdr:to>
      <xdr:col>33</xdr:col>
      <xdr:colOff>236159</xdr:colOff>
      <xdr:row>33</xdr:row>
      <xdr:rowOff>19800</xdr:rowOff>
    </xdr:to>
    <xdr:pic>
      <xdr:nvPicPr>
        <xdr:cNvPr id="3" name="Picture 1">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23664240" y="3163680"/>
          <a:ext cx="9073080" cy="4666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72601</xdr:colOff>
      <xdr:row>136</xdr:row>
      <xdr:rowOff>134824</xdr:rowOff>
    </xdr:from>
    <xdr:to>
      <xdr:col>27</xdr:col>
      <xdr:colOff>233199</xdr:colOff>
      <xdr:row>161</xdr:row>
      <xdr:rowOff>34053</xdr:rowOff>
    </xdr:to>
    <xdr:pic>
      <xdr:nvPicPr>
        <xdr:cNvPr id="4" name="Picture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6735613" y="29065577"/>
          <a:ext cx="6851050" cy="4776488"/>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104040</xdr:colOff>
      <xdr:row>10</xdr:row>
      <xdr:rowOff>115920</xdr:rowOff>
    </xdr:from>
    <xdr:to>
      <xdr:col>33</xdr:col>
      <xdr:colOff>236159</xdr:colOff>
      <xdr:row>32</xdr:row>
      <xdr:rowOff>19800</xdr:rowOff>
    </xdr:to>
    <xdr:pic>
      <xdr:nvPicPr>
        <xdr:cNvPr id="5" name="Picture 1">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a:stretch/>
      </xdr:blipFill>
      <xdr:spPr>
        <a:xfrm>
          <a:off x="22177800" y="2211120"/>
          <a:ext cx="9072720" cy="46666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MK31"/>
  <sheetViews>
    <sheetView zoomScale="83" zoomScaleNormal="83" workbookViewId="0">
      <selection activeCell="N29" sqref="N29"/>
    </sheetView>
  </sheetViews>
  <sheetFormatPr defaultRowHeight="15" x14ac:dyDescent="0.25"/>
  <cols>
    <col min="1" max="3" width="9.140625" style="1" customWidth="1"/>
    <col min="4" max="4" width="8" style="1" customWidth="1"/>
    <col min="5" max="5" width="9.7109375" style="1" customWidth="1"/>
    <col min="6" max="6" width="9.140625" style="1" customWidth="1"/>
    <col min="7" max="7" width="8.140625" style="1" customWidth="1"/>
    <col min="8" max="8" width="18.140625" style="1" customWidth="1"/>
    <col min="9" max="9" width="9.140625" style="1" customWidth="1"/>
    <col min="10" max="10" width="12.42578125" style="1" customWidth="1"/>
    <col min="11" max="11" width="12.7109375" style="1" customWidth="1"/>
    <col min="12" max="12" width="10.28515625" style="1" customWidth="1"/>
    <col min="13" max="13" width="12.140625" style="1" customWidth="1"/>
    <col min="14" max="14" width="10.85546875" style="1" customWidth="1"/>
    <col min="15" max="15" width="8.85546875" style="1" customWidth="1"/>
    <col min="16" max="16" width="7.85546875" style="1" customWidth="1"/>
    <col min="17" max="17" width="9.7109375" style="1" customWidth="1"/>
    <col min="18" max="18" width="10.85546875" style="1" customWidth="1"/>
    <col min="19" max="19" width="7.5703125" style="1" customWidth="1"/>
    <col min="20" max="20" width="7.85546875" style="1" customWidth="1"/>
    <col min="21" max="21" width="10.28515625" style="1" customWidth="1"/>
    <col min="22" max="22" width="10.85546875" style="1" customWidth="1"/>
    <col min="23" max="1025" width="9.140625" style="1" customWidth="1"/>
  </cols>
  <sheetData>
    <row r="4" spans="4:21" s="2" customFormat="1" x14ac:dyDescent="0.25">
      <c r="D4" s="3" t="s">
        <v>0</v>
      </c>
      <c r="E4" s="4"/>
      <c r="G4" s="3" t="s">
        <v>1</v>
      </c>
      <c r="H4" s="4"/>
      <c r="J4" s="3" t="s">
        <v>2</v>
      </c>
      <c r="K4" s="5"/>
      <c r="L4" s="5"/>
      <c r="M4" s="5"/>
      <c r="N4" s="5"/>
      <c r="O4" s="5"/>
      <c r="P4" s="4"/>
      <c r="R4" s="3" t="s">
        <v>3</v>
      </c>
      <c r="S4" s="5"/>
      <c r="T4" s="5"/>
      <c r="U4" s="4"/>
    </row>
    <row r="5" spans="4:21" x14ac:dyDescent="0.25">
      <c r="D5" s="6" t="s">
        <v>4</v>
      </c>
      <c r="E5" s="7" t="s">
        <v>5</v>
      </c>
      <c r="G5" s="8" t="s">
        <v>6</v>
      </c>
      <c r="H5" s="9" t="s">
        <v>7</v>
      </c>
      <c r="J5" s="10" t="s">
        <v>8</v>
      </c>
      <c r="K5" s="11" t="s">
        <v>9</v>
      </c>
      <c r="L5" s="11" t="s">
        <v>10</v>
      </c>
      <c r="M5" s="11" t="s">
        <v>11</v>
      </c>
      <c r="N5" s="11" t="s">
        <v>12</v>
      </c>
      <c r="O5" s="11" t="s">
        <v>13</v>
      </c>
      <c r="P5" s="12" t="s">
        <v>14</v>
      </c>
      <c r="R5" s="13" t="s">
        <v>15</v>
      </c>
      <c r="S5" s="14" t="s">
        <v>16</v>
      </c>
      <c r="T5" s="14" t="s">
        <v>17</v>
      </c>
      <c r="U5" s="15" t="s">
        <v>18</v>
      </c>
    </row>
    <row r="6" spans="4:21" x14ac:dyDescent="0.25">
      <c r="D6" s="16">
        <v>1</v>
      </c>
      <c r="E6" s="17" t="s">
        <v>19</v>
      </c>
      <c r="G6" s="18">
        <v>1</v>
      </c>
      <c r="H6" s="19" t="s">
        <v>20</v>
      </c>
      <c r="J6" s="16">
        <v>1</v>
      </c>
      <c r="K6" s="20" t="s">
        <v>21</v>
      </c>
      <c r="L6" s="20" t="s">
        <v>22</v>
      </c>
      <c r="M6" s="20" t="s">
        <v>23</v>
      </c>
      <c r="N6" s="21">
        <v>0.206364801808648</v>
      </c>
      <c r="O6" s="21">
        <v>0.84441388148886198</v>
      </c>
      <c r="P6" s="22">
        <v>3.2471276261334801E-2</v>
      </c>
      <c r="R6" s="16">
        <v>1</v>
      </c>
      <c r="S6" s="23">
        <v>1</v>
      </c>
      <c r="T6" s="23">
        <v>2</v>
      </c>
      <c r="U6" s="22">
        <v>5</v>
      </c>
    </row>
    <row r="7" spans="4:21" x14ac:dyDescent="0.25">
      <c r="D7" s="24">
        <v>2</v>
      </c>
      <c r="E7" s="25" t="s">
        <v>24</v>
      </c>
      <c r="G7" s="24">
        <v>2</v>
      </c>
      <c r="H7" s="25" t="s">
        <v>25</v>
      </c>
      <c r="J7" s="24">
        <v>2</v>
      </c>
      <c r="K7" s="26" t="s">
        <v>26</v>
      </c>
      <c r="L7" s="26" t="s">
        <v>22</v>
      </c>
      <c r="M7" s="26" t="s">
        <v>23</v>
      </c>
      <c r="N7" s="27">
        <v>0.57048285119723496</v>
      </c>
      <c r="O7" s="27">
        <v>0.21957513916764099</v>
      </c>
      <c r="P7" s="28">
        <v>2.6557856011268401E-2</v>
      </c>
      <c r="R7" s="24">
        <v>2</v>
      </c>
      <c r="S7" s="29">
        <v>2</v>
      </c>
      <c r="T7" s="29">
        <v>3</v>
      </c>
      <c r="U7" s="28">
        <v>4</v>
      </c>
    </row>
    <row r="8" spans="4:21" x14ac:dyDescent="0.25">
      <c r="D8" s="24">
        <v>3</v>
      </c>
      <c r="E8" s="25" t="s">
        <v>27</v>
      </c>
      <c r="G8" s="24">
        <v>3</v>
      </c>
      <c r="H8" s="25" t="s">
        <v>28</v>
      </c>
      <c r="J8" s="24">
        <v>3</v>
      </c>
      <c r="K8" s="26" t="s">
        <v>29</v>
      </c>
      <c r="L8" s="26" t="s">
        <v>22</v>
      </c>
      <c r="M8" s="26" t="s">
        <v>23</v>
      </c>
      <c r="N8" s="27">
        <v>0.33270960489829199</v>
      </c>
      <c r="O8" s="27">
        <v>0.76458388326343196</v>
      </c>
      <c r="P8" s="28">
        <v>0.91018437408475505</v>
      </c>
      <c r="R8" s="24">
        <v>3</v>
      </c>
      <c r="S8" s="29">
        <v>3</v>
      </c>
      <c r="T8" s="29">
        <v>4</v>
      </c>
      <c r="U8" s="28">
        <v>8</v>
      </c>
    </row>
    <row r="9" spans="4:21" x14ac:dyDescent="0.25">
      <c r="D9" s="24">
        <v>4</v>
      </c>
      <c r="E9" s="25" t="s">
        <v>30</v>
      </c>
      <c r="G9" s="24">
        <v>4</v>
      </c>
      <c r="H9" s="25" t="s">
        <v>31</v>
      </c>
      <c r="J9" s="24">
        <v>4</v>
      </c>
      <c r="K9" s="26" t="s">
        <v>29</v>
      </c>
      <c r="L9" s="30" t="s">
        <v>32</v>
      </c>
      <c r="M9" s="26" t="s">
        <v>26</v>
      </c>
      <c r="N9" s="27">
        <v>0.49588303027702402</v>
      </c>
      <c r="O9" s="27">
        <v>0.374948907717155</v>
      </c>
      <c r="P9" s="28">
        <v>0.88972199970588595</v>
      </c>
      <c r="R9" s="24">
        <v>4</v>
      </c>
      <c r="S9" s="29">
        <v>4</v>
      </c>
      <c r="T9" s="29">
        <v>5</v>
      </c>
      <c r="U9" s="28">
        <v>9</v>
      </c>
    </row>
    <row r="10" spans="4:21" x14ac:dyDescent="0.25">
      <c r="D10" s="24">
        <v>5</v>
      </c>
      <c r="E10" s="25" t="s">
        <v>33</v>
      </c>
      <c r="G10" s="24">
        <v>5</v>
      </c>
      <c r="H10" s="25" t="s">
        <v>34</v>
      </c>
      <c r="J10" s="24">
        <v>5</v>
      </c>
      <c r="K10" s="26" t="s">
        <v>29</v>
      </c>
      <c r="L10" s="26" t="s">
        <v>32</v>
      </c>
      <c r="M10" s="26" t="s">
        <v>26</v>
      </c>
      <c r="N10" s="27">
        <v>3.6298225042765702E-3</v>
      </c>
      <c r="O10" s="27">
        <v>5.4489606151130202E-2</v>
      </c>
      <c r="P10" s="28">
        <v>0.67374083532281404</v>
      </c>
      <c r="R10" s="24">
        <v>5</v>
      </c>
      <c r="S10" s="29">
        <v>5</v>
      </c>
      <c r="T10" s="29">
        <v>6</v>
      </c>
      <c r="U10" s="28">
        <v>6</v>
      </c>
    </row>
    <row r="11" spans="4:21" x14ac:dyDescent="0.25">
      <c r="D11" s="24">
        <v>6</v>
      </c>
      <c r="E11" s="25" t="s">
        <v>35</v>
      </c>
      <c r="G11" s="24">
        <v>6</v>
      </c>
      <c r="H11" s="25" t="s">
        <v>36</v>
      </c>
      <c r="J11" s="24">
        <v>6</v>
      </c>
      <c r="K11" s="26" t="s">
        <v>29</v>
      </c>
      <c r="L11" s="26" t="s">
        <v>32</v>
      </c>
      <c r="M11" s="26" t="s">
        <v>26</v>
      </c>
      <c r="N11" s="27">
        <v>0.13183309927475401</v>
      </c>
      <c r="O11" s="27">
        <v>0.88803968258117205</v>
      </c>
      <c r="P11" s="28">
        <v>0.210939906004108</v>
      </c>
      <c r="R11" s="31">
        <v>6</v>
      </c>
      <c r="S11" s="32">
        <v>6</v>
      </c>
      <c r="T11" s="32">
        <v>7</v>
      </c>
      <c r="U11" s="33">
        <v>8</v>
      </c>
    </row>
    <row r="12" spans="4:21" x14ac:dyDescent="0.25">
      <c r="D12" s="24">
        <v>7</v>
      </c>
      <c r="E12" s="25" t="s">
        <v>37</v>
      </c>
      <c r="G12" s="31">
        <v>7</v>
      </c>
      <c r="H12" s="34" t="s">
        <v>38</v>
      </c>
      <c r="J12" s="31">
        <v>7</v>
      </c>
      <c r="K12" s="35" t="s">
        <v>29</v>
      </c>
      <c r="L12" s="35" t="s">
        <v>32</v>
      </c>
      <c r="M12" s="35" t="s">
        <v>26</v>
      </c>
      <c r="N12" s="36">
        <v>0.97442659982414803</v>
      </c>
      <c r="O12" s="36">
        <v>0.15117469278614101</v>
      </c>
      <c r="P12" s="33">
        <v>0.77030219815499401</v>
      </c>
    </row>
    <row r="13" spans="4:21" x14ac:dyDescent="0.25">
      <c r="D13" s="31">
        <v>8</v>
      </c>
      <c r="E13" s="34" t="s">
        <v>39</v>
      </c>
    </row>
    <row r="14" spans="4:21" s="2" customFormat="1" x14ac:dyDescent="0.25">
      <c r="J14" s="3" t="s">
        <v>40</v>
      </c>
      <c r="K14" s="5"/>
      <c r="L14" s="5"/>
      <c r="M14" s="5"/>
      <c r="N14" s="4"/>
      <c r="Q14" s="3" t="s">
        <v>41</v>
      </c>
      <c r="R14" s="5"/>
      <c r="S14" s="37" t="s">
        <v>42</v>
      </c>
      <c r="T14" s="38" t="s">
        <v>42</v>
      </c>
    </row>
    <row r="15" spans="4:21" x14ac:dyDescent="0.25">
      <c r="J15" s="6" t="s">
        <v>43</v>
      </c>
      <c r="K15" s="39" t="s">
        <v>6</v>
      </c>
      <c r="L15" s="39" t="s">
        <v>41</v>
      </c>
      <c r="M15" s="39" t="s">
        <v>4</v>
      </c>
      <c r="N15" s="7" t="s">
        <v>44</v>
      </c>
      <c r="Q15" s="6" t="s">
        <v>45</v>
      </c>
      <c r="R15" s="39" t="s">
        <v>6</v>
      </c>
      <c r="S15" s="39" t="s">
        <v>46</v>
      </c>
      <c r="T15" s="7" t="s">
        <v>47</v>
      </c>
    </row>
    <row r="16" spans="4:21" x14ac:dyDescent="0.25">
      <c r="J16" s="16">
        <v>1</v>
      </c>
      <c r="K16" s="23">
        <f>G6</f>
        <v>1</v>
      </c>
      <c r="L16" s="23">
        <f>J6</f>
        <v>1</v>
      </c>
      <c r="M16" s="23">
        <f>D6</f>
        <v>1</v>
      </c>
      <c r="N16" s="40">
        <v>0.26041666666666702</v>
      </c>
      <c r="Q16" s="16">
        <v>1</v>
      </c>
      <c r="R16" s="23">
        <v>1</v>
      </c>
      <c r="S16" s="23">
        <v>1</v>
      </c>
      <c r="T16" s="41">
        <v>7</v>
      </c>
    </row>
    <row r="17" spans="10:20" x14ac:dyDescent="0.25">
      <c r="J17" s="24">
        <v>2</v>
      </c>
      <c r="K17" s="29">
        <v>1</v>
      </c>
      <c r="L17" s="29">
        <v>1</v>
      </c>
      <c r="M17" s="29">
        <v>1</v>
      </c>
      <c r="N17" s="42">
        <v>0.30208333333333298</v>
      </c>
      <c r="Q17" s="24">
        <v>2</v>
      </c>
      <c r="R17" s="29">
        <v>1</v>
      </c>
      <c r="S17" s="29">
        <v>7</v>
      </c>
      <c r="T17" s="43">
        <v>1</v>
      </c>
    </row>
    <row r="18" spans="10:20" x14ac:dyDescent="0.25">
      <c r="J18" s="24">
        <v>3</v>
      </c>
      <c r="K18" s="29">
        <v>1</v>
      </c>
      <c r="L18" s="29">
        <v>1</v>
      </c>
      <c r="M18" s="29">
        <v>1</v>
      </c>
      <c r="N18" s="42">
        <v>0.34375</v>
      </c>
      <c r="Q18" s="24">
        <v>3</v>
      </c>
      <c r="R18" s="29">
        <v>2</v>
      </c>
      <c r="S18" s="29">
        <v>5</v>
      </c>
      <c r="T18" s="43">
        <v>8</v>
      </c>
    </row>
    <row r="19" spans="10:20" x14ac:dyDescent="0.25">
      <c r="J19" s="24">
        <v>4</v>
      </c>
      <c r="K19" s="29">
        <v>1</v>
      </c>
      <c r="L19" s="29">
        <v>7</v>
      </c>
      <c r="M19" s="29">
        <v>1</v>
      </c>
      <c r="N19" s="42">
        <v>0.26041666666666702</v>
      </c>
      <c r="Q19" s="24">
        <v>4</v>
      </c>
      <c r="R19" s="29">
        <v>2</v>
      </c>
      <c r="S19" s="29">
        <v>8</v>
      </c>
      <c r="T19" s="43">
        <v>5</v>
      </c>
    </row>
    <row r="20" spans="10:20" x14ac:dyDescent="0.25">
      <c r="J20" s="24">
        <v>5</v>
      </c>
      <c r="K20" s="29">
        <v>1</v>
      </c>
      <c r="L20" s="29">
        <v>7</v>
      </c>
      <c r="M20" s="29">
        <v>2</v>
      </c>
      <c r="N20" s="42">
        <f>N16</f>
        <v>0.26041666666666702</v>
      </c>
      <c r="Q20" s="24">
        <v>5</v>
      </c>
      <c r="R20" s="29">
        <v>3</v>
      </c>
      <c r="S20" s="29" t="s">
        <v>48</v>
      </c>
      <c r="T20" s="43" t="s">
        <v>48</v>
      </c>
    </row>
    <row r="21" spans="10:20" x14ac:dyDescent="0.25">
      <c r="J21" s="24">
        <v>6</v>
      </c>
      <c r="K21" s="29">
        <v>1</v>
      </c>
      <c r="L21" s="29">
        <v>7</v>
      </c>
      <c r="M21" s="29">
        <v>2</v>
      </c>
      <c r="N21" s="42">
        <f>N20</f>
        <v>0.26041666666666702</v>
      </c>
      <c r="Q21" s="31">
        <v>6</v>
      </c>
      <c r="R21" s="32">
        <v>3</v>
      </c>
      <c r="S21" s="32" t="s">
        <v>48</v>
      </c>
      <c r="T21" s="44" t="s">
        <v>48</v>
      </c>
    </row>
    <row r="22" spans="10:20" x14ac:dyDescent="0.25">
      <c r="J22" s="31">
        <v>7</v>
      </c>
      <c r="K22" s="32">
        <v>2</v>
      </c>
      <c r="L22" s="32">
        <v>1</v>
      </c>
      <c r="M22" s="32">
        <v>4</v>
      </c>
      <c r="N22" s="45">
        <v>0.35416666666666702</v>
      </c>
    </row>
    <row r="24" spans="10:20" x14ac:dyDescent="0.25">
      <c r="J24" s="46" t="s">
        <v>49</v>
      </c>
      <c r="K24" s="47"/>
      <c r="L24" s="47"/>
      <c r="M24" s="47"/>
      <c r="N24" s="47"/>
      <c r="O24" s="47"/>
      <c r="P24" s="48"/>
    </row>
    <row r="25" spans="10:20" x14ac:dyDescent="0.25">
      <c r="J25" s="6" t="s">
        <v>50</v>
      </c>
      <c r="K25" s="39" t="s">
        <v>1</v>
      </c>
      <c r="L25" s="39" t="s">
        <v>46</v>
      </c>
      <c r="M25" s="39" t="s">
        <v>47</v>
      </c>
      <c r="N25" s="39" t="s">
        <v>51</v>
      </c>
      <c r="O25" s="39" t="s">
        <v>52</v>
      </c>
      <c r="P25" s="7" t="s">
        <v>53</v>
      </c>
    </row>
    <row r="26" spans="10:20" x14ac:dyDescent="0.25">
      <c r="J26" s="49">
        <v>1</v>
      </c>
      <c r="K26" s="23">
        <f>K16</f>
        <v>1</v>
      </c>
      <c r="L26" s="23">
        <f>L16</f>
        <v>1</v>
      </c>
      <c r="M26" s="23">
        <v>7</v>
      </c>
      <c r="N26" s="20">
        <v>1</v>
      </c>
      <c r="O26" s="20">
        <v>2</v>
      </c>
      <c r="P26" s="50">
        <f>N16</f>
        <v>0.26041666666666702</v>
      </c>
    </row>
    <row r="27" spans="10:20" x14ac:dyDescent="0.25">
      <c r="J27" s="51">
        <v>2</v>
      </c>
      <c r="K27" s="29">
        <v>1</v>
      </c>
      <c r="L27" s="29">
        <v>1</v>
      </c>
      <c r="M27" s="29">
        <v>7</v>
      </c>
      <c r="N27" s="26">
        <v>2</v>
      </c>
      <c r="O27" s="26">
        <v>3</v>
      </c>
      <c r="P27" s="52">
        <f>U7/24/60+P26</f>
        <v>0.26319444444444479</v>
      </c>
    </row>
    <row r="28" spans="10:20" x14ac:dyDescent="0.25">
      <c r="J28" s="51">
        <v>3</v>
      </c>
      <c r="K28" s="29">
        <v>1</v>
      </c>
      <c r="L28" s="29">
        <v>1</v>
      </c>
      <c r="M28" s="29">
        <v>7</v>
      </c>
      <c r="N28" s="26">
        <v>3</v>
      </c>
      <c r="O28" s="26">
        <v>4</v>
      </c>
      <c r="P28" s="52">
        <f>U8/24/60+P27</f>
        <v>0.26875000000000032</v>
      </c>
      <c r="R28" s="53" t="s">
        <v>54</v>
      </c>
    </row>
    <row r="29" spans="10:20" x14ac:dyDescent="0.25">
      <c r="J29" s="51">
        <v>4</v>
      </c>
      <c r="K29" s="29">
        <v>4</v>
      </c>
      <c r="L29" s="29">
        <v>1</v>
      </c>
      <c r="M29" s="29">
        <v>7</v>
      </c>
      <c r="N29" s="26">
        <v>4</v>
      </c>
      <c r="O29" s="26">
        <v>5</v>
      </c>
      <c r="P29" s="52">
        <f>U9/24/60+P28</f>
        <v>0.2750000000000003</v>
      </c>
    </row>
    <row r="30" spans="10:20" x14ac:dyDescent="0.25">
      <c r="J30" s="51">
        <v>5</v>
      </c>
      <c r="K30" s="29">
        <v>5</v>
      </c>
      <c r="L30" s="29">
        <v>1</v>
      </c>
      <c r="M30" s="29">
        <v>7</v>
      </c>
      <c r="N30" s="26">
        <v>5</v>
      </c>
      <c r="O30" s="26">
        <v>6</v>
      </c>
      <c r="P30" s="52">
        <f>U10/24/60+P29</f>
        <v>0.27916666666666695</v>
      </c>
    </row>
    <row r="31" spans="10:20" x14ac:dyDescent="0.25">
      <c r="J31" s="54">
        <v>6</v>
      </c>
      <c r="K31" s="32">
        <v>6</v>
      </c>
      <c r="L31" s="32">
        <v>1</v>
      </c>
      <c r="M31" s="32">
        <v>7</v>
      </c>
      <c r="N31" s="35">
        <v>6</v>
      </c>
      <c r="O31" s="35">
        <v>7</v>
      </c>
      <c r="P31" s="55">
        <f>U11/24/60+P30</f>
        <v>0.28472222222222249</v>
      </c>
    </row>
  </sheetData>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AF22"/>
  <sheetViews>
    <sheetView topLeftCell="R1" zoomScale="83" zoomScaleNormal="83" workbookViewId="0">
      <selection activeCell="AF13" sqref="AF13"/>
    </sheetView>
  </sheetViews>
  <sheetFormatPr defaultRowHeight="15" x14ac:dyDescent="0.25"/>
  <cols>
    <col min="1" max="1" width="13.85546875" customWidth="1"/>
    <col min="2" max="2" width="10.85546875" customWidth="1"/>
    <col min="3" max="3" width="16.7109375" customWidth="1"/>
    <col min="4" max="4" width="8.42578125" customWidth="1"/>
    <col min="5" max="5" width="8.140625" customWidth="1"/>
    <col min="6" max="9" width="11.5703125" customWidth="1"/>
    <col min="10" max="10" width="8.42578125" customWidth="1"/>
    <col min="11" max="11" width="8.7109375" customWidth="1"/>
    <col min="12" max="12" width="12.140625" customWidth="1"/>
    <col min="13" max="13" width="10" customWidth="1"/>
    <col min="14" max="14" width="14.42578125" customWidth="1"/>
    <col min="15" max="15" width="12.140625" customWidth="1"/>
    <col min="16" max="16" width="14.140625" customWidth="1"/>
    <col min="17" max="17" width="15.7109375" customWidth="1"/>
    <col min="18" max="18" width="8.42578125" customWidth="1"/>
    <col min="19" max="19" width="8.140625" customWidth="1"/>
    <col min="20" max="20" width="12.140625" customWidth="1"/>
    <col min="21" max="21" width="11.85546875" customWidth="1"/>
    <col min="22" max="22" width="8.7109375" customWidth="1"/>
    <col min="23" max="23" width="6.85546875" customWidth="1"/>
    <col min="24" max="24" width="8.7109375" customWidth="1"/>
    <col min="25" max="25" width="10.28515625" customWidth="1"/>
    <col min="26" max="1025" width="8.42578125" customWidth="1"/>
  </cols>
  <sheetData>
    <row r="7" spans="2:32" x14ac:dyDescent="0.25">
      <c r="B7" s="56" t="s">
        <v>55</v>
      </c>
      <c r="C7" s="57"/>
      <c r="E7" s="58" t="s">
        <v>1</v>
      </c>
      <c r="F7" s="58"/>
      <c r="G7" s="59"/>
      <c r="H7" s="59"/>
      <c r="I7" s="59"/>
      <c r="K7" s="58" t="s">
        <v>56</v>
      </c>
      <c r="L7" s="58"/>
      <c r="M7" s="60"/>
      <c r="N7" s="60"/>
      <c r="O7" s="60"/>
      <c r="P7" s="60"/>
      <c r="Q7" s="60"/>
      <c r="S7" s="58" t="s">
        <v>57</v>
      </c>
      <c r="T7" s="58"/>
      <c r="U7" s="60"/>
      <c r="V7" s="60"/>
      <c r="W7" s="60"/>
      <c r="X7" s="60"/>
      <c r="Y7" s="60"/>
    </row>
    <row r="8" spans="2:32" x14ac:dyDescent="0.25">
      <c r="B8" s="61" t="s">
        <v>4</v>
      </c>
      <c r="C8" s="61" t="s">
        <v>5</v>
      </c>
      <c r="E8" s="62" t="s">
        <v>6</v>
      </c>
      <c r="F8" s="62" t="s">
        <v>7</v>
      </c>
      <c r="G8" s="62" t="s">
        <v>58</v>
      </c>
      <c r="H8" s="62" t="s">
        <v>59</v>
      </c>
      <c r="I8" s="63"/>
      <c r="K8" s="62" t="s">
        <v>8</v>
      </c>
      <c r="L8" s="62" t="s">
        <v>9</v>
      </c>
      <c r="M8" s="62" t="s">
        <v>60</v>
      </c>
      <c r="N8" s="62" t="s">
        <v>61</v>
      </c>
      <c r="O8" s="62" t="s">
        <v>11</v>
      </c>
      <c r="P8" s="62" t="s">
        <v>62</v>
      </c>
      <c r="Q8" s="62" t="s">
        <v>63</v>
      </c>
      <c r="S8" s="62" t="s">
        <v>43</v>
      </c>
      <c r="T8" s="62" t="s">
        <v>64</v>
      </c>
      <c r="U8" s="62" t="s">
        <v>42</v>
      </c>
      <c r="V8" s="62" t="s">
        <v>65</v>
      </c>
      <c r="W8" s="62" t="s">
        <v>66</v>
      </c>
      <c r="X8" s="62"/>
      <c r="Y8" s="62"/>
    </row>
    <row r="9" spans="2:32" x14ac:dyDescent="0.25">
      <c r="B9" s="57">
        <v>1</v>
      </c>
      <c r="C9" s="57" t="s">
        <v>67</v>
      </c>
      <c r="E9" s="64">
        <v>1</v>
      </c>
      <c r="F9" s="64" t="s">
        <v>68</v>
      </c>
      <c r="G9" s="64"/>
      <c r="H9" s="64"/>
      <c r="I9" s="26"/>
      <c r="K9" s="64">
        <v>1</v>
      </c>
      <c r="L9" s="64" t="s">
        <v>69</v>
      </c>
      <c r="M9" s="60" t="s">
        <v>70</v>
      </c>
      <c r="N9" s="60">
        <v>6400</v>
      </c>
      <c r="O9" s="60" t="s">
        <v>71</v>
      </c>
      <c r="P9" s="65">
        <v>10</v>
      </c>
      <c r="Q9" s="65">
        <v>10</v>
      </c>
      <c r="S9" s="64">
        <v>1</v>
      </c>
      <c r="T9" s="64" t="str">
        <f>F9</f>
        <v>Linha1</v>
      </c>
      <c r="U9" s="60" t="str">
        <f t="shared" ref="U9:U15" si="0">L9</f>
        <v>Ponto1</v>
      </c>
      <c r="V9" s="60"/>
      <c r="W9" s="60"/>
      <c r="X9" s="60"/>
      <c r="Y9" s="60"/>
    </row>
    <row r="10" spans="2:32" x14ac:dyDescent="0.25">
      <c r="B10" s="57">
        <v>2</v>
      </c>
      <c r="C10" s="57" t="s">
        <v>72</v>
      </c>
      <c r="E10" s="64">
        <v>2</v>
      </c>
      <c r="F10" s="64" t="s">
        <v>73</v>
      </c>
      <c r="G10" s="64"/>
      <c r="H10" s="64"/>
      <c r="I10" s="26"/>
      <c r="K10" s="64">
        <v>2</v>
      </c>
      <c r="L10" s="64" t="s">
        <v>74</v>
      </c>
      <c r="M10" s="60" t="s">
        <v>70</v>
      </c>
      <c r="N10" s="60">
        <v>936</v>
      </c>
      <c r="O10" s="60" t="s">
        <v>71</v>
      </c>
      <c r="P10" s="65">
        <v>12</v>
      </c>
      <c r="Q10" s="65">
        <v>15</v>
      </c>
      <c r="S10" s="64">
        <v>2</v>
      </c>
      <c r="T10" s="64" t="str">
        <f t="shared" ref="T10:T15" si="1">T9</f>
        <v>Linha1</v>
      </c>
      <c r="U10" s="60" t="str">
        <f t="shared" si="0"/>
        <v>Ponto2</v>
      </c>
      <c r="V10" s="60"/>
      <c r="W10" s="60"/>
      <c r="X10" s="60"/>
      <c r="Y10" s="60"/>
    </row>
    <row r="11" spans="2:32" x14ac:dyDescent="0.25">
      <c r="B11" s="57">
        <v>3</v>
      </c>
      <c r="C11" s="57" t="s">
        <v>75</v>
      </c>
      <c r="E11" s="64">
        <v>3</v>
      </c>
      <c r="F11" s="64" t="s">
        <v>76</v>
      </c>
      <c r="G11" s="64"/>
      <c r="H11" s="64"/>
      <c r="I11" s="26"/>
      <c r="K11" s="64">
        <v>3</v>
      </c>
      <c r="L11" s="64" t="s">
        <v>77</v>
      </c>
      <c r="M11" s="60" t="s">
        <v>70</v>
      </c>
      <c r="N11" s="60">
        <v>3072</v>
      </c>
      <c r="O11" s="60" t="s">
        <v>71</v>
      </c>
      <c r="P11" s="65">
        <v>16</v>
      </c>
      <c r="Q11" s="65">
        <v>20</v>
      </c>
      <c r="S11" s="64">
        <v>3</v>
      </c>
      <c r="T11" s="64" t="str">
        <f t="shared" si="1"/>
        <v>Linha1</v>
      </c>
      <c r="U11" s="60" t="str">
        <f t="shared" si="0"/>
        <v>Ponto3</v>
      </c>
      <c r="V11" s="60"/>
      <c r="W11" s="60"/>
      <c r="X11" s="60"/>
      <c r="Y11" s="60"/>
    </row>
    <row r="12" spans="2:32" x14ac:dyDescent="0.25">
      <c r="B12" s="57">
        <f>B11+1</f>
        <v>4</v>
      </c>
      <c r="C12" s="57" t="s">
        <v>78</v>
      </c>
      <c r="E12" s="64">
        <v>4</v>
      </c>
      <c r="F12" s="64" t="s">
        <v>79</v>
      </c>
      <c r="G12" s="64"/>
      <c r="H12" s="64"/>
      <c r="I12" s="26"/>
      <c r="K12" s="64">
        <v>4</v>
      </c>
      <c r="L12" s="64" t="s">
        <v>80</v>
      </c>
      <c r="M12" s="60" t="s">
        <v>81</v>
      </c>
      <c r="N12" s="60">
        <v>6495</v>
      </c>
      <c r="O12" s="60" t="s">
        <v>71</v>
      </c>
      <c r="P12" s="65">
        <v>30</v>
      </c>
      <c r="Q12" s="65">
        <v>47.204168482864901</v>
      </c>
      <c r="S12" s="64">
        <v>4</v>
      </c>
      <c r="T12" s="64" t="str">
        <f t="shared" si="1"/>
        <v>Linha1</v>
      </c>
      <c r="U12" s="60" t="str">
        <f t="shared" si="0"/>
        <v>Ponto4</v>
      </c>
      <c r="V12" s="60"/>
      <c r="W12" s="60"/>
      <c r="X12" s="60"/>
      <c r="Y12" s="60"/>
      <c r="AD12" t="s">
        <v>82</v>
      </c>
      <c r="AE12" t="s">
        <v>83</v>
      </c>
      <c r="AF12" t="s">
        <v>84</v>
      </c>
    </row>
    <row r="13" spans="2:32" x14ac:dyDescent="0.25">
      <c r="B13" s="57">
        <f>B12+1</f>
        <v>5</v>
      </c>
      <c r="C13" s="57" t="s">
        <v>85</v>
      </c>
      <c r="E13" s="64">
        <v>5</v>
      </c>
      <c r="F13" s="64" t="s">
        <v>86</v>
      </c>
      <c r="G13" s="64"/>
      <c r="H13" s="64"/>
      <c r="I13" s="26"/>
      <c r="K13" s="64">
        <v>5</v>
      </c>
      <c r="L13" s="64" t="s">
        <v>87</v>
      </c>
      <c r="M13" s="60" t="s">
        <v>81</v>
      </c>
      <c r="N13" s="60">
        <v>3206</v>
      </c>
      <c r="O13" s="60" t="s">
        <v>71</v>
      </c>
      <c r="P13" s="65">
        <v>55.7393925749356</v>
      </c>
      <c r="Q13" s="65">
        <v>77.053332459623405</v>
      </c>
      <c r="S13" s="64">
        <v>5</v>
      </c>
      <c r="T13" s="64" t="str">
        <f t="shared" si="1"/>
        <v>Linha1</v>
      </c>
      <c r="U13" s="60" t="str">
        <f t="shared" si="0"/>
        <v>Ponto5</v>
      </c>
      <c r="V13" s="60"/>
      <c r="W13" s="60"/>
      <c r="X13" s="60"/>
      <c r="Y13" s="60"/>
      <c r="AC13" t="s">
        <v>88</v>
      </c>
      <c r="AD13" t="s">
        <v>69</v>
      </c>
      <c r="AE13">
        <v>10</v>
      </c>
      <c r="AF13">
        <v>10</v>
      </c>
    </row>
    <row r="14" spans="2:32" x14ac:dyDescent="0.25">
      <c r="B14" s="57">
        <f>B13+1</f>
        <v>6</v>
      </c>
      <c r="C14" s="57" t="s">
        <v>89</v>
      </c>
      <c r="E14" s="64">
        <v>6</v>
      </c>
      <c r="F14" s="64" t="s">
        <v>90</v>
      </c>
      <c r="G14" s="64"/>
      <c r="H14" s="64"/>
      <c r="I14" s="26"/>
      <c r="K14" s="64">
        <v>6</v>
      </c>
      <c r="L14" s="64" t="s">
        <v>91</v>
      </c>
      <c r="M14" s="60" t="s">
        <v>81</v>
      </c>
      <c r="N14" s="60">
        <v>727</v>
      </c>
      <c r="O14" s="60" t="s">
        <v>26</v>
      </c>
      <c r="P14" s="65">
        <v>72.712173911601099</v>
      </c>
      <c r="Q14" s="65">
        <v>16.288333587569699</v>
      </c>
      <c r="S14" s="64">
        <v>6</v>
      </c>
      <c r="T14" s="64" t="str">
        <f t="shared" si="1"/>
        <v>Linha1</v>
      </c>
      <c r="U14" s="60" t="str">
        <f t="shared" si="0"/>
        <v>Ponto6</v>
      </c>
      <c r="V14" s="60"/>
      <c r="W14" s="60"/>
      <c r="X14" s="60"/>
      <c r="Y14" s="60"/>
      <c r="AD14" t="s">
        <v>74</v>
      </c>
      <c r="AE14">
        <v>12</v>
      </c>
      <c r="AF14">
        <v>15</v>
      </c>
    </row>
    <row r="15" spans="2:32" x14ac:dyDescent="0.25">
      <c r="B15" s="57">
        <f>B14+1</f>
        <v>7</v>
      </c>
      <c r="C15" s="57" t="s">
        <v>92</v>
      </c>
      <c r="E15" s="64">
        <v>7</v>
      </c>
      <c r="F15" s="64" t="s">
        <v>93</v>
      </c>
      <c r="G15" s="64"/>
      <c r="H15" s="64"/>
      <c r="I15" s="26"/>
      <c r="K15" s="64">
        <v>7</v>
      </c>
      <c r="L15" s="64" t="s">
        <v>94</v>
      </c>
      <c r="M15" s="60" t="s">
        <v>95</v>
      </c>
      <c r="N15" s="60">
        <v>3547</v>
      </c>
      <c r="O15" s="60" t="s">
        <v>26</v>
      </c>
      <c r="P15" s="65">
        <v>73.813198018339307</v>
      </c>
      <c r="Q15" s="65">
        <v>86.004853812932396</v>
      </c>
      <c r="S15" s="64">
        <v>7</v>
      </c>
      <c r="T15" s="64" t="str">
        <f t="shared" si="1"/>
        <v>Linha1</v>
      </c>
      <c r="U15" s="60" t="str">
        <f t="shared" si="0"/>
        <v>Ponto7</v>
      </c>
      <c r="V15" s="60"/>
      <c r="W15" s="60"/>
      <c r="X15" s="60"/>
      <c r="Y15" s="60"/>
      <c r="AD15" t="s">
        <v>77</v>
      </c>
      <c r="AE15">
        <v>16</v>
      </c>
      <c r="AF15">
        <v>20</v>
      </c>
    </row>
    <row r="16" spans="2:32" x14ac:dyDescent="0.25">
      <c r="B16" s="57">
        <f>B15+1</f>
        <v>8</v>
      </c>
      <c r="C16" s="57" t="s">
        <v>96</v>
      </c>
      <c r="K16" s="64">
        <v>8</v>
      </c>
      <c r="L16" s="64" t="s">
        <v>97</v>
      </c>
      <c r="M16" s="60" t="s">
        <v>98</v>
      </c>
      <c r="N16" s="60">
        <v>802</v>
      </c>
      <c r="O16" s="60" t="s">
        <v>26</v>
      </c>
      <c r="P16" s="65">
        <v>80</v>
      </c>
      <c r="Q16" s="65">
        <v>88.748441726552599</v>
      </c>
      <c r="AD16" t="s">
        <v>80</v>
      </c>
      <c r="AE16">
        <v>30</v>
      </c>
      <c r="AF16">
        <v>47.204168482864901</v>
      </c>
    </row>
    <row r="17" spans="11:32" x14ac:dyDescent="0.25">
      <c r="K17" s="64">
        <v>9</v>
      </c>
      <c r="L17" s="64" t="s">
        <v>99</v>
      </c>
      <c r="M17" s="60" t="s">
        <v>100</v>
      </c>
      <c r="N17" s="60">
        <v>4661</v>
      </c>
      <c r="O17" s="60" t="s">
        <v>26</v>
      </c>
      <c r="P17" s="65">
        <v>90</v>
      </c>
      <c r="Q17" s="65">
        <v>76.901461463220002</v>
      </c>
      <c r="AD17" t="s">
        <v>87</v>
      </c>
      <c r="AE17">
        <v>55.7393925749356</v>
      </c>
      <c r="AF17">
        <v>77.053332459623405</v>
      </c>
    </row>
    <row r="18" spans="11:32" x14ac:dyDescent="0.25">
      <c r="K18" s="64">
        <v>10</v>
      </c>
      <c r="L18" s="64" t="s">
        <v>101</v>
      </c>
      <c r="M18" s="60" t="s">
        <v>100</v>
      </c>
      <c r="N18" s="60">
        <v>5322</v>
      </c>
      <c r="O18" s="60" t="s">
        <v>102</v>
      </c>
      <c r="P18" s="65">
        <v>100</v>
      </c>
      <c r="Q18" s="65">
        <v>2.3816569043044402</v>
      </c>
      <c r="AD18" t="s">
        <v>91</v>
      </c>
      <c r="AE18">
        <v>72.712173911601099</v>
      </c>
      <c r="AF18">
        <v>16.288333587569699</v>
      </c>
    </row>
    <row r="19" spans="11:32" x14ac:dyDescent="0.25">
      <c r="AD19" t="s">
        <v>94</v>
      </c>
      <c r="AE19">
        <v>73.813198018339307</v>
      </c>
      <c r="AF19">
        <v>86.004853812932396</v>
      </c>
    </row>
    <row r="20" spans="11:32" x14ac:dyDescent="0.25">
      <c r="AD20" t="s">
        <v>97</v>
      </c>
      <c r="AE20">
        <v>80</v>
      </c>
      <c r="AF20">
        <v>88.748441726552599</v>
      </c>
    </row>
    <row r="21" spans="11:32" x14ac:dyDescent="0.25">
      <c r="AD21" t="s">
        <v>99</v>
      </c>
      <c r="AE21">
        <v>90</v>
      </c>
      <c r="AF21">
        <v>76.901461463220002</v>
      </c>
    </row>
    <row r="22" spans="11:32" x14ac:dyDescent="0.25">
      <c r="AC22" t="s">
        <v>103</v>
      </c>
      <c r="AD22" t="s">
        <v>101</v>
      </c>
      <c r="AE22">
        <v>100</v>
      </c>
      <c r="AF22">
        <v>2.3816569043044402</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AMH135"/>
  <sheetViews>
    <sheetView topLeftCell="A85" zoomScale="83" zoomScaleNormal="83" workbookViewId="0">
      <selection activeCell="F111" sqref="F111"/>
    </sheetView>
  </sheetViews>
  <sheetFormatPr defaultRowHeight="15" x14ac:dyDescent="0.25"/>
  <cols>
    <col min="1" max="2" width="9.140625" style="66" customWidth="1"/>
    <col min="3" max="3" width="20.42578125" style="1" customWidth="1"/>
    <col min="4" max="5" width="27.140625" style="1" customWidth="1"/>
    <col min="6" max="6" width="12.140625" style="1" customWidth="1"/>
    <col min="7" max="7" width="7.42578125" style="67" customWidth="1"/>
    <col min="8" max="8" width="30.5703125" style="66" customWidth="1"/>
    <col min="9" max="9" width="2.42578125" style="66" customWidth="1"/>
    <col min="10" max="10" width="2.7109375" style="66" customWidth="1"/>
    <col min="11" max="12" width="2.28515625" style="66" customWidth="1"/>
    <col min="13" max="13" width="2.42578125" style="66" customWidth="1"/>
    <col min="14" max="1022" width="9.140625" style="66" customWidth="1"/>
  </cols>
  <sheetData>
    <row r="4" spans="3:13" x14ac:dyDescent="0.25">
      <c r="C4" s="68" t="s">
        <v>104</v>
      </c>
    </row>
    <row r="6" spans="3:13" x14ac:dyDescent="0.25">
      <c r="C6" s="1" t="s">
        <v>105</v>
      </c>
      <c r="I6" s="66" t="s">
        <v>106</v>
      </c>
      <c r="J6" s="66" t="s">
        <v>107</v>
      </c>
      <c r="K6" s="66" t="s">
        <v>108</v>
      </c>
      <c r="L6" s="66" t="s">
        <v>109</v>
      </c>
      <c r="M6" s="66" t="s">
        <v>110</v>
      </c>
    </row>
    <row r="7" spans="3:13" x14ac:dyDescent="0.25">
      <c r="C7" s="1" t="s">
        <v>6</v>
      </c>
      <c r="D7" s="1" t="s">
        <v>111</v>
      </c>
      <c r="E7" s="1" t="s">
        <v>112</v>
      </c>
      <c r="F7" s="1" t="s">
        <v>55</v>
      </c>
      <c r="G7" s="67" t="s">
        <v>53</v>
      </c>
    </row>
    <row r="8" spans="3:13" x14ac:dyDescent="0.25">
      <c r="C8" s="1" t="s">
        <v>113</v>
      </c>
      <c r="D8" s="1" t="s">
        <v>114</v>
      </c>
      <c r="E8" s="1" t="s">
        <v>115</v>
      </c>
      <c r="F8" s="1" t="s">
        <v>116</v>
      </c>
      <c r="G8" s="67" t="s">
        <v>117</v>
      </c>
      <c r="H8" s="66" t="str">
        <f t="shared" ref="H8:H39" si="0">I$6&amp;J$6&amp;C$7&amp;J$6&amp;K$6&amp;J$6&amp;C8&amp;J$6&amp;L$6&amp;J$6&amp;D$7&amp;J$6&amp;K$6&amp;J$6&amp;D8&amp;J$6&amp;L$6&amp;J$6&amp;E$7&amp;J$6&amp;K$6&amp;J$6&amp;E8&amp;J$6&amp;L$6&amp;J$6&amp;F$7&amp;J$6&amp;K$6&amp;J$6&amp;F8&amp;J$6&amp;L$6&amp;J$6&amp;G$7&amp;J$6&amp;K$6&amp;J$6&amp;G8&amp;J$6&amp;M$6&amp;L$6</f>
        <v>{"LinhaID":"Cohab I","RoteiroInicio":"Terminal Urbano","RoteiroFim":"Bairro Cohab I","DiaSemana":"2, 3, 4, 5, 6","Hora":"6:05"},</v>
      </c>
    </row>
    <row r="9" spans="3:13" x14ac:dyDescent="0.25">
      <c r="C9" s="1" t="s">
        <v>113</v>
      </c>
      <c r="D9" s="1" t="s">
        <v>114</v>
      </c>
      <c r="E9" s="1" t="s">
        <v>115</v>
      </c>
      <c r="F9" s="1" t="s">
        <v>116</v>
      </c>
      <c r="G9" s="67" t="s">
        <v>118</v>
      </c>
      <c r="H9" s="66" t="str">
        <f t="shared" si="0"/>
        <v>{"LinhaID":"Cohab I","RoteiroInicio":"Terminal Urbano","RoteiroFim":"Bairro Cohab I","DiaSemana":"2, 3, 4, 5, 6","Hora":"7:05"},</v>
      </c>
    </row>
    <row r="10" spans="3:13" x14ac:dyDescent="0.25">
      <c r="C10" s="1" t="s">
        <v>113</v>
      </c>
      <c r="D10" s="1" t="s">
        <v>114</v>
      </c>
      <c r="E10" s="1" t="s">
        <v>115</v>
      </c>
      <c r="F10" s="1" t="s">
        <v>116</v>
      </c>
      <c r="G10" s="67" t="s">
        <v>119</v>
      </c>
      <c r="H10" s="66" t="str">
        <f t="shared" si="0"/>
        <v>{"LinhaID":"Cohab I","RoteiroInicio":"Terminal Urbano","RoteiroFim":"Bairro Cohab I","DiaSemana":"2, 3, 4, 5, 6","Hora":"8:05"},</v>
      </c>
    </row>
    <row r="11" spans="3:13" x14ac:dyDescent="0.25">
      <c r="C11" s="1" t="s">
        <v>113</v>
      </c>
      <c r="D11" s="1" t="s">
        <v>114</v>
      </c>
      <c r="E11" s="1" t="s">
        <v>115</v>
      </c>
      <c r="F11" s="1" t="s">
        <v>116</v>
      </c>
      <c r="G11" s="67" t="s">
        <v>120</v>
      </c>
      <c r="H11" s="66" t="str">
        <f t="shared" si="0"/>
        <v>{"LinhaID":"Cohab I","RoteiroInicio":"Terminal Urbano","RoteiroFim":"Bairro Cohab I","DiaSemana":"2, 3, 4, 5, 6","Hora":"9:05"},</v>
      </c>
    </row>
    <row r="12" spans="3:13" x14ac:dyDescent="0.25">
      <c r="C12" s="1" t="s">
        <v>113</v>
      </c>
      <c r="D12" s="1" t="s">
        <v>114</v>
      </c>
      <c r="E12" s="1" t="s">
        <v>115</v>
      </c>
      <c r="F12" s="1" t="s">
        <v>116</v>
      </c>
      <c r="G12" s="67" t="s">
        <v>121</v>
      </c>
      <c r="H12" s="66" t="str">
        <f t="shared" si="0"/>
        <v>{"LinhaID":"Cohab I","RoteiroInicio":"Terminal Urbano","RoteiroFim":"Bairro Cohab I","DiaSemana":"2, 3, 4, 5, 6","Hora":"10:05"},</v>
      </c>
    </row>
    <row r="13" spans="3:13" x14ac:dyDescent="0.25">
      <c r="C13" s="1" t="s">
        <v>113</v>
      </c>
      <c r="D13" s="1" t="s">
        <v>114</v>
      </c>
      <c r="E13" s="1" t="s">
        <v>115</v>
      </c>
      <c r="F13" s="1" t="s">
        <v>116</v>
      </c>
      <c r="G13" s="67" t="s">
        <v>122</v>
      </c>
      <c r="H13" s="66" t="str">
        <f t="shared" si="0"/>
        <v>{"LinhaID":"Cohab I","RoteiroInicio":"Terminal Urbano","RoteiroFim":"Bairro Cohab I","DiaSemana":"2, 3, 4, 5, 6","Hora":"11:05"},</v>
      </c>
    </row>
    <row r="14" spans="3:13" x14ac:dyDescent="0.25">
      <c r="C14" s="1" t="s">
        <v>113</v>
      </c>
      <c r="D14" s="1" t="s">
        <v>114</v>
      </c>
      <c r="E14" s="1" t="s">
        <v>115</v>
      </c>
      <c r="F14" s="1" t="s">
        <v>116</v>
      </c>
      <c r="G14" s="67" t="s">
        <v>123</v>
      </c>
      <c r="H14" s="66" t="str">
        <f t="shared" si="0"/>
        <v>{"LinhaID":"Cohab I","RoteiroInicio":"Terminal Urbano","RoteiroFim":"Bairro Cohab I","DiaSemana":"2, 3, 4, 5, 6","Hora":"12:05"},</v>
      </c>
    </row>
    <row r="15" spans="3:13" x14ac:dyDescent="0.25">
      <c r="C15" s="1" t="s">
        <v>113</v>
      </c>
      <c r="D15" s="1" t="s">
        <v>114</v>
      </c>
      <c r="E15" s="1" t="s">
        <v>115</v>
      </c>
      <c r="F15" s="1" t="s">
        <v>116</v>
      </c>
      <c r="G15" s="67" t="s">
        <v>124</v>
      </c>
      <c r="H15" s="66" t="str">
        <f t="shared" si="0"/>
        <v>{"LinhaID":"Cohab I","RoteiroInicio":"Terminal Urbano","RoteiroFim":"Bairro Cohab I","DiaSemana":"2, 3, 4, 5, 6","Hora":"13:05"},</v>
      </c>
    </row>
    <row r="16" spans="3:13" x14ac:dyDescent="0.25">
      <c r="C16" s="1" t="s">
        <v>113</v>
      </c>
      <c r="D16" s="1" t="s">
        <v>114</v>
      </c>
      <c r="E16" s="1" t="s">
        <v>115</v>
      </c>
      <c r="F16" s="1" t="s">
        <v>116</v>
      </c>
      <c r="G16" s="67" t="s">
        <v>125</v>
      </c>
      <c r="H16" s="66" t="str">
        <f t="shared" si="0"/>
        <v>{"LinhaID":"Cohab I","RoteiroInicio":"Terminal Urbano","RoteiroFim":"Bairro Cohab I","DiaSemana":"2, 3, 4, 5, 6","Hora":"14:05"},</v>
      </c>
    </row>
    <row r="17" spans="3:8" x14ac:dyDescent="0.25">
      <c r="C17" s="1" t="s">
        <v>113</v>
      </c>
      <c r="D17" s="1" t="s">
        <v>114</v>
      </c>
      <c r="E17" s="1" t="s">
        <v>115</v>
      </c>
      <c r="F17" s="1" t="s">
        <v>116</v>
      </c>
      <c r="G17" s="67" t="s">
        <v>126</v>
      </c>
      <c r="H17" s="66" t="str">
        <f t="shared" si="0"/>
        <v>{"LinhaID":"Cohab I","RoteiroInicio":"Terminal Urbano","RoteiroFim":"Bairro Cohab I","DiaSemana":"2, 3, 4, 5, 6","Hora":"15:05"},</v>
      </c>
    </row>
    <row r="18" spans="3:8" x14ac:dyDescent="0.25">
      <c r="C18" s="1" t="s">
        <v>113</v>
      </c>
      <c r="D18" s="1" t="s">
        <v>114</v>
      </c>
      <c r="E18" s="1" t="s">
        <v>115</v>
      </c>
      <c r="F18" s="1" t="s">
        <v>116</v>
      </c>
      <c r="G18" s="67" t="s">
        <v>127</v>
      </c>
      <c r="H18" s="66" t="str">
        <f t="shared" si="0"/>
        <v>{"LinhaID":"Cohab I","RoteiroInicio":"Terminal Urbano","RoteiroFim":"Bairro Cohab I","DiaSemana":"2, 3, 4, 5, 6","Hora":"16:05"},</v>
      </c>
    </row>
    <row r="19" spans="3:8" x14ac:dyDescent="0.25">
      <c r="C19" s="1" t="s">
        <v>113</v>
      </c>
      <c r="D19" s="1" t="s">
        <v>114</v>
      </c>
      <c r="E19" s="1" t="s">
        <v>115</v>
      </c>
      <c r="F19" s="1" t="s">
        <v>116</v>
      </c>
      <c r="G19" s="67" t="s">
        <v>128</v>
      </c>
      <c r="H19" s="66" t="str">
        <f t="shared" si="0"/>
        <v>{"LinhaID":"Cohab I","RoteiroInicio":"Terminal Urbano","RoteiroFim":"Bairro Cohab I","DiaSemana":"2, 3, 4, 5, 6","Hora":"17:05"},</v>
      </c>
    </row>
    <row r="20" spans="3:8" x14ac:dyDescent="0.25">
      <c r="C20" s="1" t="s">
        <v>113</v>
      </c>
      <c r="D20" s="1" t="s">
        <v>114</v>
      </c>
      <c r="E20" s="1" t="s">
        <v>115</v>
      </c>
      <c r="F20" s="1" t="s">
        <v>116</v>
      </c>
      <c r="G20" s="67" t="s">
        <v>129</v>
      </c>
      <c r="H20" s="66" t="str">
        <f t="shared" si="0"/>
        <v>{"LinhaID":"Cohab I","RoteiroInicio":"Terminal Urbano","RoteiroFim":"Bairro Cohab I","DiaSemana":"2, 3, 4, 5, 6","Hora":"18:05"},</v>
      </c>
    </row>
    <row r="21" spans="3:8" x14ac:dyDescent="0.25">
      <c r="C21" s="1" t="s">
        <v>113</v>
      </c>
      <c r="D21" s="1" t="s">
        <v>114</v>
      </c>
      <c r="E21" s="1" t="s">
        <v>115</v>
      </c>
      <c r="F21" s="1" t="s">
        <v>116</v>
      </c>
      <c r="G21" s="67" t="s">
        <v>130</v>
      </c>
      <c r="H21" s="66" t="str">
        <f t="shared" si="0"/>
        <v>{"LinhaID":"Cohab I","RoteiroInicio":"Terminal Urbano","RoteiroFim":"Bairro Cohab I","DiaSemana":"2, 3, 4, 5, 6","Hora":"19:05"},</v>
      </c>
    </row>
    <row r="22" spans="3:8" x14ac:dyDescent="0.25">
      <c r="C22" s="1" t="s">
        <v>113</v>
      </c>
      <c r="D22" s="1" t="s">
        <v>114</v>
      </c>
      <c r="E22" s="1" t="s">
        <v>115</v>
      </c>
      <c r="F22" s="1">
        <v>7</v>
      </c>
      <c r="G22" s="67" t="s">
        <v>117</v>
      </c>
      <c r="H22" s="66" t="str">
        <f t="shared" si="0"/>
        <v>{"LinhaID":"Cohab I","RoteiroInicio":"Terminal Urbano","RoteiroFim":"Bairro Cohab I","DiaSemana":"7","Hora":"6:05"},</v>
      </c>
    </row>
    <row r="23" spans="3:8" x14ac:dyDescent="0.25">
      <c r="C23" s="1" t="s">
        <v>113</v>
      </c>
      <c r="D23" s="1" t="s">
        <v>114</v>
      </c>
      <c r="E23" s="1" t="s">
        <v>115</v>
      </c>
      <c r="F23" s="1">
        <v>7</v>
      </c>
      <c r="G23" s="67" t="s">
        <v>118</v>
      </c>
      <c r="H23" s="66" t="str">
        <f t="shared" si="0"/>
        <v>{"LinhaID":"Cohab I","RoteiroInicio":"Terminal Urbano","RoteiroFim":"Bairro Cohab I","DiaSemana":"7","Hora":"7:05"},</v>
      </c>
    </row>
    <row r="24" spans="3:8" x14ac:dyDescent="0.25">
      <c r="C24" s="1" t="s">
        <v>113</v>
      </c>
      <c r="D24" s="1" t="s">
        <v>114</v>
      </c>
      <c r="E24" s="1" t="s">
        <v>115</v>
      </c>
      <c r="F24" s="1">
        <v>7</v>
      </c>
      <c r="G24" s="67" t="s">
        <v>119</v>
      </c>
      <c r="H24" s="66" t="str">
        <f t="shared" si="0"/>
        <v>{"LinhaID":"Cohab I","RoteiroInicio":"Terminal Urbano","RoteiroFim":"Bairro Cohab I","DiaSemana":"7","Hora":"8:05"},</v>
      </c>
    </row>
    <row r="25" spans="3:8" x14ac:dyDescent="0.25">
      <c r="C25" s="1" t="s">
        <v>113</v>
      </c>
      <c r="D25" s="1" t="s">
        <v>114</v>
      </c>
      <c r="E25" s="1" t="s">
        <v>115</v>
      </c>
      <c r="F25" s="1">
        <v>7</v>
      </c>
      <c r="G25" s="67" t="s">
        <v>120</v>
      </c>
      <c r="H25" s="66" t="str">
        <f t="shared" si="0"/>
        <v>{"LinhaID":"Cohab I","RoteiroInicio":"Terminal Urbano","RoteiroFim":"Bairro Cohab I","DiaSemana":"7","Hora":"9:05"},</v>
      </c>
    </row>
    <row r="26" spans="3:8" x14ac:dyDescent="0.25">
      <c r="C26" s="1" t="s">
        <v>113</v>
      </c>
      <c r="D26" s="1" t="s">
        <v>114</v>
      </c>
      <c r="E26" s="1" t="s">
        <v>115</v>
      </c>
      <c r="F26" s="1">
        <v>7</v>
      </c>
      <c r="G26" s="67" t="s">
        <v>121</v>
      </c>
      <c r="H26" s="66" t="str">
        <f t="shared" si="0"/>
        <v>{"LinhaID":"Cohab I","RoteiroInicio":"Terminal Urbano","RoteiroFim":"Bairro Cohab I","DiaSemana":"7","Hora":"10:05"},</v>
      </c>
    </row>
    <row r="27" spans="3:8" x14ac:dyDescent="0.25">
      <c r="C27" s="1" t="s">
        <v>113</v>
      </c>
      <c r="D27" s="1" t="s">
        <v>114</v>
      </c>
      <c r="E27" s="1" t="s">
        <v>115</v>
      </c>
      <c r="F27" s="1">
        <v>7</v>
      </c>
      <c r="G27" s="67" t="s">
        <v>122</v>
      </c>
      <c r="H27" s="66" t="str">
        <f t="shared" si="0"/>
        <v>{"LinhaID":"Cohab I","RoteiroInicio":"Terminal Urbano","RoteiroFim":"Bairro Cohab I","DiaSemana":"7","Hora":"11:05"},</v>
      </c>
    </row>
    <row r="28" spans="3:8" x14ac:dyDescent="0.25">
      <c r="C28" s="1" t="s">
        <v>113</v>
      </c>
      <c r="D28" s="1" t="s">
        <v>114</v>
      </c>
      <c r="E28" s="1" t="s">
        <v>115</v>
      </c>
      <c r="F28" s="1">
        <v>7</v>
      </c>
      <c r="G28" s="67" t="s">
        <v>123</v>
      </c>
      <c r="H28" s="66" t="str">
        <f t="shared" si="0"/>
        <v>{"LinhaID":"Cohab I","RoteiroInicio":"Terminal Urbano","RoteiroFim":"Bairro Cohab I","DiaSemana":"7","Hora":"12:05"},</v>
      </c>
    </row>
    <row r="29" spans="3:8" x14ac:dyDescent="0.25">
      <c r="C29" s="1" t="s">
        <v>113</v>
      </c>
      <c r="D29" s="1" t="s">
        <v>114</v>
      </c>
      <c r="E29" s="1" t="s">
        <v>115</v>
      </c>
      <c r="F29" s="1">
        <v>7</v>
      </c>
      <c r="G29" s="67" t="s">
        <v>124</v>
      </c>
      <c r="H29" s="66" t="str">
        <f t="shared" si="0"/>
        <v>{"LinhaID":"Cohab I","RoteiroInicio":"Terminal Urbano","RoteiroFim":"Bairro Cohab I","DiaSemana":"7","Hora":"13:05"},</v>
      </c>
    </row>
    <row r="30" spans="3:8" x14ac:dyDescent="0.25">
      <c r="C30" s="1" t="s">
        <v>113</v>
      </c>
      <c r="D30" s="1" t="s">
        <v>114</v>
      </c>
      <c r="E30" s="1" t="s">
        <v>115</v>
      </c>
      <c r="F30" s="1">
        <v>7</v>
      </c>
      <c r="G30" s="67" t="s">
        <v>125</v>
      </c>
      <c r="H30" s="66" t="str">
        <f t="shared" si="0"/>
        <v>{"LinhaID":"Cohab I","RoteiroInicio":"Terminal Urbano","RoteiroFim":"Bairro Cohab I","DiaSemana":"7","Hora":"14:05"},</v>
      </c>
    </row>
    <row r="31" spans="3:8" x14ac:dyDescent="0.25">
      <c r="C31" s="1" t="s">
        <v>113</v>
      </c>
      <c r="D31" s="1" t="s">
        <v>114</v>
      </c>
      <c r="E31" s="1" t="s">
        <v>115</v>
      </c>
      <c r="F31" s="1">
        <v>7</v>
      </c>
      <c r="G31" s="67" t="s">
        <v>126</v>
      </c>
      <c r="H31" s="66" t="str">
        <f t="shared" si="0"/>
        <v>{"LinhaID":"Cohab I","RoteiroInicio":"Terminal Urbano","RoteiroFim":"Bairro Cohab I","DiaSemana":"7","Hora":"15:05"},</v>
      </c>
    </row>
    <row r="32" spans="3:8" x14ac:dyDescent="0.25">
      <c r="C32" s="1" t="s">
        <v>113</v>
      </c>
      <c r="D32" s="1" t="s">
        <v>114</v>
      </c>
      <c r="E32" s="1" t="s">
        <v>115</v>
      </c>
      <c r="F32" s="1">
        <v>7</v>
      </c>
      <c r="G32" s="67" t="s">
        <v>127</v>
      </c>
      <c r="H32" s="66" t="str">
        <f t="shared" si="0"/>
        <v>{"LinhaID":"Cohab I","RoteiroInicio":"Terminal Urbano","RoteiroFim":"Bairro Cohab I","DiaSemana":"7","Hora":"16:05"},</v>
      </c>
    </row>
    <row r="33" spans="3:8" x14ac:dyDescent="0.25">
      <c r="C33" s="1" t="s">
        <v>113</v>
      </c>
      <c r="D33" s="1" t="s">
        <v>114</v>
      </c>
      <c r="E33" s="1" t="s">
        <v>115</v>
      </c>
      <c r="F33" s="1">
        <v>7</v>
      </c>
      <c r="G33" s="67" t="s">
        <v>128</v>
      </c>
      <c r="H33" s="66" t="str">
        <f t="shared" si="0"/>
        <v>{"LinhaID":"Cohab I","RoteiroInicio":"Terminal Urbano","RoteiroFim":"Bairro Cohab I","DiaSemana":"7","Hora":"17:05"},</v>
      </c>
    </row>
    <row r="34" spans="3:8" x14ac:dyDescent="0.25">
      <c r="C34" s="1" t="s">
        <v>113</v>
      </c>
      <c r="D34" s="1" t="s">
        <v>114</v>
      </c>
      <c r="E34" s="1" t="s">
        <v>115</v>
      </c>
      <c r="F34" s="1">
        <v>7</v>
      </c>
      <c r="G34" s="67" t="s">
        <v>129</v>
      </c>
      <c r="H34" s="66" t="str">
        <f t="shared" si="0"/>
        <v>{"LinhaID":"Cohab I","RoteiroInicio":"Terminal Urbano","RoteiroFim":"Bairro Cohab I","DiaSemana":"7","Hora":"18:05"},</v>
      </c>
    </row>
    <row r="35" spans="3:8" x14ac:dyDescent="0.25">
      <c r="C35" s="1" t="s">
        <v>113</v>
      </c>
      <c r="D35" s="1" t="s">
        <v>114</v>
      </c>
      <c r="E35" s="1" t="s">
        <v>115</v>
      </c>
      <c r="F35" s="1" t="s">
        <v>131</v>
      </c>
      <c r="G35" s="67" t="s">
        <v>132</v>
      </c>
      <c r="H35" s="66" t="str">
        <f t="shared" si="0"/>
        <v>{"LinhaID":"Cohab I","RoteiroInicio":"Terminal Urbano","RoteiroFim":"Bairro Cohab I","DiaSemana":"1, 0","Hora":"9:00"},</v>
      </c>
    </row>
    <row r="36" spans="3:8" x14ac:dyDescent="0.25">
      <c r="C36" s="1" t="s">
        <v>113</v>
      </c>
      <c r="D36" s="1" t="s">
        <v>114</v>
      </c>
      <c r="E36" s="1" t="s">
        <v>115</v>
      </c>
      <c r="F36" s="1" t="s">
        <v>131</v>
      </c>
      <c r="G36" s="67" t="s">
        <v>133</v>
      </c>
      <c r="H36" s="66" t="str">
        <f t="shared" si="0"/>
        <v>{"LinhaID":"Cohab I","RoteiroInicio":"Terminal Urbano","RoteiroFim":"Bairro Cohab I","DiaSemana":"1, 0","Hora":"10:00"},</v>
      </c>
    </row>
    <row r="37" spans="3:8" x14ac:dyDescent="0.25">
      <c r="C37" s="1" t="s">
        <v>113</v>
      </c>
      <c r="D37" s="1" t="s">
        <v>114</v>
      </c>
      <c r="E37" s="1" t="s">
        <v>115</v>
      </c>
      <c r="F37" s="1" t="s">
        <v>131</v>
      </c>
      <c r="G37" s="67" t="s">
        <v>134</v>
      </c>
      <c r="H37" s="66" t="str">
        <f t="shared" si="0"/>
        <v>{"LinhaID":"Cohab I","RoteiroInicio":"Terminal Urbano","RoteiroFim":"Bairro Cohab I","DiaSemana":"1, 0","Hora":"15:00"},</v>
      </c>
    </row>
    <row r="38" spans="3:8" x14ac:dyDescent="0.25">
      <c r="C38" s="1" t="s">
        <v>113</v>
      </c>
      <c r="D38" s="1" t="s">
        <v>114</v>
      </c>
      <c r="E38" s="1" t="s">
        <v>115</v>
      </c>
      <c r="F38" s="1" t="s">
        <v>131</v>
      </c>
      <c r="G38" s="67" t="s">
        <v>135</v>
      </c>
      <c r="H38" s="66" t="str">
        <f t="shared" si="0"/>
        <v>{"LinhaID":"Cohab I","RoteiroInicio":"Terminal Urbano","RoteiroFim":"Bairro Cohab I","DiaSemana":"1, 0","Hora":"16:00"},</v>
      </c>
    </row>
    <row r="39" spans="3:8" x14ac:dyDescent="0.25">
      <c r="C39" s="1" t="s">
        <v>113</v>
      </c>
      <c r="D39" s="1" t="s">
        <v>114</v>
      </c>
      <c r="E39" s="1" t="s">
        <v>115</v>
      </c>
      <c r="F39" s="1" t="s">
        <v>131</v>
      </c>
      <c r="G39" s="67" t="s">
        <v>136</v>
      </c>
      <c r="H39" s="66" t="str">
        <f t="shared" si="0"/>
        <v>{"LinhaID":"Cohab I","RoteiroInicio":"Terminal Urbano","RoteiroFim":"Bairro Cohab I","DiaSemana":"1, 0","Hora":"17:00"},</v>
      </c>
    </row>
    <row r="40" spans="3:8" x14ac:dyDescent="0.25">
      <c r="C40" s="1" t="s">
        <v>137</v>
      </c>
      <c r="D40" s="1" t="str">
        <f t="shared" ref="D40:D53" si="1">D39</f>
        <v>Terminal Urbano</v>
      </c>
      <c r="E40" s="1" t="s">
        <v>138</v>
      </c>
      <c r="F40" s="1" t="s">
        <v>116</v>
      </c>
      <c r="G40" s="67" t="s">
        <v>139</v>
      </c>
      <c r="H40" s="66" t="str">
        <f t="shared" ref="H40:H71" si="2">I$6&amp;J$6&amp;C$7&amp;J$6&amp;K$6&amp;J$6&amp;C40&amp;J$6&amp;L$6&amp;J$6&amp;D$7&amp;J$6&amp;K$6&amp;J$6&amp;D40&amp;J$6&amp;L$6&amp;J$6&amp;E$7&amp;J$6&amp;K$6&amp;J$6&amp;E40&amp;J$6&amp;L$6&amp;J$6&amp;F$7&amp;J$6&amp;K$6&amp;J$6&amp;F40&amp;J$6&amp;L$6&amp;J$6&amp;G$7&amp;J$6&amp;K$6&amp;J$6&amp;G40&amp;J$6&amp;M$6&amp;L$6</f>
        <v>{"LinhaID":"Campo Água Verde","RoteiroInicio":"Terminal Urbano","RoteiroFim":"Bairro Campo Água Verde","DiaSemana":"2, 3, 4, 5, 6","Hora":"06:05"},</v>
      </c>
    </row>
    <row r="41" spans="3:8" x14ac:dyDescent="0.25">
      <c r="C41" s="1" t="s">
        <v>137</v>
      </c>
      <c r="D41" s="1" t="str">
        <f t="shared" si="1"/>
        <v>Terminal Urbano</v>
      </c>
      <c r="E41" s="1" t="s">
        <v>138</v>
      </c>
      <c r="F41" s="1" t="s">
        <v>116</v>
      </c>
      <c r="G41" s="67" t="s">
        <v>140</v>
      </c>
      <c r="H41" s="66" t="str">
        <f t="shared" si="2"/>
        <v>{"LinhaID":"Campo Água Verde","RoteiroInicio":"Terminal Urbano","RoteiroFim":"Bairro Campo Água Verde","DiaSemana":"2, 3, 4, 5, 6","Hora":"07:05"},</v>
      </c>
    </row>
    <row r="42" spans="3:8" x14ac:dyDescent="0.25">
      <c r="C42" s="1" t="s">
        <v>137</v>
      </c>
      <c r="D42" s="1" t="str">
        <f t="shared" si="1"/>
        <v>Terminal Urbano</v>
      </c>
      <c r="E42" s="1" t="s">
        <v>138</v>
      </c>
      <c r="F42" s="1" t="s">
        <v>116</v>
      </c>
      <c r="G42" s="67" t="s">
        <v>141</v>
      </c>
      <c r="H42" s="66" t="str">
        <f t="shared" si="2"/>
        <v>{"LinhaID":"Campo Água Verde","RoteiroInicio":"Terminal Urbano","RoteiroFim":"Bairro Campo Água Verde","DiaSemana":"2, 3, 4, 5, 6","Hora":"08:05"},</v>
      </c>
    </row>
    <row r="43" spans="3:8" x14ac:dyDescent="0.25">
      <c r="C43" s="1" t="s">
        <v>137</v>
      </c>
      <c r="D43" s="1" t="str">
        <f t="shared" si="1"/>
        <v>Terminal Urbano</v>
      </c>
      <c r="E43" s="1" t="s">
        <v>138</v>
      </c>
      <c r="F43" s="1" t="s">
        <v>116</v>
      </c>
      <c r="G43" s="67" t="s">
        <v>142</v>
      </c>
      <c r="H43" s="66" t="str">
        <f t="shared" si="2"/>
        <v>{"LinhaID":"Campo Água Verde","RoteiroInicio":"Terminal Urbano","RoteiroFim":"Bairro Campo Água Verde","DiaSemana":"2, 3, 4, 5, 6","Hora":"09:05"},</v>
      </c>
    </row>
    <row r="44" spans="3:8" x14ac:dyDescent="0.25">
      <c r="C44" s="1" t="s">
        <v>137</v>
      </c>
      <c r="D44" s="1" t="str">
        <f t="shared" si="1"/>
        <v>Terminal Urbano</v>
      </c>
      <c r="E44" s="1" t="s">
        <v>138</v>
      </c>
      <c r="F44" s="1" t="s">
        <v>116</v>
      </c>
      <c r="G44" s="67" t="s">
        <v>121</v>
      </c>
      <c r="H44" s="66" t="str">
        <f t="shared" si="2"/>
        <v>{"LinhaID":"Campo Água Verde","RoteiroInicio":"Terminal Urbano","RoteiroFim":"Bairro Campo Água Verde","DiaSemana":"2, 3, 4, 5, 6","Hora":"10:05"},</v>
      </c>
    </row>
    <row r="45" spans="3:8" x14ac:dyDescent="0.25">
      <c r="C45" s="1" t="s">
        <v>137</v>
      </c>
      <c r="D45" s="1" t="str">
        <f t="shared" si="1"/>
        <v>Terminal Urbano</v>
      </c>
      <c r="E45" s="1" t="s">
        <v>138</v>
      </c>
      <c r="F45" s="1" t="s">
        <v>116</v>
      </c>
      <c r="G45" s="67" t="s">
        <v>122</v>
      </c>
      <c r="H45" s="66" t="str">
        <f t="shared" si="2"/>
        <v>{"LinhaID":"Campo Água Verde","RoteiroInicio":"Terminal Urbano","RoteiroFim":"Bairro Campo Água Verde","DiaSemana":"2, 3, 4, 5, 6","Hora":"11:05"},</v>
      </c>
    </row>
    <row r="46" spans="3:8" x14ac:dyDescent="0.25">
      <c r="C46" s="1" t="s">
        <v>137</v>
      </c>
      <c r="D46" s="1" t="str">
        <f t="shared" si="1"/>
        <v>Terminal Urbano</v>
      </c>
      <c r="E46" s="1" t="s">
        <v>138</v>
      </c>
      <c r="F46" s="1" t="s">
        <v>116</v>
      </c>
      <c r="G46" s="67" t="s">
        <v>123</v>
      </c>
      <c r="H46" s="66" t="str">
        <f t="shared" si="2"/>
        <v>{"LinhaID":"Campo Água Verde","RoteiroInicio":"Terminal Urbano","RoteiroFim":"Bairro Campo Água Verde","DiaSemana":"2, 3, 4, 5, 6","Hora":"12:05"},</v>
      </c>
    </row>
    <row r="47" spans="3:8" x14ac:dyDescent="0.25">
      <c r="C47" s="1" t="s">
        <v>137</v>
      </c>
      <c r="D47" s="1" t="str">
        <f t="shared" si="1"/>
        <v>Terminal Urbano</v>
      </c>
      <c r="E47" s="1" t="s">
        <v>138</v>
      </c>
      <c r="F47" s="1" t="s">
        <v>116</v>
      </c>
      <c r="G47" s="67" t="s">
        <v>124</v>
      </c>
      <c r="H47" s="66" t="str">
        <f t="shared" si="2"/>
        <v>{"LinhaID":"Campo Água Verde","RoteiroInicio":"Terminal Urbano","RoteiroFim":"Bairro Campo Água Verde","DiaSemana":"2, 3, 4, 5, 6","Hora":"13:05"},</v>
      </c>
    </row>
    <row r="48" spans="3:8" x14ac:dyDescent="0.25">
      <c r="C48" s="1" t="s">
        <v>137</v>
      </c>
      <c r="D48" s="1" t="str">
        <f t="shared" si="1"/>
        <v>Terminal Urbano</v>
      </c>
      <c r="E48" s="1" t="s">
        <v>138</v>
      </c>
      <c r="F48" s="1" t="s">
        <v>116</v>
      </c>
      <c r="G48" s="67" t="s">
        <v>125</v>
      </c>
      <c r="H48" s="66" t="str">
        <f t="shared" si="2"/>
        <v>{"LinhaID":"Campo Água Verde","RoteiroInicio":"Terminal Urbano","RoteiroFim":"Bairro Campo Água Verde","DiaSemana":"2, 3, 4, 5, 6","Hora":"14:05"},</v>
      </c>
    </row>
    <row r="49" spans="3:8" x14ac:dyDescent="0.25">
      <c r="C49" s="1" t="s">
        <v>137</v>
      </c>
      <c r="D49" s="1" t="str">
        <f t="shared" si="1"/>
        <v>Terminal Urbano</v>
      </c>
      <c r="E49" s="1" t="s">
        <v>138</v>
      </c>
      <c r="F49" s="1" t="s">
        <v>116</v>
      </c>
      <c r="G49" s="67" t="s">
        <v>126</v>
      </c>
      <c r="H49" s="66" t="str">
        <f t="shared" si="2"/>
        <v>{"LinhaID":"Campo Água Verde","RoteiroInicio":"Terminal Urbano","RoteiroFim":"Bairro Campo Água Verde","DiaSemana":"2, 3, 4, 5, 6","Hora":"15:05"},</v>
      </c>
    </row>
    <row r="50" spans="3:8" x14ac:dyDescent="0.25">
      <c r="C50" s="1" t="s">
        <v>137</v>
      </c>
      <c r="D50" s="1" t="str">
        <f t="shared" si="1"/>
        <v>Terminal Urbano</v>
      </c>
      <c r="E50" s="1" t="s">
        <v>138</v>
      </c>
      <c r="F50" s="1" t="s">
        <v>116</v>
      </c>
      <c r="G50" s="67" t="s">
        <v>127</v>
      </c>
      <c r="H50" s="66" t="str">
        <f t="shared" si="2"/>
        <v>{"LinhaID":"Campo Água Verde","RoteiroInicio":"Terminal Urbano","RoteiroFim":"Bairro Campo Água Verde","DiaSemana":"2, 3, 4, 5, 6","Hora":"16:05"},</v>
      </c>
    </row>
    <row r="51" spans="3:8" x14ac:dyDescent="0.25">
      <c r="C51" s="1" t="s">
        <v>137</v>
      </c>
      <c r="D51" s="1" t="str">
        <f t="shared" si="1"/>
        <v>Terminal Urbano</v>
      </c>
      <c r="E51" s="1" t="s">
        <v>138</v>
      </c>
      <c r="F51" s="1" t="s">
        <v>116</v>
      </c>
      <c r="G51" s="67" t="s">
        <v>128</v>
      </c>
      <c r="H51" s="66" t="str">
        <f t="shared" si="2"/>
        <v>{"LinhaID":"Campo Água Verde","RoteiroInicio":"Terminal Urbano","RoteiroFim":"Bairro Campo Água Verde","DiaSemana":"2, 3, 4, 5, 6","Hora":"17:05"},</v>
      </c>
    </row>
    <row r="52" spans="3:8" x14ac:dyDescent="0.25">
      <c r="C52" s="1" t="s">
        <v>137</v>
      </c>
      <c r="D52" s="1" t="str">
        <f t="shared" si="1"/>
        <v>Terminal Urbano</v>
      </c>
      <c r="E52" s="1" t="s">
        <v>138</v>
      </c>
      <c r="F52" s="1" t="s">
        <v>116</v>
      </c>
      <c r="G52" s="67" t="s">
        <v>129</v>
      </c>
      <c r="H52" s="66" t="str">
        <f t="shared" si="2"/>
        <v>{"LinhaID":"Campo Água Verde","RoteiroInicio":"Terminal Urbano","RoteiroFim":"Bairro Campo Água Verde","DiaSemana":"2, 3, 4, 5, 6","Hora":"18:05"},</v>
      </c>
    </row>
    <row r="53" spans="3:8" x14ac:dyDescent="0.25">
      <c r="C53" s="1" t="s">
        <v>137</v>
      </c>
      <c r="D53" s="1" t="str">
        <f t="shared" si="1"/>
        <v>Terminal Urbano</v>
      </c>
      <c r="E53" s="1" t="s">
        <v>138</v>
      </c>
      <c r="F53" s="1" t="s">
        <v>116</v>
      </c>
      <c r="G53" s="67" t="s">
        <v>130</v>
      </c>
      <c r="H53" s="66" t="str">
        <f t="shared" si="2"/>
        <v>{"LinhaID":"Campo Água Verde","RoteiroInicio":"Terminal Urbano","RoteiroFim":"Bairro Campo Água Verde","DiaSemana":"2, 3, 4, 5, 6","Hora":"19:05"},</v>
      </c>
    </row>
    <row r="54" spans="3:8" x14ac:dyDescent="0.25">
      <c r="C54" s="1" t="str">
        <f t="shared" ref="C54:C85" si="3">C53</f>
        <v>Campo Água Verde</v>
      </c>
      <c r="D54" s="1" t="str">
        <f>E53</f>
        <v>Bairro Campo Água Verde</v>
      </c>
      <c r="E54" s="1" t="str">
        <f>D53</f>
        <v>Terminal Urbano</v>
      </c>
      <c r="F54" s="1" t="str">
        <f t="shared" ref="F54:F67" si="4">F53</f>
        <v>2, 3, 4, 5, 6</v>
      </c>
      <c r="G54" s="67" t="s">
        <v>143</v>
      </c>
      <c r="H54" s="66" t="str">
        <f t="shared" si="2"/>
        <v>{"LinhaID":"Campo Água Verde","RoteiroInicio":"Bairro Campo Água Verde","RoteiroFim":"Terminal Urbano","DiaSemana":"2, 3, 4, 5, 6","Hora":"06:35"},</v>
      </c>
    </row>
    <row r="55" spans="3:8" x14ac:dyDescent="0.25">
      <c r="C55" s="1" t="str">
        <f t="shared" si="3"/>
        <v>Campo Água Verde</v>
      </c>
      <c r="D55" s="1" t="str">
        <f t="shared" ref="D55:D67" si="5">D54</f>
        <v>Bairro Campo Água Verde</v>
      </c>
      <c r="E55" s="1" t="str">
        <f t="shared" ref="E55:E67" si="6">E54</f>
        <v>Terminal Urbano</v>
      </c>
      <c r="F55" s="1" t="str">
        <f t="shared" si="4"/>
        <v>2, 3, 4, 5, 6</v>
      </c>
      <c r="G55" s="67" t="s">
        <v>144</v>
      </c>
      <c r="H55" s="66" t="str">
        <f t="shared" si="2"/>
        <v>{"LinhaID":"Campo Água Verde","RoteiroInicio":"Bairro Campo Água Verde","RoteiroFim":"Terminal Urbano","DiaSemana":"2, 3, 4, 5, 6","Hora":"07:35"},</v>
      </c>
    </row>
    <row r="56" spans="3:8" x14ac:dyDescent="0.25">
      <c r="C56" s="1" t="str">
        <f t="shared" si="3"/>
        <v>Campo Água Verde</v>
      </c>
      <c r="D56" s="1" t="str">
        <f t="shared" si="5"/>
        <v>Bairro Campo Água Verde</v>
      </c>
      <c r="E56" s="1" t="str">
        <f t="shared" si="6"/>
        <v>Terminal Urbano</v>
      </c>
      <c r="F56" s="1" t="str">
        <f t="shared" si="4"/>
        <v>2, 3, 4, 5, 6</v>
      </c>
      <c r="G56" s="67" t="s">
        <v>145</v>
      </c>
      <c r="H56" s="66" t="str">
        <f t="shared" si="2"/>
        <v>{"LinhaID":"Campo Água Verde","RoteiroInicio":"Bairro Campo Água Verde","RoteiroFim":"Terminal Urbano","DiaSemana":"2, 3, 4, 5, 6","Hora":"08:35"},</v>
      </c>
    </row>
    <row r="57" spans="3:8" x14ac:dyDescent="0.25">
      <c r="C57" s="1" t="str">
        <f t="shared" si="3"/>
        <v>Campo Água Verde</v>
      </c>
      <c r="D57" s="1" t="str">
        <f t="shared" si="5"/>
        <v>Bairro Campo Água Verde</v>
      </c>
      <c r="E57" s="1" t="str">
        <f t="shared" si="6"/>
        <v>Terminal Urbano</v>
      </c>
      <c r="F57" s="1" t="str">
        <f t="shared" si="4"/>
        <v>2, 3, 4, 5, 6</v>
      </c>
      <c r="G57" s="67" t="s">
        <v>146</v>
      </c>
      <c r="H57" s="66" t="str">
        <f t="shared" si="2"/>
        <v>{"LinhaID":"Campo Água Verde","RoteiroInicio":"Bairro Campo Água Verde","RoteiroFim":"Terminal Urbano","DiaSemana":"2, 3, 4, 5, 6","Hora":"09:35"},</v>
      </c>
    </row>
    <row r="58" spans="3:8" x14ac:dyDescent="0.25">
      <c r="C58" s="1" t="str">
        <f t="shared" si="3"/>
        <v>Campo Água Verde</v>
      </c>
      <c r="D58" s="1" t="str">
        <f t="shared" si="5"/>
        <v>Bairro Campo Água Verde</v>
      </c>
      <c r="E58" s="1" t="str">
        <f t="shared" si="6"/>
        <v>Terminal Urbano</v>
      </c>
      <c r="F58" s="1" t="str">
        <f t="shared" si="4"/>
        <v>2, 3, 4, 5, 6</v>
      </c>
      <c r="G58" s="67" t="s">
        <v>147</v>
      </c>
      <c r="H58" s="66" t="str">
        <f t="shared" si="2"/>
        <v>{"LinhaID":"Campo Água Verde","RoteiroInicio":"Bairro Campo Água Verde","RoteiroFim":"Terminal Urbano","DiaSemana":"2, 3, 4, 5, 6","Hora":"10:35"},</v>
      </c>
    </row>
    <row r="59" spans="3:8" x14ac:dyDescent="0.25">
      <c r="C59" s="1" t="str">
        <f t="shared" si="3"/>
        <v>Campo Água Verde</v>
      </c>
      <c r="D59" s="1" t="str">
        <f t="shared" si="5"/>
        <v>Bairro Campo Água Verde</v>
      </c>
      <c r="E59" s="1" t="str">
        <f t="shared" si="6"/>
        <v>Terminal Urbano</v>
      </c>
      <c r="F59" s="1" t="str">
        <f t="shared" si="4"/>
        <v>2, 3, 4, 5, 6</v>
      </c>
      <c r="G59" s="67" t="s">
        <v>148</v>
      </c>
      <c r="H59" s="66" t="str">
        <f t="shared" si="2"/>
        <v>{"LinhaID":"Campo Água Verde","RoteiroInicio":"Bairro Campo Água Verde","RoteiroFim":"Terminal Urbano","DiaSemana":"2, 3, 4, 5, 6","Hora":"11:35"},</v>
      </c>
    </row>
    <row r="60" spans="3:8" x14ac:dyDescent="0.25">
      <c r="C60" s="1" t="str">
        <f t="shared" si="3"/>
        <v>Campo Água Verde</v>
      </c>
      <c r="D60" s="1" t="str">
        <f t="shared" si="5"/>
        <v>Bairro Campo Água Verde</v>
      </c>
      <c r="E60" s="1" t="str">
        <f t="shared" si="6"/>
        <v>Terminal Urbano</v>
      </c>
      <c r="F60" s="1" t="str">
        <f t="shared" si="4"/>
        <v>2, 3, 4, 5, 6</v>
      </c>
      <c r="G60" s="67" t="s">
        <v>149</v>
      </c>
      <c r="H60" s="66" t="str">
        <f t="shared" si="2"/>
        <v>{"LinhaID":"Campo Água Verde","RoteiroInicio":"Bairro Campo Água Verde","RoteiroFim":"Terminal Urbano","DiaSemana":"2, 3, 4, 5, 6","Hora":"12:35"},</v>
      </c>
    </row>
    <row r="61" spans="3:8" x14ac:dyDescent="0.25">
      <c r="C61" s="1" t="str">
        <f t="shared" si="3"/>
        <v>Campo Água Verde</v>
      </c>
      <c r="D61" s="1" t="str">
        <f t="shared" si="5"/>
        <v>Bairro Campo Água Verde</v>
      </c>
      <c r="E61" s="1" t="str">
        <f t="shared" si="6"/>
        <v>Terminal Urbano</v>
      </c>
      <c r="F61" s="1" t="str">
        <f t="shared" si="4"/>
        <v>2, 3, 4, 5, 6</v>
      </c>
      <c r="G61" s="67" t="s">
        <v>150</v>
      </c>
      <c r="H61" s="66" t="str">
        <f t="shared" si="2"/>
        <v>{"LinhaID":"Campo Água Verde","RoteiroInicio":"Bairro Campo Água Verde","RoteiroFim":"Terminal Urbano","DiaSemana":"2, 3, 4, 5, 6","Hora":"13:35"},</v>
      </c>
    </row>
    <row r="62" spans="3:8" x14ac:dyDescent="0.25">
      <c r="C62" s="1" t="str">
        <f t="shared" si="3"/>
        <v>Campo Água Verde</v>
      </c>
      <c r="D62" s="1" t="str">
        <f t="shared" si="5"/>
        <v>Bairro Campo Água Verde</v>
      </c>
      <c r="E62" s="1" t="str">
        <f t="shared" si="6"/>
        <v>Terminal Urbano</v>
      </c>
      <c r="F62" s="1" t="str">
        <f t="shared" si="4"/>
        <v>2, 3, 4, 5, 6</v>
      </c>
      <c r="G62" s="67" t="s">
        <v>151</v>
      </c>
      <c r="H62" s="66" t="str">
        <f t="shared" si="2"/>
        <v>{"LinhaID":"Campo Água Verde","RoteiroInicio":"Bairro Campo Água Verde","RoteiroFim":"Terminal Urbano","DiaSemana":"2, 3, 4, 5, 6","Hora":"14:35"},</v>
      </c>
    </row>
    <row r="63" spans="3:8" x14ac:dyDescent="0.25">
      <c r="C63" s="1" t="str">
        <f t="shared" si="3"/>
        <v>Campo Água Verde</v>
      </c>
      <c r="D63" s="1" t="str">
        <f t="shared" si="5"/>
        <v>Bairro Campo Água Verde</v>
      </c>
      <c r="E63" s="1" t="str">
        <f t="shared" si="6"/>
        <v>Terminal Urbano</v>
      </c>
      <c r="F63" s="1" t="str">
        <f t="shared" si="4"/>
        <v>2, 3, 4, 5, 6</v>
      </c>
      <c r="G63" s="67" t="s">
        <v>152</v>
      </c>
      <c r="H63" s="66" t="str">
        <f t="shared" si="2"/>
        <v>{"LinhaID":"Campo Água Verde","RoteiroInicio":"Bairro Campo Água Verde","RoteiroFim":"Terminal Urbano","DiaSemana":"2, 3, 4, 5, 6","Hora":"15:35"},</v>
      </c>
    </row>
    <row r="64" spans="3:8" x14ac:dyDescent="0.25">
      <c r="C64" s="1" t="str">
        <f t="shared" si="3"/>
        <v>Campo Água Verde</v>
      </c>
      <c r="D64" s="1" t="str">
        <f t="shared" si="5"/>
        <v>Bairro Campo Água Verde</v>
      </c>
      <c r="E64" s="1" t="str">
        <f t="shared" si="6"/>
        <v>Terminal Urbano</v>
      </c>
      <c r="F64" s="1" t="str">
        <f t="shared" si="4"/>
        <v>2, 3, 4, 5, 6</v>
      </c>
      <c r="G64" s="67" t="s">
        <v>153</v>
      </c>
      <c r="H64" s="66" t="str">
        <f t="shared" si="2"/>
        <v>{"LinhaID":"Campo Água Verde","RoteiroInicio":"Bairro Campo Água Verde","RoteiroFim":"Terminal Urbano","DiaSemana":"2, 3, 4, 5, 6","Hora":"16:35"},</v>
      </c>
    </row>
    <row r="65" spans="3:8" x14ac:dyDescent="0.25">
      <c r="C65" s="1" t="str">
        <f t="shared" si="3"/>
        <v>Campo Água Verde</v>
      </c>
      <c r="D65" s="1" t="str">
        <f t="shared" si="5"/>
        <v>Bairro Campo Água Verde</v>
      </c>
      <c r="E65" s="1" t="str">
        <f t="shared" si="6"/>
        <v>Terminal Urbano</v>
      </c>
      <c r="F65" s="1" t="str">
        <f t="shared" si="4"/>
        <v>2, 3, 4, 5, 6</v>
      </c>
      <c r="G65" s="67" t="s">
        <v>154</v>
      </c>
      <c r="H65" s="66" t="str">
        <f t="shared" si="2"/>
        <v>{"LinhaID":"Campo Água Verde","RoteiroInicio":"Bairro Campo Água Verde","RoteiroFim":"Terminal Urbano","DiaSemana":"2, 3, 4, 5, 6","Hora":"17:35"},</v>
      </c>
    </row>
    <row r="66" spans="3:8" x14ac:dyDescent="0.25">
      <c r="C66" s="1" t="str">
        <f t="shared" si="3"/>
        <v>Campo Água Verde</v>
      </c>
      <c r="D66" s="1" t="str">
        <f t="shared" si="5"/>
        <v>Bairro Campo Água Verde</v>
      </c>
      <c r="E66" s="1" t="str">
        <f t="shared" si="6"/>
        <v>Terminal Urbano</v>
      </c>
      <c r="F66" s="1" t="str">
        <f t="shared" si="4"/>
        <v>2, 3, 4, 5, 6</v>
      </c>
      <c r="G66" s="67" t="s">
        <v>155</v>
      </c>
      <c r="H66" s="66" t="str">
        <f t="shared" si="2"/>
        <v>{"LinhaID":"Campo Água Verde","RoteiroInicio":"Bairro Campo Água Verde","RoteiroFim":"Terminal Urbano","DiaSemana":"2, 3, 4, 5, 6","Hora":"18:35"},</v>
      </c>
    </row>
    <row r="67" spans="3:8" x14ac:dyDescent="0.25">
      <c r="C67" s="1" t="str">
        <f t="shared" si="3"/>
        <v>Campo Água Verde</v>
      </c>
      <c r="D67" s="1" t="str">
        <f t="shared" si="5"/>
        <v>Bairro Campo Água Verde</v>
      </c>
      <c r="E67" s="1" t="str">
        <f t="shared" si="6"/>
        <v>Terminal Urbano</v>
      </c>
      <c r="F67" s="1" t="str">
        <f t="shared" si="4"/>
        <v>2, 3, 4, 5, 6</v>
      </c>
      <c r="G67" s="67" t="s">
        <v>156</v>
      </c>
      <c r="H67" s="66" t="str">
        <f t="shared" si="2"/>
        <v>{"LinhaID":"Campo Água Verde","RoteiroInicio":"Bairro Campo Água Verde","RoteiroFim":"Terminal Urbano","DiaSemana":"2, 3, 4, 5, 6","Hora":"19:35"},</v>
      </c>
    </row>
    <row r="68" spans="3:8" x14ac:dyDescent="0.25">
      <c r="C68" s="1" t="str">
        <f t="shared" si="3"/>
        <v>Campo Água Verde</v>
      </c>
      <c r="D68" s="1" t="str">
        <f>E67</f>
        <v>Terminal Urbano</v>
      </c>
      <c r="E68" s="1" t="str">
        <f>D67</f>
        <v>Bairro Campo Água Verde</v>
      </c>
      <c r="F68" s="1">
        <v>7</v>
      </c>
      <c r="G68" s="67" t="s">
        <v>139</v>
      </c>
      <c r="H68" s="66" t="str">
        <f t="shared" si="2"/>
        <v>{"LinhaID":"Campo Água Verde","RoteiroInicio":"Terminal Urbano","RoteiroFim":"Bairro Campo Água Verde","DiaSemana":"7","Hora":"06:05"},</v>
      </c>
    </row>
    <row r="69" spans="3:8" x14ac:dyDescent="0.25">
      <c r="C69" s="1" t="str">
        <f t="shared" si="3"/>
        <v>Campo Água Verde</v>
      </c>
      <c r="D69" s="1" t="str">
        <f t="shared" ref="D69:D80" si="7">D68</f>
        <v>Terminal Urbano</v>
      </c>
      <c r="E69" s="1" t="str">
        <f t="shared" ref="E69:E80" si="8">E68</f>
        <v>Bairro Campo Água Verde</v>
      </c>
      <c r="F69" s="1">
        <f t="shared" ref="F69:F80" si="9">F68</f>
        <v>7</v>
      </c>
      <c r="G69" s="67" t="s">
        <v>140</v>
      </c>
      <c r="H69" s="66" t="str">
        <f t="shared" si="2"/>
        <v>{"LinhaID":"Campo Água Verde","RoteiroInicio":"Terminal Urbano","RoteiroFim":"Bairro Campo Água Verde","DiaSemana":"7","Hora":"07:05"},</v>
      </c>
    </row>
    <row r="70" spans="3:8" x14ac:dyDescent="0.25">
      <c r="C70" s="1" t="str">
        <f t="shared" si="3"/>
        <v>Campo Água Verde</v>
      </c>
      <c r="D70" s="1" t="str">
        <f t="shared" si="7"/>
        <v>Terminal Urbano</v>
      </c>
      <c r="E70" s="1" t="str">
        <f t="shared" si="8"/>
        <v>Bairro Campo Água Verde</v>
      </c>
      <c r="F70" s="1">
        <f t="shared" si="9"/>
        <v>7</v>
      </c>
      <c r="G70" s="67" t="s">
        <v>141</v>
      </c>
      <c r="H70" s="66" t="str">
        <f t="shared" si="2"/>
        <v>{"LinhaID":"Campo Água Verde","RoteiroInicio":"Terminal Urbano","RoteiroFim":"Bairro Campo Água Verde","DiaSemana":"7","Hora":"08:05"},</v>
      </c>
    </row>
    <row r="71" spans="3:8" x14ac:dyDescent="0.25">
      <c r="C71" s="1" t="str">
        <f t="shared" si="3"/>
        <v>Campo Água Verde</v>
      </c>
      <c r="D71" s="1" t="str">
        <f t="shared" si="7"/>
        <v>Terminal Urbano</v>
      </c>
      <c r="E71" s="1" t="str">
        <f t="shared" si="8"/>
        <v>Bairro Campo Água Verde</v>
      </c>
      <c r="F71" s="1">
        <f t="shared" si="9"/>
        <v>7</v>
      </c>
      <c r="G71" s="67" t="s">
        <v>142</v>
      </c>
      <c r="H71" s="66" t="str">
        <f t="shared" si="2"/>
        <v>{"LinhaID":"Campo Água Verde","RoteiroInicio":"Terminal Urbano","RoteiroFim":"Bairro Campo Água Verde","DiaSemana":"7","Hora":"09:05"},</v>
      </c>
    </row>
    <row r="72" spans="3:8" x14ac:dyDescent="0.25">
      <c r="C72" s="1" t="str">
        <f t="shared" si="3"/>
        <v>Campo Água Verde</v>
      </c>
      <c r="D72" s="1" t="str">
        <f t="shared" si="7"/>
        <v>Terminal Urbano</v>
      </c>
      <c r="E72" s="1" t="str">
        <f t="shared" si="8"/>
        <v>Bairro Campo Água Verde</v>
      </c>
      <c r="F72" s="1">
        <f t="shared" si="9"/>
        <v>7</v>
      </c>
      <c r="G72" s="67" t="s">
        <v>121</v>
      </c>
      <c r="H72" s="66" t="str">
        <f t="shared" ref="H72:H103" si="10">I$6&amp;J$6&amp;C$7&amp;J$6&amp;K$6&amp;J$6&amp;C72&amp;J$6&amp;L$6&amp;J$6&amp;D$7&amp;J$6&amp;K$6&amp;J$6&amp;D72&amp;J$6&amp;L$6&amp;J$6&amp;E$7&amp;J$6&amp;K$6&amp;J$6&amp;E72&amp;J$6&amp;L$6&amp;J$6&amp;F$7&amp;J$6&amp;K$6&amp;J$6&amp;F72&amp;J$6&amp;L$6&amp;J$6&amp;G$7&amp;J$6&amp;K$6&amp;J$6&amp;G72&amp;J$6&amp;M$6&amp;L$6</f>
        <v>{"LinhaID":"Campo Água Verde","RoteiroInicio":"Terminal Urbano","RoteiroFim":"Bairro Campo Água Verde","DiaSemana":"7","Hora":"10:05"},</v>
      </c>
    </row>
    <row r="73" spans="3:8" x14ac:dyDescent="0.25">
      <c r="C73" s="1" t="str">
        <f t="shared" si="3"/>
        <v>Campo Água Verde</v>
      </c>
      <c r="D73" s="1" t="str">
        <f t="shared" si="7"/>
        <v>Terminal Urbano</v>
      </c>
      <c r="E73" s="1" t="str">
        <f t="shared" si="8"/>
        <v>Bairro Campo Água Verde</v>
      </c>
      <c r="F73" s="1">
        <f t="shared" si="9"/>
        <v>7</v>
      </c>
      <c r="G73" s="67" t="s">
        <v>122</v>
      </c>
      <c r="H73" s="66" t="str">
        <f t="shared" si="10"/>
        <v>{"LinhaID":"Campo Água Verde","RoteiroInicio":"Terminal Urbano","RoteiroFim":"Bairro Campo Água Verde","DiaSemana":"7","Hora":"11:05"},</v>
      </c>
    </row>
    <row r="74" spans="3:8" x14ac:dyDescent="0.25">
      <c r="C74" s="1" t="str">
        <f t="shared" si="3"/>
        <v>Campo Água Verde</v>
      </c>
      <c r="D74" s="1" t="str">
        <f t="shared" si="7"/>
        <v>Terminal Urbano</v>
      </c>
      <c r="E74" s="1" t="str">
        <f t="shared" si="8"/>
        <v>Bairro Campo Água Verde</v>
      </c>
      <c r="F74" s="1">
        <f t="shared" si="9"/>
        <v>7</v>
      </c>
      <c r="G74" s="67" t="s">
        <v>123</v>
      </c>
      <c r="H74" s="66" t="str">
        <f t="shared" si="10"/>
        <v>{"LinhaID":"Campo Água Verde","RoteiroInicio":"Terminal Urbano","RoteiroFim":"Bairro Campo Água Verde","DiaSemana":"7","Hora":"12:05"},</v>
      </c>
    </row>
    <row r="75" spans="3:8" x14ac:dyDescent="0.25">
      <c r="C75" s="1" t="str">
        <f t="shared" si="3"/>
        <v>Campo Água Verde</v>
      </c>
      <c r="D75" s="1" t="str">
        <f t="shared" si="7"/>
        <v>Terminal Urbano</v>
      </c>
      <c r="E75" s="1" t="str">
        <f t="shared" si="8"/>
        <v>Bairro Campo Água Verde</v>
      </c>
      <c r="F75" s="1">
        <f t="shared" si="9"/>
        <v>7</v>
      </c>
      <c r="G75" s="67" t="s">
        <v>124</v>
      </c>
      <c r="H75" s="66" t="str">
        <f t="shared" si="10"/>
        <v>{"LinhaID":"Campo Água Verde","RoteiroInicio":"Terminal Urbano","RoteiroFim":"Bairro Campo Água Verde","DiaSemana":"7","Hora":"13:05"},</v>
      </c>
    </row>
    <row r="76" spans="3:8" x14ac:dyDescent="0.25">
      <c r="C76" s="1" t="str">
        <f t="shared" si="3"/>
        <v>Campo Água Verde</v>
      </c>
      <c r="D76" s="1" t="str">
        <f t="shared" si="7"/>
        <v>Terminal Urbano</v>
      </c>
      <c r="E76" s="1" t="str">
        <f t="shared" si="8"/>
        <v>Bairro Campo Água Verde</v>
      </c>
      <c r="F76" s="1">
        <f t="shared" si="9"/>
        <v>7</v>
      </c>
      <c r="G76" s="67" t="s">
        <v>125</v>
      </c>
      <c r="H76" s="66" t="str">
        <f t="shared" si="10"/>
        <v>{"LinhaID":"Campo Água Verde","RoteiroInicio":"Terminal Urbano","RoteiroFim":"Bairro Campo Água Verde","DiaSemana":"7","Hora":"14:05"},</v>
      </c>
    </row>
    <row r="77" spans="3:8" x14ac:dyDescent="0.25">
      <c r="C77" s="1" t="str">
        <f t="shared" si="3"/>
        <v>Campo Água Verde</v>
      </c>
      <c r="D77" s="1" t="str">
        <f t="shared" si="7"/>
        <v>Terminal Urbano</v>
      </c>
      <c r="E77" s="1" t="str">
        <f t="shared" si="8"/>
        <v>Bairro Campo Água Verde</v>
      </c>
      <c r="F77" s="1">
        <f t="shared" si="9"/>
        <v>7</v>
      </c>
      <c r="G77" s="67" t="s">
        <v>126</v>
      </c>
      <c r="H77" s="66" t="str">
        <f t="shared" si="10"/>
        <v>{"LinhaID":"Campo Água Verde","RoteiroInicio":"Terminal Urbano","RoteiroFim":"Bairro Campo Água Verde","DiaSemana":"7","Hora":"15:05"},</v>
      </c>
    </row>
    <row r="78" spans="3:8" x14ac:dyDescent="0.25">
      <c r="C78" s="1" t="str">
        <f t="shared" si="3"/>
        <v>Campo Água Verde</v>
      </c>
      <c r="D78" s="1" t="str">
        <f t="shared" si="7"/>
        <v>Terminal Urbano</v>
      </c>
      <c r="E78" s="1" t="str">
        <f t="shared" si="8"/>
        <v>Bairro Campo Água Verde</v>
      </c>
      <c r="F78" s="1">
        <f t="shared" si="9"/>
        <v>7</v>
      </c>
      <c r="G78" s="67" t="s">
        <v>127</v>
      </c>
      <c r="H78" s="66" t="str">
        <f t="shared" si="10"/>
        <v>{"LinhaID":"Campo Água Verde","RoteiroInicio":"Terminal Urbano","RoteiroFim":"Bairro Campo Água Verde","DiaSemana":"7","Hora":"16:05"},</v>
      </c>
    </row>
    <row r="79" spans="3:8" x14ac:dyDescent="0.25">
      <c r="C79" s="1" t="str">
        <f t="shared" si="3"/>
        <v>Campo Água Verde</v>
      </c>
      <c r="D79" s="1" t="str">
        <f t="shared" si="7"/>
        <v>Terminal Urbano</v>
      </c>
      <c r="E79" s="1" t="str">
        <f t="shared" si="8"/>
        <v>Bairro Campo Água Verde</v>
      </c>
      <c r="F79" s="1">
        <f t="shared" si="9"/>
        <v>7</v>
      </c>
      <c r="G79" s="67" t="s">
        <v>128</v>
      </c>
      <c r="H79" s="66" t="str">
        <f t="shared" si="10"/>
        <v>{"LinhaID":"Campo Água Verde","RoteiroInicio":"Terminal Urbano","RoteiroFim":"Bairro Campo Água Verde","DiaSemana":"7","Hora":"17:05"},</v>
      </c>
    </row>
    <row r="80" spans="3:8" x14ac:dyDescent="0.25">
      <c r="C80" s="1" t="str">
        <f t="shared" si="3"/>
        <v>Campo Água Verde</v>
      </c>
      <c r="D80" s="1" t="str">
        <f t="shared" si="7"/>
        <v>Terminal Urbano</v>
      </c>
      <c r="E80" s="1" t="str">
        <f t="shared" si="8"/>
        <v>Bairro Campo Água Verde</v>
      </c>
      <c r="F80" s="1">
        <f t="shared" si="9"/>
        <v>7</v>
      </c>
      <c r="G80" s="67" t="s">
        <v>129</v>
      </c>
      <c r="H80" s="66" t="str">
        <f t="shared" si="10"/>
        <v>{"LinhaID":"Campo Água Verde","RoteiroInicio":"Terminal Urbano","RoteiroFim":"Bairro Campo Água Verde","DiaSemana":"7","Hora":"18:05"},</v>
      </c>
    </row>
    <row r="81" spans="3:8" x14ac:dyDescent="0.25">
      <c r="C81" s="1" t="str">
        <f t="shared" si="3"/>
        <v>Campo Água Verde</v>
      </c>
      <c r="D81" s="1" t="str">
        <f>E80</f>
        <v>Bairro Campo Água Verde</v>
      </c>
      <c r="E81" s="1" t="str">
        <f>D80</f>
        <v>Terminal Urbano</v>
      </c>
      <c r="F81" s="1">
        <v>7</v>
      </c>
      <c r="G81" s="67" t="s">
        <v>143</v>
      </c>
      <c r="H81" s="66" t="str">
        <f t="shared" si="10"/>
        <v>{"LinhaID":"Campo Água Verde","RoteiroInicio":"Bairro Campo Água Verde","RoteiroFim":"Terminal Urbano","DiaSemana":"7","Hora":"06:35"},</v>
      </c>
    </row>
    <row r="82" spans="3:8" x14ac:dyDescent="0.25">
      <c r="C82" s="1" t="str">
        <f t="shared" si="3"/>
        <v>Campo Água Verde</v>
      </c>
      <c r="D82" s="1" t="str">
        <f t="shared" ref="D82:D93" si="11">D81</f>
        <v>Bairro Campo Água Verde</v>
      </c>
      <c r="E82" s="1" t="str">
        <f t="shared" ref="E82:E93" si="12">E81</f>
        <v>Terminal Urbano</v>
      </c>
      <c r="F82" s="1">
        <f t="shared" ref="F82:F93" si="13">F81</f>
        <v>7</v>
      </c>
      <c r="G82" s="67" t="s">
        <v>144</v>
      </c>
      <c r="H82" s="66" t="str">
        <f t="shared" si="10"/>
        <v>{"LinhaID":"Campo Água Verde","RoteiroInicio":"Bairro Campo Água Verde","RoteiroFim":"Terminal Urbano","DiaSemana":"7","Hora":"07:35"},</v>
      </c>
    </row>
    <row r="83" spans="3:8" x14ac:dyDescent="0.25">
      <c r="C83" s="1" t="str">
        <f t="shared" si="3"/>
        <v>Campo Água Verde</v>
      </c>
      <c r="D83" s="1" t="str">
        <f t="shared" si="11"/>
        <v>Bairro Campo Água Verde</v>
      </c>
      <c r="E83" s="1" t="str">
        <f t="shared" si="12"/>
        <v>Terminal Urbano</v>
      </c>
      <c r="F83" s="1">
        <f t="shared" si="13"/>
        <v>7</v>
      </c>
      <c r="G83" s="67" t="s">
        <v>145</v>
      </c>
      <c r="H83" s="66" t="str">
        <f t="shared" si="10"/>
        <v>{"LinhaID":"Campo Água Verde","RoteiroInicio":"Bairro Campo Água Verde","RoteiroFim":"Terminal Urbano","DiaSemana":"7","Hora":"08:35"},</v>
      </c>
    </row>
    <row r="84" spans="3:8" x14ac:dyDescent="0.25">
      <c r="C84" s="1" t="str">
        <f t="shared" si="3"/>
        <v>Campo Água Verde</v>
      </c>
      <c r="D84" s="1" t="str">
        <f t="shared" si="11"/>
        <v>Bairro Campo Água Verde</v>
      </c>
      <c r="E84" s="1" t="str">
        <f t="shared" si="12"/>
        <v>Terminal Urbano</v>
      </c>
      <c r="F84" s="1">
        <f t="shared" si="13"/>
        <v>7</v>
      </c>
      <c r="G84" s="67" t="s">
        <v>146</v>
      </c>
      <c r="H84" s="66" t="str">
        <f t="shared" si="10"/>
        <v>{"LinhaID":"Campo Água Verde","RoteiroInicio":"Bairro Campo Água Verde","RoteiroFim":"Terminal Urbano","DiaSemana":"7","Hora":"09:35"},</v>
      </c>
    </row>
    <row r="85" spans="3:8" x14ac:dyDescent="0.25">
      <c r="C85" s="1" t="str">
        <f t="shared" si="3"/>
        <v>Campo Água Verde</v>
      </c>
      <c r="D85" s="1" t="str">
        <f t="shared" si="11"/>
        <v>Bairro Campo Água Verde</v>
      </c>
      <c r="E85" s="1" t="str">
        <f t="shared" si="12"/>
        <v>Terminal Urbano</v>
      </c>
      <c r="F85" s="1">
        <f t="shared" si="13"/>
        <v>7</v>
      </c>
      <c r="G85" s="67" t="s">
        <v>147</v>
      </c>
      <c r="H85" s="66" t="str">
        <f t="shared" si="10"/>
        <v>{"LinhaID":"Campo Água Verde","RoteiroInicio":"Bairro Campo Água Verde","RoteiroFim":"Terminal Urbano","DiaSemana":"7","Hora":"10:35"},</v>
      </c>
    </row>
    <row r="86" spans="3:8" x14ac:dyDescent="0.25">
      <c r="C86" s="1" t="str">
        <f t="shared" ref="C86:C103" si="14">C85</f>
        <v>Campo Água Verde</v>
      </c>
      <c r="D86" s="1" t="str">
        <f t="shared" si="11"/>
        <v>Bairro Campo Água Verde</v>
      </c>
      <c r="E86" s="1" t="str">
        <f t="shared" si="12"/>
        <v>Terminal Urbano</v>
      </c>
      <c r="F86" s="1">
        <f t="shared" si="13"/>
        <v>7</v>
      </c>
      <c r="G86" s="67" t="s">
        <v>148</v>
      </c>
      <c r="H86" s="66" t="str">
        <f t="shared" si="10"/>
        <v>{"LinhaID":"Campo Água Verde","RoteiroInicio":"Bairro Campo Água Verde","RoteiroFim":"Terminal Urbano","DiaSemana":"7","Hora":"11:35"},</v>
      </c>
    </row>
    <row r="87" spans="3:8" x14ac:dyDescent="0.25">
      <c r="C87" s="1" t="str">
        <f t="shared" si="14"/>
        <v>Campo Água Verde</v>
      </c>
      <c r="D87" s="1" t="str">
        <f t="shared" si="11"/>
        <v>Bairro Campo Água Verde</v>
      </c>
      <c r="E87" s="1" t="str">
        <f t="shared" si="12"/>
        <v>Terminal Urbano</v>
      </c>
      <c r="F87" s="1">
        <f t="shared" si="13"/>
        <v>7</v>
      </c>
      <c r="G87" s="67" t="s">
        <v>149</v>
      </c>
      <c r="H87" s="66" t="str">
        <f t="shared" si="10"/>
        <v>{"LinhaID":"Campo Água Verde","RoteiroInicio":"Bairro Campo Água Verde","RoteiroFim":"Terminal Urbano","DiaSemana":"7","Hora":"12:35"},</v>
      </c>
    </row>
    <row r="88" spans="3:8" x14ac:dyDescent="0.25">
      <c r="C88" s="1" t="str">
        <f t="shared" si="14"/>
        <v>Campo Água Verde</v>
      </c>
      <c r="D88" s="1" t="str">
        <f t="shared" si="11"/>
        <v>Bairro Campo Água Verde</v>
      </c>
      <c r="E88" s="1" t="str">
        <f t="shared" si="12"/>
        <v>Terminal Urbano</v>
      </c>
      <c r="F88" s="1">
        <f t="shared" si="13"/>
        <v>7</v>
      </c>
      <c r="G88" s="67" t="s">
        <v>150</v>
      </c>
      <c r="H88" s="66" t="str">
        <f t="shared" si="10"/>
        <v>{"LinhaID":"Campo Água Verde","RoteiroInicio":"Bairro Campo Água Verde","RoteiroFim":"Terminal Urbano","DiaSemana":"7","Hora":"13:35"},</v>
      </c>
    </row>
    <row r="89" spans="3:8" x14ac:dyDescent="0.25">
      <c r="C89" s="1" t="str">
        <f t="shared" si="14"/>
        <v>Campo Água Verde</v>
      </c>
      <c r="D89" s="1" t="str">
        <f t="shared" si="11"/>
        <v>Bairro Campo Água Verde</v>
      </c>
      <c r="E89" s="1" t="str">
        <f t="shared" si="12"/>
        <v>Terminal Urbano</v>
      </c>
      <c r="F89" s="1">
        <f t="shared" si="13"/>
        <v>7</v>
      </c>
      <c r="G89" s="67" t="s">
        <v>151</v>
      </c>
      <c r="H89" s="66" t="str">
        <f t="shared" si="10"/>
        <v>{"LinhaID":"Campo Água Verde","RoteiroInicio":"Bairro Campo Água Verde","RoteiroFim":"Terminal Urbano","DiaSemana":"7","Hora":"14:35"},</v>
      </c>
    </row>
    <row r="90" spans="3:8" x14ac:dyDescent="0.25">
      <c r="C90" s="1" t="str">
        <f t="shared" si="14"/>
        <v>Campo Água Verde</v>
      </c>
      <c r="D90" s="1" t="str">
        <f t="shared" si="11"/>
        <v>Bairro Campo Água Verde</v>
      </c>
      <c r="E90" s="1" t="str">
        <f t="shared" si="12"/>
        <v>Terminal Urbano</v>
      </c>
      <c r="F90" s="1">
        <f t="shared" si="13"/>
        <v>7</v>
      </c>
      <c r="G90" s="67" t="s">
        <v>152</v>
      </c>
      <c r="H90" s="66" t="str">
        <f t="shared" si="10"/>
        <v>{"LinhaID":"Campo Água Verde","RoteiroInicio":"Bairro Campo Água Verde","RoteiroFim":"Terminal Urbano","DiaSemana":"7","Hora":"15:35"},</v>
      </c>
    </row>
    <row r="91" spans="3:8" x14ac:dyDescent="0.25">
      <c r="C91" s="1" t="str">
        <f t="shared" si="14"/>
        <v>Campo Água Verde</v>
      </c>
      <c r="D91" s="1" t="str">
        <f t="shared" si="11"/>
        <v>Bairro Campo Água Verde</v>
      </c>
      <c r="E91" s="1" t="str">
        <f t="shared" si="12"/>
        <v>Terminal Urbano</v>
      </c>
      <c r="F91" s="1">
        <f t="shared" si="13"/>
        <v>7</v>
      </c>
      <c r="G91" s="67" t="s">
        <v>153</v>
      </c>
      <c r="H91" s="66" t="str">
        <f t="shared" si="10"/>
        <v>{"LinhaID":"Campo Água Verde","RoteiroInicio":"Bairro Campo Água Verde","RoteiroFim":"Terminal Urbano","DiaSemana":"7","Hora":"16:35"},</v>
      </c>
    </row>
    <row r="92" spans="3:8" x14ac:dyDescent="0.25">
      <c r="C92" s="1" t="str">
        <f t="shared" si="14"/>
        <v>Campo Água Verde</v>
      </c>
      <c r="D92" s="1" t="str">
        <f t="shared" si="11"/>
        <v>Bairro Campo Água Verde</v>
      </c>
      <c r="E92" s="1" t="str">
        <f t="shared" si="12"/>
        <v>Terminal Urbano</v>
      </c>
      <c r="F92" s="1">
        <f t="shared" si="13"/>
        <v>7</v>
      </c>
      <c r="G92" s="67" t="s">
        <v>154</v>
      </c>
      <c r="H92" s="66" t="str">
        <f t="shared" si="10"/>
        <v>{"LinhaID":"Campo Água Verde","RoteiroInicio":"Bairro Campo Água Verde","RoteiroFim":"Terminal Urbano","DiaSemana":"7","Hora":"17:35"},</v>
      </c>
    </row>
    <row r="93" spans="3:8" x14ac:dyDescent="0.25">
      <c r="C93" s="1" t="str">
        <f t="shared" si="14"/>
        <v>Campo Água Verde</v>
      </c>
      <c r="D93" s="1" t="str">
        <f t="shared" si="11"/>
        <v>Bairro Campo Água Verde</v>
      </c>
      <c r="E93" s="1" t="str">
        <f t="shared" si="12"/>
        <v>Terminal Urbano</v>
      </c>
      <c r="F93" s="1">
        <f t="shared" si="13"/>
        <v>7</v>
      </c>
      <c r="G93" s="67" t="s">
        <v>155</v>
      </c>
      <c r="H93" s="66" t="str">
        <f t="shared" si="10"/>
        <v>{"LinhaID":"Campo Água Verde","RoteiroInicio":"Bairro Campo Água Verde","RoteiroFim":"Terminal Urbano","DiaSemana":"7","Hora":"18:35"},</v>
      </c>
    </row>
    <row r="94" spans="3:8" x14ac:dyDescent="0.25">
      <c r="C94" s="1" t="str">
        <f t="shared" si="14"/>
        <v>Campo Água Verde</v>
      </c>
      <c r="D94" s="1" t="str">
        <f>E93</f>
        <v>Terminal Urbano</v>
      </c>
      <c r="E94" s="1" t="str">
        <f>D93</f>
        <v>Bairro Campo Água Verde</v>
      </c>
      <c r="F94" s="1" t="s">
        <v>157</v>
      </c>
      <c r="G94" s="67" t="s">
        <v>140</v>
      </c>
      <c r="H94" s="66" t="str">
        <f t="shared" si="10"/>
        <v>{"LinhaID":"Campo Água Verde","RoteiroInicio":"Terminal Urbano","RoteiroFim":"Bairro Campo Água Verde","DiaSemana":"0, 1","Hora":"07:05"},</v>
      </c>
    </row>
    <row r="95" spans="3:8" x14ac:dyDescent="0.25">
      <c r="C95" s="1" t="str">
        <f t="shared" si="14"/>
        <v>Campo Água Verde</v>
      </c>
      <c r="D95" s="1" t="str">
        <f t="shared" ref="D95:F98" si="15">D94</f>
        <v>Terminal Urbano</v>
      </c>
      <c r="E95" s="1" t="str">
        <f t="shared" si="15"/>
        <v>Bairro Campo Água Verde</v>
      </c>
      <c r="F95" s="1" t="str">
        <f t="shared" si="15"/>
        <v>0, 1</v>
      </c>
      <c r="G95" s="67" t="s">
        <v>142</v>
      </c>
      <c r="H95" s="66" t="str">
        <f t="shared" si="10"/>
        <v>{"LinhaID":"Campo Água Verde","RoteiroInicio":"Terminal Urbano","RoteiroFim":"Bairro Campo Água Verde","DiaSemana":"0, 1","Hora":"09:05"},</v>
      </c>
    </row>
    <row r="96" spans="3:8" x14ac:dyDescent="0.25">
      <c r="C96" s="1" t="str">
        <f t="shared" si="14"/>
        <v>Campo Água Verde</v>
      </c>
      <c r="D96" s="1" t="str">
        <f t="shared" si="15"/>
        <v>Terminal Urbano</v>
      </c>
      <c r="E96" s="1" t="str">
        <f t="shared" si="15"/>
        <v>Bairro Campo Água Verde</v>
      </c>
      <c r="F96" s="1" t="str">
        <f t="shared" si="15"/>
        <v>0, 1</v>
      </c>
      <c r="G96" s="67" t="s">
        <v>124</v>
      </c>
      <c r="H96" s="66" t="str">
        <f t="shared" si="10"/>
        <v>{"LinhaID":"Campo Água Verde","RoteiroInicio":"Terminal Urbano","RoteiroFim":"Bairro Campo Água Verde","DiaSemana":"0, 1","Hora":"13:05"},</v>
      </c>
    </row>
    <row r="97" spans="3:8" x14ac:dyDescent="0.25">
      <c r="C97" s="1" t="str">
        <f t="shared" si="14"/>
        <v>Campo Água Verde</v>
      </c>
      <c r="D97" s="1" t="str">
        <f t="shared" si="15"/>
        <v>Terminal Urbano</v>
      </c>
      <c r="E97" s="1" t="str">
        <f t="shared" si="15"/>
        <v>Bairro Campo Água Verde</v>
      </c>
      <c r="F97" s="1" t="str">
        <f t="shared" si="15"/>
        <v>0, 1</v>
      </c>
      <c r="G97" s="67" t="s">
        <v>127</v>
      </c>
      <c r="H97" s="66" t="str">
        <f t="shared" si="10"/>
        <v>{"LinhaID":"Campo Água Verde","RoteiroInicio":"Terminal Urbano","RoteiroFim":"Bairro Campo Água Verde","DiaSemana":"0, 1","Hora":"16:05"},</v>
      </c>
    </row>
    <row r="98" spans="3:8" x14ac:dyDescent="0.25">
      <c r="C98" s="1" t="str">
        <f t="shared" si="14"/>
        <v>Campo Água Verde</v>
      </c>
      <c r="D98" s="1" t="str">
        <f t="shared" si="15"/>
        <v>Terminal Urbano</v>
      </c>
      <c r="E98" s="1" t="str">
        <f t="shared" si="15"/>
        <v>Bairro Campo Água Verde</v>
      </c>
      <c r="F98" s="1" t="str">
        <f t="shared" si="15"/>
        <v>0, 1</v>
      </c>
      <c r="G98" s="67" t="s">
        <v>128</v>
      </c>
      <c r="H98" s="66" t="str">
        <f t="shared" si="10"/>
        <v>{"LinhaID":"Campo Água Verde","RoteiroInicio":"Terminal Urbano","RoteiroFim":"Bairro Campo Água Verde","DiaSemana":"0, 1","Hora":"17:05"},</v>
      </c>
    </row>
    <row r="99" spans="3:8" x14ac:dyDescent="0.25">
      <c r="C99" s="1" t="str">
        <f t="shared" si="14"/>
        <v>Campo Água Verde</v>
      </c>
      <c r="D99" s="1" t="str">
        <f>E98</f>
        <v>Bairro Campo Água Verde</v>
      </c>
      <c r="E99" s="1" t="str">
        <f>D98</f>
        <v>Terminal Urbano</v>
      </c>
      <c r="F99" s="1" t="s">
        <v>157</v>
      </c>
      <c r="G99" s="67" t="s">
        <v>158</v>
      </c>
      <c r="H99" s="66" t="str">
        <f t="shared" si="10"/>
        <v>{"LinhaID":"Campo Água Verde","RoteiroInicio":"Bairro Campo Água Verde","RoteiroFim":"Terminal Urbano","DiaSemana":"0, 1","Hora":"09:00"},</v>
      </c>
    </row>
    <row r="100" spans="3:8" x14ac:dyDescent="0.25">
      <c r="C100" s="1" t="str">
        <f t="shared" si="14"/>
        <v>Campo Água Verde</v>
      </c>
      <c r="D100" s="1" t="str">
        <f t="shared" ref="D100:F103" si="16">D99</f>
        <v>Bairro Campo Água Verde</v>
      </c>
      <c r="E100" s="1" t="str">
        <f t="shared" si="16"/>
        <v>Terminal Urbano</v>
      </c>
      <c r="F100" s="1" t="str">
        <f t="shared" si="16"/>
        <v>0, 1</v>
      </c>
      <c r="G100" s="67" t="s">
        <v>133</v>
      </c>
      <c r="H100" s="66" t="str">
        <f t="shared" si="10"/>
        <v>{"LinhaID":"Campo Água Verde","RoteiroInicio":"Bairro Campo Água Verde","RoteiroFim":"Terminal Urbano","DiaSemana":"0, 1","Hora":"10:00"},</v>
      </c>
    </row>
    <row r="101" spans="3:8" x14ac:dyDescent="0.25">
      <c r="C101" s="1" t="str">
        <f t="shared" si="14"/>
        <v>Campo Água Verde</v>
      </c>
      <c r="D101" s="1" t="str">
        <f t="shared" si="16"/>
        <v>Bairro Campo Água Verde</v>
      </c>
      <c r="E101" s="1" t="str">
        <f t="shared" si="16"/>
        <v>Terminal Urbano</v>
      </c>
      <c r="F101" s="1" t="str">
        <f t="shared" si="16"/>
        <v>0, 1</v>
      </c>
      <c r="G101" s="67" t="s">
        <v>134</v>
      </c>
      <c r="H101" s="66" t="str">
        <f t="shared" si="10"/>
        <v>{"LinhaID":"Campo Água Verde","RoteiroInicio":"Bairro Campo Água Verde","RoteiroFim":"Terminal Urbano","DiaSemana":"0, 1","Hora":"15:00"},</v>
      </c>
    </row>
    <row r="102" spans="3:8" x14ac:dyDescent="0.25">
      <c r="C102" s="1" t="str">
        <f t="shared" si="14"/>
        <v>Campo Água Verde</v>
      </c>
      <c r="D102" s="1" t="str">
        <f t="shared" si="16"/>
        <v>Bairro Campo Água Verde</v>
      </c>
      <c r="E102" s="1" t="str">
        <f t="shared" si="16"/>
        <v>Terminal Urbano</v>
      </c>
      <c r="F102" s="1" t="str">
        <f t="shared" si="16"/>
        <v>0, 1</v>
      </c>
      <c r="G102" s="67" t="s">
        <v>135</v>
      </c>
      <c r="H102" s="66" t="str">
        <f t="shared" si="10"/>
        <v>{"LinhaID":"Campo Água Verde","RoteiroInicio":"Bairro Campo Água Verde","RoteiroFim":"Terminal Urbano","DiaSemana":"0, 1","Hora":"16:00"},</v>
      </c>
    </row>
    <row r="103" spans="3:8" x14ac:dyDescent="0.25">
      <c r="C103" s="1" t="str">
        <f t="shared" si="14"/>
        <v>Campo Água Verde</v>
      </c>
      <c r="D103" s="1" t="str">
        <f t="shared" si="16"/>
        <v>Bairro Campo Água Verde</v>
      </c>
      <c r="E103" s="1" t="str">
        <f t="shared" si="16"/>
        <v>Terminal Urbano</v>
      </c>
      <c r="F103" s="1" t="str">
        <f t="shared" si="16"/>
        <v>0, 1</v>
      </c>
      <c r="G103" s="67" t="s">
        <v>136</v>
      </c>
      <c r="H103" s="66" t="str">
        <f t="shared" si="10"/>
        <v>{"LinhaID":"Campo Água Verde","RoteiroInicio":"Bairro Campo Água Verde","RoteiroFim":"Terminal Urbano","DiaSemana":"0, 1","Hora":"17:00"},</v>
      </c>
    </row>
    <row r="104" spans="3:8" x14ac:dyDescent="0.25">
      <c r="C104" s="1" t="s">
        <v>344</v>
      </c>
      <c r="D104" s="1" t="s">
        <v>114</v>
      </c>
      <c r="E104" s="1" t="s">
        <v>159</v>
      </c>
      <c r="F104" s="1" t="str">
        <f t="shared" ref="F104:F117" si="17">F103</f>
        <v>0, 1</v>
      </c>
      <c r="G104" s="67" t="s">
        <v>160</v>
      </c>
      <c r="H104" s="66" t="str">
        <f t="shared" ref="H104:H135" si="18">I$6&amp;J$6&amp;C$7&amp;J$6&amp;K$6&amp;J$6&amp;C104&amp;J$6&amp;L$6&amp;J$6&amp;D$7&amp;J$6&amp;K$6&amp;J$6&amp;D104&amp;J$6&amp;L$6&amp;J$6&amp;E$7&amp;J$6&amp;K$6&amp;J$6&amp;E104&amp;J$6&amp;L$6&amp;J$6&amp;F$7&amp;J$6&amp;K$6&amp;J$6&amp;F104&amp;J$6&amp;L$6&amp;J$6&amp;G$7&amp;J$6&amp;K$6&amp;J$6&amp;G104&amp;J$6&amp;M$6&amp;L$6</f>
        <v>{"LinhaID":"Cohab I, II","RoteiroInicio":"Terminal Urbano","RoteiroFim":"Bairro Cohab II","DiaSemana":"0, 1","Hora":"06:30"},</v>
      </c>
    </row>
    <row r="105" spans="3:8" x14ac:dyDescent="0.25">
      <c r="C105" s="1" t="s">
        <v>344</v>
      </c>
      <c r="D105" s="1" t="s">
        <v>114</v>
      </c>
      <c r="E105" s="1" t="s">
        <v>159</v>
      </c>
      <c r="F105" s="1" t="str">
        <f t="shared" si="17"/>
        <v>0, 1</v>
      </c>
      <c r="G105" s="67" t="s">
        <v>161</v>
      </c>
      <c r="H105" s="66" t="str">
        <f t="shared" si="18"/>
        <v>{"LinhaID":"Cohab I, II","RoteiroInicio":"Terminal Urbano","RoteiroFim":"Bairro Cohab II","DiaSemana":"0, 1","Hora":"07:30"},</v>
      </c>
    </row>
    <row r="106" spans="3:8" x14ac:dyDescent="0.25">
      <c r="C106" s="1" t="s">
        <v>344</v>
      </c>
      <c r="D106" s="1" t="s">
        <v>114</v>
      </c>
      <c r="E106" s="1" t="s">
        <v>159</v>
      </c>
      <c r="F106" s="1" t="str">
        <f t="shared" si="17"/>
        <v>0, 1</v>
      </c>
      <c r="G106" s="67" t="s">
        <v>162</v>
      </c>
      <c r="H106" s="66" t="str">
        <f t="shared" si="18"/>
        <v>{"LinhaID":"Cohab I, II","RoteiroInicio":"Terminal Urbano","RoteiroFim":"Bairro Cohab II","DiaSemana":"0, 1","Hora":"08:30"},</v>
      </c>
    </row>
    <row r="107" spans="3:8" x14ac:dyDescent="0.25">
      <c r="C107" s="1" t="s">
        <v>344</v>
      </c>
      <c r="D107" s="1" t="s">
        <v>114</v>
      </c>
      <c r="E107" s="1" t="s">
        <v>159</v>
      </c>
      <c r="F107" s="1" t="str">
        <f t="shared" si="17"/>
        <v>0, 1</v>
      </c>
      <c r="G107" s="67" t="s">
        <v>163</v>
      </c>
      <c r="H107" s="66" t="str">
        <f t="shared" si="18"/>
        <v>{"LinhaID":"Cohab I, II","RoteiroInicio":"Terminal Urbano","RoteiroFim":"Bairro Cohab II","DiaSemana":"0, 1","Hora":"09:30"},</v>
      </c>
    </row>
    <row r="108" spans="3:8" x14ac:dyDescent="0.25">
      <c r="C108" s="1" t="s">
        <v>344</v>
      </c>
      <c r="D108" s="1" t="s">
        <v>114</v>
      </c>
      <c r="E108" s="1" t="s">
        <v>159</v>
      </c>
      <c r="F108" s="1" t="str">
        <f t="shared" si="17"/>
        <v>0, 1</v>
      </c>
      <c r="G108" s="67" t="s">
        <v>164</v>
      </c>
      <c r="H108" s="66" t="str">
        <f t="shared" si="18"/>
        <v>{"LinhaID":"Cohab I, II","RoteiroInicio":"Terminal Urbano","RoteiroFim":"Bairro Cohab II","DiaSemana":"0, 1","Hora":"10:30"},</v>
      </c>
    </row>
    <row r="109" spans="3:8" x14ac:dyDescent="0.25">
      <c r="C109" s="1" t="s">
        <v>344</v>
      </c>
      <c r="D109" s="1" t="s">
        <v>114</v>
      </c>
      <c r="E109" s="1" t="s">
        <v>159</v>
      </c>
      <c r="F109" s="1" t="str">
        <f t="shared" si="17"/>
        <v>0, 1</v>
      </c>
      <c r="G109" s="67" t="s">
        <v>165</v>
      </c>
      <c r="H109" s="66" t="str">
        <f t="shared" si="18"/>
        <v>{"LinhaID":"Cohab I, II","RoteiroInicio":"Terminal Urbano","RoteiroFim":"Bairro Cohab II","DiaSemana":"0, 1","Hora":"11:30"},</v>
      </c>
    </row>
    <row r="110" spans="3:8" x14ac:dyDescent="0.25">
      <c r="C110" s="1" t="s">
        <v>344</v>
      </c>
      <c r="D110" s="1" t="s">
        <v>114</v>
      </c>
      <c r="E110" s="1" t="s">
        <v>159</v>
      </c>
      <c r="F110" s="1" t="str">
        <f t="shared" si="17"/>
        <v>0, 1</v>
      </c>
      <c r="G110" s="67" t="s">
        <v>166</v>
      </c>
      <c r="H110" s="66" t="str">
        <f t="shared" si="18"/>
        <v>{"LinhaID":"Cohab I, II","RoteiroInicio":"Terminal Urbano","RoteiroFim":"Bairro Cohab II","DiaSemana":"0, 1","Hora":"12:30"},</v>
      </c>
    </row>
    <row r="111" spans="3:8" x14ac:dyDescent="0.25">
      <c r="C111" s="1" t="s">
        <v>344</v>
      </c>
      <c r="D111" s="1" t="s">
        <v>114</v>
      </c>
      <c r="E111" s="1" t="s">
        <v>159</v>
      </c>
      <c r="F111" s="1" t="str">
        <f t="shared" si="17"/>
        <v>0, 1</v>
      </c>
      <c r="G111" s="67" t="s">
        <v>167</v>
      </c>
      <c r="H111" s="66" t="str">
        <f t="shared" si="18"/>
        <v>{"LinhaID":"Cohab I, II","RoteiroInicio":"Terminal Urbano","RoteiroFim":"Bairro Cohab II","DiaSemana":"0, 1","Hora":"13:30"},</v>
      </c>
    </row>
    <row r="112" spans="3:8" x14ac:dyDescent="0.25">
      <c r="C112" s="1" t="s">
        <v>344</v>
      </c>
      <c r="D112" s="1" t="s">
        <v>114</v>
      </c>
      <c r="E112" s="1" t="s">
        <v>159</v>
      </c>
      <c r="F112" s="1" t="str">
        <f t="shared" si="17"/>
        <v>0, 1</v>
      </c>
      <c r="G112" s="67" t="s">
        <v>168</v>
      </c>
      <c r="H112" s="66" t="str">
        <f t="shared" si="18"/>
        <v>{"LinhaID":"Cohab I, II","RoteiroInicio":"Terminal Urbano","RoteiroFim":"Bairro Cohab II","DiaSemana":"0, 1","Hora":"14:30"},</v>
      </c>
    </row>
    <row r="113" spans="3:8" x14ac:dyDescent="0.25">
      <c r="C113" s="1" t="s">
        <v>344</v>
      </c>
      <c r="D113" s="1" t="s">
        <v>114</v>
      </c>
      <c r="E113" s="1" t="s">
        <v>159</v>
      </c>
      <c r="F113" s="1" t="str">
        <f t="shared" si="17"/>
        <v>0, 1</v>
      </c>
      <c r="G113" s="67" t="s">
        <v>169</v>
      </c>
      <c r="H113" s="66" t="str">
        <f t="shared" si="18"/>
        <v>{"LinhaID":"Cohab I, II","RoteiroInicio":"Terminal Urbano","RoteiroFim":"Bairro Cohab II","DiaSemana":"0, 1","Hora":"15:30"},</v>
      </c>
    </row>
    <row r="114" spans="3:8" x14ac:dyDescent="0.25">
      <c r="C114" s="1" t="s">
        <v>344</v>
      </c>
      <c r="D114" s="1" t="s">
        <v>114</v>
      </c>
      <c r="E114" s="1" t="s">
        <v>159</v>
      </c>
      <c r="F114" s="1" t="str">
        <f t="shared" si="17"/>
        <v>0, 1</v>
      </c>
      <c r="G114" s="67" t="s">
        <v>170</v>
      </c>
      <c r="H114" s="66" t="str">
        <f t="shared" si="18"/>
        <v>{"LinhaID":"Cohab I, II","RoteiroInicio":"Terminal Urbano","RoteiroFim":"Bairro Cohab II","DiaSemana":"0, 1","Hora":"16:30"},</v>
      </c>
    </row>
    <row r="115" spans="3:8" x14ac:dyDescent="0.25">
      <c r="C115" s="1" t="s">
        <v>344</v>
      </c>
      <c r="D115" s="1" t="s">
        <v>114</v>
      </c>
      <c r="E115" s="1" t="s">
        <v>159</v>
      </c>
      <c r="F115" s="1" t="str">
        <f t="shared" si="17"/>
        <v>0, 1</v>
      </c>
      <c r="G115" s="67" t="s">
        <v>171</v>
      </c>
      <c r="H115" s="66" t="str">
        <f t="shared" si="18"/>
        <v>{"LinhaID":"Cohab I, II","RoteiroInicio":"Terminal Urbano","RoteiroFim":"Bairro Cohab II","DiaSemana":"0, 1","Hora":"17:30"},</v>
      </c>
    </row>
    <row r="116" spans="3:8" x14ac:dyDescent="0.25">
      <c r="C116" s="1" t="s">
        <v>344</v>
      </c>
      <c r="D116" s="1" t="s">
        <v>114</v>
      </c>
      <c r="E116" s="1" t="s">
        <v>159</v>
      </c>
      <c r="F116" s="1" t="str">
        <f t="shared" si="17"/>
        <v>0, 1</v>
      </c>
      <c r="G116" s="67" t="s">
        <v>172</v>
      </c>
      <c r="H116" s="66" t="str">
        <f t="shared" si="18"/>
        <v>{"LinhaID":"Cohab I, II","RoteiroInicio":"Terminal Urbano","RoteiroFim":"Bairro Cohab II","DiaSemana":"0, 1","Hora":"18:30"},</v>
      </c>
    </row>
    <row r="117" spans="3:8" x14ac:dyDescent="0.25">
      <c r="C117" s="1" t="s">
        <v>344</v>
      </c>
      <c r="D117" s="1" t="s">
        <v>114</v>
      </c>
      <c r="E117" s="1" t="s">
        <v>159</v>
      </c>
      <c r="F117" s="1" t="str">
        <f t="shared" si="17"/>
        <v>0, 1</v>
      </c>
      <c r="G117" s="67" t="s">
        <v>173</v>
      </c>
      <c r="H117" s="66" t="str">
        <f t="shared" si="18"/>
        <v>{"LinhaID":"Cohab I, II","RoteiroInicio":"Terminal Urbano","RoteiroFim":"Bairro Cohab II","DiaSemana":"0, 1","Hora":"19:30"},</v>
      </c>
    </row>
    <row r="118" spans="3:8" x14ac:dyDescent="0.25">
      <c r="C118" s="1" t="s">
        <v>344</v>
      </c>
      <c r="D118" s="1" t="s">
        <v>114</v>
      </c>
      <c r="E118" s="1" t="s">
        <v>159</v>
      </c>
      <c r="F118" s="1">
        <v>7</v>
      </c>
      <c r="G118" s="67" t="s">
        <v>160</v>
      </c>
      <c r="H118" s="66" t="str">
        <f t="shared" si="18"/>
        <v>{"LinhaID":"Cohab I, II","RoteiroInicio":"Terminal Urbano","RoteiroFim":"Bairro Cohab II","DiaSemana":"7","Hora":"06:30"},</v>
      </c>
    </row>
    <row r="119" spans="3:8" x14ac:dyDescent="0.25">
      <c r="C119" s="1" t="s">
        <v>344</v>
      </c>
      <c r="D119" s="1" t="s">
        <v>114</v>
      </c>
      <c r="E119" s="1" t="s">
        <v>159</v>
      </c>
      <c r="F119" s="1">
        <v>7</v>
      </c>
      <c r="G119" s="67" t="s">
        <v>161</v>
      </c>
      <c r="H119" s="66" t="str">
        <f t="shared" si="18"/>
        <v>{"LinhaID":"Cohab I, II","RoteiroInicio":"Terminal Urbano","RoteiroFim":"Bairro Cohab II","DiaSemana":"7","Hora":"07:30"},</v>
      </c>
    </row>
    <row r="120" spans="3:8" x14ac:dyDescent="0.25">
      <c r="C120" s="1" t="s">
        <v>344</v>
      </c>
      <c r="D120" s="1" t="s">
        <v>114</v>
      </c>
      <c r="E120" s="1" t="s">
        <v>159</v>
      </c>
      <c r="F120" s="1">
        <v>7</v>
      </c>
      <c r="G120" s="67" t="s">
        <v>162</v>
      </c>
      <c r="H120" s="66" t="str">
        <f t="shared" si="18"/>
        <v>{"LinhaID":"Cohab I, II","RoteiroInicio":"Terminal Urbano","RoteiroFim":"Bairro Cohab II","DiaSemana":"7","Hora":"08:30"},</v>
      </c>
    </row>
    <row r="121" spans="3:8" x14ac:dyDescent="0.25">
      <c r="C121" s="1" t="s">
        <v>344</v>
      </c>
      <c r="D121" s="1" t="s">
        <v>114</v>
      </c>
      <c r="E121" s="1" t="s">
        <v>159</v>
      </c>
      <c r="F121" s="1">
        <v>7</v>
      </c>
      <c r="G121" s="67" t="s">
        <v>163</v>
      </c>
      <c r="H121" s="66" t="str">
        <f t="shared" si="18"/>
        <v>{"LinhaID":"Cohab I, II","RoteiroInicio":"Terminal Urbano","RoteiroFim":"Bairro Cohab II","DiaSemana":"7","Hora":"09:30"},</v>
      </c>
    </row>
    <row r="122" spans="3:8" x14ac:dyDescent="0.25">
      <c r="C122" s="1" t="s">
        <v>344</v>
      </c>
      <c r="D122" s="1" t="s">
        <v>114</v>
      </c>
      <c r="E122" s="1" t="s">
        <v>159</v>
      </c>
      <c r="F122" s="1">
        <v>7</v>
      </c>
      <c r="G122" s="67" t="s">
        <v>164</v>
      </c>
      <c r="H122" s="66" t="str">
        <f t="shared" si="18"/>
        <v>{"LinhaID":"Cohab I, II","RoteiroInicio":"Terminal Urbano","RoteiroFim":"Bairro Cohab II","DiaSemana":"7","Hora":"10:30"},</v>
      </c>
    </row>
    <row r="123" spans="3:8" x14ac:dyDescent="0.25">
      <c r="C123" s="1" t="s">
        <v>344</v>
      </c>
      <c r="D123" s="1" t="s">
        <v>114</v>
      </c>
      <c r="E123" s="1" t="s">
        <v>159</v>
      </c>
      <c r="F123" s="1">
        <v>7</v>
      </c>
      <c r="G123" s="67" t="s">
        <v>165</v>
      </c>
      <c r="H123" s="66" t="str">
        <f t="shared" si="18"/>
        <v>{"LinhaID":"Cohab I, II","RoteiroInicio":"Terminal Urbano","RoteiroFim":"Bairro Cohab II","DiaSemana":"7","Hora":"11:30"},</v>
      </c>
    </row>
    <row r="124" spans="3:8" x14ac:dyDescent="0.25">
      <c r="C124" s="1" t="s">
        <v>344</v>
      </c>
      <c r="D124" s="1" t="s">
        <v>114</v>
      </c>
      <c r="E124" s="1" t="s">
        <v>159</v>
      </c>
      <c r="F124" s="1">
        <v>7</v>
      </c>
      <c r="G124" s="67" t="s">
        <v>166</v>
      </c>
      <c r="H124" s="66" t="str">
        <f t="shared" si="18"/>
        <v>{"LinhaID":"Cohab I, II","RoteiroInicio":"Terminal Urbano","RoteiroFim":"Bairro Cohab II","DiaSemana":"7","Hora":"12:30"},</v>
      </c>
    </row>
    <row r="125" spans="3:8" x14ac:dyDescent="0.25">
      <c r="C125" s="1" t="s">
        <v>344</v>
      </c>
      <c r="D125" s="1" t="s">
        <v>114</v>
      </c>
      <c r="E125" s="1" t="s">
        <v>159</v>
      </c>
      <c r="F125" s="1">
        <v>7</v>
      </c>
      <c r="G125" s="67" t="s">
        <v>167</v>
      </c>
      <c r="H125" s="66" t="str">
        <f t="shared" si="18"/>
        <v>{"LinhaID":"Cohab I, II","RoteiroInicio":"Terminal Urbano","RoteiroFim":"Bairro Cohab II","DiaSemana":"7","Hora":"13:30"},</v>
      </c>
    </row>
    <row r="126" spans="3:8" x14ac:dyDescent="0.25">
      <c r="C126" s="1" t="s">
        <v>344</v>
      </c>
      <c r="D126" s="1" t="s">
        <v>114</v>
      </c>
      <c r="E126" s="1" t="s">
        <v>159</v>
      </c>
      <c r="F126" s="1">
        <v>7</v>
      </c>
      <c r="G126" s="67" t="s">
        <v>168</v>
      </c>
      <c r="H126" s="66" t="str">
        <f t="shared" si="18"/>
        <v>{"LinhaID":"Cohab I, II","RoteiroInicio":"Terminal Urbano","RoteiroFim":"Bairro Cohab II","DiaSemana":"7","Hora":"14:30"},</v>
      </c>
    </row>
    <row r="127" spans="3:8" x14ac:dyDescent="0.25">
      <c r="C127" s="1" t="s">
        <v>344</v>
      </c>
      <c r="D127" s="1" t="s">
        <v>114</v>
      </c>
      <c r="E127" s="1" t="s">
        <v>159</v>
      </c>
      <c r="F127" s="1">
        <v>7</v>
      </c>
      <c r="G127" s="67" t="s">
        <v>169</v>
      </c>
      <c r="H127" s="66" t="str">
        <f t="shared" si="18"/>
        <v>{"LinhaID":"Cohab I, II","RoteiroInicio":"Terminal Urbano","RoteiroFim":"Bairro Cohab II","DiaSemana":"7","Hora":"15:30"},</v>
      </c>
    </row>
    <row r="128" spans="3:8" x14ac:dyDescent="0.25">
      <c r="C128" s="1" t="s">
        <v>344</v>
      </c>
      <c r="D128" s="1" t="s">
        <v>114</v>
      </c>
      <c r="E128" s="1" t="s">
        <v>159</v>
      </c>
      <c r="F128" s="1">
        <v>7</v>
      </c>
      <c r="G128" s="67" t="s">
        <v>170</v>
      </c>
      <c r="H128" s="66" t="str">
        <f t="shared" si="18"/>
        <v>{"LinhaID":"Cohab I, II","RoteiroInicio":"Terminal Urbano","RoteiroFim":"Bairro Cohab II","DiaSemana":"7","Hora":"16:30"},</v>
      </c>
    </row>
    <row r="129" spans="3:8" x14ac:dyDescent="0.25">
      <c r="C129" s="1" t="s">
        <v>344</v>
      </c>
      <c r="D129" s="1" t="s">
        <v>114</v>
      </c>
      <c r="E129" s="1" t="s">
        <v>159</v>
      </c>
      <c r="F129" s="1">
        <v>7</v>
      </c>
      <c r="G129" s="67" t="s">
        <v>171</v>
      </c>
      <c r="H129" s="66" t="str">
        <f t="shared" si="18"/>
        <v>{"LinhaID":"Cohab I, II","RoteiroInicio":"Terminal Urbano","RoteiroFim":"Bairro Cohab II","DiaSemana":"7","Hora":"17:30"},</v>
      </c>
    </row>
    <row r="130" spans="3:8" x14ac:dyDescent="0.25">
      <c r="C130" s="1" t="s">
        <v>344</v>
      </c>
      <c r="D130" s="1" t="s">
        <v>114</v>
      </c>
      <c r="E130" s="1" t="s">
        <v>159</v>
      </c>
      <c r="F130" s="1">
        <v>7</v>
      </c>
      <c r="G130" s="67" t="s">
        <v>172</v>
      </c>
      <c r="H130" s="66" t="str">
        <f t="shared" si="18"/>
        <v>{"LinhaID":"Cohab I, II","RoteiroInicio":"Terminal Urbano","RoteiroFim":"Bairro Cohab II","DiaSemana":"7","Hora":"18:30"},</v>
      </c>
    </row>
    <row r="131" spans="3:8" x14ac:dyDescent="0.25">
      <c r="C131" s="1" t="s">
        <v>344</v>
      </c>
      <c r="D131" s="1" t="s">
        <v>114</v>
      </c>
      <c r="E131" s="1" t="s">
        <v>159</v>
      </c>
      <c r="F131" s="1" t="s">
        <v>157</v>
      </c>
      <c r="G131" s="67" t="s">
        <v>158</v>
      </c>
      <c r="H131" s="66" t="str">
        <f t="shared" si="18"/>
        <v>{"LinhaID":"Cohab I, II","RoteiroInicio":"Terminal Urbano","RoteiroFim":"Bairro Cohab II","DiaSemana":"0, 1","Hora":"09:00"},</v>
      </c>
    </row>
    <row r="132" spans="3:8" x14ac:dyDescent="0.25">
      <c r="C132" s="1" t="s">
        <v>344</v>
      </c>
      <c r="D132" s="1" t="s">
        <v>114</v>
      </c>
      <c r="E132" s="1" t="s">
        <v>159</v>
      </c>
      <c r="F132" s="1" t="s">
        <v>157</v>
      </c>
      <c r="G132" s="67" t="s">
        <v>133</v>
      </c>
      <c r="H132" s="66" t="str">
        <f t="shared" si="18"/>
        <v>{"LinhaID":"Cohab I, II","RoteiroInicio":"Terminal Urbano","RoteiroFim":"Bairro Cohab II","DiaSemana":"0, 1","Hora":"10:00"},</v>
      </c>
    </row>
    <row r="133" spans="3:8" x14ac:dyDescent="0.25">
      <c r="C133" s="1" t="s">
        <v>344</v>
      </c>
      <c r="D133" s="1" t="s">
        <v>114</v>
      </c>
      <c r="E133" s="1" t="s">
        <v>159</v>
      </c>
      <c r="F133" s="1" t="s">
        <v>157</v>
      </c>
      <c r="G133" s="67" t="s">
        <v>134</v>
      </c>
      <c r="H133" s="66" t="str">
        <f t="shared" si="18"/>
        <v>{"LinhaID":"Cohab I, II","RoteiroInicio":"Terminal Urbano","RoteiroFim":"Bairro Cohab II","DiaSemana":"0, 1","Hora":"15:00"},</v>
      </c>
    </row>
    <row r="134" spans="3:8" x14ac:dyDescent="0.25">
      <c r="C134" s="1" t="s">
        <v>344</v>
      </c>
      <c r="D134" s="1" t="s">
        <v>114</v>
      </c>
      <c r="E134" s="1" t="s">
        <v>159</v>
      </c>
      <c r="F134" s="1" t="s">
        <v>157</v>
      </c>
      <c r="G134" s="67" t="s">
        <v>135</v>
      </c>
      <c r="H134" s="66" t="str">
        <f t="shared" si="18"/>
        <v>{"LinhaID":"Cohab I, II","RoteiroInicio":"Terminal Urbano","RoteiroFim":"Bairro Cohab II","DiaSemana":"0, 1","Hora":"16:00"},</v>
      </c>
    </row>
    <row r="135" spans="3:8" x14ac:dyDescent="0.25">
      <c r="C135" s="1" t="s">
        <v>344</v>
      </c>
      <c r="D135" s="1" t="s">
        <v>114</v>
      </c>
      <c r="E135" s="1" t="s">
        <v>159</v>
      </c>
      <c r="F135" s="1" t="s">
        <v>157</v>
      </c>
      <c r="G135" s="67" t="s">
        <v>136</v>
      </c>
      <c r="H135" s="66" t="str">
        <f t="shared" si="18"/>
        <v>{"LinhaID":"Cohab I, II","RoteiroInicio":"Terminal Urbano","RoteiroFim":"Bairro Cohab II","DiaSemana":"0, 1","Hora":"17:00"},</v>
      </c>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0:AMK122"/>
  <sheetViews>
    <sheetView topLeftCell="B87" zoomScale="83" zoomScaleNormal="83" workbookViewId="0">
      <selection activeCell="I99" sqref="I99"/>
    </sheetView>
  </sheetViews>
  <sheetFormatPr defaultRowHeight="15" x14ac:dyDescent="0.25"/>
  <cols>
    <col min="1" max="2" width="9.140625" style="66" customWidth="1"/>
    <col min="3" max="3" width="43.5703125" style="1" customWidth="1"/>
    <col min="4" max="4" width="16.85546875" style="1" customWidth="1"/>
    <col min="5" max="5" width="16.42578125" style="1" customWidth="1"/>
    <col min="6" max="6" width="20.140625" style="1" bestFit="1" customWidth="1"/>
    <col min="7" max="7" width="14.85546875" style="69" customWidth="1"/>
    <col min="8" max="9" width="15.42578125" style="1" customWidth="1"/>
    <col min="10" max="10" width="74.85546875" style="76" customWidth="1"/>
    <col min="11" max="11" width="3.7109375" style="66" customWidth="1"/>
    <col min="12" max="12" width="2" style="66" customWidth="1"/>
    <col min="13" max="13" width="2.140625" style="66" customWidth="1"/>
    <col min="14" max="16" width="2" style="66" customWidth="1"/>
    <col min="17" max="1025" width="9.140625" style="66" customWidth="1"/>
  </cols>
  <sheetData>
    <row r="10" spans="3:16" x14ac:dyDescent="0.25">
      <c r="C10" s="68" t="s">
        <v>174</v>
      </c>
      <c r="D10" s="70"/>
      <c r="E10" s="70"/>
    </row>
    <row r="11" spans="3:16" x14ac:dyDescent="0.25">
      <c r="C11" s="68" t="s">
        <v>175</v>
      </c>
      <c r="D11" s="70"/>
      <c r="E11" s="70"/>
    </row>
    <row r="13" spans="3:16" x14ac:dyDescent="0.25">
      <c r="J13" s="76" t="str">
        <f>$O$14&amp;$M$14&amp;I$15&amp;$M$14&amp;$N$14&amp;$M$14&amp;$I16&amp;$M$14</f>
        <v>,"IntervaloSeg":"0"</v>
      </c>
    </row>
    <row r="14" spans="3:16" x14ac:dyDescent="0.25">
      <c r="L14" s="66" t="s">
        <v>106</v>
      </c>
      <c r="M14" s="66" t="s">
        <v>107</v>
      </c>
      <c r="N14" s="66" t="s">
        <v>108</v>
      </c>
      <c r="O14" s="66" t="s">
        <v>109</v>
      </c>
      <c r="P14" s="66" t="s">
        <v>110</v>
      </c>
    </row>
    <row r="15" spans="3:16" x14ac:dyDescent="0.25">
      <c r="C15" s="2" t="s">
        <v>6</v>
      </c>
      <c r="D15" s="2" t="s">
        <v>111</v>
      </c>
      <c r="E15" s="2" t="s">
        <v>8</v>
      </c>
      <c r="F15" s="2" t="s">
        <v>176</v>
      </c>
      <c r="G15" s="71" t="s">
        <v>177</v>
      </c>
      <c r="H15" s="2" t="s">
        <v>178</v>
      </c>
      <c r="I15" s="2" t="s">
        <v>179</v>
      </c>
      <c r="J15" s="76" t="s">
        <v>180</v>
      </c>
    </row>
    <row r="16" spans="3:16" x14ac:dyDescent="0.25">
      <c r="C16" s="1" t="s">
        <v>137</v>
      </c>
      <c r="D16" s="1" t="s">
        <v>181</v>
      </c>
      <c r="E16" s="1" t="s">
        <v>182</v>
      </c>
      <c r="F16" s="1" t="s">
        <v>183</v>
      </c>
      <c r="G16" s="69" t="s">
        <v>184</v>
      </c>
      <c r="H16" s="1">
        <v>0</v>
      </c>
      <c r="I16" s="1">
        <v>0</v>
      </c>
      <c r="J16" s="76" t="str">
        <f t="shared" ref="J16:J79" si="0">L$14&amp;M$14&amp;C$15&amp;M$14&amp;N$14&amp;M$14&amp;C16&amp;M$14&amp;O$14&amp;M$14&amp;D$15&amp;M$14&amp;N$14&amp;M$14&amp;D16&amp;M$14&amp;O$14&amp;M$14&amp;$F$15&amp;M$14&amp;N$14&amp;M$14&amp;$F16&amp;M$14&amp;O$14&amp;M$14&amp;E$15&amp;M$14&amp;N$14&amp;M$14&amp;E16&amp;M$14&amp;$O$14&amp;$M$14&amp;$G$15&amp;$M$14&amp;$N$14&amp;$M$14&amp;$G16&amp;$M$14&amp;$O$14&amp;$M$14&amp;$H$15&amp;$M$14&amp;$N$14&amp;$M$14&amp;$H16&amp;$M$14&amp;$O$14&amp;$M$14&amp;I$15&amp;$M$14&amp;$N$14&amp;$M$14&amp;$I16&amp;$M$14&amp;P$14&amp;O$14</f>
        <v>{"LinhaID":"Campo Água Verde","RoteiroInicio":"Praça","SentidoLinha":"Bairro Água Verde","PontoID":"Ponto 1","Descrição":"Inicio da linha.","IntervaloMin":"0","IntervaloSeg":"0"},</v>
      </c>
    </row>
    <row r="17" spans="3:10" x14ac:dyDescent="0.25">
      <c r="C17" s="1" t="s">
        <v>137</v>
      </c>
      <c r="D17" s="1" t="s">
        <v>181</v>
      </c>
      <c r="E17" s="1" t="s">
        <v>185</v>
      </c>
      <c r="F17" s="1" t="s">
        <v>183</v>
      </c>
      <c r="G17" s="69" t="s">
        <v>48</v>
      </c>
      <c r="H17" s="1">
        <v>1</v>
      </c>
      <c r="I17" s="1">
        <v>42</v>
      </c>
      <c r="J17" s="76" t="str">
        <f t="shared" si="0"/>
        <v>{"LinhaID":"Campo Água Verde","RoteiroInicio":"Praça","SentidoLinha":"Bairro Água Verde","PontoID":"Ponto 2","Descrição":"-","IntervaloMin":"1","IntervaloSeg":"42"},</v>
      </c>
    </row>
    <row r="18" spans="3:10" x14ac:dyDescent="0.25">
      <c r="C18" s="1" t="s">
        <v>137</v>
      </c>
      <c r="D18" s="1" t="s">
        <v>181</v>
      </c>
      <c r="E18" s="1" t="s">
        <v>186</v>
      </c>
      <c r="F18" s="1" t="s">
        <v>183</v>
      </c>
      <c r="G18" s="69" t="s">
        <v>48</v>
      </c>
      <c r="H18" s="1">
        <v>1</v>
      </c>
      <c r="I18" s="1">
        <v>42</v>
      </c>
      <c r="J18" s="76" t="str">
        <f t="shared" si="0"/>
        <v>{"LinhaID":"Campo Água Verde","RoteiroInicio":"Praça","SentidoLinha":"Bairro Água Verde","PontoID":"Ponto 3","Descrição":"-","IntervaloMin":"1","IntervaloSeg":"42"},</v>
      </c>
    </row>
    <row r="19" spans="3:10" x14ac:dyDescent="0.25">
      <c r="C19" s="1" t="s">
        <v>137</v>
      </c>
      <c r="D19" s="1" t="s">
        <v>181</v>
      </c>
      <c r="E19" s="1" t="s">
        <v>187</v>
      </c>
      <c r="F19" s="1" t="s">
        <v>183</v>
      </c>
      <c r="G19" s="69" t="s">
        <v>48</v>
      </c>
      <c r="H19" s="1">
        <v>1</v>
      </c>
      <c r="I19" s="1">
        <v>42</v>
      </c>
      <c r="J19" s="76" t="str">
        <f t="shared" si="0"/>
        <v>{"LinhaID":"Campo Água Verde","RoteiroInicio":"Praça","SentidoLinha":"Bairro Água Verde","PontoID":"Ponto 4","Descrição":"-","IntervaloMin":"1","IntervaloSeg":"42"},</v>
      </c>
    </row>
    <row r="20" spans="3:10" x14ac:dyDescent="0.25">
      <c r="C20" s="1" t="s">
        <v>137</v>
      </c>
      <c r="D20" s="1" t="s">
        <v>181</v>
      </c>
      <c r="E20" s="1" t="s">
        <v>188</v>
      </c>
      <c r="F20" s="1" t="s">
        <v>183</v>
      </c>
      <c r="G20" s="69" t="s">
        <v>48</v>
      </c>
      <c r="H20" s="1">
        <v>1</v>
      </c>
      <c r="I20" s="1">
        <v>42</v>
      </c>
      <c r="J20" s="76" t="str">
        <f t="shared" si="0"/>
        <v>{"LinhaID":"Campo Água Verde","RoteiroInicio":"Praça","SentidoLinha":"Bairro Água Verde","PontoID":"Ponto 5","Descrição":"-","IntervaloMin":"1","IntervaloSeg":"42"},</v>
      </c>
    </row>
    <row r="21" spans="3:10" x14ac:dyDescent="0.25">
      <c r="C21" s="1" t="s">
        <v>137</v>
      </c>
      <c r="D21" s="1" t="s">
        <v>181</v>
      </c>
      <c r="E21" s="1" t="s">
        <v>189</v>
      </c>
      <c r="F21" s="1" t="s">
        <v>183</v>
      </c>
      <c r="G21" s="69" t="s">
        <v>48</v>
      </c>
      <c r="H21" s="1">
        <v>1</v>
      </c>
      <c r="I21" s="1">
        <v>42</v>
      </c>
      <c r="J21" s="76" t="str">
        <f t="shared" si="0"/>
        <v>{"LinhaID":"Campo Água Verde","RoteiroInicio":"Praça","SentidoLinha":"Bairro Água Verde","PontoID":"Ponto 6","Descrição":"-","IntervaloMin":"1","IntervaloSeg":"42"},</v>
      </c>
    </row>
    <row r="22" spans="3:10" x14ac:dyDescent="0.25">
      <c r="C22" s="1" t="s">
        <v>137</v>
      </c>
      <c r="D22" s="1" t="s">
        <v>181</v>
      </c>
      <c r="E22" s="1" t="s">
        <v>190</v>
      </c>
      <c r="F22" s="1" t="s">
        <v>183</v>
      </c>
      <c r="G22" s="69" t="s">
        <v>48</v>
      </c>
      <c r="H22" s="1">
        <v>1</v>
      </c>
      <c r="I22" s="1">
        <v>42</v>
      </c>
      <c r="J22" s="76" t="str">
        <f t="shared" si="0"/>
        <v>{"LinhaID":"Campo Água Verde","RoteiroInicio":"Praça","SentidoLinha":"Bairro Água Verde","PontoID":"Ponto 7","Descrição":"-","IntervaloMin":"1","IntervaloSeg":"42"},</v>
      </c>
    </row>
    <row r="23" spans="3:10" x14ac:dyDescent="0.25">
      <c r="C23" s="1" t="s">
        <v>137</v>
      </c>
      <c r="D23" s="1" t="s">
        <v>181</v>
      </c>
      <c r="E23" s="1" t="s">
        <v>191</v>
      </c>
      <c r="F23" s="1" t="s">
        <v>183</v>
      </c>
      <c r="G23" s="69" t="s">
        <v>48</v>
      </c>
      <c r="H23" s="1">
        <v>1</v>
      </c>
      <c r="I23" s="1">
        <v>42</v>
      </c>
      <c r="J23" s="76" t="str">
        <f t="shared" si="0"/>
        <v>{"LinhaID":"Campo Água Verde","RoteiroInicio":"Praça","SentidoLinha":"Bairro Água Verde","PontoID":"Ponto 8","Descrição":"-","IntervaloMin":"1","IntervaloSeg":"42"},</v>
      </c>
    </row>
    <row r="24" spans="3:10" x14ac:dyDescent="0.25">
      <c r="C24" s="1" t="s">
        <v>137</v>
      </c>
      <c r="D24" s="1" t="s">
        <v>181</v>
      </c>
      <c r="E24" s="1" t="s">
        <v>192</v>
      </c>
      <c r="F24" s="1" t="s">
        <v>183</v>
      </c>
      <c r="G24" s="69" t="s">
        <v>48</v>
      </c>
      <c r="H24" s="1">
        <v>1</v>
      </c>
      <c r="I24" s="1">
        <v>42</v>
      </c>
      <c r="J24" s="76" t="str">
        <f t="shared" si="0"/>
        <v>{"LinhaID":"Campo Água Verde","RoteiroInicio":"Praça","SentidoLinha":"Bairro Água Verde","PontoID":"Ponto 9","Descrição":"-","IntervaloMin":"1","IntervaloSeg":"42"},</v>
      </c>
    </row>
    <row r="25" spans="3:10" x14ac:dyDescent="0.25">
      <c r="C25" s="1" t="s">
        <v>137</v>
      </c>
      <c r="D25" s="1" t="s">
        <v>181</v>
      </c>
      <c r="E25" s="1" t="s">
        <v>193</v>
      </c>
      <c r="F25" s="1" t="s">
        <v>183</v>
      </c>
      <c r="G25" s="69" t="s">
        <v>48</v>
      </c>
      <c r="H25" s="1">
        <v>1</v>
      </c>
      <c r="I25" s="1">
        <v>42</v>
      </c>
      <c r="J25" s="76" t="str">
        <f t="shared" si="0"/>
        <v>{"LinhaID":"Campo Água Verde","RoteiroInicio":"Praça","SentidoLinha":"Bairro Água Verde","PontoID":"Ponto 10","Descrição":"-","IntervaloMin":"1","IntervaloSeg":"42"},</v>
      </c>
    </row>
    <row r="26" spans="3:10" x14ac:dyDescent="0.25">
      <c r="C26" s="1" t="s">
        <v>137</v>
      </c>
      <c r="D26" s="1" t="s">
        <v>181</v>
      </c>
      <c r="E26" s="1" t="s">
        <v>194</v>
      </c>
      <c r="F26" s="1" t="s">
        <v>183</v>
      </c>
      <c r="G26" s="69" t="s">
        <v>48</v>
      </c>
      <c r="H26" s="1">
        <v>1</v>
      </c>
      <c r="I26" s="1">
        <v>42</v>
      </c>
      <c r="J26" s="76" t="str">
        <f t="shared" si="0"/>
        <v>{"LinhaID":"Campo Água Verde","RoteiroInicio":"Praça","SentidoLinha":"Bairro Água Verde","PontoID":"Ponto 11","Descrição":"-","IntervaloMin":"1","IntervaloSeg":"42"},</v>
      </c>
    </row>
    <row r="27" spans="3:10" x14ac:dyDescent="0.25">
      <c r="C27" s="1" t="s">
        <v>137</v>
      </c>
      <c r="D27" s="1" t="s">
        <v>181</v>
      </c>
      <c r="E27" s="1" t="s">
        <v>195</v>
      </c>
      <c r="F27" s="1" t="s">
        <v>183</v>
      </c>
      <c r="G27" s="69" t="s">
        <v>48</v>
      </c>
      <c r="H27" s="1">
        <v>1</v>
      </c>
      <c r="I27" s="1">
        <v>42</v>
      </c>
      <c r="J27" s="76" t="str">
        <f t="shared" si="0"/>
        <v>{"LinhaID":"Campo Água Verde","RoteiroInicio":"Praça","SentidoLinha":"Bairro Água Verde","PontoID":"Ponto 12","Descrição":"-","IntervaloMin":"1","IntervaloSeg":"42"},</v>
      </c>
    </row>
    <row r="28" spans="3:10" x14ac:dyDescent="0.25">
      <c r="C28" s="1" t="s">
        <v>137</v>
      </c>
      <c r="D28" s="1" t="s">
        <v>181</v>
      </c>
      <c r="E28" s="1" t="s">
        <v>196</v>
      </c>
      <c r="F28" s="1" t="s">
        <v>183</v>
      </c>
      <c r="G28" s="69" t="s">
        <v>48</v>
      </c>
      <c r="H28" s="1">
        <v>1</v>
      </c>
      <c r="I28" s="1">
        <v>42</v>
      </c>
      <c r="J28" s="76" t="str">
        <f t="shared" si="0"/>
        <v>{"LinhaID":"Campo Água Verde","RoteiroInicio":"Praça","SentidoLinha":"Bairro Água Verde","PontoID":"Ponto 13","Descrição":"-","IntervaloMin":"1","IntervaloSeg":"42"},</v>
      </c>
    </row>
    <row r="29" spans="3:10" x14ac:dyDescent="0.25">
      <c r="C29" s="1" t="s">
        <v>137</v>
      </c>
      <c r="D29" s="1" t="s">
        <v>181</v>
      </c>
      <c r="E29" s="1" t="s">
        <v>197</v>
      </c>
      <c r="F29" s="1" t="s">
        <v>183</v>
      </c>
      <c r="G29" s="69" t="s">
        <v>48</v>
      </c>
      <c r="H29" s="1">
        <v>1</v>
      </c>
      <c r="I29" s="1">
        <v>42</v>
      </c>
      <c r="J29" s="76" t="str">
        <f t="shared" si="0"/>
        <v>{"LinhaID":"Campo Água Verde","RoteiroInicio":"Praça","SentidoLinha":"Bairro Água Verde","PontoID":"Ponto 14","Descrição":"-","IntervaloMin":"1","IntervaloSeg":"42"},</v>
      </c>
    </row>
    <row r="30" spans="3:10" x14ac:dyDescent="0.25">
      <c r="C30" s="1" t="s">
        <v>137</v>
      </c>
      <c r="D30" s="1" t="s">
        <v>181</v>
      </c>
      <c r="E30" s="1" t="s">
        <v>198</v>
      </c>
      <c r="F30" s="1" t="s">
        <v>183</v>
      </c>
      <c r="G30" s="69" t="s">
        <v>48</v>
      </c>
      <c r="H30" s="1">
        <v>1</v>
      </c>
      <c r="I30" s="1">
        <v>42</v>
      </c>
      <c r="J30" s="76" t="str">
        <f t="shared" si="0"/>
        <v>{"LinhaID":"Campo Água Verde","RoteiroInicio":"Praça","SentidoLinha":"Bairro Água Verde","PontoID":"Ponto 15","Descrição":"-","IntervaloMin":"1","IntervaloSeg":"42"},</v>
      </c>
    </row>
    <row r="31" spans="3:10" x14ac:dyDescent="0.25">
      <c r="C31" s="1" t="s">
        <v>137</v>
      </c>
      <c r="D31" s="1" t="s">
        <v>181</v>
      </c>
      <c r="E31" s="1" t="s">
        <v>199</v>
      </c>
      <c r="F31" s="1" t="s">
        <v>183</v>
      </c>
      <c r="G31" s="69" t="s">
        <v>48</v>
      </c>
      <c r="H31" s="1">
        <v>1</v>
      </c>
      <c r="I31" s="1">
        <v>42</v>
      </c>
      <c r="J31" s="76" t="str">
        <f t="shared" si="0"/>
        <v>{"LinhaID":"Campo Água Verde","RoteiroInicio":"Praça","SentidoLinha":"Bairro Água Verde","PontoID":"Ponto 16","Descrição":"-","IntervaloMin":"1","IntervaloSeg":"42"},</v>
      </c>
    </row>
    <row r="32" spans="3:10" x14ac:dyDescent="0.25">
      <c r="C32" s="1" t="s">
        <v>137</v>
      </c>
      <c r="D32" s="1" t="s">
        <v>181</v>
      </c>
      <c r="E32" s="1" t="s">
        <v>200</v>
      </c>
      <c r="F32" s="1" t="s">
        <v>183</v>
      </c>
      <c r="G32" s="69" t="s">
        <v>48</v>
      </c>
      <c r="H32" s="1">
        <v>1</v>
      </c>
      <c r="I32" s="1">
        <v>42</v>
      </c>
      <c r="J32" s="76" t="str">
        <f t="shared" si="0"/>
        <v>{"LinhaID":"Campo Água Verde","RoteiroInicio":"Praça","SentidoLinha":"Bairro Água Verde","PontoID":"Ponto 17","Descrição":"-","IntervaloMin":"1","IntervaloSeg":"42"},</v>
      </c>
    </row>
    <row r="33" spans="3:10" x14ac:dyDescent="0.25">
      <c r="C33" s="1" t="s">
        <v>137</v>
      </c>
      <c r="D33" s="1" t="s">
        <v>181</v>
      </c>
      <c r="E33" s="1" t="s">
        <v>201</v>
      </c>
      <c r="F33" s="1" t="s">
        <v>183</v>
      </c>
      <c r="G33" s="69" t="s">
        <v>48</v>
      </c>
      <c r="H33" s="1">
        <v>1</v>
      </c>
      <c r="I33" s="1">
        <v>42</v>
      </c>
      <c r="J33" s="76" t="str">
        <f t="shared" si="0"/>
        <v>{"LinhaID":"Campo Água Verde","RoteiroInicio":"Praça","SentidoLinha":"Bairro Água Verde","PontoID":"Ponto 18","Descrição":"-","IntervaloMin":"1","IntervaloSeg":"42"},</v>
      </c>
    </row>
    <row r="34" spans="3:10" x14ac:dyDescent="0.25">
      <c r="C34" s="1" t="s">
        <v>137</v>
      </c>
      <c r="D34" s="1" t="s">
        <v>181</v>
      </c>
      <c r="E34" s="1" t="s">
        <v>202</v>
      </c>
      <c r="F34" s="1" t="s">
        <v>183</v>
      </c>
      <c r="G34" s="69" t="s">
        <v>48</v>
      </c>
      <c r="H34" s="1">
        <v>1</v>
      </c>
      <c r="I34" s="1">
        <v>42</v>
      </c>
      <c r="J34" s="76" t="str">
        <f t="shared" si="0"/>
        <v>{"LinhaID":"Campo Água Verde","RoteiroInicio":"Praça","SentidoLinha":"Bairro Água Verde","PontoID":"Ponto 19","Descrição":"-","IntervaloMin":"1","IntervaloSeg":"42"},</v>
      </c>
    </row>
    <row r="35" spans="3:10" x14ac:dyDescent="0.25">
      <c r="C35" s="1" t="s">
        <v>137</v>
      </c>
      <c r="D35" s="1" t="s">
        <v>181</v>
      </c>
      <c r="E35" s="1" t="s">
        <v>203</v>
      </c>
      <c r="F35" s="1" t="s">
        <v>183</v>
      </c>
      <c r="G35" s="69" t="s">
        <v>48</v>
      </c>
      <c r="H35" s="1">
        <v>1</v>
      </c>
      <c r="I35" s="1">
        <v>42</v>
      </c>
      <c r="J35" s="76" t="str">
        <f t="shared" si="0"/>
        <v>{"LinhaID":"Campo Água Verde","RoteiroInicio":"Praça","SentidoLinha":"Bairro Água Verde","PontoID":"Ponto 20","Descrição":"-","IntervaloMin":"1","IntervaloSeg":"42"},</v>
      </c>
    </row>
    <row r="36" spans="3:10" x14ac:dyDescent="0.25">
      <c r="C36" s="1" t="s">
        <v>137</v>
      </c>
      <c r="D36" s="1" t="s">
        <v>181</v>
      </c>
      <c r="E36" s="1" t="s">
        <v>204</v>
      </c>
      <c r="F36" s="1" t="s">
        <v>183</v>
      </c>
      <c r="G36" s="69" t="s">
        <v>48</v>
      </c>
      <c r="H36" s="1">
        <v>1</v>
      </c>
      <c r="I36" s="1">
        <v>42</v>
      </c>
      <c r="J36" s="76" t="str">
        <f t="shared" si="0"/>
        <v>{"LinhaID":"Campo Água Verde","RoteiroInicio":"Praça","SentidoLinha":"Bairro Água Verde","PontoID":"Ponto 21","Descrição":"-","IntervaloMin":"1","IntervaloSeg":"42"},</v>
      </c>
    </row>
    <row r="37" spans="3:10" ht="60" x14ac:dyDescent="0.25">
      <c r="C37" s="1" t="s">
        <v>137</v>
      </c>
      <c r="D37" s="1" t="s">
        <v>181</v>
      </c>
      <c r="E37" s="1" t="s">
        <v>205</v>
      </c>
      <c r="F37" s="1" t="s">
        <v>183</v>
      </c>
      <c r="G37" s="69" t="s">
        <v>206</v>
      </c>
      <c r="H37" s="1">
        <v>2</v>
      </c>
      <c r="I37" s="1">
        <v>0</v>
      </c>
      <c r="J37" s="76" t="str">
        <f t="shared" si="0"/>
        <v>{"LinhaID":"Campo Água Verde","RoteiroInicio":"Praça","SentidoLinha":"Bairro Água Verde","PontoID":"Ponto 22","Descrição":"Último ponto antes do retorno para a praça. ","IntervaloMin":"2","IntervaloSeg":"0"},</v>
      </c>
    </row>
    <row r="38" spans="3:10" x14ac:dyDescent="0.25">
      <c r="C38" s="1" t="s">
        <v>137</v>
      </c>
      <c r="D38" s="1" t="s">
        <v>181</v>
      </c>
      <c r="E38" s="1" t="s">
        <v>207</v>
      </c>
      <c r="F38" s="1" t="s">
        <v>208</v>
      </c>
      <c r="G38" s="69" t="s">
        <v>48</v>
      </c>
      <c r="H38" s="1">
        <v>2</v>
      </c>
      <c r="I38" s="1">
        <v>0</v>
      </c>
      <c r="J38" s="76" t="str">
        <f t="shared" si="0"/>
        <v>{"LinhaID":"Campo Água Verde","RoteiroInicio":"Praça","SentidoLinha":"Praça Lauro Mueller","PontoID":"Ponto 23","Descrição":"-","IntervaloMin":"2","IntervaloSeg":"0"},</v>
      </c>
    </row>
    <row r="39" spans="3:10" x14ac:dyDescent="0.25">
      <c r="C39" s="1" t="s">
        <v>137</v>
      </c>
      <c r="D39" s="1" t="s">
        <v>181</v>
      </c>
      <c r="E39" s="1" t="s">
        <v>209</v>
      </c>
      <c r="F39" s="1" t="s">
        <v>208</v>
      </c>
      <c r="G39" s="69" t="s">
        <v>48</v>
      </c>
      <c r="H39" s="1">
        <v>2</v>
      </c>
      <c r="I39" s="1">
        <v>0</v>
      </c>
      <c r="J39" s="76" t="str">
        <f t="shared" si="0"/>
        <v>{"LinhaID":"Campo Água Verde","RoteiroInicio":"Praça","SentidoLinha":"Praça Lauro Mueller","PontoID":"Ponto 24","Descrição":"-","IntervaloMin":"2","IntervaloSeg":"0"},</v>
      </c>
    </row>
    <row r="40" spans="3:10" x14ac:dyDescent="0.25">
      <c r="C40" s="1" t="s">
        <v>137</v>
      </c>
      <c r="D40" s="1" t="s">
        <v>181</v>
      </c>
      <c r="E40" s="1" t="s">
        <v>210</v>
      </c>
      <c r="F40" s="1" t="s">
        <v>208</v>
      </c>
      <c r="G40" s="69" t="s">
        <v>48</v>
      </c>
      <c r="H40" s="1">
        <v>2</v>
      </c>
      <c r="I40" s="1">
        <v>0</v>
      </c>
      <c r="J40" s="76" t="str">
        <f t="shared" si="0"/>
        <v>{"LinhaID":"Campo Água Verde","RoteiroInicio":"Praça","SentidoLinha":"Praça Lauro Mueller","PontoID":"Ponto 25","Descrição":"-","IntervaloMin":"2","IntervaloSeg":"0"},</v>
      </c>
    </row>
    <row r="41" spans="3:10" x14ac:dyDescent="0.25">
      <c r="C41" s="1" t="s">
        <v>137</v>
      </c>
      <c r="D41" s="1" t="s">
        <v>181</v>
      </c>
      <c r="E41" s="1" t="s">
        <v>211</v>
      </c>
      <c r="F41" s="1" t="s">
        <v>208</v>
      </c>
      <c r="G41" s="69" t="s">
        <v>48</v>
      </c>
      <c r="H41" s="1">
        <v>2</v>
      </c>
      <c r="I41" s="1">
        <v>0</v>
      </c>
      <c r="J41" s="76" t="str">
        <f t="shared" si="0"/>
        <v>{"LinhaID":"Campo Água Verde","RoteiroInicio":"Praça","SentidoLinha":"Praça Lauro Mueller","PontoID":"Ponto 26","Descrição":"-","IntervaloMin":"2","IntervaloSeg":"0"},</v>
      </c>
    </row>
    <row r="42" spans="3:10" x14ac:dyDescent="0.25">
      <c r="C42" s="1" t="s">
        <v>137</v>
      </c>
      <c r="D42" s="1" t="s">
        <v>181</v>
      </c>
      <c r="E42" s="1" t="s">
        <v>212</v>
      </c>
      <c r="F42" s="1" t="s">
        <v>208</v>
      </c>
      <c r="G42" s="69" t="s">
        <v>48</v>
      </c>
      <c r="H42" s="1">
        <v>2</v>
      </c>
      <c r="I42" s="1">
        <v>0</v>
      </c>
      <c r="J42" s="76" t="str">
        <f t="shared" si="0"/>
        <v>{"LinhaID":"Campo Água Verde","RoteiroInicio":"Praça","SentidoLinha":"Praça Lauro Mueller","PontoID":"Ponto 27","Descrição":"-","IntervaloMin":"2","IntervaloSeg":"0"},</v>
      </c>
    </row>
    <row r="43" spans="3:10" x14ac:dyDescent="0.25">
      <c r="C43" s="1" t="s">
        <v>137</v>
      </c>
      <c r="D43" s="1" t="s">
        <v>181</v>
      </c>
      <c r="E43" s="1" t="s">
        <v>213</v>
      </c>
      <c r="F43" s="1" t="s">
        <v>208</v>
      </c>
      <c r="G43" s="69" t="s">
        <v>48</v>
      </c>
      <c r="H43" s="1">
        <v>2</v>
      </c>
      <c r="I43" s="1">
        <v>0</v>
      </c>
      <c r="J43" s="76" t="str">
        <f t="shared" si="0"/>
        <v>{"LinhaID":"Campo Água Verde","RoteiroInicio":"Praça","SentidoLinha":"Praça Lauro Mueller","PontoID":"Ponto 28","Descrição":"-","IntervaloMin":"2","IntervaloSeg":"0"},</v>
      </c>
    </row>
    <row r="44" spans="3:10" x14ac:dyDescent="0.25">
      <c r="C44" s="1" t="s">
        <v>137</v>
      </c>
      <c r="D44" s="1" t="s">
        <v>181</v>
      </c>
      <c r="E44" s="1" t="s">
        <v>214</v>
      </c>
      <c r="F44" s="1" t="s">
        <v>208</v>
      </c>
      <c r="G44" s="69" t="s">
        <v>48</v>
      </c>
      <c r="H44" s="1">
        <v>3</v>
      </c>
      <c r="I44" s="1">
        <v>0</v>
      </c>
      <c r="J44" s="76" t="str">
        <f t="shared" si="0"/>
        <v>{"LinhaID":"Campo Água Verde","RoteiroInicio":"Praça","SentidoLinha":"Praça Lauro Mueller","PontoID":"Ponto 29","Descrição":"-","IntervaloMin":"3","IntervaloSeg":"0"},</v>
      </c>
    </row>
    <row r="45" spans="3:10" x14ac:dyDescent="0.25">
      <c r="C45" s="1" t="s">
        <v>137</v>
      </c>
      <c r="D45" s="1" t="s">
        <v>181</v>
      </c>
      <c r="E45" s="1" t="s">
        <v>215</v>
      </c>
      <c r="F45" s="1" t="s">
        <v>208</v>
      </c>
      <c r="G45" s="69" t="s">
        <v>48</v>
      </c>
      <c r="H45" s="1">
        <v>2</v>
      </c>
      <c r="I45" s="1">
        <v>0</v>
      </c>
      <c r="J45" s="76" t="str">
        <f t="shared" si="0"/>
        <v>{"LinhaID":"Campo Água Verde","RoteiroInicio":"Praça","SentidoLinha":"Praça Lauro Mueller","PontoID":"Ponto 30","Descrição":"-","IntervaloMin":"2","IntervaloSeg":"0"},</v>
      </c>
    </row>
    <row r="46" spans="3:10" x14ac:dyDescent="0.25">
      <c r="C46" s="1" t="s">
        <v>137</v>
      </c>
      <c r="D46" s="1" t="s">
        <v>181</v>
      </c>
      <c r="E46" s="1" t="s">
        <v>216</v>
      </c>
      <c r="F46" s="1" t="s">
        <v>208</v>
      </c>
      <c r="G46" s="69" t="s">
        <v>48</v>
      </c>
      <c r="H46" s="1">
        <v>2</v>
      </c>
      <c r="I46" s="1">
        <v>0</v>
      </c>
      <c r="J46" s="76" t="str">
        <f t="shared" si="0"/>
        <v>{"LinhaID":"Campo Água Verde","RoteiroInicio":"Praça","SentidoLinha":"Praça Lauro Mueller","PontoID":"Ponto 31","Descrição":"-","IntervaloMin":"2","IntervaloSeg":"0"},</v>
      </c>
    </row>
    <row r="47" spans="3:10" x14ac:dyDescent="0.25">
      <c r="C47" s="1" t="s">
        <v>137</v>
      </c>
      <c r="D47" s="1" t="s">
        <v>181</v>
      </c>
      <c r="E47" s="1" t="s">
        <v>217</v>
      </c>
      <c r="F47" s="1" t="s">
        <v>208</v>
      </c>
      <c r="G47" s="69" t="s">
        <v>48</v>
      </c>
      <c r="H47" s="1">
        <v>2</v>
      </c>
      <c r="I47" s="1">
        <v>0</v>
      </c>
      <c r="J47" s="76" t="str">
        <f t="shared" si="0"/>
        <v>{"LinhaID":"Campo Água Verde","RoteiroInicio":"Praça","SentidoLinha":"Praça Lauro Mueller","PontoID":"Ponto 32","Descrição":"-","IntervaloMin":"2","IntervaloSeg":"0"},</v>
      </c>
    </row>
    <row r="48" spans="3:10" x14ac:dyDescent="0.25">
      <c r="C48" s="1" t="s">
        <v>137</v>
      </c>
      <c r="D48" s="1" t="s">
        <v>181</v>
      </c>
      <c r="E48" s="1" t="s">
        <v>218</v>
      </c>
      <c r="F48" s="1" t="s">
        <v>208</v>
      </c>
      <c r="G48" s="69" t="s">
        <v>48</v>
      </c>
      <c r="H48" s="1">
        <v>2</v>
      </c>
      <c r="I48" s="1">
        <v>0</v>
      </c>
      <c r="J48" s="76" t="str">
        <f t="shared" si="0"/>
        <v>{"LinhaID":"Campo Água Verde","RoteiroInicio":"Praça","SentidoLinha":"Praça Lauro Mueller","PontoID":"Ponto 33","Descrição":"-","IntervaloMin":"2","IntervaloSeg":"0"},</v>
      </c>
    </row>
    <row r="49" spans="3:10" x14ac:dyDescent="0.25">
      <c r="C49" s="1" t="s">
        <v>137</v>
      </c>
      <c r="D49" s="1" t="s">
        <v>181</v>
      </c>
      <c r="E49" s="1" t="s">
        <v>219</v>
      </c>
      <c r="F49" s="1" t="s">
        <v>208</v>
      </c>
      <c r="G49" s="69" t="s">
        <v>48</v>
      </c>
      <c r="H49" s="1">
        <v>2</v>
      </c>
      <c r="I49" s="1">
        <v>0</v>
      </c>
      <c r="J49" s="76" t="str">
        <f t="shared" si="0"/>
        <v>{"LinhaID":"Campo Água Verde","RoteiroInicio":"Praça","SentidoLinha":"Praça Lauro Mueller","PontoID":"Ponto 34","Descrição":"-","IntervaloMin":"2","IntervaloSeg":"0"},</v>
      </c>
    </row>
    <row r="50" spans="3:10" x14ac:dyDescent="0.25">
      <c r="C50" s="1" t="s">
        <v>137</v>
      </c>
      <c r="D50" s="1" t="s">
        <v>181</v>
      </c>
      <c r="E50" s="1" t="s">
        <v>220</v>
      </c>
      <c r="F50" s="1" t="s">
        <v>208</v>
      </c>
      <c r="G50" s="69" t="s">
        <v>48</v>
      </c>
      <c r="H50" s="1">
        <v>2</v>
      </c>
      <c r="I50" s="1">
        <v>0</v>
      </c>
      <c r="J50" s="76" t="str">
        <f t="shared" si="0"/>
        <v>{"LinhaID":"Campo Água Verde","RoteiroInicio":"Praça","SentidoLinha":"Praça Lauro Mueller","PontoID":"Ponto 35","Descrição":"-","IntervaloMin":"2","IntervaloSeg":"0"},</v>
      </c>
    </row>
    <row r="51" spans="3:10" x14ac:dyDescent="0.25">
      <c r="C51" s="1" t="s">
        <v>137</v>
      </c>
      <c r="D51" s="1" t="s">
        <v>181</v>
      </c>
      <c r="E51" s="1" t="s">
        <v>182</v>
      </c>
      <c r="F51" s="1" t="s">
        <v>208</v>
      </c>
      <c r="G51" s="69" t="s">
        <v>221</v>
      </c>
      <c r="H51" s="1">
        <v>2</v>
      </c>
      <c r="I51" s="1">
        <v>0</v>
      </c>
      <c r="J51" s="76" t="str">
        <f t="shared" si="0"/>
        <v>{"LinhaID":"Campo Água Verde","RoteiroInicio":"Praça","SentidoLinha":"Praça Lauro Mueller","PontoID":"Ponto 1","Descrição":"Ponto final. ","IntervaloMin":"2","IntervaloSeg":"0"},</v>
      </c>
    </row>
    <row r="52" spans="3:10" x14ac:dyDescent="0.25">
      <c r="C52" s="1" t="s">
        <v>246</v>
      </c>
      <c r="D52" s="1" t="s">
        <v>181</v>
      </c>
      <c r="E52" s="1" t="s">
        <v>182</v>
      </c>
      <c r="F52" s="1" t="s">
        <v>299</v>
      </c>
      <c r="G52" s="69" t="s">
        <v>300</v>
      </c>
      <c r="H52" s="1">
        <v>1</v>
      </c>
      <c r="I52" s="1">
        <v>52</v>
      </c>
      <c r="J52" s="76" t="str">
        <f t="shared" si="0"/>
        <v>{"LinhaID":"Aparecida","RoteiroInicio":"Praça","SentidoLinha":"Bairro Piedade","PontoID":"Ponto 1","Descrição":"Ponto inicial.","IntervaloMin":"1","IntervaloSeg":"52"},</v>
      </c>
    </row>
    <row r="53" spans="3:10" x14ac:dyDescent="0.25">
      <c r="C53" s="1" t="s">
        <v>246</v>
      </c>
      <c r="D53" s="1" t="s">
        <v>181</v>
      </c>
      <c r="E53" s="1" t="s">
        <v>247</v>
      </c>
      <c r="F53" s="1" t="s">
        <v>299</v>
      </c>
      <c r="G53" s="69" t="s">
        <v>48</v>
      </c>
      <c r="H53" s="1">
        <v>1</v>
      </c>
      <c r="I53" s="1">
        <v>52</v>
      </c>
      <c r="J53" s="76" t="str">
        <f t="shared" si="0"/>
        <v>{"LinhaID":"Aparecida","RoteiroInicio":"Praça","SentidoLinha":"Bairro Piedade","PontoID":"Ponto 36","Descrição":"-","IntervaloMin":"1","IntervaloSeg":"52"},</v>
      </c>
    </row>
    <row r="54" spans="3:10" x14ac:dyDescent="0.25">
      <c r="C54" s="1" t="s">
        <v>246</v>
      </c>
      <c r="D54" s="1" t="s">
        <v>181</v>
      </c>
      <c r="E54" s="1" t="s">
        <v>249</v>
      </c>
      <c r="F54" s="1" t="s">
        <v>299</v>
      </c>
      <c r="G54" s="69" t="s">
        <v>48</v>
      </c>
      <c r="H54" s="1">
        <v>1</v>
      </c>
      <c r="I54" s="1">
        <v>52</v>
      </c>
      <c r="J54" s="76" t="str">
        <f t="shared" si="0"/>
        <v>{"LinhaID":"Aparecida","RoteiroInicio":"Praça","SentidoLinha":"Bairro Piedade","PontoID":"Ponto 37","Descrição":"-","IntervaloMin":"1","IntervaloSeg":"52"},</v>
      </c>
    </row>
    <row r="55" spans="3:10" x14ac:dyDescent="0.25">
      <c r="C55" s="1" t="s">
        <v>246</v>
      </c>
      <c r="D55" s="1" t="s">
        <v>181</v>
      </c>
      <c r="E55" s="1" t="s">
        <v>250</v>
      </c>
      <c r="F55" s="1" t="s">
        <v>299</v>
      </c>
      <c r="G55" s="69" t="s">
        <v>48</v>
      </c>
      <c r="H55" s="1">
        <v>1</v>
      </c>
      <c r="I55" s="1">
        <v>52</v>
      </c>
      <c r="J55" s="76" t="str">
        <f t="shared" si="0"/>
        <v>{"LinhaID":"Aparecida","RoteiroInicio":"Praça","SentidoLinha":"Bairro Piedade","PontoID":"Ponto 38","Descrição":"-","IntervaloMin":"1","IntervaloSeg":"52"},</v>
      </c>
    </row>
    <row r="56" spans="3:10" x14ac:dyDescent="0.25">
      <c r="C56" s="1" t="s">
        <v>246</v>
      </c>
      <c r="D56" s="1" t="s">
        <v>181</v>
      </c>
      <c r="E56" s="1" t="s">
        <v>252</v>
      </c>
      <c r="F56" s="1" t="s">
        <v>299</v>
      </c>
      <c r="G56" s="69" t="s">
        <v>48</v>
      </c>
      <c r="H56" s="1">
        <v>1</v>
      </c>
      <c r="I56" s="1">
        <v>52</v>
      </c>
      <c r="J56" s="76" t="str">
        <f t="shared" si="0"/>
        <v>{"LinhaID":"Aparecida","RoteiroInicio":"Praça","SentidoLinha":"Bairro Piedade","PontoID":"Ponto 39","Descrição":"-","IntervaloMin":"1","IntervaloSeg":"52"},</v>
      </c>
    </row>
    <row r="57" spans="3:10" x14ac:dyDescent="0.25">
      <c r="C57" s="1" t="s">
        <v>246</v>
      </c>
      <c r="D57" s="1" t="s">
        <v>181</v>
      </c>
      <c r="E57" s="1" t="s">
        <v>254</v>
      </c>
      <c r="F57" s="1" t="s">
        <v>299</v>
      </c>
      <c r="G57" s="69" t="s">
        <v>48</v>
      </c>
      <c r="H57" s="1">
        <v>1</v>
      </c>
      <c r="I57" s="1">
        <v>52</v>
      </c>
      <c r="J57" s="76" t="str">
        <f t="shared" si="0"/>
        <v>{"LinhaID":"Aparecida","RoteiroInicio":"Praça","SentidoLinha":"Bairro Piedade","PontoID":"Ponto 40","Descrição":"-","IntervaloMin":"1","IntervaloSeg":"52"},</v>
      </c>
    </row>
    <row r="58" spans="3:10" x14ac:dyDescent="0.25">
      <c r="C58" s="1" t="s">
        <v>246</v>
      </c>
      <c r="D58" s="1" t="s">
        <v>181</v>
      </c>
      <c r="E58" s="1" t="s">
        <v>256</v>
      </c>
      <c r="F58" s="1" t="s">
        <v>299</v>
      </c>
      <c r="G58" s="69" t="s">
        <v>48</v>
      </c>
      <c r="H58" s="1">
        <v>1</v>
      </c>
      <c r="I58" s="1">
        <v>52</v>
      </c>
      <c r="J58" s="76" t="str">
        <f t="shared" si="0"/>
        <v>{"LinhaID":"Aparecida","RoteiroInicio":"Praça","SentidoLinha":"Bairro Piedade","PontoID":"Ponto 41","Descrição":"-","IntervaloMin":"1","IntervaloSeg":"52"},</v>
      </c>
    </row>
    <row r="59" spans="3:10" x14ac:dyDescent="0.25">
      <c r="C59" s="1" t="s">
        <v>246</v>
      </c>
      <c r="D59" s="1" t="s">
        <v>181</v>
      </c>
      <c r="E59" s="1" t="s">
        <v>257</v>
      </c>
      <c r="F59" s="1" t="s">
        <v>299</v>
      </c>
      <c r="G59" s="69" t="s">
        <v>48</v>
      </c>
      <c r="H59" s="1">
        <v>1</v>
      </c>
      <c r="I59" s="1">
        <v>52</v>
      </c>
      <c r="J59" s="76" t="str">
        <f t="shared" si="0"/>
        <v>{"LinhaID":"Aparecida","RoteiroInicio":"Praça","SentidoLinha":"Bairro Piedade","PontoID":"Ponto 42","Descrição":"-","IntervaloMin":"1","IntervaloSeg":"52"},</v>
      </c>
    </row>
    <row r="60" spans="3:10" x14ac:dyDescent="0.25">
      <c r="C60" s="1" t="s">
        <v>246</v>
      </c>
      <c r="D60" s="1" t="s">
        <v>181</v>
      </c>
      <c r="E60" s="1" t="s">
        <v>258</v>
      </c>
      <c r="F60" s="1" t="s">
        <v>299</v>
      </c>
      <c r="G60" s="69" t="s">
        <v>48</v>
      </c>
      <c r="H60" s="1">
        <v>1</v>
      </c>
      <c r="I60" s="1">
        <v>52</v>
      </c>
      <c r="J60" s="76" t="str">
        <f t="shared" si="0"/>
        <v>{"LinhaID":"Aparecida","RoteiroInicio":"Praça","SentidoLinha":"Bairro Piedade","PontoID":"Ponto 43","Descrição":"-","IntervaloMin":"1","IntervaloSeg":"52"},</v>
      </c>
    </row>
    <row r="61" spans="3:10" x14ac:dyDescent="0.25">
      <c r="C61" s="1" t="s">
        <v>246</v>
      </c>
      <c r="D61" s="1" t="s">
        <v>181</v>
      </c>
      <c r="E61" s="1" t="s">
        <v>259</v>
      </c>
      <c r="F61" s="1" t="s">
        <v>26</v>
      </c>
      <c r="G61" s="69" t="s">
        <v>48</v>
      </c>
      <c r="H61" s="1">
        <v>1</v>
      </c>
      <c r="I61" s="1">
        <v>52</v>
      </c>
      <c r="J61" s="76" t="str">
        <f t="shared" si="0"/>
        <v>{"LinhaID":"Aparecida","RoteiroInicio":"Praça","SentidoLinha":"Centro","PontoID":"Ponto 44","Descrição":"-","IntervaloMin":"1","IntervaloSeg":"52"},</v>
      </c>
    </row>
    <row r="62" spans="3:10" x14ac:dyDescent="0.25">
      <c r="C62" s="1" t="s">
        <v>246</v>
      </c>
      <c r="D62" s="1" t="s">
        <v>181</v>
      </c>
      <c r="E62" s="1" t="s">
        <v>260</v>
      </c>
      <c r="F62" s="1" t="s">
        <v>26</v>
      </c>
      <c r="G62" s="69" t="s">
        <v>48</v>
      </c>
      <c r="H62" s="1">
        <v>1</v>
      </c>
      <c r="I62" s="1">
        <v>52</v>
      </c>
      <c r="J62" s="76" t="str">
        <f t="shared" si="0"/>
        <v>{"LinhaID":"Aparecida","RoteiroInicio":"Praça","SentidoLinha":"Centro","PontoID":"Ponto 45","Descrição":"-","IntervaloMin":"1","IntervaloSeg":"52"},</v>
      </c>
    </row>
    <row r="63" spans="3:10" x14ac:dyDescent="0.25">
      <c r="C63" s="1" t="s">
        <v>246</v>
      </c>
      <c r="D63" s="1" t="s">
        <v>181</v>
      </c>
      <c r="E63" s="1" t="s">
        <v>261</v>
      </c>
      <c r="F63" s="1" t="s">
        <v>26</v>
      </c>
      <c r="G63" s="69" t="s">
        <v>48</v>
      </c>
      <c r="H63" s="1">
        <v>1</v>
      </c>
      <c r="I63" s="1">
        <v>52</v>
      </c>
      <c r="J63" s="76" t="str">
        <f t="shared" si="0"/>
        <v>{"LinhaID":"Aparecida","RoteiroInicio":"Praça","SentidoLinha":"Centro","PontoID":"Ponto 46","Descrição":"-","IntervaloMin":"1","IntervaloSeg":"52"},</v>
      </c>
    </row>
    <row r="64" spans="3:10" x14ac:dyDescent="0.25">
      <c r="C64" s="1" t="s">
        <v>246</v>
      </c>
      <c r="D64" s="1" t="s">
        <v>181</v>
      </c>
      <c r="E64" s="1" t="s">
        <v>262</v>
      </c>
      <c r="F64" s="1" t="s">
        <v>26</v>
      </c>
      <c r="G64" s="69" t="s">
        <v>48</v>
      </c>
      <c r="H64" s="1">
        <v>1</v>
      </c>
      <c r="I64" s="1">
        <v>52</v>
      </c>
      <c r="J64" s="76" t="str">
        <f t="shared" si="0"/>
        <v>{"LinhaID":"Aparecida","RoteiroInicio":"Praça","SentidoLinha":"Centro","PontoID":"Ponto 47","Descrição":"-","IntervaloMin":"1","IntervaloSeg":"52"},</v>
      </c>
    </row>
    <row r="65" spans="3:10" x14ac:dyDescent="0.25">
      <c r="C65" s="1" t="s">
        <v>246</v>
      </c>
      <c r="D65" s="1" t="s">
        <v>181</v>
      </c>
      <c r="E65" s="1" t="s">
        <v>263</v>
      </c>
      <c r="F65" s="1" t="s">
        <v>26</v>
      </c>
      <c r="G65" s="69" t="s">
        <v>48</v>
      </c>
      <c r="H65" s="1">
        <v>1</v>
      </c>
      <c r="I65" s="1">
        <v>52</v>
      </c>
      <c r="J65" s="76" t="str">
        <f t="shared" si="0"/>
        <v>{"LinhaID":"Aparecida","RoteiroInicio":"Praça","SentidoLinha":"Centro","PontoID":"Ponto 48","Descrição":"-","IntervaloMin":"1","IntervaloSeg":"52"},</v>
      </c>
    </row>
    <row r="66" spans="3:10" x14ac:dyDescent="0.25">
      <c r="C66" s="1" t="s">
        <v>246</v>
      </c>
      <c r="D66" s="1" t="s">
        <v>181</v>
      </c>
      <c r="E66" s="1" t="s">
        <v>264</v>
      </c>
      <c r="F66" s="1" t="s">
        <v>26</v>
      </c>
      <c r="G66" s="69" t="s">
        <v>48</v>
      </c>
      <c r="H66" s="1">
        <v>1</v>
      </c>
      <c r="I66" s="1">
        <v>52</v>
      </c>
      <c r="J66" s="76" t="str">
        <f t="shared" si="0"/>
        <v>{"LinhaID":"Aparecida","RoteiroInicio":"Praça","SentidoLinha":"Centro","PontoID":"Ponto 49","Descrição":"-","IntervaloMin":"1","IntervaloSeg":"52"},</v>
      </c>
    </row>
    <row r="67" spans="3:10" x14ac:dyDescent="0.25">
      <c r="C67" s="1" t="s">
        <v>246</v>
      </c>
      <c r="D67" s="1" t="s">
        <v>181</v>
      </c>
      <c r="E67" s="1" t="s">
        <v>265</v>
      </c>
      <c r="F67" s="1" t="s">
        <v>26</v>
      </c>
      <c r="G67" s="69" t="s">
        <v>48</v>
      </c>
      <c r="H67" s="1">
        <v>1</v>
      </c>
      <c r="I67" s="1">
        <v>52</v>
      </c>
      <c r="J67" s="76" t="str">
        <f t="shared" si="0"/>
        <v>{"LinhaID":"Aparecida","RoteiroInicio":"Praça","SentidoLinha":"Centro","PontoID":"Ponto 50","Descrição":"-","IntervaloMin":"1","IntervaloSeg":"52"},</v>
      </c>
    </row>
    <row r="68" spans="3:10" x14ac:dyDescent="0.25">
      <c r="C68" s="1" t="s">
        <v>246</v>
      </c>
      <c r="D68" s="1" t="s">
        <v>181</v>
      </c>
      <c r="E68" s="1" t="s">
        <v>266</v>
      </c>
      <c r="F68" s="1" t="s">
        <v>26</v>
      </c>
      <c r="G68" s="69" t="s">
        <v>48</v>
      </c>
      <c r="H68" s="1">
        <v>1</v>
      </c>
      <c r="I68" s="1">
        <v>52</v>
      </c>
      <c r="J68" s="76" t="str">
        <f t="shared" si="0"/>
        <v>{"LinhaID":"Aparecida","RoteiroInicio":"Praça","SentidoLinha":"Centro","PontoID":"Ponto 51","Descrição":"-","IntervaloMin":"1","IntervaloSeg":"52"},</v>
      </c>
    </row>
    <row r="69" spans="3:10" x14ac:dyDescent="0.25">
      <c r="C69" s="1" t="s">
        <v>246</v>
      </c>
      <c r="D69" s="1" t="s">
        <v>181</v>
      </c>
      <c r="E69" s="1" t="s">
        <v>267</v>
      </c>
      <c r="F69" s="1" t="s">
        <v>26</v>
      </c>
      <c r="G69" s="69" t="s">
        <v>48</v>
      </c>
      <c r="H69" s="1">
        <v>1</v>
      </c>
      <c r="I69" s="1">
        <v>52</v>
      </c>
      <c r="J69" s="76" t="str">
        <f t="shared" si="0"/>
        <v>{"LinhaID":"Aparecida","RoteiroInicio":"Praça","SentidoLinha":"Centro","PontoID":"Ponto 52","Descrição":"-","IntervaloMin":"1","IntervaloSeg":"52"},</v>
      </c>
    </row>
    <row r="70" spans="3:10" x14ac:dyDescent="0.25">
      <c r="C70" s="1" t="s">
        <v>246</v>
      </c>
      <c r="D70" s="1" t="s">
        <v>181</v>
      </c>
      <c r="E70" s="1" t="s">
        <v>268</v>
      </c>
      <c r="F70" s="1" t="s">
        <v>26</v>
      </c>
      <c r="G70" s="69" t="s">
        <v>48</v>
      </c>
      <c r="H70" s="1">
        <v>1</v>
      </c>
      <c r="I70" s="1">
        <v>52</v>
      </c>
      <c r="J70" s="76" t="str">
        <f t="shared" si="0"/>
        <v>{"LinhaID":"Aparecida","RoteiroInicio":"Praça","SentidoLinha":"Centro","PontoID":"Ponto 53","Descrição":"-","IntervaloMin":"1","IntervaloSeg":"52"},</v>
      </c>
    </row>
    <row r="71" spans="3:10" ht="30" x14ac:dyDescent="0.25">
      <c r="C71" s="1" t="s">
        <v>246</v>
      </c>
      <c r="D71" s="1" t="s">
        <v>181</v>
      </c>
      <c r="E71" s="1" t="s">
        <v>269</v>
      </c>
      <c r="F71" s="69" t="s">
        <v>301</v>
      </c>
      <c r="G71" s="69" t="s">
        <v>48</v>
      </c>
      <c r="H71" s="1">
        <v>1</v>
      </c>
      <c r="I71" s="1">
        <v>52</v>
      </c>
      <c r="J71" s="76" t="str">
        <f t="shared" si="0"/>
        <v>{"LinhaID":"Aparecida","RoteiroInicio":"Praça","SentidoLinha":"Bairro Jardim Esperança","PontoID":"Ponto 54","Descrição":"-","IntervaloMin":"1","IntervaloSeg":"52"},</v>
      </c>
    </row>
    <row r="72" spans="3:10" ht="30" x14ac:dyDescent="0.25">
      <c r="C72" s="1" t="s">
        <v>246</v>
      </c>
      <c r="D72" s="1" t="s">
        <v>181</v>
      </c>
      <c r="E72" s="1" t="s">
        <v>270</v>
      </c>
      <c r="F72" s="69" t="s">
        <v>301</v>
      </c>
      <c r="G72" s="69" t="s">
        <v>48</v>
      </c>
      <c r="H72" s="1">
        <v>1</v>
      </c>
      <c r="I72" s="1">
        <v>52</v>
      </c>
      <c r="J72" s="76" t="str">
        <f t="shared" si="0"/>
        <v>{"LinhaID":"Aparecida","RoteiroInicio":"Praça","SentidoLinha":"Bairro Jardim Esperança","PontoID":"Ponto 55","Descrição":"-","IntervaloMin":"1","IntervaloSeg":"52"},</v>
      </c>
    </row>
    <row r="73" spans="3:10" ht="30" x14ac:dyDescent="0.25">
      <c r="C73" s="1" t="s">
        <v>246</v>
      </c>
      <c r="D73" s="1" t="s">
        <v>181</v>
      </c>
      <c r="E73" s="1" t="s">
        <v>271</v>
      </c>
      <c r="F73" s="69" t="s">
        <v>301</v>
      </c>
      <c r="G73" s="69" t="s">
        <v>48</v>
      </c>
      <c r="H73" s="1">
        <v>1</v>
      </c>
      <c r="I73" s="1">
        <v>52</v>
      </c>
      <c r="J73" s="76" t="str">
        <f t="shared" si="0"/>
        <v>{"LinhaID":"Aparecida","RoteiroInicio":"Praça","SentidoLinha":"Bairro Jardim Esperança","PontoID":"Ponto 56","Descrição":"-","IntervaloMin":"1","IntervaloSeg":"52"},</v>
      </c>
    </row>
    <row r="74" spans="3:10" ht="30" x14ac:dyDescent="0.25">
      <c r="C74" s="1" t="s">
        <v>246</v>
      </c>
      <c r="D74" s="1" t="s">
        <v>181</v>
      </c>
      <c r="E74" s="1" t="s">
        <v>272</v>
      </c>
      <c r="F74" s="69" t="s">
        <v>301</v>
      </c>
      <c r="G74" s="69" t="s">
        <v>48</v>
      </c>
      <c r="H74" s="1">
        <v>1</v>
      </c>
      <c r="I74" s="1">
        <v>52</v>
      </c>
      <c r="J74" s="76" t="str">
        <f t="shared" si="0"/>
        <v>{"LinhaID":"Aparecida","RoteiroInicio":"Praça","SentidoLinha":"Bairro Jardim Esperança","PontoID":"Ponto 57","Descrição":"-","IntervaloMin":"1","IntervaloSeg":"52"},</v>
      </c>
    </row>
    <row r="75" spans="3:10" ht="30" x14ac:dyDescent="0.25">
      <c r="C75" s="1" t="s">
        <v>246</v>
      </c>
      <c r="D75" s="1" t="s">
        <v>181</v>
      </c>
      <c r="E75" s="1" t="s">
        <v>273</v>
      </c>
      <c r="F75" s="69" t="s">
        <v>301</v>
      </c>
      <c r="G75" s="69" t="s">
        <v>48</v>
      </c>
      <c r="H75" s="1">
        <v>1</v>
      </c>
      <c r="I75" s="1">
        <v>52</v>
      </c>
      <c r="J75" s="76" t="str">
        <f t="shared" si="0"/>
        <v>{"LinhaID":"Aparecida","RoteiroInicio":"Praça","SentidoLinha":"Bairro Jardim Esperança","PontoID":"Ponto 58","Descrição":"-","IntervaloMin":"1","IntervaloSeg":"52"},</v>
      </c>
    </row>
    <row r="76" spans="3:10" ht="30" x14ac:dyDescent="0.25">
      <c r="C76" s="1" t="s">
        <v>246</v>
      </c>
      <c r="D76" s="1" t="s">
        <v>181</v>
      </c>
      <c r="E76" s="1" t="s">
        <v>274</v>
      </c>
      <c r="F76" s="69" t="s">
        <v>301</v>
      </c>
      <c r="G76" s="69" t="s">
        <v>48</v>
      </c>
      <c r="H76" s="1">
        <v>1</v>
      </c>
      <c r="I76" s="1">
        <v>52</v>
      </c>
      <c r="J76" s="76" t="str">
        <f t="shared" si="0"/>
        <v>{"LinhaID":"Aparecida","RoteiroInicio":"Praça","SentidoLinha":"Bairro Jardim Esperança","PontoID":"Ponto 59","Descrição":"-","IntervaloMin":"1","IntervaloSeg":"52"},</v>
      </c>
    </row>
    <row r="77" spans="3:10" ht="30" x14ac:dyDescent="0.25">
      <c r="C77" s="1" t="s">
        <v>246</v>
      </c>
      <c r="D77" s="1" t="s">
        <v>181</v>
      </c>
      <c r="E77" s="1" t="s">
        <v>275</v>
      </c>
      <c r="F77" s="69" t="s">
        <v>301</v>
      </c>
      <c r="G77" s="69" t="s">
        <v>48</v>
      </c>
      <c r="H77" s="1">
        <v>1</v>
      </c>
      <c r="I77" s="1">
        <v>52</v>
      </c>
      <c r="J77" s="76" t="str">
        <f t="shared" si="0"/>
        <v>{"LinhaID":"Aparecida","RoteiroInicio":"Praça","SentidoLinha":"Bairro Jardim Esperança","PontoID":"Ponto 60","Descrição":"-","IntervaloMin":"1","IntervaloSeg":"52"},</v>
      </c>
    </row>
    <row r="78" spans="3:10" ht="30" x14ac:dyDescent="0.25">
      <c r="C78" s="1" t="s">
        <v>246</v>
      </c>
      <c r="D78" s="1" t="s">
        <v>181</v>
      </c>
      <c r="E78" s="1" t="s">
        <v>276</v>
      </c>
      <c r="F78" s="69" t="s">
        <v>301</v>
      </c>
      <c r="G78" s="69" t="s">
        <v>48</v>
      </c>
      <c r="H78" s="1">
        <v>1</v>
      </c>
      <c r="I78" s="1">
        <v>52</v>
      </c>
      <c r="J78" s="76" t="str">
        <f t="shared" si="0"/>
        <v>{"LinhaID":"Aparecida","RoteiroInicio":"Praça","SentidoLinha":"Bairro Jardim Esperança","PontoID":"Ponto 61","Descrição":"-","IntervaloMin":"1","IntervaloSeg":"52"},</v>
      </c>
    </row>
    <row r="79" spans="3:10" ht="30" x14ac:dyDescent="0.25">
      <c r="C79" s="1" t="s">
        <v>246</v>
      </c>
      <c r="D79" s="1" t="s">
        <v>181</v>
      </c>
      <c r="E79" s="1" t="s">
        <v>277</v>
      </c>
      <c r="F79" s="69" t="s">
        <v>301</v>
      </c>
      <c r="G79" s="69" t="s">
        <v>48</v>
      </c>
      <c r="H79" s="1">
        <v>1</v>
      </c>
      <c r="I79" s="1">
        <v>52</v>
      </c>
      <c r="J79" s="76" t="str">
        <f t="shared" si="0"/>
        <v>{"LinhaID":"Aparecida","RoteiroInicio":"Praça","SentidoLinha":"Bairro Jardim Esperança","PontoID":"Ponto 62","Descrição":"-","IntervaloMin":"1","IntervaloSeg":"52"},</v>
      </c>
    </row>
    <row r="80" spans="3:10" x14ac:dyDescent="0.25">
      <c r="C80" s="1" t="s">
        <v>246</v>
      </c>
      <c r="D80" s="1" t="s">
        <v>181</v>
      </c>
      <c r="E80" s="1" t="s">
        <v>278</v>
      </c>
      <c r="F80" s="69" t="s">
        <v>26</v>
      </c>
      <c r="G80" s="69" t="s">
        <v>48</v>
      </c>
      <c r="H80" s="1">
        <v>1</v>
      </c>
      <c r="I80" s="1">
        <v>52</v>
      </c>
      <c r="J80" s="76" t="str">
        <f t="shared" ref="J80:J122" si="1">L$14&amp;M$14&amp;C$15&amp;M$14&amp;N$14&amp;M$14&amp;C80&amp;M$14&amp;O$14&amp;M$14&amp;D$15&amp;M$14&amp;N$14&amp;M$14&amp;D80&amp;M$14&amp;O$14&amp;M$14&amp;$F$15&amp;M$14&amp;N$14&amp;M$14&amp;$F80&amp;M$14&amp;O$14&amp;M$14&amp;E$15&amp;M$14&amp;N$14&amp;M$14&amp;E80&amp;M$14&amp;$O$14&amp;$M$14&amp;$G$15&amp;$M$14&amp;$N$14&amp;$M$14&amp;$G80&amp;$M$14&amp;$O$14&amp;$M$14&amp;$H$15&amp;$M$14&amp;$N$14&amp;$M$14&amp;$H80&amp;$M$14&amp;$O$14&amp;$M$14&amp;I$15&amp;$M$14&amp;$N$14&amp;$M$14&amp;$I80&amp;$M$14&amp;P$14&amp;O$14</f>
        <v>{"LinhaID":"Aparecida","RoteiroInicio":"Praça","SentidoLinha":"Centro","PontoID":"Ponto 63","Descrição":"-","IntervaloMin":"1","IntervaloSeg":"52"},</v>
      </c>
    </row>
    <row r="81" spans="3:10" x14ac:dyDescent="0.25">
      <c r="C81" s="1" t="s">
        <v>246</v>
      </c>
      <c r="D81" s="1" t="s">
        <v>181</v>
      </c>
      <c r="E81" s="1" t="s">
        <v>279</v>
      </c>
      <c r="F81" s="69" t="s">
        <v>26</v>
      </c>
      <c r="G81" s="69" t="s">
        <v>48</v>
      </c>
      <c r="H81" s="1">
        <v>1</v>
      </c>
      <c r="I81" s="1">
        <v>52</v>
      </c>
      <c r="J81" s="76" t="str">
        <f t="shared" si="1"/>
        <v>{"LinhaID":"Aparecida","RoteiroInicio":"Praça","SentidoLinha":"Centro","PontoID":"Ponto 64","Descrição":"-","IntervaloMin":"1","IntervaloSeg":"52"},</v>
      </c>
    </row>
    <row r="82" spans="3:10" x14ac:dyDescent="0.25">
      <c r="C82" s="1" t="s">
        <v>246</v>
      </c>
      <c r="D82" s="1" t="s">
        <v>181</v>
      </c>
      <c r="E82" s="1" t="s">
        <v>280</v>
      </c>
      <c r="F82" s="69" t="s">
        <v>26</v>
      </c>
      <c r="G82" s="69" t="s">
        <v>48</v>
      </c>
      <c r="H82" s="1">
        <v>1</v>
      </c>
      <c r="I82" s="1">
        <v>52</v>
      </c>
      <c r="J82" s="76" t="str">
        <f t="shared" si="1"/>
        <v>{"LinhaID":"Aparecida","RoteiroInicio":"Praça","SentidoLinha":"Centro","PontoID":"Ponto 65","Descrição":"-","IntervaloMin":"1","IntervaloSeg":"52"},</v>
      </c>
    </row>
    <row r="83" spans="3:10" x14ac:dyDescent="0.25">
      <c r="C83" s="1" t="s">
        <v>246</v>
      </c>
      <c r="D83" s="1" t="s">
        <v>181</v>
      </c>
      <c r="E83" s="1" t="s">
        <v>281</v>
      </c>
      <c r="F83" s="69" t="s">
        <v>26</v>
      </c>
      <c r="G83" s="69" t="s">
        <v>48</v>
      </c>
      <c r="H83" s="1">
        <v>1</v>
      </c>
      <c r="I83" s="1">
        <v>52</v>
      </c>
      <c r="J83" s="76" t="str">
        <f t="shared" si="1"/>
        <v>{"LinhaID":"Aparecida","RoteiroInicio":"Praça","SentidoLinha":"Centro","PontoID":"Ponto 66","Descrição":"-","IntervaloMin":"1","IntervaloSeg":"52"},</v>
      </c>
    </row>
    <row r="84" spans="3:10" x14ac:dyDescent="0.25">
      <c r="C84" s="1" t="s">
        <v>246</v>
      </c>
      <c r="D84" s="1" t="s">
        <v>181</v>
      </c>
      <c r="E84" s="1" t="s">
        <v>282</v>
      </c>
      <c r="F84" s="69" t="s">
        <v>26</v>
      </c>
      <c r="G84" s="69" t="s">
        <v>221</v>
      </c>
      <c r="H84" s="1">
        <v>1</v>
      </c>
      <c r="I84" s="1">
        <v>52</v>
      </c>
      <c r="J84" s="76" t="str">
        <f t="shared" si="1"/>
        <v>{"LinhaID":"Aparecida","RoteiroInicio":"Praça","SentidoLinha":"Centro","PontoID":"Ponto 67","Descrição":"Ponto final. ","IntervaloMin":"1","IntervaloSeg":"52"},</v>
      </c>
    </row>
    <row r="85" spans="3:10" x14ac:dyDescent="0.25">
      <c r="C85" s="1" t="s">
        <v>344</v>
      </c>
      <c r="D85" s="1" t="s">
        <v>181</v>
      </c>
      <c r="E85" s="1" t="s">
        <v>182</v>
      </c>
      <c r="F85" s="1" t="s">
        <v>346</v>
      </c>
      <c r="G85" s="69" t="s">
        <v>345</v>
      </c>
      <c r="H85" s="1">
        <v>1</v>
      </c>
      <c r="I85" s="1">
        <v>37</v>
      </c>
      <c r="J85" s="76" t="str">
        <f t="shared" si="1"/>
        <v>{"LinhaID":"Cohab I, II","RoteiroInicio":"Praça","SentidoLinha":"Sentido Fricassa","PontoID":"Ponto 1","Descrição":"Ponto incial. ","IntervaloMin":"1","IntervaloSeg":"37"},</v>
      </c>
    </row>
    <row r="86" spans="3:10" x14ac:dyDescent="0.25">
      <c r="C86" s="1" t="s">
        <v>344</v>
      </c>
      <c r="D86" s="1" t="s">
        <v>181</v>
      </c>
      <c r="E86" s="1" t="s">
        <v>283</v>
      </c>
      <c r="F86" s="1" t="s">
        <v>346</v>
      </c>
      <c r="G86" s="69" t="s">
        <v>48</v>
      </c>
      <c r="H86" s="1">
        <v>1</v>
      </c>
      <c r="I86" s="1">
        <v>37</v>
      </c>
      <c r="J86" s="76" t="str">
        <f t="shared" si="1"/>
        <v>{"LinhaID":"Cohab I, II","RoteiroInicio":"Praça","SentidoLinha":"Sentido Fricassa","PontoID":"Ponto 68","Descrição":"-","IntervaloMin":"1","IntervaloSeg":"37"},</v>
      </c>
    </row>
    <row r="87" spans="3:10" x14ac:dyDescent="0.25">
      <c r="C87" s="1" t="s">
        <v>344</v>
      </c>
      <c r="D87" s="1" t="s">
        <v>181</v>
      </c>
      <c r="E87" s="1" t="s">
        <v>284</v>
      </c>
      <c r="F87" s="1" t="s">
        <v>346</v>
      </c>
      <c r="G87" s="69" t="s">
        <v>48</v>
      </c>
      <c r="H87" s="1">
        <v>1</v>
      </c>
      <c r="I87" s="1">
        <v>37</v>
      </c>
      <c r="J87" s="76" t="str">
        <f t="shared" si="1"/>
        <v>{"LinhaID":"Cohab I, II","RoteiroInicio":"Praça","SentidoLinha":"Sentido Fricassa","PontoID":"Ponto 69","Descrição":"-","IntervaloMin":"1","IntervaloSeg":"37"},</v>
      </c>
    </row>
    <row r="88" spans="3:10" x14ac:dyDescent="0.25">
      <c r="C88" s="1" t="s">
        <v>344</v>
      </c>
      <c r="D88" s="1" t="s">
        <v>181</v>
      </c>
      <c r="E88" s="1" t="s">
        <v>285</v>
      </c>
      <c r="F88" s="1" t="s">
        <v>346</v>
      </c>
      <c r="G88" s="69" t="s">
        <v>48</v>
      </c>
      <c r="H88" s="1">
        <v>1</v>
      </c>
      <c r="I88" s="1">
        <v>37</v>
      </c>
      <c r="J88" s="76" t="str">
        <f t="shared" si="1"/>
        <v>{"LinhaID":"Cohab I, II","RoteiroInicio":"Praça","SentidoLinha":"Sentido Fricassa","PontoID":"Ponto 70","Descrição":"-","IntervaloMin":"1","IntervaloSeg":"37"},</v>
      </c>
    </row>
    <row r="89" spans="3:10" x14ac:dyDescent="0.25">
      <c r="C89" s="1" t="s">
        <v>344</v>
      </c>
      <c r="D89" s="1" t="s">
        <v>181</v>
      </c>
      <c r="E89" s="1" t="s">
        <v>286</v>
      </c>
      <c r="F89" s="1" t="s">
        <v>346</v>
      </c>
      <c r="G89" s="69" t="s">
        <v>48</v>
      </c>
      <c r="H89" s="1">
        <v>1</v>
      </c>
      <c r="I89" s="1">
        <v>37</v>
      </c>
      <c r="J89" s="76" t="str">
        <f t="shared" si="1"/>
        <v>{"LinhaID":"Cohab I, II","RoteiroInicio":"Praça","SentidoLinha":"Sentido Fricassa","PontoID":"Ponto 71","Descrição":"-","IntervaloMin":"1","IntervaloSeg":"37"},</v>
      </c>
    </row>
    <row r="90" spans="3:10" x14ac:dyDescent="0.25">
      <c r="C90" s="1" t="s">
        <v>344</v>
      </c>
      <c r="D90" s="1" t="s">
        <v>181</v>
      </c>
      <c r="E90" s="1" t="s">
        <v>287</v>
      </c>
      <c r="F90" s="1" t="s">
        <v>346</v>
      </c>
      <c r="G90" s="69" t="s">
        <v>48</v>
      </c>
      <c r="H90" s="1">
        <v>1</v>
      </c>
      <c r="I90" s="1">
        <v>37</v>
      </c>
      <c r="J90" s="76" t="str">
        <f t="shared" si="1"/>
        <v>{"LinhaID":"Cohab I, II","RoteiroInicio":"Praça","SentidoLinha":"Sentido Fricassa","PontoID":"Ponto 72","Descrição":"-","IntervaloMin":"1","IntervaloSeg":"37"},</v>
      </c>
    </row>
    <row r="91" spans="3:10" x14ac:dyDescent="0.25">
      <c r="C91" s="1" t="s">
        <v>344</v>
      </c>
      <c r="D91" s="1" t="s">
        <v>181</v>
      </c>
      <c r="E91" s="1" t="s">
        <v>288</v>
      </c>
      <c r="F91" s="1" t="s">
        <v>346</v>
      </c>
      <c r="G91" s="69" t="s">
        <v>48</v>
      </c>
      <c r="H91" s="1">
        <v>1</v>
      </c>
      <c r="I91" s="1">
        <v>37</v>
      </c>
      <c r="J91" s="76" t="str">
        <f t="shared" si="1"/>
        <v>{"LinhaID":"Cohab I, II","RoteiroInicio":"Praça","SentidoLinha":"Sentido Fricassa","PontoID":"Ponto 73","Descrição":"-","IntervaloMin":"1","IntervaloSeg":"37"},</v>
      </c>
    </row>
    <row r="92" spans="3:10" x14ac:dyDescent="0.25">
      <c r="C92" s="1" t="s">
        <v>344</v>
      </c>
      <c r="D92" s="1" t="s">
        <v>181</v>
      </c>
      <c r="E92" s="1" t="s">
        <v>289</v>
      </c>
      <c r="F92" s="1" t="s">
        <v>346</v>
      </c>
      <c r="G92" s="69" t="s">
        <v>48</v>
      </c>
      <c r="H92" s="1">
        <v>1</v>
      </c>
      <c r="I92" s="1">
        <v>37</v>
      </c>
      <c r="J92" s="76" t="str">
        <f t="shared" si="1"/>
        <v>{"LinhaID":"Cohab I, II","RoteiroInicio":"Praça","SentidoLinha":"Sentido Fricassa","PontoID":"Ponto 74","Descrição":"-","IntervaloMin":"1","IntervaloSeg":"37"},</v>
      </c>
    </row>
    <row r="93" spans="3:10" x14ac:dyDescent="0.25">
      <c r="C93" s="1" t="s">
        <v>344</v>
      </c>
      <c r="D93" s="1" t="s">
        <v>181</v>
      </c>
      <c r="E93" s="1" t="s">
        <v>302</v>
      </c>
      <c r="F93" s="1" t="s">
        <v>346</v>
      </c>
      <c r="G93" s="69" t="s">
        <v>48</v>
      </c>
      <c r="H93" s="1">
        <v>1</v>
      </c>
      <c r="I93" s="1">
        <v>37</v>
      </c>
      <c r="J93" s="76" t="str">
        <f t="shared" si="1"/>
        <v>{"LinhaID":"Cohab I, II","RoteiroInicio":"Praça","SentidoLinha":"Sentido Fricassa","PontoID":"Ponto 75","Descrição":"-","IntervaloMin":"1","IntervaloSeg":"37"},</v>
      </c>
    </row>
    <row r="94" spans="3:10" x14ac:dyDescent="0.25">
      <c r="C94" s="1" t="s">
        <v>344</v>
      </c>
      <c r="D94" s="1" t="s">
        <v>181</v>
      </c>
      <c r="E94" s="1" t="s">
        <v>303</v>
      </c>
      <c r="F94" s="1" t="s">
        <v>346</v>
      </c>
      <c r="G94" s="69" t="s">
        <v>48</v>
      </c>
      <c r="H94" s="1">
        <v>1</v>
      </c>
      <c r="I94" s="1">
        <v>37</v>
      </c>
      <c r="J94" s="76" t="str">
        <f t="shared" si="1"/>
        <v>{"LinhaID":"Cohab I, II","RoteiroInicio":"Praça","SentidoLinha":"Sentido Fricassa","PontoID":"Ponto 76","Descrição":"-","IntervaloMin":"1","IntervaloSeg":"37"},</v>
      </c>
    </row>
    <row r="95" spans="3:10" x14ac:dyDescent="0.25">
      <c r="C95" s="1" t="s">
        <v>344</v>
      </c>
      <c r="D95" s="1" t="s">
        <v>181</v>
      </c>
      <c r="E95" s="1" t="s">
        <v>304</v>
      </c>
      <c r="F95" s="1" t="s">
        <v>346</v>
      </c>
      <c r="G95" s="69" t="s">
        <v>48</v>
      </c>
      <c r="H95" s="1">
        <v>1</v>
      </c>
      <c r="I95" s="1">
        <v>37</v>
      </c>
      <c r="J95" s="76" t="str">
        <f t="shared" si="1"/>
        <v>{"LinhaID":"Cohab I, II","RoteiroInicio":"Praça","SentidoLinha":"Sentido Fricassa","PontoID":"Ponto 77","Descrição":"-","IntervaloMin":"1","IntervaloSeg":"37"},</v>
      </c>
    </row>
    <row r="96" spans="3:10" x14ac:dyDescent="0.25">
      <c r="C96" s="1" t="s">
        <v>344</v>
      </c>
      <c r="D96" s="1" t="s">
        <v>181</v>
      </c>
      <c r="E96" s="1" t="s">
        <v>305</v>
      </c>
      <c r="F96" s="1" t="s">
        <v>347</v>
      </c>
      <c r="G96" s="69" t="s">
        <v>48</v>
      </c>
      <c r="H96" s="1">
        <v>1</v>
      </c>
      <c r="I96" s="1">
        <v>37</v>
      </c>
      <c r="J96" s="76" t="str">
        <f t="shared" si="1"/>
        <v>{"LinhaID":"Cohab I, II","RoteiroInicio":"Praça","SentidoLinha":"Centro ","PontoID":"Ponto 78","Descrição":"-","IntervaloMin":"1","IntervaloSeg":"37"},</v>
      </c>
    </row>
    <row r="97" spans="3:10" x14ac:dyDescent="0.25">
      <c r="C97" s="1" t="s">
        <v>344</v>
      </c>
      <c r="D97" s="1" t="s">
        <v>181</v>
      </c>
      <c r="E97" s="1" t="s">
        <v>306</v>
      </c>
      <c r="F97" s="1" t="s">
        <v>347</v>
      </c>
      <c r="G97" s="69" t="s">
        <v>48</v>
      </c>
      <c r="H97" s="1">
        <v>1</v>
      </c>
      <c r="I97" s="1">
        <v>37</v>
      </c>
      <c r="J97" s="76" t="str">
        <f t="shared" si="1"/>
        <v>{"LinhaID":"Cohab I, II","RoteiroInicio":"Praça","SentidoLinha":"Centro ","PontoID":"Ponto 79","Descrição":"-","IntervaloMin":"1","IntervaloSeg":"37"},</v>
      </c>
    </row>
    <row r="98" spans="3:10" x14ac:dyDescent="0.25">
      <c r="C98" s="1" t="s">
        <v>344</v>
      </c>
      <c r="D98" s="1" t="s">
        <v>181</v>
      </c>
      <c r="E98" s="1" t="s">
        <v>307</v>
      </c>
      <c r="F98" s="1" t="s">
        <v>347</v>
      </c>
      <c r="G98" s="69" t="s">
        <v>48</v>
      </c>
      <c r="H98" s="1">
        <v>1</v>
      </c>
      <c r="I98" s="1">
        <v>37</v>
      </c>
      <c r="J98" s="76" t="str">
        <f t="shared" si="1"/>
        <v>{"LinhaID":"Cohab I, II","RoteiroInicio":"Praça","SentidoLinha":"Centro ","PontoID":"Ponto 80","Descrição":"-","IntervaloMin":"1","IntervaloSeg":"37"},</v>
      </c>
    </row>
    <row r="99" spans="3:10" x14ac:dyDescent="0.25">
      <c r="C99" s="1" t="s">
        <v>344</v>
      </c>
      <c r="D99" s="1" t="s">
        <v>181</v>
      </c>
      <c r="E99" s="1" t="s">
        <v>308</v>
      </c>
      <c r="F99" s="1" t="s">
        <v>347</v>
      </c>
      <c r="G99" s="69" t="s">
        <v>48</v>
      </c>
      <c r="H99" s="1">
        <v>1</v>
      </c>
      <c r="I99" s="1">
        <v>37</v>
      </c>
      <c r="J99" s="76" t="str">
        <f t="shared" si="1"/>
        <v>{"LinhaID":"Cohab I, II","RoteiroInicio":"Praça","SentidoLinha":"Centro ","PontoID":"Ponto 81","Descrição":"-","IntervaloMin":"1","IntervaloSeg":"37"},</v>
      </c>
    </row>
    <row r="100" spans="3:10" x14ac:dyDescent="0.25">
      <c r="C100" s="1" t="s">
        <v>344</v>
      </c>
      <c r="D100" s="1" t="s">
        <v>181</v>
      </c>
      <c r="E100" s="1" t="s">
        <v>309</v>
      </c>
      <c r="F100" s="1" t="s">
        <v>347</v>
      </c>
      <c r="G100" s="69" t="s">
        <v>48</v>
      </c>
      <c r="H100" s="1">
        <v>1</v>
      </c>
      <c r="I100" s="1">
        <v>37</v>
      </c>
      <c r="J100" s="76" t="str">
        <f t="shared" si="1"/>
        <v>{"LinhaID":"Cohab I, II","RoteiroInicio":"Praça","SentidoLinha":"Centro ","PontoID":"Ponto 82","Descrição":"-","IntervaloMin":"1","IntervaloSeg":"37"},</v>
      </c>
    </row>
    <row r="101" spans="3:10" x14ac:dyDescent="0.25">
      <c r="C101" s="1" t="s">
        <v>344</v>
      </c>
      <c r="D101" s="1" t="s">
        <v>181</v>
      </c>
      <c r="E101" s="1" t="s">
        <v>279</v>
      </c>
      <c r="F101" s="1" t="s">
        <v>347</v>
      </c>
      <c r="G101" s="69" t="s">
        <v>48</v>
      </c>
      <c r="H101" s="1">
        <v>1</v>
      </c>
      <c r="I101" s="1">
        <v>37</v>
      </c>
      <c r="J101" s="76" t="str">
        <f t="shared" si="1"/>
        <v>{"LinhaID":"Cohab I, II","RoteiroInicio":"Praça","SentidoLinha":"Centro ","PontoID":"Ponto 64","Descrição":"-","IntervaloMin":"1","IntervaloSeg":"37"},</v>
      </c>
    </row>
    <row r="102" spans="3:10" x14ac:dyDescent="0.25">
      <c r="C102" s="1" t="s">
        <v>344</v>
      </c>
      <c r="D102" s="1" t="s">
        <v>181</v>
      </c>
      <c r="E102" s="1" t="s">
        <v>310</v>
      </c>
      <c r="F102" s="1" t="s">
        <v>347</v>
      </c>
      <c r="G102" s="69" t="s">
        <v>48</v>
      </c>
      <c r="H102" s="1">
        <v>1</v>
      </c>
      <c r="I102" s="1">
        <v>37</v>
      </c>
      <c r="J102" s="76" t="str">
        <f t="shared" si="1"/>
        <v>{"LinhaID":"Cohab I, II","RoteiroInicio":"Praça","SentidoLinha":"Centro ","PontoID":"Ponto 83","Descrição":"-","IntervaloMin":"1","IntervaloSeg":"37"},</v>
      </c>
    </row>
    <row r="103" spans="3:10" x14ac:dyDescent="0.25">
      <c r="C103" s="1" t="s">
        <v>344</v>
      </c>
      <c r="D103" s="1" t="s">
        <v>181</v>
      </c>
      <c r="E103" s="1" t="s">
        <v>311</v>
      </c>
      <c r="F103" s="1" t="s">
        <v>347</v>
      </c>
      <c r="G103" s="69" t="s">
        <v>48</v>
      </c>
      <c r="H103" s="1">
        <v>1</v>
      </c>
      <c r="I103" s="1">
        <v>37</v>
      </c>
      <c r="J103" s="76" t="str">
        <f t="shared" si="1"/>
        <v>{"LinhaID":"Cohab I, II","RoteiroInicio":"Praça","SentidoLinha":"Centro ","PontoID":"Ponto 84","Descrição":"-","IntervaloMin":"1","IntervaloSeg":"37"},</v>
      </c>
    </row>
    <row r="104" spans="3:10" x14ac:dyDescent="0.25">
      <c r="C104" s="1" t="s">
        <v>344</v>
      </c>
      <c r="D104" s="1" t="s">
        <v>181</v>
      </c>
      <c r="E104" s="1" t="s">
        <v>247</v>
      </c>
      <c r="F104" s="1" t="s">
        <v>347</v>
      </c>
      <c r="G104" s="69" t="s">
        <v>48</v>
      </c>
      <c r="H104" s="1">
        <v>1</v>
      </c>
      <c r="I104" s="1">
        <v>37</v>
      </c>
      <c r="J104" s="76" t="str">
        <f t="shared" si="1"/>
        <v>{"LinhaID":"Cohab I, II","RoteiroInicio":"Praça","SentidoLinha":"Centro ","PontoID":"Ponto 36","Descrição":"-","IntervaloMin":"1","IntervaloSeg":"37"},</v>
      </c>
    </row>
    <row r="105" spans="3:10" x14ac:dyDescent="0.25">
      <c r="C105" s="1" t="s">
        <v>344</v>
      </c>
      <c r="D105" s="1" t="s">
        <v>181</v>
      </c>
      <c r="E105" s="1" t="s">
        <v>312</v>
      </c>
      <c r="F105" s="1" t="s">
        <v>183</v>
      </c>
      <c r="G105" s="69" t="s">
        <v>48</v>
      </c>
      <c r="H105" s="1">
        <v>1</v>
      </c>
      <c r="I105" s="1">
        <v>37</v>
      </c>
      <c r="J105" s="76" t="str">
        <f t="shared" si="1"/>
        <v>{"LinhaID":"Cohab I, II","RoteiroInicio":"Praça","SentidoLinha":"Bairro Água Verde","PontoID":"Ponto 85","Descrição":"-","IntervaloMin":"1","IntervaloSeg":"37"},</v>
      </c>
    </row>
    <row r="106" spans="3:10" x14ac:dyDescent="0.25">
      <c r="C106" s="1" t="s">
        <v>344</v>
      </c>
      <c r="D106" s="1" t="s">
        <v>181</v>
      </c>
      <c r="E106" s="1" t="s">
        <v>313</v>
      </c>
      <c r="F106" s="1" t="s">
        <v>183</v>
      </c>
      <c r="G106" s="69" t="s">
        <v>48</v>
      </c>
      <c r="H106" s="1">
        <v>1</v>
      </c>
      <c r="I106" s="1">
        <v>37</v>
      </c>
      <c r="J106" s="76" t="str">
        <f t="shared" si="1"/>
        <v>{"LinhaID":"Cohab I, II","RoteiroInicio":"Praça","SentidoLinha":"Bairro Água Verde","PontoID":"Ponto 86","Descrição":"-","IntervaloMin":"1","IntervaloSeg":"37"},</v>
      </c>
    </row>
    <row r="107" spans="3:10" x14ac:dyDescent="0.25">
      <c r="C107" s="1" t="s">
        <v>344</v>
      </c>
      <c r="D107" s="1" t="s">
        <v>181</v>
      </c>
      <c r="E107" s="1" t="s">
        <v>314</v>
      </c>
      <c r="F107" s="1" t="s">
        <v>183</v>
      </c>
      <c r="G107" s="69" t="s">
        <v>48</v>
      </c>
      <c r="H107" s="1">
        <v>1</v>
      </c>
      <c r="I107" s="1">
        <v>37</v>
      </c>
      <c r="J107" s="76" t="str">
        <f t="shared" si="1"/>
        <v>{"LinhaID":"Cohab I, II","RoteiroInicio":"Praça","SentidoLinha":"Bairro Água Verde","PontoID":"Ponto 87","Descrição":"-","IntervaloMin":"1","IntervaloSeg":"37"},</v>
      </c>
    </row>
    <row r="108" spans="3:10" x14ac:dyDescent="0.25">
      <c r="C108" s="1" t="s">
        <v>344</v>
      </c>
      <c r="D108" s="1" t="s">
        <v>181</v>
      </c>
      <c r="E108" s="1" t="s">
        <v>315</v>
      </c>
      <c r="F108" s="1" t="s">
        <v>183</v>
      </c>
      <c r="G108" s="69" t="s">
        <v>48</v>
      </c>
      <c r="H108" s="1">
        <v>1</v>
      </c>
      <c r="I108" s="1">
        <v>37</v>
      </c>
      <c r="J108" s="76" t="str">
        <f t="shared" si="1"/>
        <v>{"LinhaID":"Cohab I, II","RoteiroInicio":"Praça","SentidoLinha":"Bairro Água Verde","PontoID":"Ponto 88","Descrição":"-","IntervaloMin":"1","IntervaloSeg":"37"},</v>
      </c>
    </row>
    <row r="109" spans="3:10" x14ac:dyDescent="0.25">
      <c r="C109" s="1" t="s">
        <v>344</v>
      </c>
      <c r="D109" s="1" t="s">
        <v>181</v>
      </c>
      <c r="E109" s="1" t="s">
        <v>316</v>
      </c>
      <c r="F109" s="1" t="s">
        <v>183</v>
      </c>
      <c r="G109" s="69" t="s">
        <v>48</v>
      </c>
      <c r="H109" s="1">
        <v>1</v>
      </c>
      <c r="I109" s="1">
        <v>37</v>
      </c>
      <c r="J109" s="76" t="str">
        <f t="shared" si="1"/>
        <v>{"LinhaID":"Cohab I, II","RoteiroInicio":"Praça","SentidoLinha":"Bairro Água Verde","PontoID":"Ponto 89","Descrição":"-","IntervaloMin":"1","IntervaloSeg":"37"},</v>
      </c>
    </row>
    <row r="110" spans="3:10" x14ac:dyDescent="0.25">
      <c r="C110" s="1" t="s">
        <v>344</v>
      </c>
      <c r="D110" s="1" t="s">
        <v>181</v>
      </c>
      <c r="E110" s="1" t="s">
        <v>317</v>
      </c>
      <c r="F110" s="1" t="s">
        <v>183</v>
      </c>
      <c r="G110" s="69" t="s">
        <v>48</v>
      </c>
      <c r="H110" s="1">
        <v>1</v>
      </c>
      <c r="I110" s="1">
        <v>37</v>
      </c>
      <c r="J110" s="76" t="str">
        <f t="shared" si="1"/>
        <v>{"LinhaID":"Cohab I, II","RoteiroInicio":"Praça","SentidoLinha":"Bairro Água Verde","PontoID":"Ponto 90","Descrição":"-","IntervaloMin":"1","IntervaloSeg":"37"},</v>
      </c>
    </row>
    <row r="111" spans="3:10" x14ac:dyDescent="0.25">
      <c r="C111" s="1" t="s">
        <v>344</v>
      </c>
      <c r="D111" s="1" t="s">
        <v>181</v>
      </c>
      <c r="E111" s="1" t="s">
        <v>318</v>
      </c>
      <c r="F111" s="1" t="s">
        <v>183</v>
      </c>
      <c r="G111" s="69" t="s">
        <v>48</v>
      </c>
      <c r="H111" s="1">
        <v>1</v>
      </c>
      <c r="I111" s="1">
        <v>37</v>
      </c>
      <c r="J111" s="76" t="str">
        <f t="shared" si="1"/>
        <v>{"LinhaID":"Cohab I, II","RoteiroInicio":"Praça","SentidoLinha":"Bairro Água Verde","PontoID":"Ponto 91","Descrição":"-","IntervaloMin":"1","IntervaloSeg":"37"},</v>
      </c>
    </row>
    <row r="112" spans="3:10" x14ac:dyDescent="0.25">
      <c r="C112" s="1" t="s">
        <v>344</v>
      </c>
      <c r="D112" s="1" t="s">
        <v>181</v>
      </c>
      <c r="E112" s="1" t="s">
        <v>319</v>
      </c>
      <c r="F112" s="1" t="s">
        <v>183</v>
      </c>
      <c r="G112" s="69" t="s">
        <v>48</v>
      </c>
      <c r="H112" s="1">
        <v>1</v>
      </c>
      <c r="I112" s="1">
        <v>37</v>
      </c>
      <c r="J112" s="76" t="str">
        <f t="shared" si="1"/>
        <v>{"LinhaID":"Cohab I, II","RoteiroInicio":"Praça","SentidoLinha":"Bairro Água Verde","PontoID":"Ponto 92","Descrição":"-","IntervaloMin":"1","IntervaloSeg":"37"},</v>
      </c>
    </row>
    <row r="113" spans="3:10" x14ac:dyDescent="0.25">
      <c r="C113" s="1" t="s">
        <v>344</v>
      </c>
      <c r="D113" s="1" t="s">
        <v>181</v>
      </c>
      <c r="E113" s="1" t="s">
        <v>320</v>
      </c>
      <c r="F113" s="1" t="s">
        <v>26</v>
      </c>
      <c r="G113" s="69" t="s">
        <v>48</v>
      </c>
      <c r="H113" s="1">
        <v>1</v>
      </c>
      <c r="I113" s="1">
        <v>37</v>
      </c>
      <c r="J113" s="76" t="str">
        <f t="shared" si="1"/>
        <v>{"LinhaID":"Cohab I, II","RoteiroInicio":"Praça","SentidoLinha":"Centro","PontoID":"Ponto 93","Descrição":"-","IntervaloMin":"1","IntervaloSeg":"37"},</v>
      </c>
    </row>
    <row r="114" spans="3:10" x14ac:dyDescent="0.25">
      <c r="C114" s="1" t="s">
        <v>344</v>
      </c>
      <c r="D114" s="1" t="s">
        <v>181</v>
      </c>
      <c r="E114" s="1" t="s">
        <v>321</v>
      </c>
      <c r="F114" s="1" t="s">
        <v>26</v>
      </c>
      <c r="G114" s="69" t="s">
        <v>48</v>
      </c>
      <c r="H114" s="1">
        <v>1</v>
      </c>
      <c r="I114" s="1">
        <v>37</v>
      </c>
      <c r="J114" s="76" t="str">
        <f t="shared" si="1"/>
        <v>{"LinhaID":"Cohab I, II","RoteiroInicio":"Praça","SentidoLinha":"Centro","PontoID":"Ponto 94","Descrição":"-","IntervaloMin":"1","IntervaloSeg":"37"},</v>
      </c>
    </row>
    <row r="115" spans="3:10" x14ac:dyDescent="0.25">
      <c r="C115" s="1" t="s">
        <v>344</v>
      </c>
      <c r="D115" s="1" t="s">
        <v>181</v>
      </c>
      <c r="E115" s="1" t="s">
        <v>322</v>
      </c>
      <c r="F115" s="1" t="s">
        <v>26</v>
      </c>
      <c r="G115" s="69" t="s">
        <v>48</v>
      </c>
      <c r="H115" s="1">
        <v>1</v>
      </c>
      <c r="I115" s="1">
        <v>37</v>
      </c>
      <c r="J115" s="76" t="str">
        <f t="shared" si="1"/>
        <v>{"LinhaID":"Cohab I, II","RoteiroInicio":"Praça","SentidoLinha":"Centro","PontoID":"Ponto 95","Descrição":"-","IntervaloMin":"1","IntervaloSeg":"37"},</v>
      </c>
    </row>
    <row r="116" spans="3:10" x14ac:dyDescent="0.25">
      <c r="C116" s="1" t="s">
        <v>344</v>
      </c>
      <c r="D116" s="1" t="s">
        <v>181</v>
      </c>
      <c r="E116" s="1" t="s">
        <v>323</v>
      </c>
      <c r="F116" s="1" t="s">
        <v>26</v>
      </c>
      <c r="G116" s="69" t="s">
        <v>48</v>
      </c>
      <c r="H116" s="1">
        <v>1</v>
      </c>
      <c r="I116" s="1">
        <v>37</v>
      </c>
      <c r="J116" s="76" t="str">
        <f t="shared" si="1"/>
        <v>{"LinhaID":"Cohab I, II","RoteiroInicio":"Praça","SentidoLinha":"Centro","PontoID":"Ponto 96","Descrição":"-","IntervaloMin":"1","IntervaloSeg":"37"},</v>
      </c>
    </row>
    <row r="117" spans="3:10" x14ac:dyDescent="0.25">
      <c r="C117" s="1" t="s">
        <v>344</v>
      </c>
      <c r="D117" s="1" t="s">
        <v>181</v>
      </c>
      <c r="E117" s="1" t="s">
        <v>324</v>
      </c>
      <c r="F117" s="1" t="s">
        <v>26</v>
      </c>
      <c r="G117" s="69" t="s">
        <v>48</v>
      </c>
      <c r="H117" s="1">
        <v>1</v>
      </c>
      <c r="I117" s="1">
        <v>37</v>
      </c>
      <c r="J117" s="76" t="str">
        <f t="shared" si="1"/>
        <v>{"LinhaID":"Cohab I, II","RoteiroInicio":"Praça","SentidoLinha":"Centro","PontoID":"Ponto 97","Descrição":"-","IntervaloMin":"1","IntervaloSeg":"37"},</v>
      </c>
    </row>
    <row r="118" spans="3:10" x14ac:dyDescent="0.25">
      <c r="C118" s="1" t="s">
        <v>344</v>
      </c>
      <c r="D118" s="1" t="s">
        <v>181</v>
      </c>
      <c r="E118" s="1" t="s">
        <v>325</v>
      </c>
      <c r="F118" s="1" t="s">
        <v>26</v>
      </c>
      <c r="G118" s="69" t="s">
        <v>48</v>
      </c>
      <c r="H118" s="1">
        <v>1</v>
      </c>
      <c r="I118" s="1">
        <v>37</v>
      </c>
      <c r="J118" s="76" t="str">
        <f t="shared" si="1"/>
        <v>{"LinhaID":"Cohab I, II","RoteiroInicio":"Praça","SentidoLinha":"Centro","PontoID":"Ponto 98","Descrição":"-","IntervaloMin":"1","IntervaloSeg":"37"},</v>
      </c>
    </row>
    <row r="119" spans="3:10" x14ac:dyDescent="0.25">
      <c r="C119" s="1" t="s">
        <v>344</v>
      </c>
      <c r="D119" s="1" t="s">
        <v>181</v>
      </c>
      <c r="E119" s="1" t="s">
        <v>326</v>
      </c>
      <c r="F119" s="1" t="s">
        <v>26</v>
      </c>
      <c r="G119" s="69" t="s">
        <v>48</v>
      </c>
      <c r="H119" s="1">
        <v>1</v>
      </c>
      <c r="I119" s="1">
        <v>37</v>
      </c>
      <c r="J119" s="76" t="str">
        <f t="shared" si="1"/>
        <v>{"LinhaID":"Cohab I, II","RoteiroInicio":"Praça","SentidoLinha":"Centro","PontoID":"Ponto 99","Descrição":"-","IntervaloMin":"1","IntervaloSeg":"37"},</v>
      </c>
    </row>
    <row r="120" spans="3:10" x14ac:dyDescent="0.25">
      <c r="C120" s="1" t="s">
        <v>344</v>
      </c>
      <c r="D120" s="1" t="s">
        <v>181</v>
      </c>
      <c r="E120" s="1" t="s">
        <v>327</v>
      </c>
      <c r="F120" s="1" t="s">
        <v>26</v>
      </c>
      <c r="G120" s="69" t="s">
        <v>48</v>
      </c>
      <c r="H120" s="1">
        <v>1</v>
      </c>
      <c r="I120" s="1">
        <v>37</v>
      </c>
      <c r="J120" s="76" t="str">
        <f t="shared" si="1"/>
        <v>{"LinhaID":"Cohab I, II","RoteiroInicio":"Praça","SentidoLinha":"Centro","PontoID":"Ponto 100","Descrição":"-","IntervaloMin":"1","IntervaloSeg":"37"},</v>
      </c>
    </row>
    <row r="121" spans="3:10" x14ac:dyDescent="0.25">
      <c r="C121" s="1" t="s">
        <v>344</v>
      </c>
      <c r="D121" s="1" t="s">
        <v>181</v>
      </c>
      <c r="E121" s="1" t="s">
        <v>268</v>
      </c>
      <c r="F121" s="1" t="s">
        <v>26</v>
      </c>
      <c r="G121" s="69" t="s">
        <v>48</v>
      </c>
      <c r="H121" s="1">
        <v>1</v>
      </c>
      <c r="I121" s="1">
        <v>37</v>
      </c>
      <c r="J121" s="76" t="str">
        <f t="shared" si="1"/>
        <v>{"LinhaID":"Cohab I, II","RoteiroInicio":"Praça","SentidoLinha":"Centro","PontoID":"Ponto 53","Descrição":"-","IntervaloMin":"1","IntervaloSeg":"37"},</v>
      </c>
    </row>
    <row r="122" spans="3:10" x14ac:dyDescent="0.25">
      <c r="C122" s="1" t="s">
        <v>344</v>
      </c>
      <c r="D122" s="1" t="s">
        <v>181</v>
      </c>
      <c r="E122" s="1" t="s">
        <v>182</v>
      </c>
      <c r="F122" s="1" t="s">
        <v>26</v>
      </c>
      <c r="G122" s="69" t="s">
        <v>221</v>
      </c>
      <c r="H122" s="1">
        <v>1</v>
      </c>
      <c r="I122" s="1">
        <v>37</v>
      </c>
      <c r="J122" s="76" t="str">
        <f t="shared" si="1"/>
        <v>{"LinhaID":"Cohab I, II","RoteiroInicio":"Praça","SentidoLinha":"Centro","PontoID":"Ponto 1","Descrição":"Ponto final. ","IntervaloMin":"1","IntervaloSeg":"37"},</v>
      </c>
    </row>
  </sheetData>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MK115"/>
  <sheetViews>
    <sheetView tabSelected="1" topLeftCell="A8" zoomScaleNormal="100" workbookViewId="0">
      <selection activeCell="H19" sqref="H19"/>
    </sheetView>
  </sheetViews>
  <sheetFormatPr defaultRowHeight="15" x14ac:dyDescent="0.25"/>
  <cols>
    <col min="1" max="1" width="9.140625" style="66" customWidth="1"/>
    <col min="2" max="2" width="10.28515625" style="1" customWidth="1"/>
    <col min="3" max="3" width="18.28515625" style="1" customWidth="1"/>
    <col min="4" max="4" width="14" style="1" customWidth="1"/>
    <col min="5" max="5" width="20" style="72" customWidth="1"/>
    <col min="6" max="6" width="15.5703125" style="69" customWidth="1"/>
    <col min="7" max="7" width="13.28515625" style="1" customWidth="1"/>
    <col min="8" max="8" width="60.5703125" style="66" customWidth="1"/>
    <col min="9" max="9" width="1.7109375" style="66" customWidth="1"/>
    <col min="10" max="10" width="1.85546875" style="66" customWidth="1"/>
    <col min="11" max="12" width="1.5703125" style="66" customWidth="1"/>
    <col min="13" max="13" width="1.7109375" style="66" customWidth="1"/>
    <col min="14" max="1025" width="9.140625" style="66" customWidth="1"/>
  </cols>
  <sheetData>
    <row r="3" spans="2:13" x14ac:dyDescent="0.25">
      <c r="C3" s="1">
        <v>-26.18674</v>
      </c>
      <c r="D3" s="1">
        <v>-50.360370000000003</v>
      </c>
    </row>
    <row r="7" spans="2:13" x14ac:dyDescent="0.25">
      <c r="H7" s="66" t="str">
        <f>$L$8&amp;$J$8&amp;$E$9&amp;$J$8&amp;$K$8&amp;$J$8&amp;E10&amp;$J$8&amp;$L$8</f>
        <v>,"Rua":"Praça Lauro Mueller",</v>
      </c>
    </row>
    <row r="8" spans="2:13" x14ac:dyDescent="0.25">
      <c r="B8" s="1" t="s">
        <v>105</v>
      </c>
      <c r="I8" s="66" t="s">
        <v>106</v>
      </c>
      <c r="J8" s="66" t="s">
        <v>107</v>
      </c>
      <c r="K8" s="66" t="s">
        <v>108</v>
      </c>
      <c r="L8" s="66" t="s">
        <v>109</v>
      </c>
      <c r="M8" s="66" t="s">
        <v>110</v>
      </c>
    </row>
    <row r="9" spans="2:13" x14ac:dyDescent="0.25">
      <c r="B9" s="2" t="s">
        <v>8</v>
      </c>
      <c r="C9" s="1" t="s">
        <v>222</v>
      </c>
      <c r="D9" s="1" t="s">
        <v>223</v>
      </c>
      <c r="E9" s="73" t="s">
        <v>350</v>
      </c>
      <c r="F9" s="71" t="s">
        <v>348</v>
      </c>
      <c r="G9" s="2" t="s">
        <v>224</v>
      </c>
      <c r="H9" s="74" t="s">
        <v>225</v>
      </c>
    </row>
    <row r="10" spans="2:13" ht="30" x14ac:dyDescent="0.25">
      <c r="B10" s="1" t="s">
        <v>182</v>
      </c>
      <c r="C10" s="1">
        <v>-26.17371</v>
      </c>
      <c r="D10" s="1">
        <v>-50.390079999999998</v>
      </c>
      <c r="E10" s="72" t="s">
        <v>208</v>
      </c>
      <c r="F10" s="69" t="s">
        <v>208</v>
      </c>
      <c r="G10" s="1" t="s">
        <v>226</v>
      </c>
      <c r="H10" s="66" t="str">
        <f>I$8&amp;J$8&amp;B$9&amp;J$8&amp;K$8&amp;J$8&amp;B10&amp;J$8&amp;L$8&amp;J$8&amp;C$9&amp;J$8&amp;K$8&amp;J$8&amp;C10&amp;J$8&amp;L$8&amp;J$8&amp;D$9&amp;J$8&amp;K$8&amp;J$8&amp;D10&amp;$J$8&amp;$L$8&amp;$J$8&amp;$G$9&amp;$J$8&amp;$K$8&amp;$J$8&amp;G10&amp;$J$8&amp;L$8&amp;J$8&amp;F$9&amp;J$8&amp;K$8&amp;J$8&amp;F10&amp;J$8&amp;$L$8&amp;$J$8&amp;$E$9&amp;$J$8&amp;$K$8&amp;$J$8&amp;E10&amp;$J$8&amp;M$8&amp;L$8</f>
        <v>{"PontoID":"Ponto 1","Latitude":"-26.17371","Longitude":"-50.39008","SentidoPonto":"Bairro","Comentario":"Praça Lauro Mueller","Rua":"Praça Lauro Mueller"},</v>
      </c>
    </row>
    <row r="11" spans="2:13" ht="30" x14ac:dyDescent="0.25">
      <c r="B11" s="1" t="s">
        <v>185</v>
      </c>
      <c r="C11" s="1">
        <v>-26.17314</v>
      </c>
      <c r="D11" s="1">
        <v>-50.388159999999999</v>
      </c>
      <c r="E11" s="72" t="s">
        <v>227</v>
      </c>
      <c r="F11" s="69" t="s">
        <v>228</v>
      </c>
      <c r="G11" s="1" t="s">
        <v>226</v>
      </c>
      <c r="H11" s="66" t="str">
        <f t="shared" ref="H11:H74" si="0">I$8&amp;J$8&amp;B$9&amp;J$8&amp;K$8&amp;J$8&amp;B11&amp;J$8&amp;L$8&amp;J$8&amp;C$9&amp;J$8&amp;K$8&amp;J$8&amp;C11&amp;J$8&amp;L$8&amp;J$8&amp;D$9&amp;J$8&amp;K$8&amp;J$8&amp;D11&amp;$J$8&amp;$L$8&amp;$J$8&amp;$G$9&amp;$J$8&amp;$K$8&amp;$J$8&amp;G11&amp;$J$8&amp;L$8&amp;J$8&amp;F$9&amp;J$8&amp;K$8&amp;J$8&amp;F11&amp;J$8&amp;$L$8&amp;$J$8&amp;$E$9&amp;$J$8&amp;$K$8&amp;$J$8&amp;E11&amp;$J$8&amp;M$8&amp;L$8</f>
        <v>{"PontoID":"Ponto 2","Latitude":"-26.17314","Longitude":"-50.38816","SentidoPonto":"Bairro","Comentario":"Ponto virtual","Rua":"R. Fracisco de Paula Pereira"},</v>
      </c>
    </row>
    <row r="12" spans="2:13" x14ac:dyDescent="0.25">
      <c r="B12" s="1" t="s">
        <v>186</v>
      </c>
      <c r="C12" s="1">
        <v>-26.17154</v>
      </c>
      <c r="D12" s="1">
        <v>-50.38456</v>
      </c>
      <c r="E12" s="72" t="s">
        <v>229</v>
      </c>
      <c r="F12" s="69" t="s">
        <v>228</v>
      </c>
      <c r="G12" s="1" t="s">
        <v>226</v>
      </c>
      <c r="H12" s="66" t="str">
        <f t="shared" si="0"/>
        <v>{"PontoID":"Ponto 3","Latitude":"-26.17154","Longitude":"-50.38456","SentidoPonto":"Bairro","Comentario":"Ponto virtual","Rua":"V. Guilherme Prust"},</v>
      </c>
    </row>
    <row r="13" spans="2:13" x14ac:dyDescent="0.25">
      <c r="B13" s="1" t="s">
        <v>187</v>
      </c>
      <c r="C13" s="1">
        <v>-26.173500000000001</v>
      </c>
      <c r="D13" s="1">
        <v>-50.37932</v>
      </c>
      <c r="E13" s="72" t="s">
        <v>230</v>
      </c>
      <c r="F13" s="69" t="s">
        <v>228</v>
      </c>
      <c r="G13" s="1" t="s">
        <v>226</v>
      </c>
      <c r="H13" s="66" t="str">
        <f t="shared" si="0"/>
        <v>{"PontoID":"Ponto 4","Latitude":"-26.1735","Longitude":"-50.37932","SentidoPonto":"Bairro","Comentario":"Ponto virtual","Rua":"Av. Expedicionários "},</v>
      </c>
    </row>
    <row r="14" spans="2:13" x14ac:dyDescent="0.25">
      <c r="B14" s="1" t="s">
        <v>188</v>
      </c>
      <c r="C14" s="1">
        <v>-26.176279999999998</v>
      </c>
      <c r="D14" s="1">
        <v>-50.37574</v>
      </c>
      <c r="E14" s="72" t="s">
        <v>230</v>
      </c>
      <c r="F14" s="69" t="s">
        <v>228</v>
      </c>
      <c r="G14" s="1" t="s">
        <v>226</v>
      </c>
      <c r="H14" s="66" t="str">
        <f t="shared" si="0"/>
        <v>{"PontoID":"Ponto 5","Latitude":"-26.17628","Longitude":"-50.37574","SentidoPonto":"Bairro","Comentario":"Ponto virtual","Rua":"Av. Expedicionários "},</v>
      </c>
    </row>
    <row r="15" spans="2:13" x14ac:dyDescent="0.25">
      <c r="B15" s="1" t="s">
        <v>189</v>
      </c>
      <c r="C15" s="1">
        <v>-26.180530000000001</v>
      </c>
      <c r="D15" s="1">
        <v>-50.370330000000003</v>
      </c>
      <c r="E15" s="72" t="s">
        <v>230</v>
      </c>
      <c r="F15" s="69" t="s">
        <v>228</v>
      </c>
      <c r="G15" s="1" t="s">
        <v>226</v>
      </c>
      <c r="H15" s="66" t="str">
        <f t="shared" si="0"/>
        <v>{"PontoID":"Ponto 6","Latitude":"-26.18053","Longitude":"-50.37033","SentidoPonto":"Bairro","Comentario":"Ponto virtual","Rua":"Av. Expedicionários "},</v>
      </c>
    </row>
    <row r="16" spans="2:13" x14ac:dyDescent="0.25">
      <c r="B16" s="1" t="s">
        <v>190</v>
      </c>
      <c r="C16" s="1">
        <v>-26.183009999999999</v>
      </c>
      <c r="D16" s="1">
        <v>-50.367199999999997</v>
      </c>
      <c r="E16" s="72" t="s">
        <v>230</v>
      </c>
      <c r="F16" s="69" t="s">
        <v>231</v>
      </c>
      <c r="G16" s="1" t="s">
        <v>226</v>
      </c>
      <c r="H16" s="66" t="str">
        <f t="shared" si="0"/>
        <v>{"PontoID":"Ponto 7","Latitude":"-26.18301","Longitude":"-50.3672","SentidoPonto":"Bairro","Comentario":"IFSC","Rua":"Av. Expedicionários "},</v>
      </c>
    </row>
    <row r="17" spans="2:8" x14ac:dyDescent="0.25">
      <c r="B17" s="1" t="s">
        <v>191</v>
      </c>
      <c r="C17" s="1">
        <v>-26.18411</v>
      </c>
      <c r="D17" s="1">
        <v>-50.362879999999997</v>
      </c>
      <c r="E17" s="72" t="s">
        <v>232</v>
      </c>
      <c r="F17" s="69" t="s">
        <v>228</v>
      </c>
      <c r="G17" s="1" t="s">
        <v>226</v>
      </c>
      <c r="H17" s="66" t="str">
        <f t="shared" si="0"/>
        <v>{"PontoID":"Ponto 8","Latitude":"-26.18411","Longitude":"-50.36288","SentidoPonto":"Bairro","Comentario":"Ponto virtual","Rua":"R. Alvino Voigt"},</v>
      </c>
    </row>
    <row r="18" spans="2:8" x14ac:dyDescent="0.25">
      <c r="B18" s="1" t="s">
        <v>192</v>
      </c>
      <c r="C18" s="1">
        <v>-26.18573</v>
      </c>
      <c r="D18" s="1">
        <v>-50.360770000000002</v>
      </c>
      <c r="E18" s="72" t="s">
        <v>232</v>
      </c>
      <c r="F18" s="69" t="s">
        <v>228</v>
      </c>
      <c r="G18" s="1" t="s">
        <v>226</v>
      </c>
      <c r="H18" s="66" t="str">
        <f t="shared" si="0"/>
        <v>{"PontoID":"Ponto 9","Latitude":"-26.18573","Longitude":"-50.36077","SentidoPonto":"Bairro","Comentario":"Ponto virtual","Rua":"R. Alvino Voigt"},</v>
      </c>
    </row>
    <row r="19" spans="2:8" x14ac:dyDescent="0.25">
      <c r="B19" s="1" t="s">
        <v>193</v>
      </c>
      <c r="C19" s="1">
        <v>-26.18674</v>
      </c>
      <c r="D19" s="1">
        <v>-50.360370000000003</v>
      </c>
      <c r="E19" s="72" t="s">
        <v>233</v>
      </c>
      <c r="F19" s="69" t="s">
        <v>228</v>
      </c>
      <c r="G19" s="1" t="s">
        <v>226</v>
      </c>
      <c r="H19" s="66" t="str">
        <f t="shared" si="0"/>
        <v>{"PontoID":"Ponto 10","Latitude":"-26.18674","Longitude":"-50.36037","SentidoPonto":"Bairro","Comentario":"Ponto virtual","Rua":"R. Jacobe Scheuer"},</v>
      </c>
    </row>
    <row r="20" spans="2:8" x14ac:dyDescent="0.25">
      <c r="B20" s="1" t="s">
        <v>194</v>
      </c>
      <c r="C20" s="1">
        <v>-26.18796</v>
      </c>
      <c r="D20" s="1">
        <v>-50.364640000000001</v>
      </c>
      <c r="E20" s="72" t="s">
        <v>234</v>
      </c>
      <c r="F20" s="69" t="s">
        <v>228</v>
      </c>
      <c r="G20" s="1" t="s">
        <v>226</v>
      </c>
      <c r="H20" s="66" t="str">
        <f t="shared" si="0"/>
        <v>{"PontoID":"Ponto 11","Latitude":"-26.18796","Longitude":"-50.36464","SentidoPonto":"Bairro","Comentario":"Ponto virtual","Rua":"Lateral SC280"},</v>
      </c>
    </row>
    <row r="21" spans="2:8" x14ac:dyDescent="0.25">
      <c r="B21" s="1" t="s">
        <v>195</v>
      </c>
      <c r="C21" s="1">
        <v>-26.188690000000001</v>
      </c>
      <c r="D21" s="1">
        <v>-50.368810000000003</v>
      </c>
      <c r="E21" s="72" t="s">
        <v>234</v>
      </c>
      <c r="F21" s="69" t="s">
        <v>228</v>
      </c>
      <c r="G21" s="1" t="s">
        <v>226</v>
      </c>
      <c r="H21" s="66" t="str">
        <f t="shared" si="0"/>
        <v>{"PontoID":"Ponto 12","Latitude":"-26.18869","Longitude":"-50.36881","SentidoPonto":"Bairro","Comentario":"Ponto virtual","Rua":"Lateral SC280"},</v>
      </c>
    </row>
    <row r="22" spans="2:8" ht="45" x14ac:dyDescent="0.25">
      <c r="B22" s="1" t="s">
        <v>196</v>
      </c>
      <c r="C22" s="1">
        <v>-26.189419999999998</v>
      </c>
      <c r="D22" s="1">
        <v>-50.373460000000001</v>
      </c>
      <c r="E22" s="72" t="s">
        <v>234</v>
      </c>
      <c r="F22" s="69" t="s">
        <v>235</v>
      </c>
      <c r="G22" s="1" t="s">
        <v>226</v>
      </c>
      <c r="H22" s="66" t="str">
        <f t="shared" si="0"/>
        <v>{"PontoID":"Ponto 13","Latitude":"-26.18942","Longitude":"-50.37346","SentidoPonto":"Bairro","Comentario":"Ponto virtual. Próx. retifica Motocar","Rua":"Lateral SC280"},</v>
      </c>
    </row>
    <row r="23" spans="2:8" x14ac:dyDescent="0.25">
      <c r="B23" s="1" t="s">
        <v>197</v>
      </c>
      <c r="C23" s="1">
        <v>-26.1907</v>
      </c>
      <c r="D23" s="1">
        <v>-50.378329999999998</v>
      </c>
      <c r="E23" s="72" t="s">
        <v>236</v>
      </c>
      <c r="F23" s="69" t="s">
        <v>228</v>
      </c>
      <c r="G23" s="1" t="s">
        <v>226</v>
      </c>
      <c r="H23" s="66" t="str">
        <f t="shared" si="0"/>
        <v>{"PontoID":"Ponto 14","Latitude":"-26.1907","Longitude":"-50.37833","SentidoPonto":"Bairro","Comentario":"Ponto virtual","Rua":"R. Mario Maier"},</v>
      </c>
    </row>
    <row r="24" spans="2:8" x14ac:dyDescent="0.25">
      <c r="B24" s="1" t="s">
        <v>198</v>
      </c>
      <c r="C24" s="1">
        <v>-26.19408</v>
      </c>
      <c r="D24" s="1">
        <v>-50.378</v>
      </c>
      <c r="E24" s="72" t="s">
        <v>237</v>
      </c>
      <c r="F24" s="69" t="s">
        <v>228</v>
      </c>
      <c r="G24" s="1" t="s">
        <v>226</v>
      </c>
      <c r="H24" s="66" t="str">
        <f t="shared" si="0"/>
        <v>{"PontoID":"Ponto 15","Latitude":"-26.19408","Longitude":"-50.378","SentidoPonto":"Bairro","Comentario":"Ponto virtual","Rua":"R. Jacobe Fuck"},</v>
      </c>
    </row>
    <row r="25" spans="2:8" x14ac:dyDescent="0.25">
      <c r="B25" s="1" t="s">
        <v>199</v>
      </c>
      <c r="C25" s="1">
        <v>-26.195879999999999</v>
      </c>
      <c r="D25" s="1">
        <v>-50.378239999999998</v>
      </c>
      <c r="E25" s="72" t="s">
        <v>238</v>
      </c>
      <c r="F25" s="69" t="s">
        <v>228</v>
      </c>
      <c r="G25" s="1" t="s">
        <v>226</v>
      </c>
      <c r="H25" s="66" t="str">
        <f t="shared" si="0"/>
        <v>{"PontoID":"Ponto 16","Latitude":"-26.19588","Longitude":"-50.37824","SentidoPonto":"Bairro","Comentario":"Ponto virtual","Rua":"R. Sergio Gapski"},</v>
      </c>
    </row>
    <row r="26" spans="2:8" x14ac:dyDescent="0.25">
      <c r="B26" s="1" t="s">
        <v>200</v>
      </c>
      <c r="C26" s="1">
        <v>-26.199590000000001</v>
      </c>
      <c r="D26" s="1">
        <v>-50.37876</v>
      </c>
      <c r="E26" s="72" t="s">
        <v>239</v>
      </c>
      <c r="F26" s="69" t="s">
        <v>228</v>
      </c>
      <c r="G26" s="1" t="s">
        <v>226</v>
      </c>
      <c r="H26" s="66" t="str">
        <f t="shared" si="0"/>
        <v>{"PontoID":"Ponto 17","Latitude":"-26.19959","Longitude":"-50.37876","SentidoPonto":"Bairro","Comentario":"Ponto virtual","Rua":"(Sem nome)"},</v>
      </c>
    </row>
    <row r="27" spans="2:8" x14ac:dyDescent="0.25">
      <c r="B27" s="1" t="s">
        <v>201</v>
      </c>
      <c r="C27" s="1">
        <v>-26.201070000000001</v>
      </c>
      <c r="D27" s="1">
        <v>-50.382820000000002</v>
      </c>
      <c r="E27" s="72" t="s">
        <v>239</v>
      </c>
      <c r="F27" s="69" t="s">
        <v>228</v>
      </c>
      <c r="G27" s="1" t="s">
        <v>226</v>
      </c>
      <c r="H27" s="66" t="str">
        <f t="shared" si="0"/>
        <v>{"PontoID":"Ponto 18","Latitude":"-26.20107","Longitude":"-50.38282","SentidoPonto":"Bairro","Comentario":"Ponto virtual","Rua":"(Sem nome)"},</v>
      </c>
    </row>
    <row r="28" spans="2:8" x14ac:dyDescent="0.25">
      <c r="B28" s="1" t="s">
        <v>202</v>
      </c>
      <c r="C28" s="1">
        <v>-26.203022000000001</v>
      </c>
      <c r="D28" s="1">
        <v>-50.384556000000003</v>
      </c>
      <c r="E28" s="72" t="s">
        <v>239</v>
      </c>
      <c r="F28" s="69" t="s">
        <v>240</v>
      </c>
      <c r="G28" s="1" t="s">
        <v>226</v>
      </c>
      <c r="H28" s="66" t="str">
        <f t="shared" si="0"/>
        <v>{"PontoID":"Ponto 19","Latitude":"-26.203022","Longitude":"-50.384556","SentidoPonto":"Bairro","Comentario":"Ponto Físico","Rua":"(Sem nome)"},</v>
      </c>
    </row>
    <row r="29" spans="2:8" x14ac:dyDescent="0.25">
      <c r="B29" s="1" t="s">
        <v>203</v>
      </c>
      <c r="C29" s="1">
        <v>-26.205335999999999</v>
      </c>
      <c r="D29" s="1">
        <v>-50.383465000000001</v>
      </c>
      <c r="E29" s="72" t="s">
        <v>239</v>
      </c>
      <c r="F29" s="69" t="s">
        <v>240</v>
      </c>
      <c r="G29" s="1" t="s">
        <v>226</v>
      </c>
      <c r="H29" s="66" t="str">
        <f t="shared" si="0"/>
        <v>{"PontoID":"Ponto 20","Latitude":"-26.205336","Longitude":"-50.383465","SentidoPonto":"Bairro","Comentario":"Ponto Físico","Rua":"(Sem nome)"},</v>
      </c>
    </row>
    <row r="30" spans="2:8" x14ac:dyDescent="0.25">
      <c r="B30" s="1" t="s">
        <v>204</v>
      </c>
      <c r="C30" s="1">
        <v>-26.20448</v>
      </c>
      <c r="D30" s="1">
        <v>-50.379910000000002</v>
      </c>
      <c r="E30" s="72" t="s">
        <v>241</v>
      </c>
      <c r="F30" s="69" t="s">
        <v>228</v>
      </c>
      <c r="G30" s="1" t="s">
        <v>226</v>
      </c>
      <c r="H30" s="66" t="str">
        <f t="shared" si="0"/>
        <v>{"PontoID":"Ponto 21","Latitude":"-26.20448","Longitude":"-50.37991","SentidoPonto":"Bairro","Comentario":"Ponto virtual","Rua":"R. Antonio Grosskopf"},</v>
      </c>
    </row>
    <row r="31" spans="2:8" x14ac:dyDescent="0.25">
      <c r="B31" s="1" t="s">
        <v>205</v>
      </c>
      <c r="C31" s="1">
        <v>-26.200403000000001</v>
      </c>
      <c r="D31" s="1">
        <v>-50.376750000000001</v>
      </c>
      <c r="E31" s="72" t="s">
        <v>242</v>
      </c>
      <c r="F31" s="69" t="s">
        <v>240</v>
      </c>
      <c r="G31" s="1" t="s">
        <v>226</v>
      </c>
      <c r="H31" s="66" t="str">
        <f t="shared" si="0"/>
        <v>{"PontoID":"Ponto 22","Latitude":"-26.200403","Longitude":"-50.37675","SentidoPonto":"Bairro","Comentario":"Ponto Físico","Rua":"R. Narciso Ruthes"},</v>
      </c>
    </row>
    <row r="32" spans="2:8" x14ac:dyDescent="0.25">
      <c r="B32" s="1" t="s">
        <v>207</v>
      </c>
      <c r="C32" s="1">
        <v>-26.197900000000001</v>
      </c>
      <c r="D32" s="1">
        <v>-50.377719999999997</v>
      </c>
      <c r="E32" s="72" t="s">
        <v>238</v>
      </c>
      <c r="F32" s="69" t="s">
        <v>228</v>
      </c>
      <c r="G32" s="1" t="s">
        <v>181</v>
      </c>
      <c r="H32" s="66" t="str">
        <f t="shared" si="0"/>
        <v>{"PontoID":"Ponto 23","Latitude":"-26.1979","Longitude":"-50.37772","SentidoPonto":"Praça","Comentario":"Ponto virtual","Rua":"R. Sergio Gapski"},</v>
      </c>
    </row>
    <row r="33" spans="1:8" ht="60" x14ac:dyDescent="0.25">
      <c r="B33" s="1" t="s">
        <v>209</v>
      </c>
      <c r="C33" s="1">
        <v>-26.193760000000001</v>
      </c>
      <c r="D33" s="1">
        <v>-50.377130000000001</v>
      </c>
      <c r="E33" s="72" t="s">
        <v>237</v>
      </c>
      <c r="F33" s="69" t="s">
        <v>243</v>
      </c>
      <c r="G33" s="1" t="s">
        <v>181</v>
      </c>
      <c r="H33" s="66" t="str">
        <f t="shared" si="0"/>
        <v>{"PontoID":"Ponto 24","Latitude":"-26.19376","Longitude":"-50.37713","SentidoPonto":"Praça","Comentario":"Ponto Físico. Próximo da Escola Estadual Emília Ferrero","Rua":"R. Jacobe Fuck"},</v>
      </c>
    </row>
    <row r="34" spans="1:8" x14ac:dyDescent="0.25">
      <c r="B34" s="1" t="s">
        <v>210</v>
      </c>
      <c r="C34" s="1">
        <v>-26.190619999999999</v>
      </c>
      <c r="D34" s="1">
        <v>-50.378320000000002</v>
      </c>
      <c r="E34" s="72" t="s">
        <v>236</v>
      </c>
      <c r="F34" s="69" t="s">
        <v>228</v>
      </c>
      <c r="G34" s="1" t="s">
        <v>181</v>
      </c>
      <c r="H34" s="66" t="str">
        <f t="shared" si="0"/>
        <v>{"PontoID":"Ponto 25","Latitude":"-26.19062","Longitude":"-50.37832","SentidoPonto":"Praça","Comentario":"Ponto virtual","Rua":"R. Mario Maier"},</v>
      </c>
    </row>
    <row r="35" spans="1:8" x14ac:dyDescent="0.25">
      <c r="B35" s="1" t="s">
        <v>211</v>
      </c>
      <c r="C35" s="1">
        <v>-26.18956</v>
      </c>
      <c r="D35" s="1">
        <v>-50.372929999999997</v>
      </c>
      <c r="E35" s="72" t="s">
        <v>234</v>
      </c>
      <c r="F35" s="69" t="s">
        <v>228</v>
      </c>
      <c r="G35" s="1" t="s">
        <v>181</v>
      </c>
      <c r="H35" s="66" t="str">
        <f t="shared" si="0"/>
        <v>{"PontoID":"Ponto 26","Latitude":"-26.18956","Longitude":"-50.37293","SentidoPonto":"Praça","Comentario":"Ponto virtual","Rua":"Lateral SC280"},</v>
      </c>
    </row>
    <row r="36" spans="1:8" ht="45" x14ac:dyDescent="0.25">
      <c r="B36" s="1" t="s">
        <v>212</v>
      </c>
      <c r="C36" s="1">
        <v>-26.188179999999999</v>
      </c>
      <c r="D36" s="1">
        <v>-50.364379999999997</v>
      </c>
      <c r="E36" s="72" t="s">
        <v>234</v>
      </c>
      <c r="F36" s="69" t="s">
        <v>244</v>
      </c>
      <c r="G36" s="1" t="s">
        <v>181</v>
      </c>
      <c r="H36" s="66" t="str">
        <f t="shared" si="0"/>
        <v>{"PontoID":"Ponto 27","Latitude":"-26.18818","Longitude":"-50.36438","SentidoPonto":"Praça","Comentario":"Ponto virtual, próximo ao Procopiak","Rua":"Lateral SC280"},</v>
      </c>
    </row>
    <row r="37" spans="1:8" x14ac:dyDescent="0.25">
      <c r="B37" s="1" t="s">
        <v>213</v>
      </c>
      <c r="C37" s="1">
        <v>-26.18422</v>
      </c>
      <c r="D37" s="1">
        <v>-50.36262</v>
      </c>
      <c r="E37" s="72" t="s">
        <v>232</v>
      </c>
      <c r="F37" s="69" t="s">
        <v>240</v>
      </c>
      <c r="G37" s="1" t="s">
        <v>181</v>
      </c>
      <c r="H37" s="66" t="str">
        <f t="shared" si="0"/>
        <v>{"PontoID":"Ponto 28","Latitude":"-26.18422","Longitude":"-50.36262","SentidoPonto":"Praça","Comentario":"Ponto Físico","Rua":"R. Alvino Voigt"},</v>
      </c>
    </row>
    <row r="38" spans="1:8" x14ac:dyDescent="0.25">
      <c r="B38" s="1" t="s">
        <v>214</v>
      </c>
      <c r="C38" s="1">
        <v>-26.18318</v>
      </c>
      <c r="D38" s="1">
        <v>-50.366849999999999</v>
      </c>
      <c r="E38" s="72" t="s">
        <v>230</v>
      </c>
      <c r="F38" s="69" t="s">
        <v>240</v>
      </c>
      <c r="G38" s="1" t="s">
        <v>181</v>
      </c>
      <c r="H38" s="66" t="str">
        <f t="shared" si="0"/>
        <v>{"PontoID":"Ponto 29","Latitude":"-26.18318","Longitude":"-50.36685","SentidoPonto":"Praça","Comentario":"Ponto Físico","Rua":"Av. Expedicionários "},</v>
      </c>
    </row>
    <row r="39" spans="1:8" x14ac:dyDescent="0.25">
      <c r="B39" s="1" t="s">
        <v>215</v>
      </c>
      <c r="C39" s="1">
        <v>-26.181576</v>
      </c>
      <c r="D39" s="1">
        <v>-50.369019999999999</v>
      </c>
      <c r="E39" s="72" t="s">
        <v>230</v>
      </c>
      <c r="F39" s="69" t="s">
        <v>240</v>
      </c>
      <c r="G39" s="1" t="s">
        <v>181</v>
      </c>
      <c r="H39" s="66" t="str">
        <f t="shared" si="0"/>
        <v>{"PontoID":"Ponto 30","Latitude":"-26.181576","Longitude":"-50.36902","SentidoPonto":"Praça","Comentario":"Ponto Físico","Rua":"Av. Expedicionários "},</v>
      </c>
    </row>
    <row r="40" spans="1:8" x14ac:dyDescent="0.25">
      <c r="B40" s="1" t="s">
        <v>216</v>
      </c>
      <c r="C40" s="1">
        <v>-26.179175999999998</v>
      </c>
      <c r="D40" s="1">
        <v>-50.371997999999998</v>
      </c>
      <c r="E40" s="72" t="s">
        <v>230</v>
      </c>
      <c r="F40" s="69" t="s">
        <v>240</v>
      </c>
      <c r="G40" s="1" t="s">
        <v>181</v>
      </c>
      <c r="H40" s="66" t="str">
        <f t="shared" si="0"/>
        <v>{"PontoID":"Ponto 31","Latitude":"-26.179176","Longitude":"-50.371998","SentidoPonto":"Praça","Comentario":"Ponto Físico","Rua":"Av. Expedicionários "},</v>
      </c>
    </row>
    <row r="41" spans="1:8" x14ac:dyDescent="0.25">
      <c r="B41" s="1" t="s">
        <v>217</v>
      </c>
      <c r="C41" s="1">
        <v>-26.176902999999999</v>
      </c>
      <c r="D41" s="1">
        <v>-50.374890000000001</v>
      </c>
      <c r="E41" s="72" t="s">
        <v>230</v>
      </c>
      <c r="F41" s="69" t="s">
        <v>240</v>
      </c>
      <c r="G41" s="1" t="s">
        <v>181</v>
      </c>
      <c r="H41" s="66" t="str">
        <f t="shared" si="0"/>
        <v>{"PontoID":"Ponto 32","Latitude":"-26.176903","Longitude":"-50.37489","SentidoPonto":"Praça","Comentario":"Ponto Físico","Rua":"Av. Expedicionários "},</v>
      </c>
    </row>
    <row r="42" spans="1:8" x14ac:dyDescent="0.25">
      <c r="B42" s="1" t="s">
        <v>218</v>
      </c>
      <c r="C42" s="1">
        <v>-26.173763000000001</v>
      </c>
      <c r="D42" s="1">
        <v>-50.378974999999997</v>
      </c>
      <c r="E42" s="72" t="s">
        <v>230</v>
      </c>
      <c r="F42" s="69" t="s">
        <v>240</v>
      </c>
      <c r="G42" s="1" t="s">
        <v>181</v>
      </c>
      <c r="H42" s="66" t="str">
        <f t="shared" si="0"/>
        <v>{"PontoID":"Ponto 33","Latitude":"-26.173763","Longitude":"-50.378975","SentidoPonto":"Praça","Comentario":"Ponto Físico","Rua":"Av. Expedicionários "},</v>
      </c>
    </row>
    <row r="43" spans="1:8" ht="45" x14ac:dyDescent="0.25">
      <c r="B43" s="1" t="s">
        <v>219</v>
      </c>
      <c r="C43" s="1">
        <v>-26.17144</v>
      </c>
      <c r="D43" s="1">
        <v>-50.38373</v>
      </c>
      <c r="E43" s="72" t="s">
        <v>227</v>
      </c>
      <c r="F43" s="69" t="s">
        <v>245</v>
      </c>
      <c r="G43" s="1" t="s">
        <v>181</v>
      </c>
      <c r="H43" s="66" t="str">
        <f t="shared" si="0"/>
        <v>{"PontoID":"Ponto 34","Latitude":"-26.17144","Longitude":"-50.38373","SentidoPonto":"Praça","Comentario":"Ponto virtual. Próximo ao posto Guapo.","Rua":"R. Fracisco de Paula Pereira"},</v>
      </c>
    </row>
    <row r="44" spans="1:8" ht="30" x14ac:dyDescent="0.25">
      <c r="A44" s="66" t="s">
        <v>71</v>
      </c>
      <c r="B44" s="1" t="s">
        <v>220</v>
      </c>
      <c r="C44" s="1">
        <v>-26.172239999999999</v>
      </c>
      <c r="D44" s="1">
        <v>-50.387230000000002</v>
      </c>
      <c r="E44" s="72" t="s">
        <v>227</v>
      </c>
      <c r="F44" s="69" t="s">
        <v>228</v>
      </c>
      <c r="G44" s="1" t="s">
        <v>181</v>
      </c>
      <c r="H44" s="66" t="str">
        <f t="shared" si="0"/>
        <v>{"PontoID":"Ponto 35","Latitude":"-26.17224","Longitude":"-50.38723","SentidoPonto":"Praça","Comentario":"Ponto virtual","Rua":"R. Fracisco de Paula Pereira"},</v>
      </c>
    </row>
    <row r="45" spans="1:8" ht="30" x14ac:dyDescent="0.25">
      <c r="A45" s="66" t="s">
        <v>246</v>
      </c>
      <c r="B45" s="1" t="s">
        <v>247</v>
      </c>
      <c r="C45" s="1">
        <v>-26.178017000000001</v>
      </c>
      <c r="D45" s="1">
        <v>-50.390712999999998</v>
      </c>
      <c r="E45" s="72" t="s">
        <v>248</v>
      </c>
      <c r="F45" s="69" t="s">
        <v>240</v>
      </c>
      <c r="G45" s="1" t="s">
        <v>226</v>
      </c>
      <c r="H45" s="66" t="str">
        <f t="shared" si="0"/>
        <v>{"PontoID":"Ponto 36","Latitude":"-26.178017","Longitude":"-50.390713","SentidoPonto":"Bairro","Comentario":"Ponto Físico","Rua":"R. Frei Menandro Kamps"},</v>
      </c>
    </row>
    <row r="46" spans="1:8" ht="30" x14ac:dyDescent="0.25">
      <c r="B46" s="1" t="s">
        <v>249</v>
      </c>
      <c r="C46" s="1">
        <v>-26.180969999999999</v>
      </c>
      <c r="D46" s="1">
        <v>-50.394170000000003</v>
      </c>
      <c r="E46" s="72" t="s">
        <v>227</v>
      </c>
      <c r="F46" s="69" t="s">
        <v>228</v>
      </c>
      <c r="G46" s="1" t="s">
        <v>226</v>
      </c>
      <c r="H46" s="66" t="str">
        <f t="shared" si="0"/>
        <v>{"PontoID":"Ponto 37","Latitude":"-26.18097","Longitude":"-50.39417","SentidoPonto":"Bairro","Comentario":"Ponto virtual","Rua":"R. Fracisco de Paula Pereira"},</v>
      </c>
    </row>
    <row r="47" spans="1:8" x14ac:dyDescent="0.25">
      <c r="B47" s="1" t="s">
        <v>250</v>
      </c>
      <c r="C47" s="1">
        <v>-26.186959999999999</v>
      </c>
      <c r="D47" s="1">
        <v>-50.399859999999997</v>
      </c>
      <c r="E47" s="72" t="s">
        <v>251</v>
      </c>
      <c r="F47" s="69" t="s">
        <v>228</v>
      </c>
      <c r="G47" s="1" t="s">
        <v>226</v>
      </c>
      <c r="H47" s="66" t="str">
        <f t="shared" si="0"/>
        <v>{"PontoID":"Ponto 38","Latitude":"-26.18696","Longitude":"-50.39986","SentidoPonto":"Bairro","Comentario":"Ponto virtual","Rua":"R. Major Vieira"},</v>
      </c>
    </row>
    <row r="48" spans="1:8" x14ac:dyDescent="0.25">
      <c r="B48" s="1" t="s">
        <v>252</v>
      </c>
      <c r="C48" s="1">
        <v>-26.187950000000001</v>
      </c>
      <c r="D48" s="1">
        <v>-50.401359999999997</v>
      </c>
      <c r="E48" s="72" t="s">
        <v>253</v>
      </c>
      <c r="F48" s="69" t="s">
        <v>228</v>
      </c>
      <c r="G48" s="1" t="s">
        <v>226</v>
      </c>
      <c r="H48" s="66" t="str">
        <f t="shared" si="0"/>
        <v>{"PontoID":"Ponto 39","Latitude":"-26.18795","Longitude":"-50.40136","SentidoPonto":"Bairro","Comentario":"Ponto virtual","Rua":"R. Cidade de Jaú"},</v>
      </c>
    </row>
    <row r="49" spans="2:8" ht="30" x14ac:dyDescent="0.25">
      <c r="B49" s="1" t="s">
        <v>254</v>
      </c>
      <c r="C49" s="1">
        <v>-26.187519999999999</v>
      </c>
      <c r="D49" s="1">
        <v>-50.406700000000001</v>
      </c>
      <c r="E49" s="72" t="s">
        <v>255</v>
      </c>
      <c r="F49" s="69" t="s">
        <v>228</v>
      </c>
      <c r="G49" s="1" t="s">
        <v>226</v>
      </c>
      <c r="H49" s="66" t="str">
        <f t="shared" si="0"/>
        <v>{"PontoID":"Ponto 40","Latitude":"-26.18752","Longitude":"-50.4067","SentidoPonto":"Bairro","Comentario":"Ponto virtual","Rua":"Estrada Dona Francisca "},</v>
      </c>
    </row>
    <row r="50" spans="2:8" ht="30" x14ac:dyDescent="0.25">
      <c r="B50" s="1" t="s">
        <v>256</v>
      </c>
      <c r="C50" s="1">
        <v>-26.188639999999999</v>
      </c>
      <c r="D50" s="1">
        <v>-50.409300000000002</v>
      </c>
      <c r="E50" s="72" t="s">
        <v>255</v>
      </c>
      <c r="F50" s="69" t="s">
        <v>228</v>
      </c>
      <c r="G50" s="1" t="s">
        <v>226</v>
      </c>
      <c r="H50" s="66" t="str">
        <f t="shared" si="0"/>
        <v>{"PontoID":"Ponto 41","Latitude":"-26.18864","Longitude":"-50.4093","SentidoPonto":"Bairro","Comentario":"Ponto virtual","Rua":"Estrada Dona Francisca "},</v>
      </c>
    </row>
    <row r="51" spans="2:8" ht="30" x14ac:dyDescent="0.25">
      <c r="B51" s="1" t="s">
        <v>257</v>
      </c>
      <c r="C51" s="1">
        <v>-26.189450000000001</v>
      </c>
      <c r="D51" s="1">
        <v>-50.413330000000002</v>
      </c>
      <c r="E51" s="72" t="s">
        <v>255</v>
      </c>
      <c r="F51" s="69" t="s">
        <v>228</v>
      </c>
      <c r="G51" s="1" t="s">
        <v>226</v>
      </c>
      <c r="H51" s="66" t="str">
        <f t="shared" si="0"/>
        <v>{"PontoID":"Ponto 42","Latitude":"-26.18945","Longitude":"-50.41333","SentidoPonto":"Bairro","Comentario":"Ponto virtual","Rua":"Estrada Dona Francisca "},</v>
      </c>
    </row>
    <row r="52" spans="2:8" ht="30" x14ac:dyDescent="0.25">
      <c r="B52" s="1" t="s">
        <v>258</v>
      </c>
      <c r="C52" s="1">
        <v>-26.19322</v>
      </c>
      <c r="D52" s="1">
        <v>-50.417479999999998</v>
      </c>
      <c r="E52" s="72" t="s">
        <v>255</v>
      </c>
      <c r="F52" s="69" t="s">
        <v>228</v>
      </c>
      <c r="G52" s="1" t="s">
        <v>226</v>
      </c>
      <c r="H52" s="66" t="str">
        <f t="shared" si="0"/>
        <v>{"PontoID":"Ponto 43","Latitude":"-26.19322","Longitude":"-50.41748","SentidoPonto":"Bairro","Comentario":"Ponto virtual","Rua":"Estrada Dona Francisca "},</v>
      </c>
    </row>
    <row r="53" spans="2:8" ht="30" x14ac:dyDescent="0.25">
      <c r="B53" s="1" t="s">
        <v>259</v>
      </c>
      <c r="C53" s="1">
        <v>-26.204609999999999</v>
      </c>
      <c r="D53" s="1">
        <v>-50.421570000000003</v>
      </c>
      <c r="E53" s="72" t="s">
        <v>255</v>
      </c>
      <c r="F53" s="69" t="s">
        <v>228</v>
      </c>
      <c r="G53" s="1" t="s">
        <v>226</v>
      </c>
      <c r="H53" s="66" t="str">
        <f t="shared" si="0"/>
        <v>{"PontoID":"Ponto 44","Latitude":"-26.20461","Longitude":"-50.42157","SentidoPonto":"Bairro","Comentario":"Ponto virtual","Rua":"Estrada Dona Francisca "},</v>
      </c>
    </row>
    <row r="54" spans="2:8" ht="30" x14ac:dyDescent="0.25">
      <c r="B54" s="1" t="s">
        <v>260</v>
      </c>
      <c r="C54" s="1">
        <v>-26.203119999999998</v>
      </c>
      <c r="D54" s="1">
        <v>-50.421210000000002</v>
      </c>
      <c r="E54" s="72" t="s">
        <v>255</v>
      </c>
      <c r="F54" s="69" t="s">
        <v>228</v>
      </c>
      <c r="G54" s="1" t="s">
        <v>226</v>
      </c>
      <c r="H54" s="66" t="str">
        <f t="shared" si="0"/>
        <v>{"PontoID":"Ponto 45","Latitude":"-26.20312","Longitude":"-50.42121","SentidoPonto":"Bairro","Comentario":"Ponto virtual","Rua":"Estrada Dona Francisca "},</v>
      </c>
    </row>
    <row r="55" spans="2:8" ht="30" x14ac:dyDescent="0.25">
      <c r="B55" s="1" t="s">
        <v>261</v>
      </c>
      <c r="C55" s="1">
        <v>-26.19434</v>
      </c>
      <c r="D55" s="1">
        <v>-50.419649999999997</v>
      </c>
      <c r="E55" s="72" t="s">
        <v>255</v>
      </c>
      <c r="F55" s="69" t="s">
        <v>228</v>
      </c>
      <c r="G55" s="1" t="s">
        <v>226</v>
      </c>
      <c r="H55" s="66" t="str">
        <f t="shared" si="0"/>
        <v>{"PontoID":"Ponto 46","Latitude":"-26.19434","Longitude":"-50.41965","SentidoPonto":"Bairro","Comentario":"Ponto virtual","Rua":"Estrada Dona Francisca "},</v>
      </c>
    </row>
    <row r="56" spans="2:8" ht="30" x14ac:dyDescent="0.25">
      <c r="B56" s="1" t="s">
        <v>262</v>
      </c>
      <c r="C56" s="1">
        <v>-26.19323</v>
      </c>
      <c r="D56" s="1">
        <v>-50.417290000000001</v>
      </c>
      <c r="E56" s="72" t="s">
        <v>255</v>
      </c>
      <c r="F56" s="69" t="s">
        <v>228</v>
      </c>
      <c r="G56" s="1" t="s">
        <v>226</v>
      </c>
      <c r="H56" s="66" t="str">
        <f t="shared" si="0"/>
        <v>{"PontoID":"Ponto 47","Latitude":"-26.19323","Longitude":"-50.41729","SentidoPonto":"Bairro","Comentario":"Ponto virtual","Rua":"Estrada Dona Francisca "},</v>
      </c>
    </row>
    <row r="57" spans="2:8" ht="30" x14ac:dyDescent="0.25">
      <c r="B57" s="1" t="s">
        <v>263</v>
      </c>
      <c r="C57" s="1">
        <v>-26.188700000000001</v>
      </c>
      <c r="D57" s="1">
        <v>-50.409199999999998</v>
      </c>
      <c r="E57" s="72" t="s">
        <v>255</v>
      </c>
      <c r="F57" s="69" t="s">
        <v>228</v>
      </c>
      <c r="G57" s="1" t="s">
        <v>226</v>
      </c>
      <c r="H57" s="66" t="str">
        <f t="shared" si="0"/>
        <v>{"PontoID":"Ponto 48","Latitude":"-26.1887","Longitude":"-50.4092","SentidoPonto":"Bairro","Comentario":"Ponto virtual","Rua":"Estrada Dona Francisca "},</v>
      </c>
    </row>
    <row r="58" spans="2:8" ht="30" x14ac:dyDescent="0.25">
      <c r="B58" s="1" t="s">
        <v>264</v>
      </c>
      <c r="C58" s="1">
        <v>-26.187570000000001</v>
      </c>
      <c r="D58" s="1">
        <v>-50.40652</v>
      </c>
      <c r="E58" s="72" t="s">
        <v>255</v>
      </c>
      <c r="F58" s="69" t="s">
        <v>228</v>
      </c>
      <c r="G58" s="1" t="s">
        <v>226</v>
      </c>
      <c r="H58" s="66" t="str">
        <f t="shared" si="0"/>
        <v>{"PontoID":"Ponto 49","Latitude":"-26.18757","Longitude":"-50.40652","SentidoPonto":"Bairro","Comentario":"Ponto virtual","Rua":"Estrada Dona Francisca "},</v>
      </c>
    </row>
    <row r="59" spans="2:8" x14ac:dyDescent="0.25">
      <c r="B59" s="1" t="s">
        <v>265</v>
      </c>
      <c r="C59" s="1">
        <v>-26.188089999999999</v>
      </c>
      <c r="D59" s="1">
        <v>-50.401350000000001</v>
      </c>
      <c r="E59" s="72" t="s">
        <v>253</v>
      </c>
      <c r="F59" s="69" t="s">
        <v>228</v>
      </c>
      <c r="G59" s="1" t="s">
        <v>226</v>
      </c>
      <c r="H59" s="66" t="str">
        <f t="shared" si="0"/>
        <v>{"PontoID":"Ponto 50","Latitude":"-26.18809","Longitude":"-50.40135","SentidoPonto":"Bairro","Comentario":"Ponto virtual","Rua":"R. Cidade de Jaú"},</v>
      </c>
    </row>
    <row r="60" spans="2:8" x14ac:dyDescent="0.25">
      <c r="B60" s="1" t="s">
        <v>266</v>
      </c>
      <c r="C60" s="1">
        <v>-26.18695</v>
      </c>
      <c r="D60" s="1">
        <v>-50.399769999999997</v>
      </c>
      <c r="E60" s="72" t="s">
        <v>290</v>
      </c>
      <c r="F60" s="69" t="s">
        <v>228</v>
      </c>
      <c r="G60" s="1" t="s">
        <v>226</v>
      </c>
      <c r="H60" s="66" t="str">
        <f t="shared" si="0"/>
        <v>{"PontoID":"Ponto 51","Latitude":"-26.18695","Longitude":"-50.39977","SentidoPonto":"Bairro","Comentario":"Ponto virtual","Rua":"R. Maj. Vieira"},</v>
      </c>
    </row>
    <row r="61" spans="2:8" ht="30" x14ac:dyDescent="0.25">
      <c r="B61" s="1" t="s">
        <v>267</v>
      </c>
      <c r="C61" s="1">
        <v>-26.180299999999999</v>
      </c>
      <c r="D61" s="1">
        <v>-50.393520000000002</v>
      </c>
      <c r="E61" s="72" t="s">
        <v>291</v>
      </c>
      <c r="F61" s="69" t="s">
        <v>228</v>
      </c>
      <c r="G61" s="1" t="s">
        <v>226</v>
      </c>
      <c r="H61" s="66" t="str">
        <f t="shared" si="0"/>
        <v>{"PontoID":"Ponto 52","Latitude":"-26.1803","Longitude":"-50.39352","SentidoPonto":"Bairro","Comentario":"Ponto virtual","Rua":"R. Francisco de Paula Pereira"},</v>
      </c>
    </row>
    <row r="62" spans="2:8" ht="30" x14ac:dyDescent="0.25">
      <c r="B62" s="1" t="s">
        <v>268</v>
      </c>
      <c r="C62" s="1">
        <v>-26.177446</v>
      </c>
      <c r="D62" s="1">
        <v>-50.391396</v>
      </c>
      <c r="E62" s="72" t="s">
        <v>291</v>
      </c>
      <c r="F62" s="69" t="s">
        <v>228</v>
      </c>
      <c r="G62" s="1" t="s">
        <v>226</v>
      </c>
      <c r="H62" s="66" t="str">
        <f t="shared" si="0"/>
        <v>{"PontoID":"Ponto 53","Latitude":"-26.177446","Longitude":"-50.391396","SentidoPonto":"Bairro","Comentario":"Ponto virtual","Rua":"R. Francisco de Paula Pereira"},</v>
      </c>
    </row>
    <row r="63" spans="2:8" x14ac:dyDescent="0.25">
      <c r="B63" s="1" t="s">
        <v>269</v>
      </c>
      <c r="C63" s="1">
        <v>-26.173190000000002</v>
      </c>
      <c r="D63" s="1">
        <v>-50.389780000000002</v>
      </c>
      <c r="E63" s="72" t="s">
        <v>292</v>
      </c>
      <c r="F63" s="69" t="s">
        <v>228</v>
      </c>
      <c r="G63" s="1" t="s">
        <v>226</v>
      </c>
      <c r="H63" s="66" t="str">
        <f t="shared" si="0"/>
        <v>{"PontoID":"Ponto 54","Latitude":"-26.17319","Longitude":"-50.38978","SentidoPonto":"Bairro","Comentario":"Ponto virtual","Rua":"R. Eugênio de Souza"},</v>
      </c>
    </row>
    <row r="64" spans="2:8" x14ac:dyDescent="0.25">
      <c r="B64" s="1" t="s">
        <v>270</v>
      </c>
      <c r="C64" s="1">
        <v>-26.172560000000001</v>
      </c>
      <c r="D64" s="1">
        <v>-50.390729999999998</v>
      </c>
      <c r="E64" s="72" t="s">
        <v>292</v>
      </c>
      <c r="F64" s="69" t="s">
        <v>228</v>
      </c>
      <c r="G64" s="1" t="s">
        <v>226</v>
      </c>
      <c r="H64" s="66" t="str">
        <f t="shared" si="0"/>
        <v>{"PontoID":"Ponto 55","Latitude":"-26.17256","Longitude":"-50.39073","SentidoPonto":"Bairro","Comentario":"Ponto virtual","Rua":"R. Eugênio de Souza"},</v>
      </c>
    </row>
    <row r="65" spans="2:8" x14ac:dyDescent="0.25">
      <c r="B65" s="1" t="s">
        <v>271</v>
      </c>
      <c r="C65" s="1">
        <v>-26.17127</v>
      </c>
      <c r="D65" s="1">
        <v>-50.394269999999999</v>
      </c>
      <c r="E65" s="72" t="s">
        <v>293</v>
      </c>
      <c r="F65" s="69" t="s">
        <v>228</v>
      </c>
      <c r="G65" s="1" t="s">
        <v>226</v>
      </c>
      <c r="H65" s="66" t="str">
        <f t="shared" si="0"/>
        <v>{"PontoID":"Ponto 56","Latitude":"-26.17127","Longitude":"-50.39427","SentidoPonto":"Bairro","Comentario":"Ponto virtual","Rua":"R. Roberto Eike"},</v>
      </c>
    </row>
    <row r="66" spans="2:8" x14ac:dyDescent="0.25">
      <c r="B66" s="1" t="s">
        <v>272</v>
      </c>
      <c r="C66" s="1">
        <v>-26.168859999999999</v>
      </c>
      <c r="D66" s="1">
        <v>-50.399540000000002</v>
      </c>
      <c r="E66" s="72" t="s">
        <v>294</v>
      </c>
      <c r="F66" s="69" t="s">
        <v>228</v>
      </c>
      <c r="G66" s="1" t="s">
        <v>226</v>
      </c>
      <c r="H66" s="66" t="str">
        <f t="shared" si="0"/>
        <v>{"PontoID":"Ponto 57","Latitude":"-26.16886","Longitude":"-50.39954","SentidoPonto":"Bairro","Comentario":"Ponto virtual","Rua":"R. Otto Friedrich"},</v>
      </c>
    </row>
    <row r="67" spans="2:8" x14ac:dyDescent="0.25">
      <c r="B67" s="1" t="s">
        <v>273</v>
      </c>
      <c r="C67" s="1">
        <v>-26.166733000000001</v>
      </c>
      <c r="D67" s="1">
        <v>-50.399006</v>
      </c>
      <c r="E67" s="72" t="s">
        <v>294</v>
      </c>
      <c r="F67" s="69" t="s">
        <v>228</v>
      </c>
      <c r="G67" s="1" t="s">
        <v>226</v>
      </c>
      <c r="H67" s="66" t="str">
        <f t="shared" si="0"/>
        <v>{"PontoID":"Ponto 58","Latitude":"-26.166733","Longitude":"-50.399006","SentidoPonto":"Bairro","Comentario":"Ponto virtual","Rua":"R. Otto Friedrich"},</v>
      </c>
    </row>
    <row r="68" spans="2:8" x14ac:dyDescent="0.25">
      <c r="B68" s="1" t="s">
        <v>274</v>
      </c>
      <c r="C68" s="1">
        <v>-26.16394</v>
      </c>
      <c r="D68" s="1">
        <v>-50.40175</v>
      </c>
      <c r="E68" s="72" t="s">
        <v>295</v>
      </c>
      <c r="F68" s="69" t="s">
        <v>228</v>
      </c>
      <c r="G68" s="1" t="s">
        <v>226</v>
      </c>
      <c r="H68" s="66" t="str">
        <f t="shared" si="0"/>
        <v>{"PontoID":"Ponto 59","Latitude":"-26.16394","Longitude":"-50.40175","SentidoPonto":"Bairro","Comentario":"Ponto virtual","Rua":"R. Feres João Isphair"},</v>
      </c>
    </row>
    <row r="69" spans="2:8" x14ac:dyDescent="0.25">
      <c r="B69" s="1" t="s">
        <v>275</v>
      </c>
      <c r="C69" s="1">
        <v>-26.163309999999999</v>
      </c>
      <c r="D69" s="1">
        <v>-50.404699999999998</v>
      </c>
      <c r="E69" s="72" t="s">
        <v>295</v>
      </c>
      <c r="F69" s="69" t="s">
        <v>228</v>
      </c>
      <c r="G69" s="1" t="s">
        <v>226</v>
      </c>
      <c r="H69" s="66" t="str">
        <f t="shared" si="0"/>
        <v>{"PontoID":"Ponto 60","Latitude":"-26.16331","Longitude":"-50.4047","SentidoPonto":"Bairro","Comentario":"Ponto virtual","Rua":"R. Feres João Isphair"},</v>
      </c>
    </row>
    <row r="70" spans="2:8" x14ac:dyDescent="0.25">
      <c r="B70" s="1" t="s">
        <v>276</v>
      </c>
      <c r="C70" s="1">
        <v>-26.162870000000002</v>
      </c>
      <c r="D70" s="1">
        <v>-50.406640000000003</v>
      </c>
      <c r="E70" s="72" t="s">
        <v>295</v>
      </c>
      <c r="F70" s="69" t="s">
        <v>228</v>
      </c>
      <c r="G70" s="1" t="s">
        <v>226</v>
      </c>
      <c r="H70" s="66" t="str">
        <f t="shared" si="0"/>
        <v>{"PontoID":"Ponto 61","Latitude":"-26.16287","Longitude":"-50.40664","SentidoPonto":"Bairro","Comentario":"Ponto virtual","Rua":"R. Feres João Isphair"},</v>
      </c>
    </row>
    <row r="71" spans="2:8" x14ac:dyDescent="0.25">
      <c r="B71" s="1" t="s">
        <v>277</v>
      </c>
      <c r="C71" s="1">
        <v>-26.164719999999999</v>
      </c>
      <c r="D71" s="1">
        <v>-50.407290000000003</v>
      </c>
      <c r="E71" s="72" t="s">
        <v>296</v>
      </c>
      <c r="F71" s="69" t="s">
        <v>228</v>
      </c>
      <c r="G71" s="1" t="s">
        <v>226</v>
      </c>
      <c r="H71" s="66" t="str">
        <f t="shared" si="0"/>
        <v>{"PontoID":"Ponto 62","Latitude":"-26.16472","Longitude":"-50.40729","SentidoPonto":"Bairro","Comentario":"Ponto virtual","Rua":"Rua Henrique Sorg"},</v>
      </c>
    </row>
    <row r="72" spans="2:8" ht="30" x14ac:dyDescent="0.25">
      <c r="B72" s="1" t="s">
        <v>278</v>
      </c>
      <c r="C72" s="1">
        <v>-26.16797</v>
      </c>
      <c r="D72" s="1">
        <v>-50.407739999999997</v>
      </c>
      <c r="E72" s="72" t="s">
        <v>297</v>
      </c>
      <c r="F72" s="69" t="s">
        <v>228</v>
      </c>
      <c r="G72" s="1" t="s">
        <v>226</v>
      </c>
      <c r="H72" s="66" t="str">
        <f t="shared" si="0"/>
        <v>{"PontoID":"Ponto 63","Latitude":"-26.16797","Longitude":"-50.40774","SentidoPonto":"Bairro","Comentario":"Ponto virtual","Rua":"Av. Sen. Ivo D'Aquino"},</v>
      </c>
    </row>
    <row r="73" spans="2:8" x14ac:dyDescent="0.25">
      <c r="B73" s="1" t="s">
        <v>279</v>
      </c>
      <c r="C73" s="1">
        <v>-26.168859999999999</v>
      </c>
      <c r="D73" s="1">
        <v>-50.404670000000003</v>
      </c>
      <c r="E73" s="72" t="s">
        <v>293</v>
      </c>
      <c r="F73" s="69" t="s">
        <v>228</v>
      </c>
      <c r="G73" s="1" t="s">
        <v>226</v>
      </c>
      <c r="H73" s="66" t="str">
        <f t="shared" si="0"/>
        <v>{"PontoID":"Ponto 64","Latitude":"-26.16886","Longitude":"-50.40467","SentidoPonto":"Bairro","Comentario":"Ponto virtual","Rua":"R. Roberto Eike"},</v>
      </c>
    </row>
    <row r="74" spans="2:8" x14ac:dyDescent="0.25">
      <c r="B74" s="1" t="s">
        <v>280</v>
      </c>
      <c r="C74" s="1">
        <v>-26.16996</v>
      </c>
      <c r="D74" s="1">
        <v>-50.400370000000002</v>
      </c>
      <c r="E74" s="72" t="s">
        <v>293</v>
      </c>
      <c r="F74" s="69" t="s">
        <v>228</v>
      </c>
      <c r="G74" s="1" t="s">
        <v>226</v>
      </c>
      <c r="H74" s="66" t="str">
        <f t="shared" si="0"/>
        <v>{"PontoID":"Ponto 65","Latitude":"-26.16996","Longitude":"-50.40037","SentidoPonto":"Bairro","Comentario":"Ponto virtual","Rua":"R. Roberto Eike"},</v>
      </c>
    </row>
    <row r="75" spans="2:8" x14ac:dyDescent="0.25">
      <c r="B75" s="1" t="s">
        <v>281</v>
      </c>
      <c r="C75" s="1">
        <v>-26.17062</v>
      </c>
      <c r="D75" s="1">
        <v>-50.397359999999999</v>
      </c>
      <c r="E75" s="72" t="s">
        <v>293</v>
      </c>
      <c r="F75" s="69" t="s">
        <v>228</v>
      </c>
      <c r="G75" s="1" t="s">
        <v>226</v>
      </c>
      <c r="H75" s="66" t="str">
        <f t="shared" ref="H75:H113" si="1">I$8&amp;J$8&amp;B$9&amp;J$8&amp;K$8&amp;J$8&amp;B75&amp;J$8&amp;L$8&amp;J$8&amp;C$9&amp;J$8&amp;K$8&amp;J$8&amp;C75&amp;J$8&amp;L$8&amp;J$8&amp;D$9&amp;J$8&amp;K$8&amp;J$8&amp;D75&amp;$J$8&amp;$L$8&amp;$J$8&amp;$G$9&amp;$J$8&amp;$K$8&amp;$J$8&amp;G75&amp;$J$8&amp;L$8&amp;J$8&amp;F$9&amp;J$8&amp;K$8&amp;J$8&amp;F75&amp;J$8&amp;$L$8&amp;$J$8&amp;$E$9&amp;$J$8&amp;$K$8&amp;$J$8&amp;E75&amp;$J$8&amp;M$8&amp;L$8</f>
        <v>{"PontoID":"Ponto 66","Latitude":"-26.17062","Longitude":"-50.39736","SentidoPonto":"Bairro","Comentario":"Ponto virtual","Rua":"R. Roberto Eike"},</v>
      </c>
    </row>
    <row r="76" spans="2:8" x14ac:dyDescent="0.25">
      <c r="B76" s="1" t="s">
        <v>282</v>
      </c>
      <c r="C76" s="1">
        <v>-26.172840000000001</v>
      </c>
      <c r="D76" s="1">
        <v>-50.394129999999997</v>
      </c>
      <c r="E76" s="72" t="s">
        <v>298</v>
      </c>
      <c r="F76" s="69" t="s">
        <v>228</v>
      </c>
      <c r="G76" s="1" t="s">
        <v>226</v>
      </c>
      <c r="H76" s="66" t="str">
        <f t="shared" si="1"/>
        <v>{"PontoID":"Ponto 67","Latitude":"-26.17284","Longitude":"-50.39413","SentidoPonto":"Bairro","Comentario":"Ponto virtual","Rua":"R. Getúlio Vargas"},</v>
      </c>
    </row>
    <row r="77" spans="2:8" x14ac:dyDescent="0.25">
      <c r="B77" s="1" t="s">
        <v>283</v>
      </c>
      <c r="C77" s="1">
        <v>-26.17718</v>
      </c>
      <c r="D77" s="1">
        <v>-50.394880000000001</v>
      </c>
      <c r="E77" s="72" t="s">
        <v>328</v>
      </c>
      <c r="F77" s="69" t="s">
        <v>228</v>
      </c>
      <c r="G77" s="1" t="s">
        <v>226</v>
      </c>
      <c r="H77" s="66" t="str">
        <f t="shared" si="1"/>
        <v>{"PontoID":"Ponto 68","Latitude":"-26.17718","Longitude":"-50.39488","SentidoPonto":"Bairro","Comentario":"Ponto virtual","Rua":"R. Cel. Albuquerque"},</v>
      </c>
    </row>
    <row r="78" spans="2:8" x14ac:dyDescent="0.25">
      <c r="B78" s="1" t="s">
        <v>284</v>
      </c>
      <c r="C78" s="1">
        <v>-26.182220000000001</v>
      </c>
      <c r="D78" s="1">
        <v>-50.398879999999998</v>
      </c>
      <c r="E78" s="72" t="s">
        <v>329</v>
      </c>
      <c r="F78" s="69" t="s">
        <v>228</v>
      </c>
      <c r="G78" s="1" t="s">
        <v>226</v>
      </c>
      <c r="H78" s="66" t="str">
        <f t="shared" si="1"/>
        <v>{"PontoID":"Ponto 69","Latitude":"-26.18222","Longitude":"-50.39888","SentidoPonto":"Bairro","Comentario":"Ponto virtual","Rua":"R. Duque de Caxias"},</v>
      </c>
    </row>
    <row r="79" spans="2:8" x14ac:dyDescent="0.25">
      <c r="B79" s="1" t="s">
        <v>285</v>
      </c>
      <c r="C79" s="1">
        <v>-26.183579999999999</v>
      </c>
      <c r="D79" s="1">
        <v>-50.400790000000001</v>
      </c>
      <c r="E79" s="72" t="s">
        <v>329</v>
      </c>
      <c r="F79" s="69" t="s">
        <v>228</v>
      </c>
      <c r="G79" s="1" t="s">
        <v>226</v>
      </c>
      <c r="H79" s="66" t="str">
        <f t="shared" si="1"/>
        <v>{"PontoID":"Ponto 70","Latitude":"-26.18358","Longitude":"-50.40079","SentidoPonto":"Bairro","Comentario":"Ponto virtual","Rua":"R. Duque de Caxias"},</v>
      </c>
    </row>
    <row r="80" spans="2:8" ht="30" x14ac:dyDescent="0.25">
      <c r="B80" s="1" t="s">
        <v>286</v>
      </c>
      <c r="C80" s="1">
        <v>-26.181429999999999</v>
      </c>
      <c r="D80" s="1">
        <v>-50.402760000000001</v>
      </c>
      <c r="E80" s="72" t="s">
        <v>330</v>
      </c>
      <c r="F80" s="69" t="s">
        <v>228</v>
      </c>
      <c r="G80" s="1" t="s">
        <v>226</v>
      </c>
      <c r="H80" s="66" t="str">
        <f t="shared" si="1"/>
        <v>{"PontoID":"Ponto 71","Latitude":"-26.18143","Longitude":"-50.40276","SentidoPonto":"Bairro","Comentario":"Ponto virtual","Rua":"R. Lourenço Wrublevski"},</v>
      </c>
    </row>
    <row r="81" spans="2:8" ht="30" x14ac:dyDescent="0.25">
      <c r="B81" s="1" t="s">
        <v>287</v>
      </c>
      <c r="C81" s="1">
        <v>-26.174969999999998</v>
      </c>
      <c r="D81" s="1">
        <v>-50.40569</v>
      </c>
      <c r="E81" s="72" t="s">
        <v>331</v>
      </c>
      <c r="F81" s="69" t="s">
        <v>228</v>
      </c>
      <c r="G81" s="1" t="s">
        <v>226</v>
      </c>
      <c r="H81" s="66" t="str">
        <f t="shared" si="1"/>
        <v>{"PontoID":"Ponto 72","Latitude":"-26.17497","Longitude":"-50.40569","SentidoPonto":"Bairro","Comentario":"Ponto virtual","Rua":"R. Álvaro Soares Machado"},</v>
      </c>
    </row>
    <row r="82" spans="2:8" ht="30" x14ac:dyDescent="0.25">
      <c r="B82" s="1" t="s">
        <v>288</v>
      </c>
      <c r="C82" s="1">
        <v>-26.17408</v>
      </c>
      <c r="D82" s="1">
        <v>-50.410350000000001</v>
      </c>
      <c r="E82" s="72" t="s">
        <v>331</v>
      </c>
      <c r="F82" s="69" t="s">
        <v>228</v>
      </c>
      <c r="G82" s="1" t="s">
        <v>226</v>
      </c>
      <c r="H82" s="66" t="str">
        <f t="shared" si="1"/>
        <v>{"PontoID":"Ponto 73","Latitude":"-26.17408","Longitude":"-50.41035","SentidoPonto":"Bairro","Comentario":"Ponto virtual","Rua":"R. Álvaro Soares Machado"},</v>
      </c>
    </row>
    <row r="83" spans="2:8" x14ac:dyDescent="0.25">
      <c r="B83" s="1" t="s">
        <v>289</v>
      </c>
      <c r="C83" s="1">
        <v>-26.1723</v>
      </c>
      <c r="D83" s="1">
        <v>-50.411960000000001</v>
      </c>
      <c r="E83" s="72" t="s">
        <v>332</v>
      </c>
      <c r="F83" s="69" t="s">
        <v>228</v>
      </c>
      <c r="G83" s="1" t="s">
        <v>226</v>
      </c>
      <c r="H83" s="66" t="str">
        <f t="shared" si="1"/>
        <v>{"PontoID":"Ponto 74","Latitude":"-26.1723","Longitude":"-50.41196","SentidoPonto":"Bairro","Comentario":"Ponto virtual","Rua":"R. Reuneau Cubas"},</v>
      </c>
    </row>
    <row r="84" spans="2:8" x14ac:dyDescent="0.25">
      <c r="B84" s="1" t="s">
        <v>302</v>
      </c>
      <c r="C84" s="1">
        <v>-26.16656</v>
      </c>
      <c r="D84" s="1">
        <v>-50.417029999999997</v>
      </c>
      <c r="E84" s="72" t="s">
        <v>333</v>
      </c>
      <c r="F84" s="69" t="s">
        <v>228</v>
      </c>
      <c r="G84" s="1" t="s">
        <v>226</v>
      </c>
      <c r="H84" s="66" t="str">
        <f t="shared" si="1"/>
        <v>{"PontoID":"Ponto 75","Latitude":"-26.16656","Longitude":"-50.41703","SentidoPonto":"Bairro","Comentario":"Ponto virtual","Rua":"R. Sen. Ivo Dáquino"},</v>
      </c>
    </row>
    <row r="85" spans="2:8" x14ac:dyDescent="0.25">
      <c r="B85" s="1" t="s">
        <v>303</v>
      </c>
      <c r="C85" s="1">
        <v>-26.166910000000001</v>
      </c>
      <c r="D85" s="1">
        <v>-50.421939999999999</v>
      </c>
      <c r="E85" s="72" t="s">
        <v>333</v>
      </c>
      <c r="F85" s="69" t="s">
        <v>228</v>
      </c>
      <c r="G85" s="1" t="s">
        <v>226</v>
      </c>
      <c r="H85" s="66" t="str">
        <f t="shared" si="1"/>
        <v>{"PontoID":"Ponto 76","Latitude":"-26.16691","Longitude":"-50.42194","SentidoPonto":"Bairro","Comentario":"Ponto virtual","Rua":"R. Sen. Ivo Dáquino"},</v>
      </c>
    </row>
    <row r="86" spans="2:8" x14ac:dyDescent="0.25">
      <c r="B86" s="1" t="s">
        <v>304</v>
      </c>
      <c r="C86" s="1">
        <v>-26.16638</v>
      </c>
      <c r="D86" s="1">
        <v>-50.426310000000001</v>
      </c>
      <c r="E86" s="72" t="s">
        <v>334</v>
      </c>
      <c r="F86" s="69" t="s">
        <v>228</v>
      </c>
      <c r="G86" s="1" t="s">
        <v>226</v>
      </c>
      <c r="H86" s="66" t="str">
        <f t="shared" si="1"/>
        <v>{"PontoID":"Ponto 77","Latitude":"-26.16638","Longitude":"-50.42631","SentidoPonto":"Bairro","Comentario":"Ponto virtual","Rua":"R. Oto Kohler"},</v>
      </c>
    </row>
    <row r="87" spans="2:8" x14ac:dyDescent="0.25">
      <c r="B87" s="1" t="s">
        <v>305</v>
      </c>
      <c r="C87" s="1">
        <v>-26.167439999999999</v>
      </c>
      <c r="D87" s="1">
        <v>-50.427199999999999</v>
      </c>
      <c r="E87" s="72" t="s">
        <v>333</v>
      </c>
      <c r="F87" s="69" t="s">
        <v>228</v>
      </c>
      <c r="G87" s="1" t="s">
        <v>226</v>
      </c>
      <c r="H87" s="66" t="str">
        <f t="shared" si="1"/>
        <v>{"PontoID":"Ponto 78","Latitude":"-26.16744","Longitude":"-50.4272","SentidoPonto":"Bairro","Comentario":"Ponto virtual","Rua":"R. Sen. Ivo Dáquino"},</v>
      </c>
    </row>
    <row r="88" spans="2:8" x14ac:dyDescent="0.25">
      <c r="B88" s="1" t="s">
        <v>306</v>
      </c>
      <c r="C88" s="1">
        <v>-26.167280000000002</v>
      </c>
      <c r="D88" s="1">
        <v>-50.4251</v>
      </c>
      <c r="E88" s="72" t="s">
        <v>333</v>
      </c>
      <c r="F88" s="69" t="s">
        <v>228</v>
      </c>
      <c r="G88" s="1" t="s">
        <v>226</v>
      </c>
      <c r="H88" s="66" t="str">
        <f t="shared" si="1"/>
        <v>{"PontoID":"Ponto 79","Latitude":"-26.16728","Longitude":"-50.4251","SentidoPonto":"Bairro","Comentario":"Ponto virtual","Rua":"R. Sen. Ivo Dáquino"},</v>
      </c>
    </row>
    <row r="89" spans="2:8" x14ac:dyDescent="0.25">
      <c r="B89" s="1" t="s">
        <v>307</v>
      </c>
      <c r="C89" s="1">
        <v>-26.166640000000001</v>
      </c>
      <c r="D89" s="1">
        <v>-50.41724</v>
      </c>
      <c r="E89" s="72" t="s">
        <v>333</v>
      </c>
      <c r="F89" s="69" t="s">
        <v>228</v>
      </c>
      <c r="G89" s="1" t="s">
        <v>226</v>
      </c>
      <c r="H89" s="66" t="str">
        <f t="shared" si="1"/>
        <v>{"PontoID":"Ponto 80","Latitude":"-26.16664","Longitude":"-50.41724","SentidoPonto":"Bairro","Comentario":"Ponto virtual","Rua":"R. Sen. Ivo Dáquino"},</v>
      </c>
    </row>
    <row r="90" spans="2:8" x14ac:dyDescent="0.25">
      <c r="B90" s="1" t="s">
        <v>308</v>
      </c>
      <c r="C90" s="1">
        <v>-26.16677</v>
      </c>
      <c r="D90" s="1">
        <v>-50.414969999999997</v>
      </c>
      <c r="E90" s="72" t="s">
        <v>333</v>
      </c>
      <c r="F90" s="69" t="s">
        <v>228</v>
      </c>
      <c r="G90" s="1" t="s">
        <v>226</v>
      </c>
      <c r="H90" s="66" t="str">
        <f t="shared" si="1"/>
        <v>{"PontoID":"Ponto 81","Latitude":"-26.16677","Longitude":"-50.41497","SentidoPonto":"Bairro","Comentario":"Ponto virtual","Rua":"R. Sen. Ivo Dáquino"},</v>
      </c>
    </row>
    <row r="91" spans="2:8" x14ac:dyDescent="0.25">
      <c r="B91" s="1" t="s">
        <v>309</v>
      </c>
      <c r="C91" s="1">
        <v>-26.167179999999998</v>
      </c>
      <c r="D91" s="1">
        <v>-50.411879999999996</v>
      </c>
      <c r="E91" s="72" t="s">
        <v>333</v>
      </c>
      <c r="F91" s="69" t="s">
        <v>228</v>
      </c>
      <c r="G91" s="1" t="s">
        <v>226</v>
      </c>
      <c r="H91" s="66" t="str">
        <f t="shared" si="1"/>
        <v>{"PontoID":"Ponto 82","Latitude":"-26.16718","Longitude":"-50.41188","SentidoPonto":"Bairro","Comentario":"Ponto virtual","Rua":"R. Sen. Ivo Dáquino"},</v>
      </c>
    </row>
    <row r="92" spans="2:8" ht="30" x14ac:dyDescent="0.25">
      <c r="B92" s="1" t="s">
        <v>278</v>
      </c>
      <c r="C92" s="1">
        <f>VLOOKUP($B92,$B$10:$D$114,2)</f>
        <v>-26.16797</v>
      </c>
      <c r="D92" s="1">
        <f>VLOOKUP($B92,$B$10:$D$114,3)</f>
        <v>-50.407739999999997</v>
      </c>
      <c r="E92" s="69" t="str">
        <f>VLOOKUP($B92,$B$10:$F$114,4)</f>
        <v>Av. Sen. Ivo D'Aquino</v>
      </c>
      <c r="F92" s="69" t="s">
        <v>228</v>
      </c>
      <c r="G92" s="1" t="s">
        <v>226</v>
      </c>
      <c r="H92" s="66" t="str">
        <f t="shared" si="1"/>
        <v>{"PontoID":"Ponto 63","Latitude":"-26.16797","Longitude":"-50.40774","SentidoPonto":"Bairro","Comentario":"Ponto virtual","Rua":"Av. Sen. Ivo D'Aquino"},</v>
      </c>
    </row>
    <row r="93" spans="2:8" x14ac:dyDescent="0.25">
      <c r="B93" s="1" t="s">
        <v>279</v>
      </c>
      <c r="C93" s="1">
        <f>VLOOKUP($B93,$B$10:$D$114,2)</f>
        <v>-26.168859999999999</v>
      </c>
      <c r="D93" s="1">
        <f>VLOOKUP($B93,$B$10:$D$114,3)</f>
        <v>-50.404670000000003</v>
      </c>
      <c r="E93" s="69" t="str">
        <f>VLOOKUP($B93,$B$10:$F$114,4)</f>
        <v>R. Roberto Eike</v>
      </c>
      <c r="F93" s="69" t="s">
        <v>228</v>
      </c>
      <c r="G93" s="1" t="s">
        <v>226</v>
      </c>
      <c r="H93" s="66" t="str">
        <f t="shared" si="1"/>
        <v>{"PontoID":"Ponto 64","Latitude":"-26.16886","Longitude":"-50.40467","SentidoPonto":"Bairro","Comentario":"Ponto virtual","Rua":"R. Roberto Eike"},</v>
      </c>
    </row>
    <row r="94" spans="2:8" x14ac:dyDescent="0.25">
      <c r="B94" s="1" t="s">
        <v>310</v>
      </c>
      <c r="C94" s="1">
        <v>-26.16968</v>
      </c>
      <c r="D94" s="1">
        <v>-50.401719999999997</v>
      </c>
      <c r="E94" s="69" t="s">
        <v>293</v>
      </c>
      <c r="F94" s="1"/>
      <c r="G94" s="1" t="s">
        <v>226</v>
      </c>
      <c r="H94" s="66" t="str">
        <f t="shared" si="1"/>
        <v>{"PontoID":"Ponto 83","Latitude":"-26.16968","Longitude":"-50.40172","SentidoPonto":"Bairro","Comentario":"","Rua":"R. Roberto Eike"},</v>
      </c>
    </row>
    <row r="95" spans="2:8" x14ac:dyDescent="0.25">
      <c r="B95" s="1" t="s">
        <v>281</v>
      </c>
      <c r="C95" s="1">
        <f>VLOOKUP($B95,$B$10:$D$114,2)</f>
        <v>-26.17062</v>
      </c>
      <c r="D95" s="1">
        <f>VLOOKUP($B95,$B$10:$D$114,3)</f>
        <v>-50.397359999999999</v>
      </c>
      <c r="E95" s="69" t="str">
        <f>VLOOKUP($B95,$B$10:$F$114,4)</f>
        <v>R. Roberto Eike</v>
      </c>
      <c r="F95" s="1" t="str">
        <f>VLOOKUP($B95,$B$10:$F$114,5)</f>
        <v>Ponto virtual</v>
      </c>
      <c r="G95" s="1" t="s">
        <v>226</v>
      </c>
      <c r="H95" s="66" t="str">
        <f t="shared" si="1"/>
        <v>{"PontoID":"Ponto 66","Latitude":"-26.17062","Longitude":"-50.39736","SentidoPonto":"Bairro","Comentario":"Ponto virtual","Rua":"R. Roberto Eike"},</v>
      </c>
    </row>
    <row r="96" spans="2:8" x14ac:dyDescent="0.25">
      <c r="B96" s="1" t="s">
        <v>282</v>
      </c>
      <c r="C96" s="1">
        <f>VLOOKUP($B96,$B$10:$D$114,2)</f>
        <v>-26.172840000000001</v>
      </c>
      <c r="D96" s="1">
        <f>VLOOKUP($B96,$B$10:$D$114,3)</f>
        <v>-50.394129999999997</v>
      </c>
      <c r="E96" s="69" t="str">
        <f>VLOOKUP($B96,$B$10:$F$114,4)</f>
        <v>R. Getúlio Vargas</v>
      </c>
      <c r="F96" s="1" t="str">
        <f>VLOOKUP($B96,$B$10:$F$114,5)</f>
        <v>Ponto virtual</v>
      </c>
      <c r="G96" s="1" t="s">
        <v>226</v>
      </c>
      <c r="H96" s="66" t="str">
        <f t="shared" si="1"/>
        <v>{"PontoID":"Ponto 67","Latitude":"-26.17284","Longitude":"-50.39413","SentidoPonto":"Bairro","Comentario":"Ponto virtual","Rua":"R. Getúlio Vargas"},</v>
      </c>
    </row>
    <row r="97" spans="2:8" ht="30" x14ac:dyDescent="0.25">
      <c r="B97" s="1" t="s">
        <v>311</v>
      </c>
      <c r="C97" s="1">
        <v>-26.174779999999998</v>
      </c>
      <c r="D97" s="1">
        <v>-50.391069999999999</v>
      </c>
      <c r="E97" s="69" t="str">
        <f ca="1">VLOOKUP($B97,$B$10:$F$114,4)</f>
        <v>R. Frei Menandro Kamps</v>
      </c>
      <c r="F97" s="1" t="str">
        <f ca="1">VLOOKUP($B97,$B$10:$F$114,5)</f>
        <v>Ponto virtual</v>
      </c>
      <c r="G97" s="1" t="s">
        <v>226</v>
      </c>
      <c r="H97" s="66" t="str">
        <f t="shared" ca="1" si="1"/>
        <v>{"PontoID":"Ponto 1","Latitude":"-26.17371","Longitude":"-50.39008","SentidoPonto":"Bairro","Comentario":"Praça Lauro Mueller","Rua":"Praça Lauro Mueller"},</v>
      </c>
    </row>
    <row r="98" spans="2:8" x14ac:dyDescent="0.25">
      <c r="B98" s="1" t="s">
        <v>312</v>
      </c>
      <c r="C98" s="1">
        <v>-26.179960000000001</v>
      </c>
      <c r="D98" s="1">
        <v>-50.389940000000003</v>
      </c>
      <c r="E98" s="69" t="s">
        <v>335</v>
      </c>
      <c r="F98" s="1" t="str">
        <f ca="1">VLOOKUP($B98,$B$10:$F$114,5)</f>
        <v>Ponto Físico</v>
      </c>
      <c r="G98" s="1" t="s">
        <v>226</v>
      </c>
      <c r="H98" s="66" t="str">
        <f t="shared" ca="1" si="1"/>
        <v>{"PontoID":"Ponto 1","Latitude":"-26.17371","Longitude":"-50.39008","SentidoPonto":"Bairro","Comentario":"Praça Lauro Mueller","Rua":"Praça Lauro Mueller"},</v>
      </c>
    </row>
    <row r="99" spans="2:8" x14ac:dyDescent="0.25">
      <c r="B99" s="1" t="s">
        <v>313</v>
      </c>
      <c r="C99" s="1">
        <v>-26.181999999999999</v>
      </c>
      <c r="D99" s="1">
        <v>-50.386560000000003</v>
      </c>
      <c r="E99" s="69" t="s">
        <v>335</v>
      </c>
      <c r="F99" s="1" t="s">
        <v>349</v>
      </c>
      <c r="G99" s="1" t="s">
        <v>226</v>
      </c>
      <c r="H99" s="66" t="str">
        <f t="shared" si="1"/>
        <v>{"PontoID":"Ponto 86","Latitude":"-26.182","Longitude":"-50.38656","SentidoPonto":"Bairro","Comentario":"n/a","Rua":"R. Caetano Costa"},</v>
      </c>
    </row>
    <row r="100" spans="2:8" x14ac:dyDescent="0.25">
      <c r="B100" s="1" t="s">
        <v>314</v>
      </c>
      <c r="C100" s="1">
        <v>-26.183869999999999</v>
      </c>
      <c r="D100" s="1">
        <v>-50.383459999999999</v>
      </c>
      <c r="E100" s="69" t="s">
        <v>335</v>
      </c>
      <c r="F100" s="1" t="s">
        <v>349</v>
      </c>
      <c r="G100" s="1" t="s">
        <v>226</v>
      </c>
      <c r="H100" s="66" t="str">
        <f t="shared" si="1"/>
        <v>{"PontoID":"Ponto 87","Latitude":"-26.18387","Longitude":"-50.38346","SentidoPonto":"Bairro","Comentario":"n/a","Rua":"R. Caetano Costa"},</v>
      </c>
    </row>
    <row r="101" spans="2:8" ht="30" x14ac:dyDescent="0.25">
      <c r="B101" s="1" t="s">
        <v>315</v>
      </c>
      <c r="C101" s="1">
        <v>-26.18675</v>
      </c>
      <c r="D101" s="1">
        <v>-50.379379999999998</v>
      </c>
      <c r="E101" s="69" t="s">
        <v>336</v>
      </c>
      <c r="F101" s="1" t="s">
        <v>349</v>
      </c>
      <c r="G101" s="1" t="s">
        <v>226</v>
      </c>
      <c r="H101" s="66" t="str">
        <f t="shared" si="1"/>
        <v>{"PontoID":"Ponto 88","Latitude":"-26.18675","Longitude":"-50.37938","SentidoPonto":"Bairro","Comentario":"n/a","Rua":"Av. Rubens Ribeiro da Silva"},</v>
      </c>
    </row>
    <row r="102" spans="2:8" ht="30" x14ac:dyDescent="0.25">
      <c r="B102" s="1" t="s">
        <v>316</v>
      </c>
      <c r="C102" s="1">
        <v>-26.1891</v>
      </c>
      <c r="D102" s="1">
        <v>-50.376390000000001</v>
      </c>
      <c r="E102" s="69" t="s">
        <v>336</v>
      </c>
      <c r="F102" s="1" t="s">
        <v>349</v>
      </c>
      <c r="G102" s="1" t="s">
        <v>226</v>
      </c>
      <c r="H102" s="66" t="str">
        <f t="shared" si="1"/>
        <v>{"PontoID":"Ponto 89","Latitude":"-26.1891","Longitude":"-50.37639","SentidoPonto":"Bairro","Comentario":"n/a","Rua":"Av. Rubens Ribeiro da Silva"},</v>
      </c>
    </row>
    <row r="103" spans="2:8" x14ac:dyDescent="0.25">
      <c r="B103" s="1" t="s">
        <v>317</v>
      </c>
      <c r="C103" s="1">
        <v>-26.19218</v>
      </c>
      <c r="D103" s="1">
        <v>-50.372340000000001</v>
      </c>
      <c r="E103" s="69" t="s">
        <v>337</v>
      </c>
      <c r="F103" s="1" t="s">
        <v>349</v>
      </c>
      <c r="G103" s="1" t="s">
        <v>226</v>
      </c>
      <c r="H103" s="66" t="str">
        <f t="shared" si="1"/>
        <v>{"PontoID":"Ponto 90","Latitude":"-26.19218","Longitude":"-50.37234","SentidoPonto":"Bairro","Comentario":"n/a","Rua":"SC-477"},</v>
      </c>
    </row>
    <row r="104" spans="2:8" x14ac:dyDescent="0.25">
      <c r="B104" s="1" t="s">
        <v>318</v>
      </c>
      <c r="C104" s="1">
        <v>-26.195039999999999</v>
      </c>
      <c r="D104" s="1">
        <v>-50.369480000000003</v>
      </c>
      <c r="E104" s="69" t="s">
        <v>338</v>
      </c>
      <c r="F104" s="1" t="s">
        <v>349</v>
      </c>
      <c r="G104" s="1" t="s">
        <v>226</v>
      </c>
      <c r="H104" s="66" t="str">
        <f t="shared" si="1"/>
        <v>{"PontoID":"Ponto 91","Latitude":"-26.19504","Longitude":"-50.36948","SentidoPonto":"Bairro","Comentario":"n/a","Rua":"R. Loacir Muniz"},</v>
      </c>
    </row>
    <row r="105" spans="2:8" x14ac:dyDescent="0.25">
      <c r="B105" s="1" t="s">
        <v>319</v>
      </c>
      <c r="C105" s="1">
        <v>-26.196850000000001</v>
      </c>
      <c r="D105" s="1">
        <v>-50.370289999999997</v>
      </c>
      <c r="E105" s="69" t="s">
        <v>339</v>
      </c>
      <c r="F105" s="1" t="s">
        <v>349</v>
      </c>
      <c r="G105" s="1" t="s">
        <v>226</v>
      </c>
      <c r="H105" s="66" t="str">
        <f t="shared" si="1"/>
        <v>{"PontoID":"Ponto 92","Latitude":"-26.19685","Longitude":"-50.37029","SentidoPonto":"Bairro","Comentario":"n/a","Rua":"R. Casemiro Kwicien"},</v>
      </c>
    </row>
    <row r="106" spans="2:8" x14ac:dyDescent="0.25">
      <c r="B106" s="1" t="s">
        <v>320</v>
      </c>
      <c r="C106" s="1">
        <v>-26.193449999999999</v>
      </c>
      <c r="D106" s="1">
        <v>-50.370649999999998</v>
      </c>
      <c r="E106" s="69" t="s">
        <v>337</v>
      </c>
      <c r="F106" s="1" t="s">
        <v>349</v>
      </c>
      <c r="G106" s="1" t="s">
        <v>226</v>
      </c>
      <c r="H106" s="66" t="str">
        <f t="shared" si="1"/>
        <v>{"PontoID":"Ponto 93","Latitude":"-26.19345","Longitude":"-50.37065","SentidoPonto":"Bairro","Comentario":"n/a","Rua":"SC-477"},</v>
      </c>
    </row>
    <row r="107" spans="2:8" x14ac:dyDescent="0.25">
      <c r="B107" s="1" t="s">
        <v>321</v>
      </c>
      <c r="C107" s="1">
        <v>-26.190660000000001</v>
      </c>
      <c r="D107" s="1">
        <v>-50.37415</v>
      </c>
      <c r="E107" s="69" t="s">
        <v>337</v>
      </c>
      <c r="F107" s="1" t="s">
        <v>349</v>
      </c>
      <c r="G107" s="1" t="s">
        <v>226</v>
      </c>
      <c r="H107" s="66" t="str">
        <f t="shared" si="1"/>
        <v>{"PontoID":"Ponto 94","Latitude":"-26.19066","Longitude":"-50.37415","SentidoPonto":"Bairro","Comentario":"n/a","Rua":"SC-477"},</v>
      </c>
    </row>
    <row r="108" spans="2:8" ht="30" x14ac:dyDescent="0.25">
      <c r="B108" s="1" t="s">
        <v>322</v>
      </c>
      <c r="C108" s="1">
        <v>-26.187889999999999</v>
      </c>
      <c r="D108" s="1">
        <v>-50.37771</v>
      </c>
      <c r="E108" s="69" t="s">
        <v>336</v>
      </c>
      <c r="F108" s="1" t="s">
        <v>349</v>
      </c>
      <c r="G108" s="1" t="s">
        <v>226</v>
      </c>
      <c r="H108" s="66" t="str">
        <f t="shared" si="1"/>
        <v>{"PontoID":"Ponto 95","Latitude":"-26.18789","Longitude":"-50.37771","SentidoPonto":"Bairro","Comentario":"n/a","Rua":"Av. Rubens Ribeiro da Silva"},</v>
      </c>
    </row>
    <row r="109" spans="2:8" x14ac:dyDescent="0.25">
      <c r="B109" s="1" t="s">
        <v>323</v>
      </c>
      <c r="C109" s="1">
        <v>-26.185189999999999</v>
      </c>
      <c r="D109" s="1">
        <v>-50.377160000000003</v>
      </c>
      <c r="E109" s="69" t="s">
        <v>340</v>
      </c>
      <c r="F109" s="1" t="s">
        <v>349</v>
      </c>
      <c r="G109" s="1" t="s">
        <v>226</v>
      </c>
      <c r="H109" s="66" t="str">
        <f t="shared" si="1"/>
        <v>{"PontoID":"Ponto 96","Latitude":"-26.18519","Longitude":"-50.37716","SentidoPonto":"Bairro","Comentario":"n/a","Rua":"R. Nazir Cordeiro"},</v>
      </c>
    </row>
    <row r="110" spans="2:8" x14ac:dyDescent="0.25">
      <c r="B110" s="1" t="s">
        <v>324</v>
      </c>
      <c r="C110" s="1">
        <v>-26.179639999999999</v>
      </c>
      <c r="D110" s="1">
        <v>-50.37726</v>
      </c>
      <c r="E110" s="69" t="s">
        <v>341</v>
      </c>
      <c r="F110" s="1" t="s">
        <v>349</v>
      </c>
      <c r="G110" s="1" t="s">
        <v>226</v>
      </c>
      <c r="H110" s="66" t="str">
        <f t="shared" si="1"/>
        <v>{"PontoID":"Ponto 97","Latitude":"-26.17964","Longitude":"-50.37726","SentidoPonto":"Bairro","Comentario":"n/a","Rua":"R. Bento de Lima"},</v>
      </c>
    </row>
    <row r="111" spans="2:8" x14ac:dyDescent="0.25">
      <c r="B111" s="1" t="s">
        <v>325</v>
      </c>
      <c r="C111" s="1">
        <v>-26.177910000000001</v>
      </c>
      <c r="D111" s="1">
        <v>-50.379660000000001</v>
      </c>
      <c r="E111" s="69" t="s">
        <v>342</v>
      </c>
      <c r="F111" s="1" t="s">
        <v>349</v>
      </c>
      <c r="G111" s="1" t="s">
        <v>226</v>
      </c>
      <c r="H111" s="66" t="str">
        <f t="shared" si="1"/>
        <v>{"PontoID":"Ponto 98","Latitude":"-26.17791","Longitude":"-50.37966","SentidoPonto":"Bairro","Comentario":"n/a","Rua":"R. Adolfo Bading"},</v>
      </c>
    </row>
    <row r="112" spans="2:8" x14ac:dyDescent="0.25">
      <c r="B112" s="1" t="s">
        <v>326</v>
      </c>
      <c r="C112" s="1">
        <v>-26.18085</v>
      </c>
      <c r="D112" s="1">
        <v>-50.384500000000003</v>
      </c>
      <c r="E112" s="69" t="s">
        <v>343</v>
      </c>
      <c r="F112" s="1" t="s">
        <v>349</v>
      </c>
      <c r="G112" s="1" t="s">
        <v>226</v>
      </c>
      <c r="H112" s="66" t="str">
        <f t="shared" si="1"/>
        <v>{"PontoID":"Ponto 99","Latitude":"-26.18085","Longitude":"-50.3845","SentidoPonto":"Bairro","Comentario":"n/a","Rua":"R. Paul Harris"},</v>
      </c>
    </row>
    <row r="113" spans="2:8" x14ac:dyDescent="0.25">
      <c r="B113" s="75" t="s">
        <v>327</v>
      </c>
      <c r="C113" s="1">
        <v>-26.18093</v>
      </c>
      <c r="D113" s="1">
        <v>-50.388069999999999</v>
      </c>
      <c r="E113" s="69" t="s">
        <v>335</v>
      </c>
      <c r="F113" s="1" t="s">
        <v>349</v>
      </c>
      <c r="G113" s="1" t="s">
        <v>226</v>
      </c>
      <c r="H113" s="66" t="str">
        <f t="shared" si="1"/>
        <v>{"PontoID":"Ponto 100","Latitude":"-26.18093","Longitude":"-50.38807","SentidoPonto":"Bairro","Comentario":"n/a","Rua":"R. Caetano Costa"},</v>
      </c>
    </row>
    <row r="114" spans="2:8" x14ac:dyDescent="0.25">
      <c r="B114" s="75"/>
      <c r="E114" s="69"/>
      <c r="F114" s="1"/>
    </row>
    <row r="115" spans="2:8" x14ac:dyDescent="0.25">
      <c r="C115" s="69"/>
      <c r="D115" s="69"/>
      <c r="E115" s="69"/>
    </row>
  </sheetData>
  <pageMargins left="0.7" right="0.7" top="0.75" bottom="0.7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0:AL48"/>
  <sheetViews>
    <sheetView topLeftCell="C14" zoomScale="83" zoomScaleNormal="83" workbookViewId="0">
      <selection activeCell="F48" sqref="F48"/>
    </sheetView>
  </sheetViews>
  <sheetFormatPr defaultRowHeight="15" x14ac:dyDescent="0.25"/>
  <cols>
    <col min="1" max="4" width="8.42578125" customWidth="1"/>
    <col min="5" max="5" width="13.85546875" style="77" customWidth="1"/>
    <col min="6" max="6" width="18.140625" style="77" customWidth="1"/>
    <col min="7" max="1025" width="8.42578125" customWidth="1"/>
  </cols>
  <sheetData>
    <row r="10" spans="5:38" x14ac:dyDescent="0.25">
      <c r="F10" s="76"/>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5:38" x14ac:dyDescent="0.25">
      <c r="E11" s="76" t="s">
        <v>182</v>
      </c>
      <c r="F11" s="76" t="str">
        <f>E11</f>
        <v>Ponto 1</v>
      </c>
    </row>
    <row r="12" spans="5:38" x14ac:dyDescent="0.25">
      <c r="E12" s="76" t="s">
        <v>283</v>
      </c>
      <c r="F12" s="77" t="str">
        <f>F11&amp;", "&amp;E12</f>
        <v>Ponto 1, Ponto 68</v>
      </c>
    </row>
    <row r="13" spans="5:38" x14ac:dyDescent="0.25">
      <c r="E13" s="76" t="s">
        <v>284</v>
      </c>
      <c r="F13" s="77" t="str">
        <f t="shared" ref="F13:F48" si="0">F12&amp;", "&amp;E13</f>
        <v>Ponto 1, Ponto 68, Ponto 69</v>
      </c>
    </row>
    <row r="14" spans="5:38" x14ac:dyDescent="0.25">
      <c r="E14" s="76" t="s">
        <v>285</v>
      </c>
      <c r="F14" s="77" t="str">
        <f t="shared" si="0"/>
        <v>Ponto 1, Ponto 68, Ponto 69, Ponto 70</v>
      </c>
    </row>
    <row r="15" spans="5:38" x14ac:dyDescent="0.25">
      <c r="E15" s="76" t="s">
        <v>286</v>
      </c>
      <c r="F15" s="77" t="str">
        <f t="shared" si="0"/>
        <v>Ponto 1, Ponto 68, Ponto 69, Ponto 70, Ponto 71</v>
      </c>
    </row>
    <row r="16" spans="5:38" x14ac:dyDescent="0.25">
      <c r="E16" s="76" t="s">
        <v>287</v>
      </c>
      <c r="F16" s="77" t="str">
        <f t="shared" si="0"/>
        <v>Ponto 1, Ponto 68, Ponto 69, Ponto 70, Ponto 71, Ponto 72</v>
      </c>
    </row>
    <row r="17" spans="5:6" x14ac:dyDescent="0.25">
      <c r="E17" s="76" t="s">
        <v>288</v>
      </c>
      <c r="F17" s="77" t="str">
        <f t="shared" si="0"/>
        <v>Ponto 1, Ponto 68, Ponto 69, Ponto 70, Ponto 71, Ponto 72, Ponto 73</v>
      </c>
    </row>
    <row r="18" spans="5:6" x14ac:dyDescent="0.25">
      <c r="E18" s="76" t="s">
        <v>289</v>
      </c>
      <c r="F18" s="77" t="str">
        <f t="shared" si="0"/>
        <v>Ponto 1, Ponto 68, Ponto 69, Ponto 70, Ponto 71, Ponto 72, Ponto 73, Ponto 74</v>
      </c>
    </row>
    <row r="19" spans="5:6" x14ac:dyDescent="0.25">
      <c r="E19" s="76" t="s">
        <v>302</v>
      </c>
      <c r="F19" s="77" t="str">
        <f t="shared" si="0"/>
        <v>Ponto 1, Ponto 68, Ponto 69, Ponto 70, Ponto 71, Ponto 72, Ponto 73, Ponto 74, Ponto 75</v>
      </c>
    </row>
    <row r="20" spans="5:6" x14ac:dyDescent="0.25">
      <c r="E20" s="76" t="s">
        <v>303</v>
      </c>
      <c r="F20" s="77" t="str">
        <f t="shared" si="0"/>
        <v>Ponto 1, Ponto 68, Ponto 69, Ponto 70, Ponto 71, Ponto 72, Ponto 73, Ponto 74, Ponto 75, Ponto 76</v>
      </c>
    </row>
    <row r="21" spans="5:6" x14ac:dyDescent="0.25">
      <c r="E21" s="76" t="s">
        <v>304</v>
      </c>
      <c r="F21" s="77" t="str">
        <f t="shared" si="0"/>
        <v>Ponto 1, Ponto 68, Ponto 69, Ponto 70, Ponto 71, Ponto 72, Ponto 73, Ponto 74, Ponto 75, Ponto 76, Ponto 77</v>
      </c>
    </row>
    <row r="22" spans="5:6" x14ac:dyDescent="0.25">
      <c r="E22" s="76" t="s">
        <v>305</v>
      </c>
      <c r="F22" s="77" t="str">
        <f t="shared" si="0"/>
        <v>Ponto 1, Ponto 68, Ponto 69, Ponto 70, Ponto 71, Ponto 72, Ponto 73, Ponto 74, Ponto 75, Ponto 76, Ponto 77, Ponto 78</v>
      </c>
    </row>
    <row r="23" spans="5:6" x14ac:dyDescent="0.25">
      <c r="E23" s="76" t="s">
        <v>306</v>
      </c>
      <c r="F23" s="77" t="str">
        <f t="shared" si="0"/>
        <v>Ponto 1, Ponto 68, Ponto 69, Ponto 70, Ponto 71, Ponto 72, Ponto 73, Ponto 74, Ponto 75, Ponto 76, Ponto 77, Ponto 78, Ponto 79</v>
      </c>
    </row>
    <row r="24" spans="5:6" x14ac:dyDescent="0.25">
      <c r="E24" s="76" t="s">
        <v>307</v>
      </c>
      <c r="F24" s="77" t="str">
        <f t="shared" si="0"/>
        <v>Ponto 1, Ponto 68, Ponto 69, Ponto 70, Ponto 71, Ponto 72, Ponto 73, Ponto 74, Ponto 75, Ponto 76, Ponto 77, Ponto 78, Ponto 79, Ponto 80</v>
      </c>
    </row>
    <row r="25" spans="5:6" x14ac:dyDescent="0.25">
      <c r="E25" s="76" t="s">
        <v>308</v>
      </c>
      <c r="F25" s="77" t="str">
        <f t="shared" si="0"/>
        <v>Ponto 1, Ponto 68, Ponto 69, Ponto 70, Ponto 71, Ponto 72, Ponto 73, Ponto 74, Ponto 75, Ponto 76, Ponto 77, Ponto 78, Ponto 79, Ponto 80, Ponto 81</v>
      </c>
    </row>
    <row r="26" spans="5:6" x14ac:dyDescent="0.25">
      <c r="E26" s="76" t="s">
        <v>309</v>
      </c>
      <c r="F26" s="77" t="str">
        <f t="shared" si="0"/>
        <v>Ponto 1, Ponto 68, Ponto 69, Ponto 70, Ponto 71, Ponto 72, Ponto 73, Ponto 74, Ponto 75, Ponto 76, Ponto 77, Ponto 78, Ponto 79, Ponto 80, Ponto 81, Ponto 82</v>
      </c>
    </row>
    <row r="27" spans="5:6" x14ac:dyDescent="0.25">
      <c r="E27" s="76" t="s">
        <v>279</v>
      </c>
      <c r="F27" s="77" t="str">
        <f t="shared" si="0"/>
        <v>Ponto 1, Ponto 68, Ponto 69, Ponto 70, Ponto 71, Ponto 72, Ponto 73, Ponto 74, Ponto 75, Ponto 76, Ponto 77, Ponto 78, Ponto 79, Ponto 80, Ponto 81, Ponto 82, Ponto 64</v>
      </c>
    </row>
    <row r="28" spans="5:6" x14ac:dyDescent="0.25">
      <c r="E28" s="76" t="s">
        <v>310</v>
      </c>
      <c r="F28" s="77" t="str">
        <f t="shared" si="0"/>
        <v>Ponto 1, Ponto 68, Ponto 69, Ponto 70, Ponto 71, Ponto 72, Ponto 73, Ponto 74, Ponto 75, Ponto 76, Ponto 77, Ponto 78, Ponto 79, Ponto 80, Ponto 81, Ponto 82, Ponto 64, Ponto 83</v>
      </c>
    </row>
    <row r="29" spans="5:6" x14ac:dyDescent="0.25">
      <c r="E29" s="76" t="s">
        <v>311</v>
      </c>
      <c r="F29" s="77" t="str">
        <f t="shared" si="0"/>
        <v>Ponto 1, Ponto 68, Ponto 69, Ponto 70, Ponto 71, Ponto 72, Ponto 73, Ponto 74, Ponto 75, Ponto 76, Ponto 77, Ponto 78, Ponto 79, Ponto 80, Ponto 81, Ponto 82, Ponto 64, Ponto 83, Ponto 84</v>
      </c>
    </row>
    <row r="30" spans="5:6" x14ac:dyDescent="0.25">
      <c r="E30" s="76" t="s">
        <v>247</v>
      </c>
      <c r="F30" s="77" t="str">
        <f t="shared" si="0"/>
        <v>Ponto 1, Ponto 68, Ponto 69, Ponto 70, Ponto 71, Ponto 72, Ponto 73, Ponto 74, Ponto 75, Ponto 76, Ponto 77, Ponto 78, Ponto 79, Ponto 80, Ponto 81, Ponto 82, Ponto 64, Ponto 83, Ponto 84, Ponto 36</v>
      </c>
    </row>
    <row r="31" spans="5:6" x14ac:dyDescent="0.25">
      <c r="E31" s="76" t="s">
        <v>312</v>
      </c>
      <c r="F31" s="77" t="str">
        <f t="shared" si="0"/>
        <v>Ponto 1, Ponto 68, Ponto 69, Ponto 70, Ponto 71, Ponto 72, Ponto 73, Ponto 74, Ponto 75, Ponto 76, Ponto 77, Ponto 78, Ponto 79, Ponto 80, Ponto 81, Ponto 82, Ponto 64, Ponto 83, Ponto 84, Ponto 36, Ponto 85</v>
      </c>
    </row>
    <row r="32" spans="5:6" x14ac:dyDescent="0.25">
      <c r="E32" s="76" t="s">
        <v>313</v>
      </c>
      <c r="F32" s="77" t="str">
        <f t="shared" si="0"/>
        <v>Ponto 1, Ponto 68, Ponto 69, Ponto 70, Ponto 71, Ponto 72, Ponto 73, Ponto 74, Ponto 75, Ponto 76, Ponto 77, Ponto 78, Ponto 79, Ponto 80, Ponto 81, Ponto 82, Ponto 64, Ponto 83, Ponto 84, Ponto 36, Ponto 85, Ponto 86</v>
      </c>
    </row>
    <row r="33" spans="5:6" x14ac:dyDescent="0.25">
      <c r="E33" s="76" t="s">
        <v>314</v>
      </c>
      <c r="F33" s="77" t="str">
        <f t="shared" si="0"/>
        <v>Ponto 1, Ponto 68, Ponto 69, Ponto 70, Ponto 71, Ponto 72, Ponto 73, Ponto 74, Ponto 75, Ponto 76, Ponto 77, Ponto 78, Ponto 79, Ponto 80, Ponto 81, Ponto 82, Ponto 64, Ponto 83, Ponto 84, Ponto 36, Ponto 85, Ponto 86, Ponto 87</v>
      </c>
    </row>
    <row r="34" spans="5:6" x14ac:dyDescent="0.25">
      <c r="E34" s="76" t="s">
        <v>315</v>
      </c>
      <c r="F34" s="77" t="str">
        <f t="shared" si="0"/>
        <v>Ponto 1, Ponto 68, Ponto 69, Ponto 70, Ponto 71, Ponto 72, Ponto 73, Ponto 74, Ponto 75, Ponto 76, Ponto 77, Ponto 78, Ponto 79, Ponto 80, Ponto 81, Ponto 82, Ponto 64, Ponto 83, Ponto 84, Ponto 36, Ponto 85, Ponto 86, Ponto 87, Ponto 88</v>
      </c>
    </row>
    <row r="35" spans="5:6" x14ac:dyDescent="0.25">
      <c r="E35" s="76" t="s">
        <v>316</v>
      </c>
      <c r="F35" s="77" t="str">
        <f t="shared" si="0"/>
        <v>Ponto 1, Ponto 68, Ponto 69, Ponto 70, Ponto 71, Ponto 72, Ponto 73, Ponto 74, Ponto 75, Ponto 76, Ponto 77, Ponto 78, Ponto 79, Ponto 80, Ponto 81, Ponto 82, Ponto 64, Ponto 83, Ponto 84, Ponto 36, Ponto 85, Ponto 86, Ponto 87, Ponto 88, Ponto 89</v>
      </c>
    </row>
    <row r="36" spans="5:6" x14ac:dyDescent="0.25">
      <c r="E36" s="76" t="s">
        <v>317</v>
      </c>
      <c r="F36" s="77" t="str">
        <f t="shared" si="0"/>
        <v>Ponto 1, Ponto 68, Ponto 69, Ponto 70, Ponto 71, Ponto 72, Ponto 73, Ponto 74, Ponto 75, Ponto 76, Ponto 77, Ponto 78, Ponto 79, Ponto 80, Ponto 81, Ponto 82, Ponto 64, Ponto 83, Ponto 84, Ponto 36, Ponto 85, Ponto 86, Ponto 87, Ponto 88, Ponto 89, Ponto 90</v>
      </c>
    </row>
    <row r="37" spans="5:6" x14ac:dyDescent="0.25">
      <c r="E37" s="76" t="s">
        <v>318</v>
      </c>
      <c r="F37" s="77" t="str">
        <f t="shared" si="0"/>
        <v>Ponto 1, Ponto 68, Ponto 69, Ponto 70, Ponto 71, Ponto 72, Ponto 73, Ponto 74, Ponto 75, Ponto 76, Ponto 77, Ponto 78, Ponto 79, Ponto 80, Ponto 81, Ponto 82, Ponto 64, Ponto 83, Ponto 84, Ponto 36, Ponto 85, Ponto 86, Ponto 87, Ponto 88, Ponto 89, Ponto 90, Ponto 91</v>
      </c>
    </row>
    <row r="38" spans="5:6" x14ac:dyDescent="0.25">
      <c r="E38" s="76" t="s">
        <v>319</v>
      </c>
      <c r="F38" s="77" t="str">
        <f t="shared" si="0"/>
        <v>Ponto 1, Ponto 68, Ponto 69, Ponto 70, Ponto 71, Ponto 72, Ponto 73, Ponto 74, Ponto 75, Ponto 76, Ponto 77, Ponto 78, Ponto 79, Ponto 80, Ponto 81, Ponto 82, Ponto 64, Ponto 83, Ponto 84, Ponto 36, Ponto 85, Ponto 86, Ponto 87, Ponto 88, Ponto 89, Ponto 90, Ponto 91, Ponto 92</v>
      </c>
    </row>
    <row r="39" spans="5:6" x14ac:dyDescent="0.25">
      <c r="E39" s="76" t="s">
        <v>320</v>
      </c>
      <c r="F39"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v>
      </c>
    </row>
    <row r="40" spans="5:6" x14ac:dyDescent="0.25">
      <c r="E40" s="76" t="s">
        <v>321</v>
      </c>
      <c r="F40"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v>
      </c>
    </row>
    <row r="41" spans="5:6" x14ac:dyDescent="0.25">
      <c r="E41" s="76" t="s">
        <v>322</v>
      </c>
      <c r="F41"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v>
      </c>
    </row>
    <row r="42" spans="5:6" x14ac:dyDescent="0.25">
      <c r="E42" s="76" t="s">
        <v>323</v>
      </c>
      <c r="F42"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v>
      </c>
    </row>
    <row r="43" spans="5:6" x14ac:dyDescent="0.25">
      <c r="E43" s="76" t="s">
        <v>324</v>
      </c>
      <c r="F43"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v>
      </c>
    </row>
    <row r="44" spans="5:6" x14ac:dyDescent="0.25">
      <c r="E44" s="77" t="s">
        <v>325</v>
      </c>
      <c r="F44"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v>
      </c>
    </row>
    <row r="45" spans="5:6" x14ac:dyDescent="0.25">
      <c r="E45" s="77" t="s">
        <v>326</v>
      </c>
      <c r="F45"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v>
      </c>
    </row>
    <row r="46" spans="5:6" x14ac:dyDescent="0.25">
      <c r="E46" s="77" t="s">
        <v>327</v>
      </c>
      <c r="F46"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v>
      </c>
    </row>
    <row r="47" spans="5:6" x14ac:dyDescent="0.25">
      <c r="E47" s="77" t="s">
        <v>268</v>
      </c>
      <c r="F47"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 Ponto 53</v>
      </c>
    </row>
    <row r="48" spans="5:6" x14ac:dyDescent="0.25">
      <c r="E48" s="77" t="s">
        <v>182</v>
      </c>
      <c r="F48"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 Ponto 53, Ponto 1</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horaLinha</vt:lpstr>
      <vt:lpstr>horaLinhaPonto</vt:lpstr>
      <vt:lpstr>Ponto</vt:lpstr>
      <vt:lpstr>linhas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dc:creator>
  <dc:description/>
  <cp:lastModifiedBy>Daniel</cp:lastModifiedBy>
  <cp:revision>1</cp:revision>
  <dcterms:created xsi:type="dcterms:W3CDTF">2018-09-01T22:26:23Z</dcterms:created>
  <dcterms:modified xsi:type="dcterms:W3CDTF">2018-11-08T22:10:27Z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