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大二下\计算机组成原理\实验\第5次实验\finish\单总线结构MIPS处理器（微程序控制器）（7条指令）\"/>
    </mc:Choice>
  </mc:AlternateContent>
  <xr:revisionPtr revIDLastSave="0" documentId="13_ncr:1_{4DA20242-DE9F-4801-97C4-41E93F76334B}" xr6:coauthVersionLast="47" xr6:coauthVersionMax="47" xr10:uidLastSave="{00000000-0000-0000-0000-000000000000}"/>
  <bookViews>
    <workbookView xWindow="5724" yWindow="5675" windowWidth="17425" windowHeight="9052" firstSheet="2" activeTab="2" xr2:uid="{00000000-000D-0000-FFFF-FFFF00000000}"/>
  </bookViews>
  <sheets>
    <sheet name="微程序地址入口表" sheetId="1" state="hidden" r:id="rId1"/>
    <sheet name="微程序入口查找逻辑自动生成" sheetId="2" state="hidden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</workbook>
</file>

<file path=xl/calcChain.xml><?xml version="1.0" encoding="utf-8"?>
<calcChain xmlns="http://schemas.openxmlformats.org/spreadsheetml/2006/main">
  <c r="AI2" i="3" l="1"/>
  <c r="AE6" i="3"/>
  <c r="AG6" i="3" s="1"/>
  <c r="AE7" i="3"/>
  <c r="AG7" i="3" s="1"/>
  <c r="AE8" i="3"/>
  <c r="AG8" i="3" s="1"/>
  <c r="AE9" i="3"/>
  <c r="AG9" i="3" s="1"/>
  <c r="AE10" i="3"/>
  <c r="AG10" i="3" s="1"/>
  <c r="AE11" i="3"/>
  <c r="AG11" i="3" s="1"/>
  <c r="AE12" i="3"/>
  <c r="AG12" i="3" s="1"/>
  <c r="AE13" i="3"/>
  <c r="AG13" i="3" s="1"/>
  <c r="AE14" i="3"/>
  <c r="AG14" i="3" s="1"/>
  <c r="AE15" i="3"/>
  <c r="AG15" i="3" s="1"/>
  <c r="AE16" i="3"/>
  <c r="AG16" i="3" s="1"/>
  <c r="AE17" i="3"/>
  <c r="AG17" i="3" s="1"/>
  <c r="AE18" i="3"/>
  <c r="AG18" i="3" s="1"/>
  <c r="AE19" i="3"/>
  <c r="AG19" i="3" s="1"/>
  <c r="AE20" i="3"/>
  <c r="AG20" i="3" s="1"/>
  <c r="AE21" i="3"/>
  <c r="AG21" i="3" s="1"/>
  <c r="AE22" i="3"/>
  <c r="AG22" i="3" s="1"/>
  <c r="AE23" i="3"/>
  <c r="AG23" i="3" s="1"/>
  <c r="AE24" i="3"/>
  <c r="AG24" i="3" s="1"/>
  <c r="AE25" i="3"/>
  <c r="AG25" i="3" s="1"/>
  <c r="AE26" i="3"/>
  <c r="AG26" i="3" s="1"/>
  <c r="AF26" i="3" l="1"/>
  <c r="AH26" i="3" s="1"/>
  <c r="AF25" i="3"/>
  <c r="AH25" i="3" s="1"/>
  <c r="AF24" i="3"/>
  <c r="AH24" i="3" s="1"/>
  <c r="AF23" i="3"/>
  <c r="AF22" i="3"/>
  <c r="AH22" i="3" s="1"/>
  <c r="AF21" i="3"/>
  <c r="AF20" i="3"/>
  <c r="AH20" i="3" s="1"/>
  <c r="AF19" i="3"/>
  <c r="AH19" i="3" s="1"/>
  <c r="AF18" i="3"/>
  <c r="AH18" i="3" s="1"/>
  <c r="AF17" i="3"/>
  <c r="AH17" i="3" s="1"/>
  <c r="AF16" i="3"/>
  <c r="AF15" i="3"/>
  <c r="AH15" i="3" s="1"/>
  <c r="AF14" i="3"/>
  <c r="AH14" i="3" s="1"/>
  <c r="AF13" i="3"/>
  <c r="AF12" i="3"/>
  <c r="AH12" i="3" s="1"/>
  <c r="AI12" i="3" s="1"/>
  <c r="AF11" i="3"/>
  <c r="AF10" i="3"/>
  <c r="AH10" i="3" s="1"/>
  <c r="AI10" i="3" s="1"/>
  <c r="AF9" i="3"/>
  <c r="AH9" i="3" s="1"/>
  <c r="AI9" i="3" s="1"/>
  <c r="AF8" i="3"/>
  <c r="AH8" i="3" s="1"/>
  <c r="AF7" i="3"/>
  <c r="AF6" i="3"/>
  <c r="AH6" i="3" s="1"/>
  <c r="AJ6" i="3" s="1"/>
  <c r="AF5" i="3"/>
  <c r="AE5" i="3"/>
  <c r="AG5" i="3" s="1"/>
  <c r="AF4" i="3"/>
  <c r="AE4" i="3"/>
  <c r="AG4" i="3" s="1"/>
  <c r="AF3" i="3"/>
  <c r="AE3" i="3"/>
  <c r="AG3" i="3" s="1"/>
  <c r="AF2" i="3"/>
  <c r="AE2" i="3"/>
  <c r="AG2" i="3" s="1"/>
  <c r="AJ15" i="3" l="1"/>
  <c r="AI15" i="3"/>
  <c r="AJ8" i="3"/>
  <c r="AI8" i="3"/>
  <c r="AJ12" i="3"/>
  <c r="AJ20" i="3"/>
  <c r="AI20" i="3"/>
  <c r="AJ24" i="3"/>
  <c r="AI24" i="3"/>
  <c r="AJ19" i="3"/>
  <c r="AI19" i="3"/>
  <c r="AJ9" i="3"/>
  <c r="AJ17" i="3"/>
  <c r="AI17" i="3"/>
  <c r="AJ25" i="3"/>
  <c r="AI25" i="3"/>
  <c r="AH2" i="3"/>
  <c r="AJ10" i="3"/>
  <c r="AJ14" i="3"/>
  <c r="AI14" i="3"/>
  <c r="AJ18" i="3"/>
  <c r="AI18" i="3"/>
  <c r="AJ22" i="3"/>
  <c r="AI22" i="3"/>
  <c r="AJ26" i="3"/>
  <c r="AI26" i="3"/>
  <c r="AH3" i="3"/>
  <c r="AH7" i="3"/>
  <c r="AH23" i="3"/>
  <c r="AH13" i="3"/>
  <c r="AH11" i="3"/>
  <c r="AH21" i="3"/>
  <c r="AH4" i="3"/>
  <c r="AH16" i="3"/>
  <c r="AI6" i="3"/>
  <c r="AH5" i="3"/>
  <c r="AI5" i="3" l="1"/>
  <c r="AJ5" i="3"/>
  <c r="AJ21" i="3"/>
  <c r="AI21" i="3"/>
  <c r="AJ7" i="3"/>
  <c r="AI7" i="3"/>
  <c r="AJ2" i="3"/>
  <c r="AI4" i="3"/>
  <c r="AJ4" i="3"/>
  <c r="AJ23" i="3"/>
  <c r="AI23" i="3"/>
  <c r="AJ11" i="3"/>
  <c r="AI11" i="3"/>
  <c r="AI3" i="3"/>
  <c r="AJ3" i="3"/>
  <c r="AJ16" i="3"/>
  <c r="AI16" i="3"/>
  <c r="AJ13" i="3"/>
  <c r="AI13" i="3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AJ27" i="3" l="1"/>
  <c r="K1" i="2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N32" i="2" s="1"/>
  <c r="N31" i="2" s="1"/>
  <c r="J5" i="2"/>
  <c r="M5" i="2"/>
  <c r="M6" i="2"/>
  <c r="L6" i="2"/>
  <c r="J6" i="2"/>
  <c r="N3" i="2"/>
  <c r="K3" i="2"/>
  <c r="J4" i="2"/>
  <c r="M3" i="2"/>
  <c r="M2" i="2"/>
  <c r="L2" i="2"/>
  <c r="L32" i="2" s="1"/>
  <c r="L31" i="2" s="1"/>
  <c r="J3" i="2"/>
  <c r="J32" i="2" l="1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<sst xmlns="http://schemas.openxmlformats.org/spreadsheetml/2006/main" count="53" uniqueCount="51">
  <si>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</si>
  <si>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</si>
  <si>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</si>
  <si>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</si>
  <si>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</si>
  <si>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</si>
  <si>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</si>
  <si>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</si>
  <si>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</si>
  <si>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</si>
  <si>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</si>
  <si>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</si>
  <si>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</si>
  <si>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</si>
  <si>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</si>
  <si>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</si>
  <si>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</si>
  <si>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</si>
  <si>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</si>
  <si>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</si>
  <si>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</si>
  <si>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</si>
  <si>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</si>
  <si>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IR(A)out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</si>
  <si>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</si>
  <si>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</si>
  <si>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</si>
  <si>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</si>
  <si>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</si>
  <si>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</si>
  <si>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</si>
  <si>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</si>
  <si>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</si>
  <si>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RegTgt</t>
    <phoneticPr fontId="12" type="noConversion"/>
  </si>
  <si>
    <t>RegDst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</si>
  <si>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</si>
  <si>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</si>
  <si>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</si>
  <si>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</si>
  <si>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</si>
  <si>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</si>
  <si>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</si>
  <si>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</si>
  <si>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</si>
  <si>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</si>
  <si>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</si>
  <si>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</si>
  <si>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</si>
  <si>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N1</t>
    <phoneticPr fontId="18" type="noConversion"/>
  </si>
  <si>
    <t>N2</t>
    <phoneticPr fontId="18" type="noConversion"/>
  </si>
  <si>
    <t>J指令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</si>
</sst>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33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  <font>
      <sz val="11"/>
      <color theme="0"/>
      <name val="微软雅黑"/>
      <family val="2"/>
      <charset val="134"/>
    </font>
    <font>
      <b/>
      <sz val="11"/>
      <color theme="0"/>
      <name val="Segoe UI Black"/>
      <family val="2"/>
    </font>
    <font>
      <b/>
      <sz val="11"/>
      <color theme="0"/>
      <name val="微软雅黑"/>
      <family val="2"/>
      <charset val="134"/>
    </font>
    <font>
      <sz val="11"/>
      <color theme="0"/>
      <name val="等线"/>
      <family val="3"/>
      <charset val="134"/>
      <scheme val="minor"/>
    </font>
    <font>
      <sz val="11"/>
      <color theme="0"/>
      <name val="Consolas"/>
      <family val="3"/>
    </font>
    <font>
      <b/>
      <sz val="11"/>
      <color theme="0"/>
      <name val="Consolas"/>
      <family val="3"/>
    </font>
  </fonts>
  <fills count="18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11" borderId="11" xfId="0" applyFont="1" applyFill="1" applyBorder="1" applyAlignment="1">
      <alignment horizontal="center" vertical="center" shrinkToFit="1"/>
    </xf>
    <xf numFmtId="0" fontId="4" fillId="15" borderId="6" xfId="0" applyFont="1" applyFill="1" applyBorder="1" applyAlignment="1">
      <alignment horizontal="center"/>
    </xf>
    <xf numFmtId="0" fontId="19" fillId="0" borderId="0" xfId="0" applyFont="1" applyAlignment="1"/>
    <xf numFmtId="0" fontId="19" fillId="0" borderId="0" xfId="0" applyFont="1" applyAlignment="1">
      <alignment horizontal="center"/>
    </xf>
    <xf numFmtId="49" fontId="19" fillId="0" borderId="0" xfId="0" applyNumberFormat="1" applyFont="1" applyAlignment="1"/>
    <xf numFmtId="49" fontId="4" fillId="0" borderId="0" xfId="0" applyNumberFormat="1" applyFont="1" applyAlignment="1"/>
    <xf numFmtId="49" fontId="25" fillId="0" borderId="0" xfId="0" applyNumberFormat="1" applyFont="1" applyAlignment="1">
      <alignment horizontal="center"/>
    </xf>
    <xf numFmtId="177" fontId="19" fillId="0" borderId="0" xfId="0" applyNumberFormat="1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4" fillId="0" borderId="0" xfId="0" applyNumberFormat="1" applyFont="1" applyAlignment="1"/>
    <xf numFmtId="177" fontId="0" fillId="0" borderId="0" xfId="0" applyNumberFormat="1" applyAlignment="1">
      <alignment horizontal="center"/>
    </xf>
    <xf numFmtId="0" fontId="19" fillId="15" borderId="6" xfId="0" applyFont="1" applyFill="1" applyBorder="1" applyAlignment="1">
      <alignment horizontal="center"/>
    </xf>
    <xf numFmtId="0" fontId="23" fillId="8" borderId="6" xfId="0" applyFont="1" applyFill="1" applyBorder="1" applyAlignment="1">
      <alignment horizontal="center" vertical="center"/>
    </xf>
    <xf numFmtId="49" fontId="24" fillId="16" borderId="0" xfId="0" applyNumberFormat="1" applyFont="1" applyFill="1" applyAlignment="1"/>
    <xf numFmtId="177" fontId="4" fillId="17" borderId="0" xfId="0" applyNumberFormat="1" applyFont="1" applyFill="1" applyAlignment="1">
      <alignment horizontal="center"/>
    </xf>
    <xf numFmtId="0" fontId="27" fillId="17" borderId="0" xfId="0" applyFont="1" applyFill="1" applyAlignment="1">
      <alignment horizontal="center"/>
    </xf>
    <xf numFmtId="0" fontId="28" fillId="17" borderId="0" xfId="0" applyFont="1" applyFill="1" applyAlignment="1">
      <alignment horizontal="center" vertical="center"/>
    </xf>
    <xf numFmtId="49" fontId="28" fillId="17" borderId="0" xfId="0" applyNumberFormat="1" applyFont="1" applyFill="1" applyAlignment="1">
      <alignment horizontal="center"/>
    </xf>
    <xf numFmtId="0" fontId="29" fillId="17" borderId="0" xfId="0" applyFont="1" applyFill="1" applyAlignment="1">
      <alignment horizontal="center"/>
    </xf>
    <xf numFmtId="49" fontId="30" fillId="17" borderId="0" xfId="0" applyNumberFormat="1" applyFont="1" applyFill="1" applyAlignment="1">
      <alignment horizontal="center"/>
    </xf>
    <xf numFmtId="49" fontId="27" fillId="17" borderId="0" xfId="0" applyNumberFormat="1" applyFont="1" applyFill="1" applyAlignment="1">
      <alignment horizontal="center"/>
    </xf>
    <xf numFmtId="49" fontId="31" fillId="17" borderId="0" xfId="0" applyNumberFormat="1" applyFont="1" applyFill="1" applyAlignment="1">
      <alignment horizontal="center"/>
    </xf>
    <xf numFmtId="49" fontId="32" fillId="17" borderId="0" xfId="0" applyNumberFormat="1" applyFont="1" applyFill="1" applyAlignment="1">
      <alignment horizontal="center"/>
    </xf>
    <xf numFmtId="0" fontId="4" fillId="7" borderId="25" xfId="0" applyFont="1" applyFill="1" applyBorder="1" applyAlignment="1">
      <alignment horizontal="center" shrinkToFit="1"/>
    </xf>
    <xf numFmtId="0" fontId="19" fillId="7" borderId="25" xfId="0" applyFont="1" applyFill="1" applyBorder="1" applyAlignment="1">
      <alignment horizontal="center" shrinkToFit="1"/>
    </xf>
    <xf numFmtId="0" fontId="20" fillId="11" borderId="24" xfId="0" applyFont="1" applyFill="1" applyBorder="1" applyAlignment="1">
      <alignment horizontal="center" vertical="center" shrinkToFit="1"/>
    </xf>
    <xf numFmtId="0" fontId="20" fillId="11" borderId="11" xfId="0" applyFont="1" applyFill="1" applyBorder="1" applyAlignment="1">
      <alignment horizontal="center" vertical="center" shrinkToFit="1"/>
    </xf>
    <xf numFmtId="0" fontId="20" fillId="12" borderId="11" xfId="0" applyFont="1" applyFill="1" applyBorder="1" applyAlignment="1">
      <alignment horizontal="center" vertical="center" shrinkToFit="1"/>
    </xf>
    <xf numFmtId="0" fontId="20" fillId="13" borderId="11" xfId="0" applyFont="1" applyFill="1" applyBorder="1" applyAlignment="1">
      <alignment horizontal="center" vertical="center" shrinkToFit="1"/>
    </xf>
    <xf numFmtId="49" fontId="21" fillId="14" borderId="25" xfId="0" applyNumberFormat="1" applyFont="1" applyFill="1" applyBorder="1" applyAlignment="1">
      <alignment horizontal="center" shrinkToFit="1"/>
    </xf>
    <xf numFmtId="49" fontId="22" fillId="6" borderId="25" xfId="0" applyNumberFormat="1" applyFont="1" applyFill="1" applyBorder="1" applyAlignment="1">
      <alignment horizontal="center"/>
    </xf>
    <xf numFmtId="49" fontId="4" fillId="6" borderId="25" xfId="0" applyNumberFormat="1" applyFont="1" applyFill="1" applyBorder="1" applyAlignment="1">
      <alignment horizontal="center" shrinkToFit="1"/>
    </xf>
    <xf numFmtId="0" fontId="19" fillId="0" borderId="6" xfId="0" applyFont="1" applyBorder="1" applyAlignment="1">
      <alignment horizontal="center"/>
    </xf>
    <xf numFmtId="0" fontId="23" fillId="0" borderId="6" xfId="0" applyFont="1" applyBorder="1" applyAlignment="1">
      <alignment horizontal="center" vertical="center"/>
    </xf>
    <xf numFmtId="49" fontId="23" fillId="0" borderId="6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10" fillId="0" borderId="6" xfId="0" applyNumberFormat="1" applyFont="1" applyBorder="1" applyAlignment="1">
      <alignment horizontal="center"/>
    </xf>
    <xf numFmtId="49" fontId="19" fillId="0" borderId="6" xfId="0" applyNumberFormat="1" applyFont="1" applyBorder="1" applyAlignment="1">
      <alignment horizontal="center"/>
    </xf>
    <xf numFmtId="49" fontId="25" fillId="0" borderId="6" xfId="0" applyNumberFormat="1" applyFont="1" applyBorder="1" applyAlignment="1">
      <alignment horizontal="center"/>
    </xf>
    <xf numFmtId="49" fontId="22" fillId="0" borderId="6" xfId="0" applyNumberFormat="1" applyFont="1" applyBorder="1" applyAlignment="1">
      <alignment horizontal="center"/>
    </xf>
    <xf numFmtId="49" fontId="23" fillId="15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19" fillId="0" borderId="0" xfId="0" applyFont="1" applyAlignment="1">
      <alignment horizontal="left"/>
    </xf>
  </cellXfs>
  <cellStyles count="1">
    <cellStyle name="常规" xfId="0" builtinId="0"/>
  </cellStyles>
  <dxfs count="7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R6" sqref="R6"/>
    </sheetView>
  </sheetViews>
  <sheetFormatPr defaultColWidth="9" defaultRowHeight="13.95" x14ac:dyDescent="0.25"/>
  <cols>
    <col min="1" max="1" width="7.5546875" style="6" customWidth="1"/>
    <col min="2" max="5" width="6.5546875" style="6" customWidth="1"/>
    <col min="6" max="7" width="6.5546875" style="6" hidden="1" customWidth="1"/>
    <col min="8" max="8" width="6.44140625" style="6" hidden="1" customWidth="1"/>
    <col min="9" max="9" width="10.33203125" style="6" customWidth="1"/>
    <col min="10" max="14" width="3.5546875" style="6" customWidth="1"/>
  </cols>
  <sheetData>
    <row r="1" spans="1:14" ht="27.1" customHeight="1" x14ac:dyDescent="0.25">
      <c r="A1" s="88" t="s">
        <v>11</v>
      </c>
      <c r="B1" s="89"/>
      <c r="C1" s="89"/>
      <c r="D1" s="89"/>
      <c r="E1" s="89"/>
      <c r="F1" s="89"/>
      <c r="G1" s="89"/>
      <c r="H1" s="90"/>
      <c r="I1" s="91" t="s">
        <v>6</v>
      </c>
      <c r="J1" s="92"/>
      <c r="K1" s="92"/>
      <c r="L1" s="92"/>
      <c r="M1" s="92"/>
      <c r="N1" s="93"/>
    </row>
    <row r="2" spans="1:14" ht="29.65" thickBot="1" x14ac:dyDescent="0.3">
      <c r="A2" s="7" t="s">
        <v>3</v>
      </c>
      <c r="B2" s="7" t="s">
        <v>4</v>
      </c>
      <c r="C2" s="7" t="s">
        <v>5</v>
      </c>
      <c r="D2" s="7" t="s">
        <v>13</v>
      </c>
      <c r="E2" s="7" t="s">
        <v>14</v>
      </c>
      <c r="F2" s="7" t="s">
        <v>45</v>
      </c>
      <c r="G2" s="7"/>
      <c r="H2" s="31"/>
      <c r="I2" s="38" t="s">
        <v>12</v>
      </c>
      <c r="J2" s="39" t="s">
        <v>15</v>
      </c>
      <c r="K2" s="39" t="s">
        <v>7</v>
      </c>
      <c r="L2" s="39" t="s">
        <v>8</v>
      </c>
      <c r="M2" s="39" t="s">
        <v>9</v>
      </c>
      <c r="N2" s="40" t="s">
        <v>10</v>
      </c>
    </row>
    <row r="3" spans="1:14" ht="16.95" thickTop="1" x14ac:dyDescent="0.25">
      <c r="A3" s="9">
        <v>1</v>
      </c>
      <c r="B3" s="10"/>
      <c r="C3" s="10"/>
      <c r="D3" s="10"/>
      <c r="E3" s="10"/>
      <c r="F3" s="10"/>
      <c r="G3" s="10"/>
      <c r="H3" s="14"/>
      <c r="I3" s="41">
        <v>4</v>
      </c>
      <c r="J3" s="8">
        <f>IF(ISNUMBER($I3),IF(MOD($I3,32)/16&gt;=1,1,0),"")</f>
        <v>0</v>
      </c>
      <c r="K3" s="8">
        <f>IF(ISNUMBER($I3),IF(MOD($I3,16)/8&gt;=1,1,0),"")</f>
        <v>0</v>
      </c>
      <c r="L3" s="8">
        <f>IF(ISNUMBER($I3),IF(MOD($I3,8)/4&gt;=1,1,0),"")</f>
        <v>1</v>
      </c>
      <c r="M3" s="8">
        <f>IF(ISNUMBER($I3),IF(MOD($I3,4)/2&gt;=1,1,0),"")</f>
        <v>0</v>
      </c>
      <c r="N3" s="8">
        <f>IF(ISNUMBER($I3),MOD($I3,2),"")</f>
        <v>0</v>
      </c>
    </row>
    <row r="4" spans="1:14" ht="16.350000000000001" x14ac:dyDescent="0.25">
      <c r="A4" s="12"/>
      <c r="B4" s="13"/>
      <c r="C4" s="13"/>
      <c r="D4" s="13"/>
      <c r="E4" s="13"/>
      <c r="F4" s="13"/>
      <c r="G4" s="13"/>
      <c r="H4" s="15"/>
      <c r="I4" s="42"/>
      <c r="J4" s="11" t="str">
        <f t="shared" ref="J4:J31" si="0">IF(ISNUMBER($I4),IF(MOD($I4,32)/16&gt;=1,1,0),"")</f>
        <v/>
      </c>
      <c r="K4" s="11" t="str">
        <f t="shared" ref="K4:K31" si="1">IF(ISNUMBER($I4),IF(MOD($I4,16)/8&gt;=1,1,0),"")</f>
        <v/>
      </c>
      <c r="L4" s="11" t="str">
        <f t="shared" ref="L4:L31" si="2">IF(ISNUMBER($I4),IF(MOD($I4,8)/4&gt;=1,1,0),"")</f>
        <v/>
      </c>
      <c r="M4" s="11" t="str">
        <f t="shared" ref="M4" si="3">IF(ISNUMBER($I4),IF(MOD($I4,4)/2&gt;=1,1,0),"")</f>
        <v/>
      </c>
      <c r="N4" s="11" t="str">
        <f t="shared" ref="N4:N31" si="4">IF(ISNUMBER($I4),MOD($I4,2),"")</f>
        <v/>
      </c>
    </row>
    <row r="5" spans="1:14" ht="16.350000000000001" x14ac:dyDescent="0.25">
      <c r="A5" s="16"/>
      <c r="B5" s="17"/>
      <c r="C5" s="17"/>
      <c r="D5" s="17"/>
      <c r="E5" s="17"/>
      <c r="F5" s="17"/>
      <c r="G5" s="17"/>
      <c r="H5" s="30"/>
      <c r="I5" s="41"/>
      <c r="J5" s="8" t="str">
        <f t="shared" si="0"/>
        <v/>
      </c>
      <c r="K5" s="8" t="str">
        <f t="shared" si="1"/>
        <v/>
      </c>
      <c r="L5" s="8" t="str">
        <f t="shared" si="2"/>
        <v/>
      </c>
      <c r="M5" s="8" t="str">
        <f>IF(ISNUMBER($I5),IF(MOD($I5,4)/2&gt;=1,1,0),"")</f>
        <v/>
      </c>
      <c r="N5" s="8" t="str">
        <f t="shared" si="4"/>
        <v/>
      </c>
    </row>
    <row r="6" spans="1:14" ht="16.350000000000001" x14ac:dyDescent="0.25">
      <c r="A6" s="12"/>
      <c r="B6" s="13"/>
      <c r="C6" s="13"/>
      <c r="D6" s="13"/>
      <c r="E6" s="13"/>
      <c r="F6" s="13"/>
      <c r="G6" s="13"/>
      <c r="H6" s="15"/>
      <c r="I6" s="42"/>
      <c r="J6" s="11" t="str">
        <f t="shared" si="0"/>
        <v/>
      </c>
      <c r="K6" s="11" t="str">
        <f t="shared" si="1"/>
        <v/>
      </c>
      <c r="L6" s="11" t="str">
        <f t="shared" si="2"/>
        <v/>
      </c>
      <c r="M6" s="11" t="str">
        <f t="shared" ref="M6:M31" si="5">IF(ISNUMBER($I6),IF(MOD($I6,4)/2&gt;=1,1,0),"")</f>
        <v/>
      </c>
      <c r="N6" s="11" t="str">
        <f t="shared" si="4"/>
        <v/>
      </c>
    </row>
    <row r="7" spans="1:14" ht="16.350000000000001" x14ac:dyDescent="0.25">
      <c r="A7" s="16"/>
      <c r="B7" s="17"/>
      <c r="C7" s="17"/>
      <c r="D7" s="17"/>
      <c r="E7" s="17"/>
      <c r="F7" s="17"/>
      <c r="G7" s="17"/>
      <c r="H7" s="30"/>
      <c r="I7" s="41"/>
      <c r="J7" s="8" t="str">
        <f t="shared" si="0"/>
        <v/>
      </c>
      <c r="K7" s="8" t="str">
        <f t="shared" si="1"/>
        <v/>
      </c>
      <c r="L7" s="8" t="str">
        <f t="shared" si="2"/>
        <v/>
      </c>
      <c r="M7" s="8" t="str">
        <f t="shared" si="5"/>
        <v/>
      </c>
      <c r="N7" s="8" t="str">
        <f t="shared" si="4"/>
        <v/>
      </c>
    </row>
    <row r="8" spans="1:14" ht="16.350000000000001" x14ac:dyDescent="0.25">
      <c r="A8" s="12"/>
      <c r="B8" s="13"/>
      <c r="C8" s="13"/>
      <c r="D8" s="13"/>
      <c r="E8" s="13"/>
      <c r="F8" s="13"/>
      <c r="G8" s="13"/>
      <c r="H8" s="15"/>
      <c r="I8" s="42"/>
      <c r="J8" s="11" t="str">
        <f t="shared" si="0"/>
        <v/>
      </c>
      <c r="K8" s="11" t="str">
        <f t="shared" si="1"/>
        <v/>
      </c>
      <c r="L8" s="11" t="str">
        <f t="shared" si="2"/>
        <v/>
      </c>
      <c r="M8" s="11" t="str">
        <f t="shared" si="5"/>
        <v/>
      </c>
      <c r="N8" s="11" t="str">
        <f t="shared" si="4"/>
        <v/>
      </c>
    </row>
    <row r="9" spans="1:14" ht="16.350000000000001" x14ac:dyDescent="0.25">
      <c r="A9" s="16"/>
      <c r="B9" s="17"/>
      <c r="C9" s="17"/>
      <c r="D9" s="17"/>
      <c r="E9" s="17"/>
      <c r="F9" s="17"/>
      <c r="G9" s="17"/>
      <c r="H9" s="30"/>
      <c r="I9" s="41"/>
      <c r="J9" s="8" t="str">
        <f t="shared" si="0"/>
        <v/>
      </c>
      <c r="K9" s="8" t="str">
        <f t="shared" si="1"/>
        <v/>
      </c>
      <c r="L9" s="8" t="str">
        <f t="shared" si="2"/>
        <v/>
      </c>
      <c r="M9" s="8" t="str">
        <f t="shared" si="5"/>
        <v/>
      </c>
      <c r="N9" s="8" t="str">
        <f t="shared" si="4"/>
        <v/>
      </c>
    </row>
    <row r="10" spans="1:14" ht="16.350000000000001" x14ac:dyDescent="0.25">
      <c r="A10" s="12"/>
      <c r="B10" s="13"/>
      <c r="C10" s="13"/>
      <c r="D10" s="13"/>
      <c r="E10" s="13"/>
      <c r="F10" s="13"/>
      <c r="G10" s="13"/>
      <c r="H10" s="15"/>
      <c r="I10" s="42"/>
      <c r="J10" s="11" t="str">
        <f t="shared" si="0"/>
        <v/>
      </c>
      <c r="K10" s="11" t="str">
        <f t="shared" si="1"/>
        <v/>
      </c>
      <c r="L10" s="11" t="str">
        <f t="shared" si="2"/>
        <v/>
      </c>
      <c r="M10" s="11" t="str">
        <f t="shared" si="5"/>
        <v/>
      </c>
      <c r="N10" s="11" t="str">
        <f t="shared" si="4"/>
        <v/>
      </c>
    </row>
    <row r="11" spans="1:14" ht="16.350000000000001" x14ac:dyDescent="0.25">
      <c r="A11" s="16"/>
      <c r="B11" s="17"/>
      <c r="C11" s="17"/>
      <c r="D11" s="17"/>
      <c r="E11" s="17"/>
      <c r="F11" s="17"/>
      <c r="G11" s="17"/>
      <c r="H11" s="30"/>
      <c r="I11" s="41"/>
      <c r="J11" s="8" t="str">
        <f t="shared" si="0"/>
        <v/>
      </c>
      <c r="K11" s="8" t="str">
        <f t="shared" si="1"/>
        <v/>
      </c>
      <c r="L11" s="8" t="str">
        <f t="shared" si="2"/>
        <v/>
      </c>
      <c r="M11" s="8" t="str">
        <f t="shared" si="5"/>
        <v/>
      </c>
      <c r="N11" s="8" t="str">
        <f t="shared" si="4"/>
        <v/>
      </c>
    </row>
    <row r="12" spans="1:14" ht="16.350000000000001" x14ac:dyDescent="0.25">
      <c r="A12" s="12"/>
      <c r="B12" s="13"/>
      <c r="C12" s="13"/>
      <c r="D12" s="13"/>
      <c r="E12" s="13"/>
      <c r="F12" s="13"/>
      <c r="G12" s="13"/>
      <c r="H12" s="15"/>
      <c r="I12" s="42"/>
      <c r="J12" s="11" t="str">
        <f t="shared" si="0"/>
        <v/>
      </c>
      <c r="K12" s="11" t="str">
        <f t="shared" si="1"/>
        <v/>
      </c>
      <c r="L12" s="11" t="str">
        <f t="shared" si="2"/>
        <v/>
      </c>
      <c r="M12" s="11" t="str">
        <f t="shared" si="5"/>
        <v/>
      </c>
      <c r="N12" s="11" t="str">
        <f t="shared" si="4"/>
        <v/>
      </c>
    </row>
    <row r="13" spans="1:14" ht="16.350000000000001" x14ac:dyDescent="0.25">
      <c r="A13" s="16"/>
      <c r="B13" s="17"/>
      <c r="C13" s="17"/>
      <c r="D13" s="17"/>
      <c r="E13" s="17"/>
      <c r="F13" s="17"/>
      <c r="G13" s="17"/>
      <c r="H13" s="30"/>
      <c r="I13" s="41"/>
      <c r="J13" s="8" t="str">
        <f t="shared" si="0"/>
        <v/>
      </c>
      <c r="K13" s="8" t="str">
        <f t="shared" si="1"/>
        <v/>
      </c>
      <c r="L13" s="8" t="str">
        <f t="shared" si="2"/>
        <v/>
      </c>
      <c r="M13" s="8" t="str">
        <f t="shared" si="5"/>
        <v/>
      </c>
      <c r="N13" s="8" t="str">
        <f t="shared" si="4"/>
        <v/>
      </c>
    </row>
    <row r="14" spans="1:14" ht="16.350000000000001" x14ac:dyDescent="0.25">
      <c r="A14" s="12"/>
      <c r="B14" s="13"/>
      <c r="C14" s="13"/>
      <c r="D14" s="13"/>
      <c r="E14" s="13"/>
      <c r="F14" s="13"/>
      <c r="G14" s="13"/>
      <c r="H14" s="15"/>
      <c r="I14" s="42"/>
      <c r="J14" s="11" t="str">
        <f t="shared" si="0"/>
        <v/>
      </c>
      <c r="K14" s="11" t="str">
        <f t="shared" si="1"/>
        <v/>
      </c>
      <c r="L14" s="11" t="str">
        <f t="shared" si="2"/>
        <v/>
      </c>
      <c r="M14" s="11" t="str">
        <f t="shared" si="5"/>
        <v/>
      </c>
      <c r="N14" s="11" t="str">
        <f t="shared" si="4"/>
        <v/>
      </c>
    </row>
    <row r="15" spans="1:14" ht="16.350000000000001" x14ac:dyDescent="0.25">
      <c r="A15" s="16"/>
      <c r="B15" s="17"/>
      <c r="C15" s="17"/>
      <c r="D15" s="17"/>
      <c r="E15" s="17"/>
      <c r="F15" s="17"/>
      <c r="G15" s="17"/>
      <c r="H15" s="30"/>
      <c r="I15" s="41"/>
      <c r="J15" s="8" t="str">
        <f t="shared" si="0"/>
        <v/>
      </c>
      <c r="K15" s="8" t="str">
        <f t="shared" si="1"/>
        <v/>
      </c>
      <c r="L15" s="8" t="str">
        <f t="shared" si="2"/>
        <v/>
      </c>
      <c r="M15" s="8" t="str">
        <f t="shared" si="5"/>
        <v/>
      </c>
      <c r="N15" s="8" t="str">
        <f t="shared" si="4"/>
        <v/>
      </c>
    </row>
    <row r="16" spans="1:14" ht="16.350000000000001" hidden="1" x14ac:dyDescent="0.25">
      <c r="A16" s="12"/>
      <c r="B16" s="13"/>
      <c r="C16" s="13"/>
      <c r="D16" s="13"/>
      <c r="E16" s="13"/>
      <c r="F16" s="13"/>
      <c r="G16" s="13"/>
      <c r="H16" s="15"/>
      <c r="I16" s="42"/>
      <c r="J16" s="11" t="str">
        <f t="shared" si="0"/>
        <v/>
      </c>
      <c r="K16" s="11" t="str">
        <f t="shared" si="1"/>
        <v/>
      </c>
      <c r="L16" s="11" t="str">
        <f t="shared" si="2"/>
        <v/>
      </c>
      <c r="M16" s="11" t="str">
        <f t="shared" si="5"/>
        <v/>
      </c>
      <c r="N16" s="11" t="str">
        <f t="shared" si="4"/>
        <v/>
      </c>
    </row>
    <row r="17" spans="1:14" ht="16.350000000000001" hidden="1" x14ac:dyDescent="0.25">
      <c r="A17" s="16"/>
      <c r="B17" s="17"/>
      <c r="C17" s="17"/>
      <c r="D17" s="17"/>
      <c r="E17" s="17"/>
      <c r="F17" s="17"/>
      <c r="G17" s="17"/>
      <c r="H17" s="30"/>
      <c r="I17" s="41"/>
      <c r="J17" s="8" t="str">
        <f t="shared" si="0"/>
        <v/>
      </c>
      <c r="K17" s="8" t="str">
        <f t="shared" si="1"/>
        <v/>
      </c>
      <c r="L17" s="8" t="str">
        <f t="shared" si="2"/>
        <v/>
      </c>
      <c r="M17" s="8" t="str">
        <f t="shared" si="5"/>
        <v/>
      </c>
      <c r="N17" s="8" t="str">
        <f t="shared" si="4"/>
        <v/>
      </c>
    </row>
    <row r="18" spans="1:14" ht="16.350000000000001" hidden="1" x14ac:dyDescent="0.25">
      <c r="A18" s="12"/>
      <c r="B18" s="13"/>
      <c r="C18" s="13"/>
      <c r="D18" s="13"/>
      <c r="E18" s="13"/>
      <c r="F18" s="13"/>
      <c r="G18" s="13"/>
      <c r="H18" s="15"/>
      <c r="I18" s="42"/>
      <c r="J18" s="11" t="str">
        <f t="shared" si="0"/>
        <v/>
      </c>
      <c r="K18" s="11" t="str">
        <f t="shared" si="1"/>
        <v/>
      </c>
      <c r="L18" s="11" t="str">
        <f t="shared" si="2"/>
        <v/>
      </c>
      <c r="M18" s="11" t="str">
        <f t="shared" si="5"/>
        <v/>
      </c>
      <c r="N18" s="11" t="str">
        <f t="shared" si="4"/>
        <v/>
      </c>
    </row>
    <row r="19" spans="1:14" ht="16.350000000000001" hidden="1" x14ac:dyDescent="0.25">
      <c r="A19" s="16"/>
      <c r="B19" s="17"/>
      <c r="C19" s="17"/>
      <c r="D19" s="17"/>
      <c r="E19" s="17"/>
      <c r="F19" s="17"/>
      <c r="G19" s="17"/>
      <c r="H19" s="30"/>
      <c r="I19" s="41"/>
      <c r="J19" s="8" t="str">
        <f t="shared" si="0"/>
        <v/>
      </c>
      <c r="K19" s="8" t="str">
        <f t="shared" si="1"/>
        <v/>
      </c>
      <c r="L19" s="8" t="str">
        <f t="shared" si="2"/>
        <v/>
      </c>
      <c r="M19" s="8" t="str">
        <f t="shared" si="5"/>
        <v/>
      </c>
      <c r="N19" s="8" t="str">
        <f t="shared" si="4"/>
        <v/>
      </c>
    </row>
    <row r="20" spans="1:14" ht="16.350000000000001" hidden="1" x14ac:dyDescent="0.25">
      <c r="A20" s="12"/>
      <c r="B20" s="13"/>
      <c r="C20" s="13"/>
      <c r="D20" s="13"/>
      <c r="E20" s="13"/>
      <c r="F20" s="13"/>
      <c r="G20" s="13"/>
      <c r="H20" s="15"/>
      <c r="I20" s="42"/>
      <c r="J20" s="11" t="str">
        <f t="shared" si="0"/>
        <v/>
      </c>
      <c r="K20" s="11" t="str">
        <f t="shared" si="1"/>
        <v/>
      </c>
      <c r="L20" s="11" t="str">
        <f t="shared" si="2"/>
        <v/>
      </c>
      <c r="M20" s="11" t="str">
        <f t="shared" si="5"/>
        <v/>
      </c>
      <c r="N20" s="11" t="str">
        <f t="shared" si="4"/>
        <v/>
      </c>
    </row>
    <row r="21" spans="1:14" ht="16.350000000000001" hidden="1" x14ac:dyDescent="0.25">
      <c r="A21" s="16"/>
      <c r="B21" s="17"/>
      <c r="C21" s="17"/>
      <c r="D21" s="17"/>
      <c r="E21" s="17"/>
      <c r="F21" s="17"/>
      <c r="G21" s="17"/>
      <c r="H21" s="30"/>
      <c r="I21" s="41"/>
      <c r="J21" s="8" t="str">
        <f t="shared" si="0"/>
        <v/>
      </c>
      <c r="K21" s="8" t="str">
        <f t="shared" si="1"/>
        <v/>
      </c>
      <c r="L21" s="8" t="str">
        <f t="shared" si="2"/>
        <v/>
      </c>
      <c r="M21" s="8" t="str">
        <f t="shared" si="5"/>
        <v/>
      </c>
      <c r="N21" s="8" t="str">
        <f t="shared" si="4"/>
        <v/>
      </c>
    </row>
    <row r="22" spans="1:14" ht="16.350000000000001" hidden="1" x14ac:dyDescent="0.25">
      <c r="A22" s="12"/>
      <c r="B22" s="13"/>
      <c r="C22" s="13"/>
      <c r="D22" s="13"/>
      <c r="E22" s="13"/>
      <c r="F22" s="13"/>
      <c r="G22" s="13"/>
      <c r="H22" s="15"/>
      <c r="I22" s="42"/>
      <c r="J22" s="11" t="str">
        <f t="shared" si="0"/>
        <v/>
      </c>
      <c r="K22" s="11" t="str">
        <f t="shared" si="1"/>
        <v/>
      </c>
      <c r="L22" s="11" t="str">
        <f t="shared" si="2"/>
        <v/>
      </c>
      <c r="M22" s="11" t="str">
        <f t="shared" si="5"/>
        <v/>
      </c>
      <c r="N22" s="11" t="str">
        <f t="shared" si="4"/>
        <v/>
      </c>
    </row>
    <row r="23" spans="1:14" ht="16.350000000000001" hidden="1" x14ac:dyDescent="0.25">
      <c r="A23" s="16"/>
      <c r="B23" s="17"/>
      <c r="C23" s="17"/>
      <c r="D23" s="17"/>
      <c r="E23" s="17"/>
      <c r="F23" s="17"/>
      <c r="G23" s="17"/>
      <c r="H23" s="30"/>
      <c r="I23" s="41"/>
      <c r="J23" s="8" t="str">
        <f t="shared" si="0"/>
        <v/>
      </c>
      <c r="K23" s="8" t="str">
        <f t="shared" si="1"/>
        <v/>
      </c>
      <c r="L23" s="8" t="str">
        <f t="shared" si="2"/>
        <v/>
      </c>
      <c r="M23" s="8" t="str">
        <f t="shared" si="5"/>
        <v/>
      </c>
      <c r="N23" s="8" t="str">
        <f t="shared" si="4"/>
        <v/>
      </c>
    </row>
    <row r="24" spans="1:14" ht="16.350000000000001" hidden="1" x14ac:dyDescent="0.25">
      <c r="A24" s="12"/>
      <c r="B24" s="13"/>
      <c r="C24" s="13"/>
      <c r="D24" s="13"/>
      <c r="E24" s="13"/>
      <c r="F24" s="13"/>
      <c r="G24" s="13"/>
      <c r="H24" s="15"/>
      <c r="I24" s="42"/>
      <c r="J24" s="11" t="str">
        <f t="shared" si="0"/>
        <v/>
      </c>
      <c r="K24" s="11" t="str">
        <f t="shared" si="1"/>
        <v/>
      </c>
      <c r="L24" s="11" t="str">
        <f t="shared" si="2"/>
        <v/>
      </c>
      <c r="M24" s="11" t="str">
        <f t="shared" si="5"/>
        <v/>
      </c>
      <c r="N24" s="11" t="str">
        <f t="shared" si="4"/>
        <v/>
      </c>
    </row>
    <row r="25" spans="1:14" ht="16.350000000000001" hidden="1" x14ac:dyDescent="0.25">
      <c r="A25" s="16"/>
      <c r="B25" s="17"/>
      <c r="C25" s="17"/>
      <c r="D25" s="17"/>
      <c r="E25" s="17"/>
      <c r="F25" s="17"/>
      <c r="G25" s="17"/>
      <c r="H25" s="30"/>
      <c r="I25" s="41"/>
      <c r="J25" s="8" t="str">
        <f t="shared" si="0"/>
        <v/>
      </c>
      <c r="K25" s="8" t="str">
        <f t="shared" si="1"/>
        <v/>
      </c>
      <c r="L25" s="8" t="str">
        <f t="shared" si="2"/>
        <v/>
      </c>
      <c r="M25" s="8" t="str">
        <f t="shared" si="5"/>
        <v/>
      </c>
      <c r="N25" s="8" t="str">
        <f t="shared" si="4"/>
        <v/>
      </c>
    </row>
    <row r="26" spans="1:14" ht="16.350000000000001" hidden="1" x14ac:dyDescent="0.25">
      <c r="A26" s="12"/>
      <c r="B26" s="13"/>
      <c r="C26" s="13"/>
      <c r="D26" s="13"/>
      <c r="E26" s="13"/>
      <c r="F26" s="13"/>
      <c r="G26" s="13"/>
      <c r="H26" s="15"/>
      <c r="I26" s="42"/>
      <c r="J26" s="11" t="str">
        <f t="shared" si="0"/>
        <v/>
      </c>
      <c r="K26" s="11" t="str">
        <f t="shared" si="1"/>
        <v/>
      </c>
      <c r="L26" s="11" t="str">
        <f t="shared" si="2"/>
        <v/>
      </c>
      <c r="M26" s="11" t="str">
        <f t="shared" si="5"/>
        <v/>
      </c>
      <c r="N26" s="11" t="str">
        <f t="shared" si="4"/>
        <v/>
      </c>
    </row>
    <row r="27" spans="1:14" ht="16.350000000000001" hidden="1" x14ac:dyDescent="0.25">
      <c r="A27" s="16"/>
      <c r="B27" s="17"/>
      <c r="C27" s="17"/>
      <c r="D27" s="17"/>
      <c r="E27" s="17"/>
      <c r="F27" s="17"/>
      <c r="G27" s="17"/>
      <c r="H27" s="30"/>
      <c r="I27" s="41"/>
      <c r="J27" s="8" t="str">
        <f t="shared" si="0"/>
        <v/>
      </c>
      <c r="K27" s="8" t="str">
        <f t="shared" si="1"/>
        <v/>
      </c>
      <c r="L27" s="8" t="str">
        <f t="shared" si="2"/>
        <v/>
      </c>
      <c r="M27" s="8" t="str">
        <f t="shared" si="5"/>
        <v/>
      </c>
      <c r="N27" s="8" t="str">
        <f t="shared" si="4"/>
        <v/>
      </c>
    </row>
    <row r="28" spans="1:14" ht="16.350000000000001" hidden="1" x14ac:dyDescent="0.25">
      <c r="A28" s="12"/>
      <c r="B28" s="13"/>
      <c r="C28" s="13"/>
      <c r="D28" s="13"/>
      <c r="E28" s="13"/>
      <c r="F28" s="13"/>
      <c r="G28" s="13"/>
      <c r="H28" s="15"/>
      <c r="I28" s="42"/>
      <c r="J28" s="11" t="str">
        <f t="shared" si="0"/>
        <v/>
      </c>
      <c r="K28" s="11" t="str">
        <f t="shared" si="1"/>
        <v/>
      </c>
      <c r="L28" s="11" t="str">
        <f t="shared" si="2"/>
        <v/>
      </c>
      <c r="M28" s="11" t="str">
        <f t="shared" si="5"/>
        <v/>
      </c>
      <c r="N28" s="11" t="str">
        <f t="shared" si="4"/>
        <v/>
      </c>
    </row>
    <row r="29" spans="1:14" ht="16.350000000000001" hidden="1" x14ac:dyDescent="0.25">
      <c r="A29" s="16"/>
      <c r="B29" s="17"/>
      <c r="C29" s="17"/>
      <c r="D29" s="17"/>
      <c r="E29" s="17"/>
      <c r="F29" s="17"/>
      <c r="G29" s="17"/>
      <c r="H29" s="30"/>
      <c r="I29" s="41"/>
      <c r="J29" s="8" t="str">
        <f t="shared" si="0"/>
        <v/>
      </c>
      <c r="K29" s="8" t="str">
        <f t="shared" si="1"/>
        <v/>
      </c>
      <c r="L29" s="8" t="str">
        <f t="shared" si="2"/>
        <v/>
      </c>
      <c r="M29" s="8" t="str">
        <f t="shared" si="5"/>
        <v/>
      </c>
      <c r="N29" s="8" t="str">
        <f t="shared" si="4"/>
        <v/>
      </c>
    </row>
    <row r="30" spans="1:14" ht="16.350000000000001" hidden="1" x14ac:dyDescent="0.25">
      <c r="A30" s="12"/>
      <c r="B30" s="13"/>
      <c r="C30" s="13"/>
      <c r="D30" s="13"/>
      <c r="E30" s="13"/>
      <c r="F30" s="13"/>
      <c r="G30" s="13"/>
      <c r="H30" s="15"/>
      <c r="I30" s="42"/>
      <c r="J30" s="11" t="str">
        <f t="shared" si="0"/>
        <v/>
      </c>
      <c r="K30" s="11" t="str">
        <f t="shared" si="1"/>
        <v/>
      </c>
      <c r="L30" s="11" t="str">
        <f t="shared" si="2"/>
        <v/>
      </c>
      <c r="M30" s="11" t="str">
        <f t="shared" si="5"/>
        <v/>
      </c>
      <c r="N30" s="11" t="str">
        <f t="shared" si="4"/>
        <v/>
      </c>
    </row>
    <row r="31" spans="1:14" ht="16.350000000000001" hidden="1" x14ac:dyDescent="0.25">
      <c r="A31" s="16"/>
      <c r="B31" s="17"/>
      <c r="C31" s="17"/>
      <c r="D31" s="17"/>
      <c r="E31" s="17"/>
      <c r="F31" s="17"/>
      <c r="G31" s="17"/>
      <c r="H31" s="30"/>
      <c r="I31" s="41"/>
      <c r="J31" s="8" t="str">
        <f t="shared" si="0"/>
        <v/>
      </c>
      <c r="K31" s="8" t="str">
        <f t="shared" si="1"/>
        <v/>
      </c>
      <c r="L31" s="8" t="str">
        <f t="shared" si="2"/>
        <v/>
      </c>
      <c r="M31" s="8" t="str">
        <f t="shared" si="5"/>
        <v/>
      </c>
      <c r="N31" s="8" t="str">
        <f t="shared" si="4"/>
        <v/>
      </c>
    </row>
    <row r="32" spans="1:14" ht="16.350000000000001" x14ac:dyDescent="0.25">
      <c r="A32" s="94" t="s">
        <v>0</v>
      </c>
      <c r="B32" s="94"/>
      <c r="C32" s="94"/>
      <c r="D32" s="94"/>
      <c r="E32" s="94"/>
      <c r="F32" s="94"/>
      <c r="G32" s="94"/>
      <c r="H32" s="94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70" priority="2" operator="equal">
      <formula>1</formula>
    </cfRule>
    <cfRule type="notContainsBlanks" dxfId="69" priority="3">
      <formula>LEN(TRIM(A3))&gt;0</formula>
    </cfRule>
  </conditionalFormatting>
  <conditionalFormatting sqref="J32:N1048576">
    <cfRule type="containsText" dxfId="68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zoomScale="130" zoomScaleNormal="130" workbookViewId="0">
      <selection activeCell="I43" sqref="I43"/>
    </sheetView>
  </sheetViews>
  <sheetFormatPr defaultColWidth="9" defaultRowHeight="13.95" x14ac:dyDescent="0.25"/>
  <cols>
    <col min="1" max="5" width="4.5546875" customWidth="1"/>
    <col min="6" max="8" width="4.5546875" hidden="1" customWidth="1"/>
    <col min="9" max="9" width="13.21875" style="19" customWidth="1"/>
    <col min="10" max="11" width="10.44140625" style="19" customWidth="1"/>
    <col min="12" max="12" width="9.44140625" style="19" customWidth="1"/>
    <col min="13" max="13" width="10.109375" style="19" customWidth="1"/>
    <col min="14" max="14" width="11.109375" style="19" customWidth="1"/>
  </cols>
  <sheetData>
    <row r="1" spans="1:14" s="18" customFormat="1" ht="16.95" thickBot="1" x14ac:dyDescent="0.3">
      <c r="A1" s="34" t="str">
        <f>微程序地址入口表!A2</f>
        <v>LW</v>
      </c>
      <c r="B1" s="35" t="str">
        <f>微程序地址入口表!B2</f>
        <v>SW</v>
      </c>
      <c r="C1" s="35" t="str">
        <f>微程序地址入口表!C2</f>
        <v>BEQ</v>
      </c>
      <c r="D1" s="35" t="str">
        <f>微程序地址入口表!D2</f>
        <v>SLT</v>
      </c>
      <c r="E1" s="35" t="str">
        <f>微程序地址入口表!E2</f>
        <v>ADDI</v>
      </c>
      <c r="F1" s="35" t="str">
        <f>微程序地址入口表!F2</f>
        <v>ERET</v>
      </c>
      <c r="G1" s="35">
        <f>微程序地址入口表!G2</f>
        <v>0</v>
      </c>
      <c r="H1" s="36">
        <f>微程序地址入口表!H2</f>
        <v>0</v>
      </c>
      <c r="I1" s="32" t="s">
        <v>1</v>
      </c>
      <c r="J1" s="33" t="str">
        <f>微程序地址入口表!J2</f>
        <v>S4</v>
      </c>
      <c r="K1" s="33" t="str">
        <f>微程序地址入口表!K2</f>
        <v>S3</v>
      </c>
      <c r="L1" s="33" t="str">
        <f>微程序地址入口表!L2</f>
        <v>S2</v>
      </c>
      <c r="M1" s="33" t="str">
        <f>微程序地址入口表!M2</f>
        <v>S1</v>
      </c>
      <c r="N1" s="33" t="str">
        <f>微程序地址入口表!N2</f>
        <v>S0</v>
      </c>
    </row>
    <row r="2" spans="1:14" ht="15.15" thickTop="1" x14ac:dyDescent="0.25">
      <c r="A2" s="20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1" t="str">
        <f>IF(微程序地址入口表!B3&lt;&gt;"",IF(微程序地址入口表!B3=1,微程序地址入口表!B$2&amp;"&amp;",IF(微程序地址入口表!B3=0,"~"&amp;微程序地址入口表!B$2&amp;"&amp;","")),"")</f>
        <v/>
      </c>
      <c r="C2" s="21" t="str">
        <f>IF(微程序地址入口表!C3&lt;&gt;"",IF(微程序地址入口表!C3=1,微程序地址入口表!C$2&amp;"&amp;",IF(微程序地址入口表!C3=0,"~"&amp;微程序地址入口表!C$2&amp;"&amp;","")),"")</f>
        <v/>
      </c>
      <c r="D2" s="21" t="str">
        <f>IF(微程序地址入口表!D3&lt;&gt;"",IF(微程序地址入口表!D3=1,微程序地址入口表!D$2&amp;"&amp;",IF(微程序地址入口表!D3=0,"~"&amp;微程序地址入口表!D$2&amp;"&amp;","")),"")</f>
        <v/>
      </c>
      <c r="E2" s="21" t="str">
        <f>IF(微程序地址入口表!E3&lt;&gt;"",IF(微程序地址入口表!E3=1,微程序地址入口表!E$2&amp;"&amp;",IF(微程序地址入口表!E3=0,"~"&amp;微程序地址入口表!E$2&amp;"&amp;","")),"")</f>
        <v/>
      </c>
      <c r="F2" s="21" t="str">
        <f>IF(微程序地址入口表!F3&lt;&gt;"",IF(微程序地址入口表!F3=1,微程序地址入口表!F$2&amp;"&amp;",IF(微程序地址入口表!F3=0,"~"&amp;微程序地址入口表!F$2&amp;"&amp;","")),"")</f>
        <v/>
      </c>
      <c r="G2" s="21" t="str">
        <f>IF(微程序地址入口表!G3&lt;&gt;"",IF(微程序地址入口表!G3=1,微程序地址入口表!G$2&amp;"&amp;",IF(微程序地址入口表!G3=0,"~"&amp;微程序地址入口表!G$2&amp;"&amp;","")),"")</f>
        <v/>
      </c>
      <c r="H2" s="25" t="str">
        <f>IF(微程序地址入口表!H3&lt;&gt;"",IF(微程序地址入口表!H3=1,微程序地址入口表!H$2&amp;"&amp;",IF(微程序地址入口表!H3=0,"~"&amp;微程序地址入口表!H$2&amp;"&amp;","")),"")</f>
        <v/>
      </c>
      <c r="I2" s="26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55" x14ac:dyDescent="0.25">
      <c r="A3" s="23" t="str">
        <f>IF(微程序地址入口表!A4&lt;&gt;"",IF(微程序地址入口表!A4=1,微程序地址入口表!A$2&amp;"&amp;",IF(微程序地址入口表!A4=0,"~"&amp;微程序地址入口表!A$2&amp;"&amp;","")),"")</f>
        <v/>
      </c>
      <c r="B3" s="22" t="str">
        <f>IF(微程序地址入口表!B4&lt;&gt;"",IF(微程序地址入口表!B4=1,微程序地址入口表!B$2&amp;"&amp;",IF(微程序地址入口表!B4=0,"~"&amp;微程序地址入口表!B$2&amp;"&amp;","")),"")</f>
        <v/>
      </c>
      <c r="C3" s="22" t="str">
        <f>IF(微程序地址入口表!C4&lt;&gt;"",IF(微程序地址入口表!C4=1,微程序地址入口表!C$2&amp;"&amp;",IF(微程序地址入口表!C4=0,"~"&amp;微程序地址入口表!C$2&amp;"&amp;","")),"")</f>
        <v/>
      </c>
      <c r="D3" s="22" t="str">
        <f>IF(微程序地址入口表!D4&lt;&gt;"",IF(微程序地址入口表!D4=1,微程序地址入口表!D$2&amp;"&amp;",IF(微程序地址入口表!D4=0,"~"&amp;微程序地址入口表!D$2&amp;"&amp;","")),"")</f>
        <v/>
      </c>
      <c r="E3" s="22" t="str">
        <f>IF(微程序地址入口表!E4&lt;&gt;"",IF(微程序地址入口表!E4=1,微程序地址入口表!E$2&amp;"&amp;",IF(微程序地址入口表!E4=0,"~"&amp;微程序地址入口表!E$2&amp;"&amp;","")),"")</f>
        <v/>
      </c>
      <c r="F3" s="22" t="str">
        <f>IF(微程序地址入口表!F4&lt;&gt;"",IF(微程序地址入口表!F4=1,微程序地址入口表!F$2&amp;"&amp;",IF(微程序地址入口表!F4=0,"~"&amp;微程序地址入口表!F$2&amp;"&amp;","")),"")</f>
        <v/>
      </c>
      <c r="G3" s="22" t="str">
        <f>IF(微程序地址入口表!G4&lt;&gt;"",IF(微程序地址入口表!G4=1,微程序地址入口表!G$2&amp;"&amp;",IF(微程序地址入口表!G4=0,"~"&amp;微程序地址入口表!G$2&amp;"&amp;","")),"")</f>
        <v/>
      </c>
      <c r="H3" s="27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 t="shared" ref="I3:I30" si="0">IF(LEN(CONCATENATE(A3,B3,C3,D3,E3,F3,G3,H3))=0,"",LEFT(CONCATENATE(A3,B3,C3,D3,E3,F3,G3,H3),LEN(CONCATENATE(A3,B3,C3,D3,E3,F3,G3,H3))-1))</f>
        <v/>
      </c>
      <c r="J3" s="2" t="str">
        <f>IF(微程序地址入口表!J4=1,$I3&amp;"+","")</f>
        <v/>
      </c>
      <c r="K3" s="1" t="str">
        <f>IF(微程序地址入口表!K4=1,$I3&amp;"+","")</f>
        <v/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/>
      </c>
    </row>
    <row r="4" spans="1:14" ht="14.55" x14ac:dyDescent="0.25">
      <c r="A4" s="23" t="str">
        <f>IF(微程序地址入口表!A5&lt;&gt;"",IF(微程序地址入口表!A5=1,微程序地址入口表!A$2&amp;"&amp;",IF(微程序地址入口表!A5=0,"~"&amp;微程序地址入口表!A$2&amp;"&amp;","")),"")</f>
        <v/>
      </c>
      <c r="B4" s="22" t="str">
        <f>IF(微程序地址入口表!B5&lt;&gt;"",IF(微程序地址入口表!B5=1,微程序地址入口表!B$2&amp;"&amp;",IF(微程序地址入口表!B5=0,"~"&amp;微程序地址入口表!B$2&amp;"&amp;","")),"")</f>
        <v/>
      </c>
      <c r="C4" s="22" t="str">
        <f>IF(微程序地址入口表!C5&lt;&gt;"",IF(微程序地址入口表!C5=1,微程序地址入口表!C$2&amp;"&amp;",IF(微程序地址入口表!C5=0,"~"&amp;微程序地址入口表!C$2&amp;"&amp;","")),"")</f>
        <v/>
      </c>
      <c r="D4" s="22" t="str">
        <f>IF(微程序地址入口表!D5&lt;&gt;"",IF(微程序地址入口表!D5=1,微程序地址入口表!D$2&amp;"&amp;",IF(微程序地址入口表!D5=0,"~"&amp;微程序地址入口表!D$2&amp;"&amp;","")),"")</f>
        <v/>
      </c>
      <c r="E4" s="22" t="str">
        <f>IF(微程序地址入口表!E5&lt;&gt;"",IF(微程序地址入口表!E5=1,微程序地址入口表!E$2&amp;"&amp;",IF(微程序地址入口表!E5=0,"~"&amp;微程序地址入口表!E$2&amp;"&amp;","")),"")</f>
        <v/>
      </c>
      <c r="F4" s="22" t="str">
        <f>IF(微程序地址入口表!F5&lt;&gt;"",IF(微程序地址入口表!F5=1,微程序地址入口表!F$2&amp;"&amp;",IF(微程序地址入口表!F5=0,"~"&amp;微程序地址入口表!F$2&amp;"&amp;","")),"")</f>
        <v/>
      </c>
      <c r="G4" s="22" t="str">
        <f>IF(微程序地址入口表!G5&lt;&gt;"",IF(微程序地址入口表!G5=1,微程序地址入口表!G$2&amp;"&amp;",IF(微程序地址入口表!G5=0,"~"&amp;微程序地址入口表!G$2&amp;"&amp;","")),"")</f>
        <v/>
      </c>
      <c r="H4" s="27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 t="shared" si="0"/>
        <v/>
      </c>
      <c r="J4" s="2" t="str">
        <f>IF(微程序地址入口表!J5=1,$I4&amp;"+","")</f>
        <v/>
      </c>
      <c r="K4" s="1" t="str">
        <f>IF(微程序地址入口表!K5=1,$I4&amp;"+","")</f>
        <v/>
      </c>
      <c r="L4" s="2" t="str">
        <f>IF(微程序地址入口表!L5=1,$I4&amp;"+","")</f>
        <v/>
      </c>
      <c r="M4" s="2" t="str">
        <f>IF(微程序地址入口表!M5=1,$I4&amp;"+","")</f>
        <v/>
      </c>
      <c r="N4" s="2" t="str">
        <f>IF(微程序地址入口表!N5=1,$I4&amp;"+","")</f>
        <v/>
      </c>
    </row>
    <row r="5" spans="1:14" ht="14.55" x14ac:dyDescent="0.25">
      <c r="A5" s="23" t="str">
        <f>IF(微程序地址入口表!A6&lt;&gt;"",IF(微程序地址入口表!A6=1,微程序地址入口表!A$2&amp;"&amp;",IF(微程序地址入口表!A6=0,"~"&amp;微程序地址入口表!A$2&amp;"&amp;","")),"")</f>
        <v/>
      </c>
      <c r="B5" s="22" t="str">
        <f>IF(微程序地址入口表!B6&lt;&gt;"",IF(微程序地址入口表!B6=1,微程序地址入口表!B$2&amp;"&amp;",IF(微程序地址入口表!B6=0,"~"&amp;微程序地址入口表!B$2&amp;"&amp;","")),"")</f>
        <v/>
      </c>
      <c r="C5" s="22" t="str">
        <f>IF(微程序地址入口表!C6&lt;&gt;"",IF(微程序地址入口表!C6=1,微程序地址入口表!C$2&amp;"&amp;",IF(微程序地址入口表!C6=0,"~"&amp;微程序地址入口表!C$2&amp;"&amp;","")),"")</f>
        <v/>
      </c>
      <c r="D5" s="22" t="str">
        <f>IF(微程序地址入口表!D6&lt;&gt;"",IF(微程序地址入口表!D6=1,微程序地址入口表!D$2&amp;"&amp;",IF(微程序地址入口表!D6=0,"~"&amp;微程序地址入口表!D$2&amp;"&amp;","")),"")</f>
        <v/>
      </c>
      <c r="E5" s="22" t="str">
        <f>IF(微程序地址入口表!E6&lt;&gt;"",IF(微程序地址入口表!E6=1,微程序地址入口表!E$2&amp;"&amp;",IF(微程序地址入口表!E6=0,"~"&amp;微程序地址入口表!E$2&amp;"&amp;","")),"")</f>
        <v/>
      </c>
      <c r="F5" s="22" t="str">
        <f>IF(微程序地址入口表!F6&lt;&gt;"",IF(微程序地址入口表!F6=1,微程序地址入口表!F$2&amp;"&amp;",IF(微程序地址入口表!F6=0,"~"&amp;微程序地址入口表!F$2&amp;"&amp;","")),"")</f>
        <v/>
      </c>
      <c r="G5" s="22" t="str">
        <f>IF(微程序地址入口表!G6&lt;&gt;"",IF(微程序地址入口表!G6=1,微程序地址入口表!G$2&amp;"&amp;",IF(微程序地址入口表!G6=0,"~"&amp;微程序地址入口表!G$2&amp;"&amp;","")),"")</f>
        <v/>
      </c>
      <c r="H5" s="27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 t="shared" si="0"/>
        <v/>
      </c>
      <c r="J5" s="2" t="str">
        <f>IF(微程序地址入口表!J6=1,$I5&amp;"+","")</f>
        <v/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/>
      </c>
      <c r="N5" s="2" t="str">
        <f>IF(微程序地址入口表!N6=1,$I5&amp;"+","")</f>
        <v/>
      </c>
    </row>
    <row r="6" spans="1:14" ht="14.55" x14ac:dyDescent="0.25">
      <c r="A6" s="23" t="str">
        <f>IF(微程序地址入口表!A7&lt;&gt;"",IF(微程序地址入口表!A7=1,微程序地址入口表!A$2&amp;"&amp;",IF(微程序地址入口表!A7=0,"~"&amp;微程序地址入口表!A$2&amp;"&amp;","")),"")</f>
        <v/>
      </c>
      <c r="B6" s="22" t="str">
        <f>IF(微程序地址入口表!B7&lt;&gt;"",IF(微程序地址入口表!B7=1,微程序地址入口表!B$2&amp;"&amp;",IF(微程序地址入口表!B7=0,"~"&amp;微程序地址入口表!B$2&amp;"&amp;","")),"")</f>
        <v/>
      </c>
      <c r="C6" s="22" t="str">
        <f>IF(微程序地址入口表!C7&lt;&gt;"",IF(微程序地址入口表!C7=1,微程序地址入口表!C$2&amp;"&amp;",IF(微程序地址入口表!C7=0,"~"&amp;微程序地址入口表!C$2&amp;"&amp;","")),"")</f>
        <v/>
      </c>
      <c r="D6" s="22" t="str">
        <f>IF(微程序地址入口表!D7&lt;&gt;"",IF(微程序地址入口表!D7=1,微程序地址入口表!D$2&amp;"&amp;",IF(微程序地址入口表!D7=0,"~"&amp;微程序地址入口表!D$2&amp;"&amp;","")),"")</f>
        <v/>
      </c>
      <c r="E6" s="22" t="str">
        <f>IF(微程序地址入口表!E7&lt;&gt;"",IF(微程序地址入口表!E7=1,微程序地址入口表!E$2&amp;"&amp;",IF(微程序地址入口表!E7=0,"~"&amp;微程序地址入口表!E$2&amp;"&amp;","")),"")</f>
        <v/>
      </c>
      <c r="F6" s="22" t="str">
        <f>IF(微程序地址入口表!F7&lt;&gt;"",IF(微程序地址入口表!F7=1,微程序地址入口表!F$2&amp;"&amp;",IF(微程序地址入口表!F7=0,"~"&amp;微程序地址入口表!F$2&amp;"&amp;","")),"")</f>
        <v/>
      </c>
      <c r="G6" s="22" t="str">
        <f>IF(微程序地址入口表!G7&lt;&gt;"",IF(微程序地址入口表!G7=1,微程序地址入口表!G$2&amp;"&amp;",IF(微程序地址入口表!G7=0,"~"&amp;微程序地址入口表!G$2&amp;"&amp;","")),"")</f>
        <v/>
      </c>
      <c r="H6" s="27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 t="shared" si="0"/>
        <v/>
      </c>
      <c r="J6" s="2" t="str">
        <f>IF(微程序地址入口表!J7=1,$I6&amp;"+","")</f>
        <v/>
      </c>
      <c r="K6" s="1" t="str">
        <f>IF(微程序地址入口表!K7=1,$I6&amp;"+","")</f>
        <v/>
      </c>
      <c r="L6" s="2" t="str">
        <f>IF(微程序地址入口表!L7=1,$I6&amp;"+","")</f>
        <v/>
      </c>
      <c r="M6" s="2" t="str">
        <f>IF(微程序地址入口表!M7=1,$I6&amp;"+","")</f>
        <v/>
      </c>
      <c r="N6" s="2" t="str">
        <f>IF(微程序地址入口表!N7=1,$I6&amp;"+","")</f>
        <v/>
      </c>
    </row>
    <row r="7" spans="1:14" ht="14.55" x14ac:dyDescent="0.25">
      <c r="A7" s="23" t="str">
        <f>IF(微程序地址入口表!A8&lt;&gt;"",IF(微程序地址入口表!A8=1,微程序地址入口表!A$2&amp;"&amp;",IF(微程序地址入口表!A8=0,"~"&amp;微程序地址入口表!A$2&amp;"&amp;","")),"")</f>
        <v/>
      </c>
      <c r="B7" s="22" t="str">
        <f>IF(微程序地址入口表!B8&lt;&gt;"",IF(微程序地址入口表!B8=1,微程序地址入口表!B$2&amp;"&amp;",IF(微程序地址入口表!B8=0,"~"&amp;微程序地址入口表!B$2&amp;"&amp;","")),"")</f>
        <v/>
      </c>
      <c r="C7" s="22" t="str">
        <f>IF(微程序地址入口表!C8&lt;&gt;"",IF(微程序地址入口表!C8=1,微程序地址入口表!C$2&amp;"&amp;",IF(微程序地址入口表!C8=0,"~"&amp;微程序地址入口表!C$2&amp;"&amp;","")),"")</f>
        <v/>
      </c>
      <c r="D7" s="22" t="str">
        <f>IF(微程序地址入口表!D8&lt;&gt;"",IF(微程序地址入口表!D8=1,微程序地址入口表!D$2&amp;"&amp;",IF(微程序地址入口表!D8=0,"~"&amp;微程序地址入口表!D$2&amp;"&amp;","")),"")</f>
        <v/>
      </c>
      <c r="E7" s="22" t="str">
        <f>IF(微程序地址入口表!E8&lt;&gt;"",IF(微程序地址入口表!E8=1,微程序地址入口表!E$2&amp;"&amp;",IF(微程序地址入口表!E8=0,"~"&amp;微程序地址入口表!E$2&amp;"&amp;","")),"")</f>
        <v/>
      </c>
      <c r="F7" s="22" t="str">
        <f>IF(微程序地址入口表!F8&lt;&gt;"",IF(微程序地址入口表!F8=1,微程序地址入口表!F$2&amp;"&amp;",IF(微程序地址入口表!F8=0,"~"&amp;微程序地址入口表!F$2&amp;"&amp;","")),"")</f>
        <v/>
      </c>
      <c r="G7" s="22" t="str">
        <f>IF(微程序地址入口表!G8&lt;&gt;"",IF(微程序地址入口表!G8=1,微程序地址入口表!G$2&amp;"&amp;",IF(微程序地址入口表!G8=0,"~"&amp;微程序地址入口表!G$2&amp;"&amp;","")),"")</f>
        <v/>
      </c>
      <c r="H7" s="27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 t="shared" si="0"/>
        <v/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55" x14ac:dyDescent="0.25">
      <c r="A8" s="23" t="str">
        <f>IF(微程序地址入口表!A9&lt;&gt;"",IF(微程序地址入口表!A9=1,微程序地址入口表!A$2&amp;"&amp;",IF(微程序地址入口表!A9=0,"~"&amp;微程序地址入口表!A$2&amp;"&amp;","")),"")</f>
        <v/>
      </c>
      <c r="B8" s="22" t="str">
        <f>IF(微程序地址入口表!B9&lt;&gt;"",IF(微程序地址入口表!B9=1,微程序地址入口表!B$2&amp;"&amp;",IF(微程序地址入口表!B9=0,"~"&amp;微程序地址入口表!B$2&amp;"&amp;","")),"")</f>
        <v/>
      </c>
      <c r="C8" s="22" t="str">
        <f>IF(微程序地址入口表!C9&lt;&gt;"",IF(微程序地址入口表!C9=1,微程序地址入口表!C$2&amp;"&amp;",IF(微程序地址入口表!C9=0,"~"&amp;微程序地址入口表!C$2&amp;"&amp;","")),"")</f>
        <v/>
      </c>
      <c r="D8" s="22" t="str">
        <f>IF(微程序地址入口表!D9&lt;&gt;"",IF(微程序地址入口表!D9=1,微程序地址入口表!D$2&amp;"&amp;",IF(微程序地址入口表!D9=0,"~"&amp;微程序地址入口表!D$2&amp;"&amp;","")),"")</f>
        <v/>
      </c>
      <c r="E8" s="22" t="str">
        <f>IF(微程序地址入口表!E9&lt;&gt;"",IF(微程序地址入口表!E9=1,微程序地址入口表!E$2&amp;"&amp;",IF(微程序地址入口表!E9=0,"~"&amp;微程序地址入口表!E$2&amp;"&amp;","")),"")</f>
        <v/>
      </c>
      <c r="F8" s="22" t="str">
        <f>IF(微程序地址入口表!F9&lt;&gt;"",IF(微程序地址入口表!F9=1,微程序地址入口表!F$2&amp;"&amp;",IF(微程序地址入口表!F9=0,"~"&amp;微程序地址入口表!F$2&amp;"&amp;","")),"")</f>
        <v/>
      </c>
      <c r="G8" s="22" t="str">
        <f>IF(微程序地址入口表!G9&lt;&gt;"",IF(微程序地址入口表!G9=1,微程序地址入口表!G$2&amp;"&amp;",IF(微程序地址入口表!G9=0,"~"&amp;微程序地址入口表!G$2&amp;"&amp;","")),"")</f>
        <v/>
      </c>
      <c r="H8" s="27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55" x14ac:dyDescent="0.25">
      <c r="A9" s="23" t="str">
        <f>IF(微程序地址入口表!A10&lt;&gt;"",IF(微程序地址入口表!A10=1,微程序地址入口表!A$2&amp;"&amp;",IF(微程序地址入口表!A10=0,"~"&amp;微程序地址入口表!A$2&amp;"&amp;","")),"")</f>
        <v/>
      </c>
      <c r="B9" s="22" t="str">
        <f>IF(微程序地址入口表!B10&lt;&gt;"",IF(微程序地址入口表!B10=1,微程序地址入口表!B$2&amp;"&amp;",IF(微程序地址入口表!B10=0,"~"&amp;微程序地址入口表!B$2&amp;"&amp;","")),"")</f>
        <v/>
      </c>
      <c r="C9" s="22" t="str">
        <f>IF(微程序地址入口表!C10&lt;&gt;"",IF(微程序地址入口表!C10=1,微程序地址入口表!C$2&amp;"&amp;",IF(微程序地址入口表!C10=0,"~"&amp;微程序地址入口表!C$2&amp;"&amp;","")),"")</f>
        <v/>
      </c>
      <c r="D9" s="22" t="str">
        <f>IF(微程序地址入口表!D10&lt;&gt;"",IF(微程序地址入口表!D10=1,微程序地址入口表!D$2&amp;"&amp;",IF(微程序地址入口表!D10=0,"~"&amp;微程序地址入口表!D$2&amp;"&amp;","")),"")</f>
        <v/>
      </c>
      <c r="E9" s="22" t="str">
        <f>IF(微程序地址入口表!E10&lt;&gt;"",IF(微程序地址入口表!E10=1,微程序地址入口表!E$2&amp;"&amp;",IF(微程序地址入口表!E10=0,"~"&amp;微程序地址入口表!E$2&amp;"&amp;","")),"")</f>
        <v/>
      </c>
      <c r="F9" s="22" t="str">
        <f>IF(微程序地址入口表!F10&lt;&gt;"",IF(微程序地址入口表!F10=1,微程序地址入口表!F$2&amp;"&amp;",IF(微程序地址入口表!F10=0,"~"&amp;微程序地址入口表!F$2&amp;"&amp;","")),"")</f>
        <v/>
      </c>
      <c r="G9" s="22" t="str">
        <f>IF(微程序地址入口表!G10&lt;&gt;"",IF(微程序地址入口表!G10=1,微程序地址入口表!G$2&amp;"&amp;",IF(微程序地址入口表!G10=0,"~"&amp;微程序地址入口表!G$2&amp;"&amp;","")),"")</f>
        <v/>
      </c>
      <c r="H9" s="27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55" x14ac:dyDescent="0.25">
      <c r="A10" s="23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2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2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2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2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2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2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7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55" x14ac:dyDescent="0.25">
      <c r="A11" s="23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2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2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2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2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2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2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7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55" x14ac:dyDescent="0.25">
      <c r="A12" s="23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2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2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2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2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2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2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7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55" x14ac:dyDescent="0.25">
      <c r="A13" s="23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2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2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2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2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2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2" t="str">
        <f>IF(微程序地址入口表!G14&lt;&gt;"",IF(微程序地址入口表!G14=1,微程序地址入口表!G$2&amp;"&amp;",IF(微程序地址入口表!G14=0,"~"&amp;微程序地址入口表!G$2&amp;"&amp;","")),"")</f>
        <v/>
      </c>
      <c r="H13" s="27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6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.15" thickBot="1" x14ac:dyDescent="0.3">
      <c r="A14" s="23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2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2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2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2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2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2" t="str">
        <f>IF(微程序地址入口表!G15&lt;&gt;"",IF(微程序地址入口表!G15=1,微程序地址入口表!G$2&amp;"&amp;",IF(微程序地址入口表!G15=0,"~"&amp;微程序地址入口表!G$2&amp;"&amp;","")),"")</f>
        <v/>
      </c>
      <c r="H14" s="27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6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55" hidden="1" x14ac:dyDescent="0.25">
      <c r="A15" s="23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2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2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2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2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2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2" t="str">
        <f>IF(微程序地址入口表!G16&lt;&gt;"",IF(微程序地址入口表!G16=1,微程序地址入口表!G$2&amp;"&amp;",IF(微程序地址入口表!G16=0,"~"&amp;微程序地址入口表!G$2&amp;"&amp;","")),"")</f>
        <v/>
      </c>
      <c r="H15" s="27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6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55" hidden="1" x14ac:dyDescent="0.25">
      <c r="A16" s="23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2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2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2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2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2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2" t="str">
        <f>IF(微程序地址入口表!G17&lt;&gt;"",IF(微程序地址入口表!G17=1,微程序地址入口表!G$2&amp;"&amp;",IF(微程序地址入口表!G17=0,"~"&amp;微程序地址入口表!G$2&amp;"&amp;","")),"")</f>
        <v/>
      </c>
      <c r="H16" s="27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6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55" hidden="1" x14ac:dyDescent="0.25">
      <c r="A17" s="23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2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2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2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2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2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2" t="str">
        <f>IF(微程序地址入口表!G18&lt;&gt;"",IF(微程序地址入口表!G18=1,微程序地址入口表!G$2&amp;"&amp;",IF(微程序地址入口表!G18=0,"~"&amp;微程序地址入口表!G$2&amp;"&amp;","")),"")</f>
        <v/>
      </c>
      <c r="H17" s="27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6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55" hidden="1" x14ac:dyDescent="0.25">
      <c r="A18" s="23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2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2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2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2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2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2" t="str">
        <f>IF(微程序地址入口表!G19&lt;&gt;"",IF(微程序地址入口表!G19=1,微程序地址入口表!G$2&amp;"&amp;",IF(微程序地址入口表!G19=0,"~"&amp;微程序地址入口表!G$2&amp;"&amp;","")),"")</f>
        <v/>
      </c>
      <c r="H18" s="27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6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55" hidden="1" x14ac:dyDescent="0.25">
      <c r="A19" s="23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2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2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2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2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2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2" t="str">
        <f>IF(微程序地址入口表!G20&lt;&gt;"",IF(微程序地址入口表!G20=1,微程序地址入口表!G$2&amp;"&amp;",IF(微程序地址入口表!G20=0,"~"&amp;微程序地址入口表!G$2&amp;"&amp;","")),"")</f>
        <v/>
      </c>
      <c r="H19" s="27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6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.15" hidden="1" thickBot="1" x14ac:dyDescent="0.3">
      <c r="A20" s="23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2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2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2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2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2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2" t="str">
        <f>IF(微程序地址入口表!G21&lt;&gt;"",IF(微程序地址入口表!G21=1,微程序地址入口表!G$2&amp;"&amp;",IF(微程序地址入口表!G21=0,"~"&amp;微程序地址入口表!G$2&amp;"&amp;","")),"")</f>
        <v/>
      </c>
      <c r="H20" s="27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6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55" hidden="1" x14ac:dyDescent="0.25">
      <c r="A21" s="23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2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2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2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2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2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2" t="str">
        <f>IF(微程序地址入口表!G22&lt;&gt;"",IF(微程序地址入口表!G22=1,微程序地址入口表!G$2&amp;"&amp;",IF(微程序地址入口表!G22=0,"~"&amp;微程序地址入口表!G$2&amp;"&amp;","")),"")</f>
        <v/>
      </c>
      <c r="H21" s="27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6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55" hidden="1" x14ac:dyDescent="0.25">
      <c r="A22" s="23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2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2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2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2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2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2" t="str">
        <f>IF(微程序地址入口表!G23&lt;&gt;"",IF(微程序地址入口表!G23=1,微程序地址入口表!G$2&amp;"&amp;",IF(微程序地址入口表!G23=0,"~"&amp;微程序地址入口表!G$2&amp;"&amp;","")),"")</f>
        <v/>
      </c>
      <c r="H22" s="27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6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55" hidden="1" x14ac:dyDescent="0.25">
      <c r="A23" s="23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2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2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2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2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2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2" t="str">
        <f>IF(微程序地址入口表!G24&lt;&gt;"",IF(微程序地址入口表!G24=1,微程序地址入口表!G$2&amp;"&amp;",IF(微程序地址入口表!G24=0,"~"&amp;微程序地址入口表!G$2&amp;"&amp;","")),"")</f>
        <v/>
      </c>
      <c r="H23" s="27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6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55" hidden="1" x14ac:dyDescent="0.25">
      <c r="A24" s="23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2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2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2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2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2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2" t="str">
        <f>IF(微程序地址入口表!G25&lt;&gt;"",IF(微程序地址入口表!G25=1,微程序地址入口表!G$2&amp;"&amp;",IF(微程序地址入口表!G25=0,"~"&amp;微程序地址入口表!G$2&amp;"&amp;","")),"")</f>
        <v/>
      </c>
      <c r="H24" s="27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6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55" hidden="1" x14ac:dyDescent="0.25">
      <c r="A25" s="23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2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2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2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2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2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2" t="str">
        <f>IF(微程序地址入口表!G26&lt;&gt;"",IF(微程序地址入口表!G26=1,微程序地址入口表!G$2&amp;"&amp;",IF(微程序地址入口表!G26=0,"~"&amp;微程序地址入口表!G$2&amp;"&amp;","")),"")</f>
        <v/>
      </c>
      <c r="H25" s="27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6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55" hidden="1" x14ac:dyDescent="0.25">
      <c r="A26" s="23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2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2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2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2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2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2" t="str">
        <f>IF(微程序地址入口表!G27&lt;&gt;"",IF(微程序地址入口表!G27=1,微程序地址入口表!G$2&amp;"&amp;",IF(微程序地址入口表!G27=0,"~"&amp;微程序地址入口表!G$2&amp;"&amp;","")),"")</f>
        <v/>
      </c>
      <c r="H26" s="27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6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55" hidden="1" x14ac:dyDescent="0.25">
      <c r="A27" s="23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2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2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2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2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2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2" t="str">
        <f>IF(微程序地址入口表!G28&lt;&gt;"",IF(微程序地址入口表!G28=1,微程序地址入口表!G$2&amp;"&amp;",IF(微程序地址入口表!G28=0,"~"&amp;微程序地址入口表!G$2&amp;"&amp;","")),"")</f>
        <v/>
      </c>
      <c r="H27" s="27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6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55" hidden="1" x14ac:dyDescent="0.25">
      <c r="A28" s="23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2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2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2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2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2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2" t="str">
        <f>IF(微程序地址入口表!G29&lt;&gt;"",IF(微程序地址入口表!G29=1,微程序地址入口表!G$2&amp;"&amp;",IF(微程序地址入口表!G29=0,"~"&amp;微程序地址入口表!G$2&amp;"&amp;","")),"")</f>
        <v/>
      </c>
      <c r="H28" s="27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6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55" hidden="1" x14ac:dyDescent="0.25">
      <c r="A29" s="23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2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2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2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2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2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2" t="str">
        <f>IF(微程序地址入口表!G30&lt;&gt;"",IF(微程序地址入口表!G30=1,微程序地址入口表!G$2&amp;"&amp;",IF(微程序地址入口表!G30=0,"~"&amp;微程序地址入口表!G$2&amp;"&amp;","")),"")</f>
        <v/>
      </c>
      <c r="H29" s="27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6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.15" hidden="1" thickBot="1" x14ac:dyDescent="0.3">
      <c r="A30" s="23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2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2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2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2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2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2" t="str">
        <f>IF(微程序地址入口表!G31&lt;&gt;"",IF(微程序地址入口表!G31=1,微程序地址入口表!G$2&amp;"&amp;",IF(微程序地址入口表!G31=0,"~"&amp;微程序地址入口表!G$2&amp;"&amp;","")),"")</f>
        <v/>
      </c>
      <c r="H30" s="27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6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95" thickBot="1" x14ac:dyDescent="0.3">
      <c r="A31" s="95"/>
      <c r="B31" s="95"/>
      <c r="C31" s="95"/>
      <c r="D31" s="95"/>
      <c r="E31" s="95"/>
      <c r="F31" s="95"/>
      <c r="G31" s="95"/>
      <c r="H31" s="95"/>
      <c r="I31" s="96"/>
      <c r="J31" s="37" t="str">
        <f>IF(LEN(J32)&gt;1,LEFT(J32,LEN(J32)-1),"")</f>
        <v/>
      </c>
      <c r="K31" s="37" t="str">
        <f t="shared" ref="K31:N31" si="1">IF(LEN(K32)&gt;1,LEFT(K32,LEN(K32)-1),"")</f>
        <v/>
      </c>
      <c r="L31" s="37" t="str">
        <f t="shared" si="1"/>
        <v>LW</v>
      </c>
      <c r="M31" s="37" t="str">
        <f t="shared" si="1"/>
        <v/>
      </c>
      <c r="N31" s="37" t="str">
        <f t="shared" si="1"/>
        <v/>
      </c>
    </row>
    <row r="32" spans="1:14" ht="17.25" hidden="1" customHeight="1" x14ac:dyDescent="0.25">
      <c r="A32" s="24"/>
      <c r="B32" s="24"/>
      <c r="C32" s="24"/>
      <c r="D32" s="24"/>
      <c r="E32" s="24"/>
      <c r="F32" s="24"/>
      <c r="G32" s="24"/>
      <c r="H32" s="24"/>
      <c r="I32" s="28"/>
      <c r="J32" s="4" t="str">
        <f>CONCATENATE(J2,J3,J4,J5,J6,J7,J8,J9,J10,J11,J12,J13,J14,J15,J16,J17,J18,J19,J20,J21,J22,J23,J24,J25,J26,J27,J28,J29,J30)</f>
        <v/>
      </c>
      <c r="K32" s="4" t="str">
        <f t="shared" ref="K32:N32" si="2">CONCATENATE(K2,K3,K4,K5,K6,K7,K8,K9,K10,K11,K12,K13,K14,K15,K16,K17,K18,K19,K20,K21,K22,K23,K24,K25,K26,K27,K28,K29,K30)</f>
        <v/>
      </c>
      <c r="L32" s="4" t="str">
        <f t="shared" si="2"/>
        <v>LW+</v>
      </c>
      <c r="M32" s="4" t="str">
        <f t="shared" si="2"/>
        <v/>
      </c>
      <c r="N32" s="4" t="str">
        <f t="shared" si="2"/>
        <v/>
      </c>
    </row>
    <row r="33" spans="1:12" hidden="1" x14ac:dyDescent="0.25"/>
    <row r="35" spans="1:12" ht="16.350000000000001" x14ac:dyDescent="0.25">
      <c r="A35" s="5"/>
      <c r="B35" s="5"/>
      <c r="I35" s="29"/>
    </row>
    <row r="36" spans="1:12" ht="16.350000000000001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67" priority="31">
      <formula>LEN(TRIM(J31))=0</formula>
    </cfRule>
  </conditionalFormatting>
  <conditionalFormatting sqref="J2:N30">
    <cfRule type="containsText" dxfId="66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J32"/>
  <sheetViews>
    <sheetView tabSelected="1" zoomScale="82" zoomScaleNormal="82" workbookViewId="0">
      <selection activeCell="AI4" sqref="AI4"/>
    </sheetView>
  </sheetViews>
  <sheetFormatPr defaultColWidth="9" defaultRowHeight="14.55" x14ac:dyDescent="0.3"/>
  <cols>
    <col min="1" max="1" width="7.77734375" style="43" customWidth="1"/>
    <col min="2" max="2" width="5.109375" style="54" customWidth="1"/>
    <col min="3" max="29" width="4" style="55" customWidth="1"/>
    <col min="30" max="30" width="8" style="56" customWidth="1"/>
    <col min="31" max="31" width="5.77734375" style="55" customWidth="1"/>
    <col min="32" max="32" width="23.109375" style="56" hidden="1" customWidth="1"/>
    <col min="33" max="33" width="23.44140625" style="56" hidden="1" customWidth="1"/>
    <col min="34" max="34" width="40.5546875" style="52" customWidth="1"/>
    <col min="35" max="35" width="15.77734375" style="57" customWidth="1"/>
    <col min="36" max="36" width="14.21875" style="43" hidden="1" customWidth="1"/>
    <col min="37" max="16384" width="9" style="43"/>
  </cols>
  <sheetData>
    <row r="1" spans="1:36" ht="16.95" x14ac:dyDescent="0.4">
      <c r="A1" s="70" t="s">
        <v>16</v>
      </c>
      <c r="B1" s="71" t="s">
        <v>17</v>
      </c>
      <c r="C1" s="60" t="s">
        <v>48</v>
      </c>
      <c r="D1" s="60" t="s">
        <v>49</v>
      </c>
      <c r="E1" s="72" t="s">
        <v>18</v>
      </c>
      <c r="F1" s="73" t="s">
        <v>19</v>
      </c>
      <c r="G1" s="73" t="s">
        <v>20</v>
      </c>
      <c r="H1" s="73" t="s">
        <v>21</v>
      </c>
      <c r="I1" s="73" t="s">
        <v>22</v>
      </c>
      <c r="J1" s="73" t="s">
        <v>23</v>
      </c>
      <c r="K1" s="74" t="s">
        <v>24</v>
      </c>
      <c r="L1" s="74" t="s">
        <v>25</v>
      </c>
      <c r="M1" s="74" t="s">
        <v>26</v>
      </c>
      <c r="N1" s="74" t="s">
        <v>27</v>
      </c>
      <c r="O1" s="74" t="s">
        <v>28</v>
      </c>
      <c r="P1" s="74" t="s">
        <v>29</v>
      </c>
      <c r="Q1" s="74" t="s">
        <v>30</v>
      </c>
      <c r="R1" s="74" t="s">
        <v>31</v>
      </c>
      <c r="S1" s="74" t="s">
        <v>32</v>
      </c>
      <c r="T1" s="73" t="s">
        <v>33</v>
      </c>
      <c r="U1" s="73" t="s">
        <v>34</v>
      </c>
      <c r="V1" s="75" t="s">
        <v>35</v>
      </c>
      <c r="W1" s="75" t="s">
        <v>36</v>
      </c>
      <c r="X1" s="75" t="s">
        <v>37</v>
      </c>
      <c r="Y1" s="73" t="s">
        <v>38</v>
      </c>
      <c r="Z1" s="73" t="s">
        <v>39</v>
      </c>
      <c r="AA1" s="76" t="s">
        <v>46</v>
      </c>
      <c r="AB1" s="76" t="s">
        <v>40</v>
      </c>
      <c r="AC1" s="76" t="s">
        <v>47</v>
      </c>
      <c r="AD1" s="44" t="s">
        <v>42</v>
      </c>
      <c r="AE1" s="73" t="s">
        <v>41</v>
      </c>
      <c r="AF1" s="44"/>
      <c r="AG1" s="44"/>
      <c r="AH1" s="77" t="s">
        <v>43</v>
      </c>
      <c r="AI1" s="78" t="s">
        <v>44</v>
      </c>
    </row>
    <row r="2" spans="1:36" ht="16.95" x14ac:dyDescent="0.4">
      <c r="A2" s="79" t="s">
        <v>50</v>
      </c>
      <c r="B2" s="79">
        <v>28</v>
      </c>
      <c r="C2" s="80"/>
      <c r="D2" s="80"/>
      <c r="E2" s="80">
        <v>1</v>
      </c>
      <c r="F2" s="80"/>
      <c r="G2" s="80"/>
      <c r="H2" s="80"/>
      <c r="I2" s="80"/>
      <c r="J2" s="80"/>
      <c r="K2" s="80"/>
      <c r="L2" s="80"/>
      <c r="M2" s="80"/>
      <c r="N2" s="80"/>
      <c r="O2" s="80"/>
      <c r="P2" s="80">
        <v>1</v>
      </c>
      <c r="Q2" s="80"/>
      <c r="R2" s="80"/>
      <c r="S2" s="80"/>
      <c r="T2" s="80"/>
      <c r="U2" s="80"/>
      <c r="V2" s="80"/>
      <c r="W2" s="80"/>
      <c r="X2" s="80"/>
      <c r="Y2" s="80"/>
      <c r="Z2" s="80"/>
      <c r="AA2" s="81"/>
      <c r="AB2" s="81"/>
      <c r="AC2" s="81"/>
      <c r="AD2" s="82">
        <v>29</v>
      </c>
      <c r="AE2" s="83" t="str">
        <f t="shared" ref="AE2:AE26" si="0">TEXT(DEC2BIN(AD2),"00000")</f>
        <v>11101</v>
      </c>
      <c r="AF2" s="84" t="str">
        <f t="shared" ref="AF2:AF26" si="1">VALUE(C2)&amp;VALUE(D2)&amp;VALUE(E2)&amp;VALUE(F2)&amp;VALUE(G2)&amp;VALUE(H2)&amp;VALUE(I2)&amp;VALUE(J2)&amp;VALUE(K2)&amp;VALUE(L2)&amp;VALUE(M2)&amp;VALUE(N2)&amp;VALUE(O2)&amp;VALUE(P2)&amp;VALUE(Q2)&amp;VALUE(R2)&amp;VALUE(S2)&amp;VALUE(T2)</f>
        <v>001000000000010000</v>
      </c>
      <c r="AG2" s="84" t="str">
        <f>VALUE(U2)&amp;VALUE(V2)&amp;VALUE(W2)&amp;VALUE(X2)&amp;VALUE(Y2)&amp;VALUE(Z2)&amp;VALUE(AA2)&amp;VALUE(AB2)&amp;VALUE(AC2)&amp;AE2</f>
        <v>00000000011101</v>
      </c>
      <c r="AH2" s="85" t="str">
        <f>AF2&amp;AG2</f>
        <v>00100000000001000000000000011101</v>
      </c>
      <c r="AI2" s="86" t="str">
        <f t="shared" ref="AI2:AI26" si="2">DEC2HEX(BIN2DEC(LEFT(AH2,LEN(AH2)-24))*256*256*256+BIN2DEC(MID(AH2,LEN(AH2)-23,8))*256*256+BIN2DEC(MID(AH2,LEN(AH2)-15,8))*256+BIN2DEC(MID(AH2,LEN(AH2)-7,8)))</f>
        <v>2004001D</v>
      </c>
      <c r="AJ2" s="55">
        <f>BIN2DEC(LEFT(AH2,LEN(AH2)-24))*256*256*256+BIN2DEC(MID(AH2,LEN(AH2)-23,8))*256*256+BIN2DEC(MID(AH2,LEN(AH2)-15,8))*256+BIN2DEC(MID(AH2,LEN(AH2)-7,8))</f>
        <v>537133085</v>
      </c>
    </row>
    <row r="3" spans="1:36" ht="16.95" x14ac:dyDescent="0.4">
      <c r="A3" s="58" t="s">
        <v>50</v>
      </c>
      <c r="B3" s="58">
        <v>29</v>
      </c>
      <c r="C3" s="59">
        <v>1</v>
      </c>
      <c r="D3" s="59">
        <v>1</v>
      </c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87"/>
      <c r="AB3" s="87"/>
      <c r="AC3" s="87"/>
      <c r="AD3" s="45">
        <v>30</v>
      </c>
      <c r="AE3" s="83" t="str">
        <f t="shared" si="0"/>
        <v>11110</v>
      </c>
      <c r="AF3" s="84" t="str">
        <f t="shared" si="1"/>
        <v>110000000000000000</v>
      </c>
      <c r="AG3" s="84" t="str">
        <f t="shared" ref="AG3:AG26" si="3">VALUE(U3)&amp;VALUE(V3)&amp;VALUE(W3)&amp;VALUE(X3)&amp;VALUE(Y3)&amp;VALUE(Z3)&amp;VALUE(AA3)&amp;VALUE(AB3)&amp;VALUE(AC3)&amp;AE3</f>
        <v>00000000011110</v>
      </c>
      <c r="AH3" s="85" t="str">
        <f t="shared" ref="AH3:AH26" si="4">AF3&amp;AG3</f>
        <v>11000000000000000000000000011110</v>
      </c>
      <c r="AI3" s="86" t="str">
        <f t="shared" si="2"/>
        <v>C000001E</v>
      </c>
      <c r="AJ3" s="55">
        <f t="shared" ref="AJ3:AJ26" si="5">BIN2DEC(LEFT(AH3,LEN(AH3)-24))*256*256*256+BIN2DEC(MID(AH3,LEN(AH3)-23,8))*256*256+BIN2DEC(MID(AH3,LEN(AH3)-15,8))*256+BIN2DEC(MID(AH3,LEN(AH3)-7,8))</f>
        <v>3221225502</v>
      </c>
    </row>
    <row r="4" spans="1:36" ht="16.95" x14ac:dyDescent="0.4">
      <c r="A4" s="79" t="s">
        <v>50</v>
      </c>
      <c r="B4" s="79">
        <v>30</v>
      </c>
      <c r="C4" s="80"/>
      <c r="D4" s="80"/>
      <c r="E4" s="80"/>
      <c r="F4" s="80"/>
      <c r="G4" s="80">
        <v>1</v>
      </c>
      <c r="H4" s="80"/>
      <c r="I4" s="80"/>
      <c r="J4" s="80"/>
      <c r="K4" s="80"/>
      <c r="L4" s="80">
        <v>1</v>
      </c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1"/>
      <c r="AB4" s="81"/>
      <c r="AC4" s="81"/>
      <c r="AD4" s="82">
        <v>0</v>
      </c>
      <c r="AE4" s="83" t="str">
        <f t="shared" si="0"/>
        <v>00000</v>
      </c>
      <c r="AF4" s="84" t="str">
        <f t="shared" si="1"/>
        <v>000010000100000000</v>
      </c>
      <c r="AG4" s="84" t="str">
        <f t="shared" si="3"/>
        <v>00000000000000</v>
      </c>
      <c r="AH4" s="85" t="str">
        <f t="shared" si="4"/>
        <v>00001000010000000000000000000000</v>
      </c>
      <c r="AI4" s="86" t="str">
        <f t="shared" si="2"/>
        <v>8400000</v>
      </c>
      <c r="AJ4" s="55">
        <f t="shared" si="5"/>
        <v>138412032</v>
      </c>
    </row>
    <row r="5" spans="1:36" ht="16.95" x14ac:dyDescent="0.4">
      <c r="A5" s="62"/>
      <c r="B5" s="62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4"/>
      <c r="AB5" s="64"/>
      <c r="AC5" s="64"/>
      <c r="AD5" s="65"/>
      <c r="AE5" s="66" t="str">
        <f t="shared" si="0"/>
        <v>00000</v>
      </c>
      <c r="AF5" s="67" t="str">
        <f t="shared" si="1"/>
        <v>000000000000000000</v>
      </c>
      <c r="AG5" s="67" t="str">
        <f t="shared" si="3"/>
        <v>00000000000000</v>
      </c>
      <c r="AH5" s="68" t="str">
        <f t="shared" si="4"/>
        <v>00000000000000000000000000000000</v>
      </c>
      <c r="AI5" s="69" t="str">
        <f t="shared" si="2"/>
        <v>0</v>
      </c>
      <c r="AJ5" s="55">
        <f t="shared" si="5"/>
        <v>0</v>
      </c>
    </row>
    <row r="6" spans="1:36" ht="16.95" x14ac:dyDescent="0.4">
      <c r="A6" s="62"/>
      <c r="B6" s="62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4"/>
      <c r="AB6" s="64"/>
      <c r="AC6" s="64"/>
      <c r="AD6" s="65"/>
      <c r="AE6" s="66" t="str">
        <f t="shared" si="0"/>
        <v>00000</v>
      </c>
      <c r="AF6" s="67" t="str">
        <f t="shared" si="1"/>
        <v>000000000000000000</v>
      </c>
      <c r="AG6" s="67" t="str">
        <f t="shared" si="3"/>
        <v>00000000000000</v>
      </c>
      <c r="AH6" s="68" t="str">
        <f t="shared" si="4"/>
        <v>00000000000000000000000000000000</v>
      </c>
      <c r="AI6" s="69" t="str">
        <f t="shared" si="2"/>
        <v>0</v>
      </c>
      <c r="AJ6" s="55">
        <f t="shared" si="5"/>
        <v>0</v>
      </c>
    </row>
    <row r="7" spans="1:36" ht="16.95" x14ac:dyDescent="0.4">
      <c r="A7" s="62"/>
      <c r="B7" s="62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4"/>
      <c r="AB7" s="64"/>
      <c r="AC7" s="64"/>
      <c r="AD7" s="65"/>
      <c r="AE7" s="66" t="str">
        <f t="shared" si="0"/>
        <v>00000</v>
      </c>
      <c r="AF7" s="67" t="str">
        <f t="shared" si="1"/>
        <v>000000000000000000</v>
      </c>
      <c r="AG7" s="67" t="str">
        <f t="shared" si="3"/>
        <v>00000000000000</v>
      </c>
      <c r="AH7" s="68" t="str">
        <f t="shared" si="4"/>
        <v>00000000000000000000000000000000</v>
      </c>
      <c r="AI7" s="69" t="str">
        <f t="shared" si="2"/>
        <v>0</v>
      </c>
      <c r="AJ7" s="55">
        <f t="shared" si="5"/>
        <v>0</v>
      </c>
    </row>
    <row r="8" spans="1:36" ht="16.95" x14ac:dyDescent="0.4">
      <c r="A8" s="62"/>
      <c r="B8" s="62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4"/>
      <c r="AB8" s="64"/>
      <c r="AC8" s="64"/>
      <c r="AD8" s="65"/>
      <c r="AE8" s="66" t="str">
        <f t="shared" si="0"/>
        <v>00000</v>
      </c>
      <c r="AF8" s="67" t="str">
        <f t="shared" si="1"/>
        <v>000000000000000000</v>
      </c>
      <c r="AG8" s="67" t="str">
        <f t="shared" si="3"/>
        <v>00000000000000</v>
      </c>
      <c r="AH8" s="68" t="str">
        <f t="shared" si="4"/>
        <v>00000000000000000000000000000000</v>
      </c>
      <c r="AI8" s="69" t="str">
        <f t="shared" si="2"/>
        <v>0</v>
      </c>
      <c r="AJ8" s="55">
        <f t="shared" si="5"/>
        <v>0</v>
      </c>
    </row>
    <row r="9" spans="1:36" ht="16.95" x14ac:dyDescent="0.4">
      <c r="A9" s="62"/>
      <c r="B9" s="62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4"/>
      <c r="AB9" s="64"/>
      <c r="AC9" s="64"/>
      <c r="AD9" s="65"/>
      <c r="AE9" s="66" t="str">
        <f t="shared" si="0"/>
        <v>00000</v>
      </c>
      <c r="AF9" s="67" t="str">
        <f t="shared" si="1"/>
        <v>000000000000000000</v>
      </c>
      <c r="AG9" s="67" t="str">
        <f t="shared" si="3"/>
        <v>00000000000000</v>
      </c>
      <c r="AH9" s="68" t="str">
        <f t="shared" si="4"/>
        <v>00000000000000000000000000000000</v>
      </c>
      <c r="AI9" s="69" t="str">
        <f t="shared" si="2"/>
        <v>0</v>
      </c>
      <c r="AJ9" s="55">
        <f t="shared" si="5"/>
        <v>0</v>
      </c>
    </row>
    <row r="10" spans="1:36" ht="16.95" x14ac:dyDescent="0.4">
      <c r="A10" s="62"/>
      <c r="B10" s="62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4"/>
      <c r="AB10" s="64"/>
      <c r="AC10" s="64"/>
      <c r="AD10" s="65"/>
      <c r="AE10" s="66" t="str">
        <f t="shared" si="0"/>
        <v>00000</v>
      </c>
      <c r="AF10" s="67" t="str">
        <f t="shared" si="1"/>
        <v>000000000000000000</v>
      </c>
      <c r="AG10" s="67" t="str">
        <f t="shared" si="3"/>
        <v>00000000000000</v>
      </c>
      <c r="AH10" s="68" t="str">
        <f t="shared" si="4"/>
        <v>00000000000000000000000000000000</v>
      </c>
      <c r="AI10" s="69" t="str">
        <f t="shared" si="2"/>
        <v>0</v>
      </c>
      <c r="AJ10" s="55">
        <f t="shared" si="5"/>
        <v>0</v>
      </c>
    </row>
    <row r="11" spans="1:36" ht="16.95" x14ac:dyDescent="0.4">
      <c r="A11" s="62"/>
      <c r="B11" s="62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4"/>
      <c r="AB11" s="64"/>
      <c r="AC11" s="64"/>
      <c r="AD11" s="65"/>
      <c r="AE11" s="66" t="str">
        <f t="shared" si="0"/>
        <v>00000</v>
      </c>
      <c r="AF11" s="67" t="str">
        <f t="shared" si="1"/>
        <v>000000000000000000</v>
      </c>
      <c r="AG11" s="67" t="str">
        <f t="shared" si="3"/>
        <v>00000000000000</v>
      </c>
      <c r="AH11" s="68" t="str">
        <f t="shared" si="4"/>
        <v>00000000000000000000000000000000</v>
      </c>
      <c r="AI11" s="69" t="str">
        <f t="shared" si="2"/>
        <v>0</v>
      </c>
      <c r="AJ11" s="55">
        <f t="shared" si="5"/>
        <v>0</v>
      </c>
    </row>
    <row r="12" spans="1:36" ht="16.95" x14ac:dyDescent="0.4">
      <c r="A12" s="62"/>
      <c r="B12" s="62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4"/>
      <c r="AB12" s="64"/>
      <c r="AC12" s="64"/>
      <c r="AD12" s="65"/>
      <c r="AE12" s="66" t="str">
        <f t="shared" si="0"/>
        <v>00000</v>
      </c>
      <c r="AF12" s="67" t="str">
        <f t="shared" si="1"/>
        <v>000000000000000000</v>
      </c>
      <c r="AG12" s="67" t="str">
        <f t="shared" si="3"/>
        <v>00000000000000</v>
      </c>
      <c r="AH12" s="68" t="str">
        <f t="shared" si="4"/>
        <v>00000000000000000000000000000000</v>
      </c>
      <c r="AI12" s="69" t="str">
        <f t="shared" si="2"/>
        <v>0</v>
      </c>
      <c r="AJ12" s="55">
        <f t="shared" si="5"/>
        <v>0</v>
      </c>
    </row>
    <row r="13" spans="1:36" ht="16.95" x14ac:dyDescent="0.4">
      <c r="A13" s="62"/>
      <c r="B13" s="62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4"/>
      <c r="AB13" s="64"/>
      <c r="AC13" s="64"/>
      <c r="AD13" s="65"/>
      <c r="AE13" s="66" t="str">
        <f t="shared" si="0"/>
        <v>00000</v>
      </c>
      <c r="AF13" s="67" t="str">
        <f t="shared" si="1"/>
        <v>000000000000000000</v>
      </c>
      <c r="AG13" s="67" t="str">
        <f t="shared" si="3"/>
        <v>00000000000000</v>
      </c>
      <c r="AH13" s="68" t="str">
        <f t="shared" si="4"/>
        <v>00000000000000000000000000000000</v>
      </c>
      <c r="AI13" s="69" t="str">
        <f t="shared" si="2"/>
        <v>0</v>
      </c>
      <c r="AJ13" s="55">
        <f t="shared" si="5"/>
        <v>0</v>
      </c>
    </row>
    <row r="14" spans="1:36" ht="16.95" x14ac:dyDescent="0.4">
      <c r="A14" s="62"/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4"/>
      <c r="AB14" s="64"/>
      <c r="AC14" s="64"/>
      <c r="AD14" s="65"/>
      <c r="AE14" s="66" t="str">
        <f t="shared" si="0"/>
        <v>00000</v>
      </c>
      <c r="AF14" s="67" t="str">
        <f t="shared" si="1"/>
        <v>000000000000000000</v>
      </c>
      <c r="AG14" s="67" t="str">
        <f t="shared" si="3"/>
        <v>00000000000000</v>
      </c>
      <c r="AH14" s="68" t="str">
        <f t="shared" si="4"/>
        <v>00000000000000000000000000000000</v>
      </c>
      <c r="AI14" s="69" t="str">
        <f t="shared" si="2"/>
        <v>0</v>
      </c>
      <c r="AJ14" s="55">
        <f t="shared" si="5"/>
        <v>0</v>
      </c>
    </row>
    <row r="15" spans="1:36" ht="16.95" x14ac:dyDescent="0.4">
      <c r="A15" s="62"/>
      <c r="B15" s="62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4"/>
      <c r="AB15" s="64"/>
      <c r="AC15" s="64"/>
      <c r="AD15" s="65"/>
      <c r="AE15" s="66" t="str">
        <f t="shared" si="0"/>
        <v>00000</v>
      </c>
      <c r="AF15" s="67" t="str">
        <f t="shared" si="1"/>
        <v>000000000000000000</v>
      </c>
      <c r="AG15" s="67" t="str">
        <f t="shared" si="3"/>
        <v>00000000000000</v>
      </c>
      <c r="AH15" s="68" t="str">
        <f t="shared" si="4"/>
        <v>00000000000000000000000000000000</v>
      </c>
      <c r="AI15" s="69" t="str">
        <f t="shared" si="2"/>
        <v>0</v>
      </c>
      <c r="AJ15" s="55">
        <f t="shared" si="5"/>
        <v>0</v>
      </c>
    </row>
    <row r="16" spans="1:36" ht="16.95" x14ac:dyDescent="0.4">
      <c r="A16" s="62"/>
      <c r="B16" s="62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4"/>
      <c r="AB16" s="64"/>
      <c r="AC16" s="64"/>
      <c r="AD16" s="65"/>
      <c r="AE16" s="66" t="str">
        <f t="shared" si="0"/>
        <v>00000</v>
      </c>
      <c r="AF16" s="67" t="str">
        <f t="shared" si="1"/>
        <v>000000000000000000</v>
      </c>
      <c r="AG16" s="67" t="str">
        <f t="shared" si="3"/>
        <v>00000000000000</v>
      </c>
      <c r="AH16" s="68" t="str">
        <f t="shared" si="4"/>
        <v>00000000000000000000000000000000</v>
      </c>
      <c r="AI16" s="69" t="str">
        <f t="shared" si="2"/>
        <v>0</v>
      </c>
      <c r="AJ16" s="55">
        <f t="shared" si="5"/>
        <v>0</v>
      </c>
    </row>
    <row r="17" spans="1:36" ht="16.95" x14ac:dyDescent="0.4">
      <c r="A17" s="62"/>
      <c r="B17" s="62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4"/>
      <c r="AB17" s="64"/>
      <c r="AC17" s="64"/>
      <c r="AD17" s="65"/>
      <c r="AE17" s="66" t="str">
        <f t="shared" si="0"/>
        <v>00000</v>
      </c>
      <c r="AF17" s="67" t="str">
        <f t="shared" si="1"/>
        <v>000000000000000000</v>
      </c>
      <c r="AG17" s="67" t="str">
        <f t="shared" si="3"/>
        <v>00000000000000</v>
      </c>
      <c r="AH17" s="68" t="str">
        <f t="shared" si="4"/>
        <v>00000000000000000000000000000000</v>
      </c>
      <c r="AI17" s="69" t="str">
        <f t="shared" si="2"/>
        <v>0</v>
      </c>
      <c r="AJ17" s="55">
        <f t="shared" si="5"/>
        <v>0</v>
      </c>
    </row>
    <row r="18" spans="1:36" ht="16.95" x14ac:dyDescent="0.4">
      <c r="A18" s="62"/>
      <c r="B18" s="62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4"/>
      <c r="AB18" s="64"/>
      <c r="AC18" s="64"/>
      <c r="AD18" s="65"/>
      <c r="AE18" s="66" t="str">
        <f t="shared" si="0"/>
        <v>00000</v>
      </c>
      <c r="AF18" s="67" t="str">
        <f t="shared" si="1"/>
        <v>000000000000000000</v>
      </c>
      <c r="AG18" s="67" t="str">
        <f t="shared" si="3"/>
        <v>00000000000000</v>
      </c>
      <c r="AH18" s="68" t="str">
        <f t="shared" si="4"/>
        <v>00000000000000000000000000000000</v>
      </c>
      <c r="AI18" s="69" t="str">
        <f t="shared" si="2"/>
        <v>0</v>
      </c>
      <c r="AJ18" s="55">
        <f t="shared" si="5"/>
        <v>0</v>
      </c>
    </row>
    <row r="19" spans="1:36" ht="16.95" x14ac:dyDescent="0.4">
      <c r="A19" s="62"/>
      <c r="B19" s="62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4"/>
      <c r="AB19" s="64"/>
      <c r="AC19" s="64"/>
      <c r="AD19" s="65"/>
      <c r="AE19" s="66" t="str">
        <f t="shared" si="0"/>
        <v>00000</v>
      </c>
      <c r="AF19" s="67" t="str">
        <f t="shared" si="1"/>
        <v>000000000000000000</v>
      </c>
      <c r="AG19" s="67" t="str">
        <f t="shared" si="3"/>
        <v>00000000000000</v>
      </c>
      <c r="AH19" s="68" t="str">
        <f t="shared" si="4"/>
        <v>00000000000000000000000000000000</v>
      </c>
      <c r="AI19" s="69" t="str">
        <f t="shared" si="2"/>
        <v>0</v>
      </c>
      <c r="AJ19" s="55">
        <f t="shared" si="5"/>
        <v>0</v>
      </c>
    </row>
    <row r="20" spans="1:36" ht="16.95" x14ac:dyDescent="0.4">
      <c r="A20" s="62"/>
      <c r="B20" s="62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4"/>
      <c r="AB20" s="64"/>
      <c r="AC20" s="64"/>
      <c r="AD20" s="65"/>
      <c r="AE20" s="66" t="str">
        <f t="shared" si="0"/>
        <v>00000</v>
      </c>
      <c r="AF20" s="67" t="str">
        <f t="shared" si="1"/>
        <v>000000000000000000</v>
      </c>
      <c r="AG20" s="67" t="str">
        <f t="shared" si="3"/>
        <v>00000000000000</v>
      </c>
      <c r="AH20" s="68" t="str">
        <f t="shared" si="4"/>
        <v>00000000000000000000000000000000</v>
      </c>
      <c r="AI20" s="69" t="str">
        <f t="shared" si="2"/>
        <v>0</v>
      </c>
      <c r="AJ20" s="55">
        <f t="shared" si="5"/>
        <v>0</v>
      </c>
    </row>
    <row r="21" spans="1:36" ht="16.95" x14ac:dyDescent="0.4">
      <c r="A21" s="62"/>
      <c r="B21" s="62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4"/>
      <c r="AB21" s="64"/>
      <c r="AC21" s="64"/>
      <c r="AD21" s="65"/>
      <c r="AE21" s="66" t="str">
        <f t="shared" si="0"/>
        <v>00000</v>
      </c>
      <c r="AF21" s="67" t="str">
        <f t="shared" si="1"/>
        <v>000000000000000000</v>
      </c>
      <c r="AG21" s="67" t="str">
        <f t="shared" si="3"/>
        <v>00000000000000</v>
      </c>
      <c r="AH21" s="68" t="str">
        <f t="shared" si="4"/>
        <v>00000000000000000000000000000000</v>
      </c>
      <c r="AI21" s="69" t="str">
        <f t="shared" si="2"/>
        <v>0</v>
      </c>
      <c r="AJ21" s="55">
        <f t="shared" si="5"/>
        <v>0</v>
      </c>
    </row>
    <row r="22" spans="1:36" ht="16.95" x14ac:dyDescent="0.4">
      <c r="A22" s="62"/>
      <c r="B22" s="62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4"/>
      <c r="AB22" s="64"/>
      <c r="AC22" s="64"/>
      <c r="AD22" s="65"/>
      <c r="AE22" s="66" t="str">
        <f t="shared" si="0"/>
        <v>00000</v>
      </c>
      <c r="AF22" s="67" t="str">
        <f t="shared" si="1"/>
        <v>000000000000000000</v>
      </c>
      <c r="AG22" s="67" t="str">
        <f t="shared" si="3"/>
        <v>00000000000000</v>
      </c>
      <c r="AH22" s="68" t="str">
        <f t="shared" si="4"/>
        <v>00000000000000000000000000000000</v>
      </c>
      <c r="AI22" s="69" t="str">
        <f t="shared" si="2"/>
        <v>0</v>
      </c>
      <c r="AJ22" s="55">
        <f t="shared" si="5"/>
        <v>0</v>
      </c>
    </row>
    <row r="23" spans="1:36" ht="16.95" x14ac:dyDescent="0.4">
      <c r="A23" s="62"/>
      <c r="B23" s="62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4"/>
      <c r="AB23" s="64"/>
      <c r="AC23" s="64"/>
      <c r="AD23" s="65"/>
      <c r="AE23" s="66" t="str">
        <f t="shared" si="0"/>
        <v>00000</v>
      </c>
      <c r="AF23" s="67" t="str">
        <f t="shared" si="1"/>
        <v>000000000000000000</v>
      </c>
      <c r="AG23" s="67" t="str">
        <f t="shared" si="3"/>
        <v>00000000000000</v>
      </c>
      <c r="AH23" s="68" t="str">
        <f t="shared" si="4"/>
        <v>00000000000000000000000000000000</v>
      </c>
      <c r="AI23" s="69" t="str">
        <f t="shared" si="2"/>
        <v>0</v>
      </c>
      <c r="AJ23" s="55">
        <f t="shared" si="5"/>
        <v>0</v>
      </c>
    </row>
    <row r="24" spans="1:36" ht="16.95" x14ac:dyDescent="0.4">
      <c r="A24" s="62"/>
      <c r="B24" s="62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4"/>
      <c r="AB24" s="64"/>
      <c r="AC24" s="64"/>
      <c r="AD24" s="65"/>
      <c r="AE24" s="66" t="str">
        <f t="shared" si="0"/>
        <v>00000</v>
      </c>
      <c r="AF24" s="67" t="str">
        <f t="shared" si="1"/>
        <v>000000000000000000</v>
      </c>
      <c r="AG24" s="67" t="str">
        <f t="shared" si="3"/>
        <v>00000000000000</v>
      </c>
      <c r="AH24" s="68" t="str">
        <f t="shared" si="4"/>
        <v>00000000000000000000000000000000</v>
      </c>
      <c r="AI24" s="69" t="str">
        <f t="shared" si="2"/>
        <v>0</v>
      </c>
      <c r="AJ24" s="55">
        <f t="shared" si="5"/>
        <v>0</v>
      </c>
    </row>
    <row r="25" spans="1:36" ht="16.95" x14ac:dyDescent="0.4">
      <c r="A25" s="62"/>
      <c r="B25" s="62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4"/>
      <c r="AB25" s="64"/>
      <c r="AC25" s="64"/>
      <c r="AD25" s="65"/>
      <c r="AE25" s="66" t="str">
        <f t="shared" si="0"/>
        <v>00000</v>
      </c>
      <c r="AF25" s="67" t="str">
        <f t="shared" si="1"/>
        <v>000000000000000000</v>
      </c>
      <c r="AG25" s="67" t="str">
        <f t="shared" si="3"/>
        <v>00000000000000</v>
      </c>
      <c r="AH25" s="68" t="str">
        <f t="shared" si="4"/>
        <v>00000000000000000000000000000000</v>
      </c>
      <c r="AI25" s="69" t="str">
        <f t="shared" si="2"/>
        <v>0</v>
      </c>
      <c r="AJ25" s="55">
        <f t="shared" si="5"/>
        <v>0</v>
      </c>
    </row>
    <row r="26" spans="1:36" ht="16.95" x14ac:dyDescent="0.4">
      <c r="A26" s="62"/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4"/>
      <c r="AB26" s="64"/>
      <c r="AC26" s="64"/>
      <c r="AD26" s="65"/>
      <c r="AE26" s="66" t="str">
        <f t="shared" si="0"/>
        <v>00000</v>
      </c>
      <c r="AF26" s="67" t="str">
        <f t="shared" si="1"/>
        <v>000000000000000000</v>
      </c>
      <c r="AG26" s="67" t="str">
        <f t="shared" si="3"/>
        <v>00000000000000</v>
      </c>
      <c r="AH26" s="68" t="str">
        <f t="shared" si="4"/>
        <v>00000000000000000000000000000000</v>
      </c>
      <c r="AI26" s="69" t="str">
        <f t="shared" si="2"/>
        <v>0</v>
      </c>
      <c r="AJ26" s="55">
        <f t="shared" si="5"/>
        <v>0</v>
      </c>
    </row>
    <row r="27" spans="1:36" s="46" customFormat="1" ht="16.350000000000001" x14ac:dyDescent="0.4">
      <c r="B27" s="47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48"/>
      <c r="AF27" s="49"/>
      <c r="AG27" s="49"/>
      <c r="AH27" s="50"/>
      <c r="AI27" s="61"/>
      <c r="AJ27" s="48">
        <f>SUM(AJ2:AJ26)</f>
        <v>3896770619</v>
      </c>
    </row>
    <row r="28" spans="1:36" s="46" customFormat="1" ht="16.350000000000001" x14ac:dyDescent="0.4">
      <c r="A28" s="97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48"/>
      <c r="AD28" s="49"/>
      <c r="AE28" s="48"/>
      <c r="AF28" s="49"/>
      <c r="AG28" s="49"/>
      <c r="AH28" s="50"/>
      <c r="AI28" s="51"/>
    </row>
    <row r="29" spans="1:36" s="46" customFormat="1" ht="16.350000000000001" x14ac:dyDescent="0.4">
      <c r="A29" s="97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48"/>
      <c r="AD29" s="49"/>
      <c r="AE29" s="48"/>
      <c r="AF29" s="49"/>
      <c r="AG29" s="49"/>
      <c r="AH29" s="52"/>
      <c r="AI29" s="51"/>
      <c r="AJ29" s="48"/>
    </row>
    <row r="30" spans="1:36" s="46" customFormat="1" ht="16.350000000000001" x14ac:dyDescent="0.4">
      <c r="A30" s="97"/>
      <c r="B30" s="97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53"/>
      <c r="AD30" s="49"/>
      <c r="AE30" s="48"/>
      <c r="AF30" s="49"/>
      <c r="AG30" s="49"/>
      <c r="AH30" s="52"/>
      <c r="AI30" s="51"/>
    </row>
    <row r="31" spans="1:36" s="46" customFormat="1" ht="16.350000000000001" x14ac:dyDescent="0.4">
      <c r="A31" s="97"/>
      <c r="B31" s="97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48"/>
      <c r="AD31" s="49"/>
      <c r="AE31" s="48"/>
      <c r="AF31" s="49"/>
      <c r="AG31" s="49"/>
      <c r="AH31" s="52"/>
      <c r="AI31" s="51"/>
    </row>
    <row r="32" spans="1:36" s="46" customFormat="1" ht="16.350000000000001" x14ac:dyDescent="0.4"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9"/>
      <c r="AE32" s="48"/>
      <c r="AF32" s="49"/>
      <c r="AG32" s="49"/>
      <c r="AH32" s="52"/>
      <c r="AI32" s="51"/>
    </row>
  </sheetData>
  <protectedRanges>
    <protectedRange sqref="E1:X1 A1:B1048576 Y1:AD1048576 C2:X1048576" name="区域1"/>
  </protectedRanges>
  <mergeCells count="4">
    <mergeCell ref="A28:AB28"/>
    <mergeCell ref="A29:AB29"/>
    <mergeCell ref="A30:AB30"/>
    <mergeCell ref="A31:AB31"/>
  </mergeCells>
  <phoneticPr fontId="18" type="noConversion"/>
  <conditionalFormatting sqref="C27:P27 AC27:AG27">
    <cfRule type="containsText" dxfId="65" priority="106" operator="containsText" text="1">
      <formula>NOT(ISERROR(SEARCH("1",C27)))</formula>
    </cfRule>
  </conditionalFormatting>
  <conditionalFormatting sqref="AE2:AE26">
    <cfRule type="containsText" dxfId="64" priority="107" operator="containsText" text="1">
      <formula>NOT(ISERROR(SEARCH("1",AE2)))</formula>
    </cfRule>
  </conditionalFormatting>
  <conditionalFormatting sqref="AH1 C32:P1048576 AE2:AE26">
    <cfRule type="containsText" dxfId="63" priority="109" operator="containsText" text="1">
      <formula>NOT(ISERROR(SEARCH("1",C1)))</formula>
    </cfRule>
  </conditionalFormatting>
  <conditionalFormatting sqref="Q27:AB27">
    <cfRule type="containsText" dxfId="62" priority="99" operator="containsText" text="1">
      <formula>NOT(ISERROR(SEARCH("1",Q27)))</formula>
    </cfRule>
  </conditionalFormatting>
  <conditionalFormatting sqref="Q32:AB1048576">
    <cfRule type="containsText" dxfId="61" priority="100" operator="containsText" text="1">
      <formula>NOT(ISERROR(SEARCH("1",Q32)))</formula>
    </cfRule>
  </conditionalFormatting>
  <conditionalFormatting sqref="AI1">
    <cfRule type="containsText" dxfId="60" priority="89" operator="containsText" text="1">
      <formula>NOT(ISERROR(SEARCH("1",AI1)))</formula>
    </cfRule>
  </conditionalFormatting>
  <conditionalFormatting sqref="AC2:AC3">
    <cfRule type="containsText" dxfId="59" priority="59" operator="containsText" text="1">
      <formula>NOT(ISERROR(SEARCH("1",AC2)))</formula>
    </cfRule>
  </conditionalFormatting>
  <conditionalFormatting sqref="AC4:AC10">
    <cfRule type="containsText" dxfId="58" priority="58" operator="containsText" text="1">
      <formula>NOT(ISERROR(SEARCH("1",AC4)))</formula>
    </cfRule>
  </conditionalFormatting>
  <conditionalFormatting sqref="AC4:AC10">
    <cfRule type="containsText" dxfId="57" priority="57" operator="containsText" text="1">
      <formula>NOT(ISERROR(SEARCH("1",AC4)))</formula>
    </cfRule>
  </conditionalFormatting>
  <conditionalFormatting sqref="AC11:AC26">
    <cfRule type="containsText" dxfId="56" priority="56" operator="containsText" text="1">
      <formula>NOT(ISERROR(SEARCH("1",AC11)))</formula>
    </cfRule>
  </conditionalFormatting>
  <conditionalFormatting sqref="AC2:AC10">
    <cfRule type="containsText" dxfId="55" priority="60" operator="containsText" text="1">
      <formula>NOT(ISERROR(SEARCH("1",AC2)))</formula>
    </cfRule>
  </conditionalFormatting>
  <conditionalFormatting sqref="AC11:AC26">
    <cfRule type="containsText" dxfId="54" priority="55" operator="containsText" text="1">
      <formula>NOT(ISERROR(SEARCH("1",AC11)))</formula>
    </cfRule>
  </conditionalFormatting>
  <conditionalFormatting sqref="AC11:AC26">
    <cfRule type="containsText" dxfId="53" priority="54" operator="containsText" text="1">
      <formula>NOT(ISERROR(SEARCH("1",AC11)))</formula>
    </cfRule>
  </conditionalFormatting>
  <conditionalFormatting sqref="AA2:AC26">
    <cfRule type="containsText" dxfId="52" priority="53" operator="containsText" text="1">
      <formula>NOT(ISERROR(SEARCH("1",AA2)))</formula>
    </cfRule>
  </conditionalFormatting>
  <conditionalFormatting sqref="AA11:AA26">
    <cfRule type="containsText" dxfId="51" priority="50" operator="containsText" text="1">
      <formula>NOT(ISERROR(SEARCH("1",AA11)))</formula>
    </cfRule>
  </conditionalFormatting>
  <conditionalFormatting sqref="AB2:AB10">
    <cfRule type="containsText" dxfId="50" priority="48" operator="containsText" text="1">
      <formula>NOT(ISERROR(SEARCH("1",AB2)))</formula>
    </cfRule>
  </conditionalFormatting>
  <conditionalFormatting sqref="AA11:AA26">
    <cfRule type="containsText" dxfId="49" priority="49" operator="containsText" text="1">
      <formula>NOT(ISERROR(SEARCH("1",AA11)))</formula>
    </cfRule>
  </conditionalFormatting>
  <conditionalFormatting sqref="AB4:AB10">
    <cfRule type="containsText" dxfId="48" priority="47" operator="containsText" text="1">
      <formula>NOT(ISERROR(SEARCH("1",AB4)))</formula>
    </cfRule>
  </conditionalFormatting>
  <conditionalFormatting sqref="AB11:AB26">
    <cfRule type="containsText" dxfId="47" priority="46" operator="containsText" text="1">
      <formula>NOT(ISERROR(SEARCH("1",AB11)))</formula>
    </cfRule>
  </conditionalFormatting>
  <conditionalFormatting sqref="AB11:AB26">
    <cfRule type="containsText" dxfId="46" priority="45" operator="containsText" text="1">
      <formula>NOT(ISERROR(SEARCH("1",AB11)))</formula>
    </cfRule>
  </conditionalFormatting>
  <conditionalFormatting sqref="AA4:AA10">
    <cfRule type="containsText" dxfId="45" priority="43" operator="containsText" text="1">
      <formula>NOT(ISERROR(SEARCH("1",AA4)))</formula>
    </cfRule>
  </conditionalFormatting>
  <conditionalFormatting sqref="AA11:AA26">
    <cfRule type="containsText" dxfId="44" priority="42" operator="containsText" text="1">
      <formula>NOT(ISERROR(SEARCH("1",AA11)))</formula>
    </cfRule>
  </conditionalFormatting>
  <conditionalFormatting sqref="AA2:AA10">
    <cfRule type="containsText" dxfId="43" priority="52" operator="containsText" text="1">
      <formula>NOT(ISERROR(SEARCH("1",AA2)))</formula>
    </cfRule>
  </conditionalFormatting>
  <conditionalFormatting sqref="AA11:AA26">
    <cfRule type="containsText" dxfId="42" priority="41" operator="containsText" text="1">
      <formula>NOT(ISERROR(SEARCH("1",AA11)))</formula>
    </cfRule>
  </conditionalFormatting>
  <conditionalFormatting sqref="AA4:AA10">
    <cfRule type="containsText" dxfId="41" priority="51" operator="containsText" text="1">
      <formula>NOT(ISERROR(SEARCH("1",AA4)))</formula>
    </cfRule>
  </conditionalFormatting>
  <conditionalFormatting sqref="AB11:AB26">
    <cfRule type="containsText" dxfId="40" priority="38" operator="containsText" text="1">
      <formula>NOT(ISERROR(SEARCH("1",AB11)))</formula>
    </cfRule>
  </conditionalFormatting>
  <conditionalFormatting sqref="AB11:AB26">
    <cfRule type="containsText" dxfId="39" priority="37" operator="containsText" text="1">
      <formula>NOT(ISERROR(SEARCH("1",AB11)))</formula>
    </cfRule>
  </conditionalFormatting>
  <conditionalFormatting sqref="AC11:AC26">
    <cfRule type="containsText" dxfId="38" priority="34" operator="containsText" text="1">
      <formula>NOT(ISERROR(SEARCH("1",AC11)))</formula>
    </cfRule>
  </conditionalFormatting>
  <conditionalFormatting sqref="AC2:AC10">
    <cfRule type="containsText" dxfId="37" priority="36" operator="containsText" text="1">
      <formula>NOT(ISERROR(SEARCH("1",AC2)))</formula>
    </cfRule>
  </conditionalFormatting>
  <conditionalFormatting sqref="AC4:AC10">
    <cfRule type="containsText" dxfId="36" priority="35" operator="containsText" text="1">
      <formula>NOT(ISERROR(SEARCH("1",AC4)))</formula>
    </cfRule>
  </conditionalFormatting>
  <conditionalFormatting sqref="AC11:AC26">
    <cfRule type="containsText" dxfId="35" priority="33" operator="containsText" text="1">
      <formula>NOT(ISERROR(SEARCH("1",AC11)))</formula>
    </cfRule>
  </conditionalFormatting>
  <conditionalFormatting sqref="AA2:AA10">
    <cfRule type="containsText" dxfId="34" priority="44" operator="containsText" text="1">
      <formula>NOT(ISERROR(SEARCH("1",AA2)))</formula>
    </cfRule>
  </conditionalFormatting>
  <conditionalFormatting sqref="AB4:AB10">
    <cfRule type="containsText" dxfId="33" priority="39" operator="containsText" text="1">
      <formula>NOT(ISERROR(SEARCH("1",AB4)))</formula>
    </cfRule>
  </conditionalFormatting>
  <conditionalFormatting sqref="AB2:AB10">
    <cfRule type="containsText" dxfId="32" priority="40" operator="containsText" text="1">
      <formula>NOT(ISERROR(SEARCH("1",AB2)))</formula>
    </cfRule>
  </conditionalFormatting>
  <conditionalFormatting sqref="C2:C14 T2:X14">
    <cfRule type="cellIs" dxfId="31" priority="32" operator="equal">
      <formula>1</formula>
    </cfRule>
  </conditionalFormatting>
  <conditionalFormatting sqref="J2:J14">
    <cfRule type="cellIs" dxfId="30" priority="31" operator="equal">
      <formula>1</formula>
    </cfRule>
  </conditionalFormatting>
  <conditionalFormatting sqref="K2:K14">
    <cfRule type="cellIs" dxfId="29" priority="30" operator="equal">
      <formula>1</formula>
    </cfRule>
  </conditionalFormatting>
  <conditionalFormatting sqref="Y2:Z14">
    <cfRule type="cellIs" dxfId="28" priority="29" operator="equal">
      <formula>1</formula>
    </cfRule>
  </conditionalFormatting>
  <conditionalFormatting sqref="M2:M14">
    <cfRule type="cellIs" dxfId="27" priority="28" operator="equal">
      <formula>1</formula>
    </cfRule>
  </conditionalFormatting>
  <conditionalFormatting sqref="D2:D14">
    <cfRule type="cellIs" dxfId="26" priority="27" operator="equal">
      <formula>1</formula>
    </cfRule>
  </conditionalFormatting>
  <conditionalFormatting sqref="L2:L14">
    <cfRule type="cellIs" dxfId="25" priority="26" operator="equal">
      <formula>1</formula>
    </cfRule>
  </conditionalFormatting>
  <conditionalFormatting sqref="I2:I14">
    <cfRule type="cellIs" dxfId="24" priority="25" operator="equal">
      <formula>1</formula>
    </cfRule>
  </conditionalFormatting>
  <conditionalFormatting sqref="N2:N14">
    <cfRule type="cellIs" dxfId="23" priority="24" operator="equal">
      <formula>1</formula>
    </cfRule>
  </conditionalFormatting>
  <conditionalFormatting sqref="P2:P14">
    <cfRule type="cellIs" dxfId="22" priority="23" operator="equal">
      <formula>1</formula>
    </cfRule>
  </conditionalFormatting>
  <conditionalFormatting sqref="Q2:Q14">
    <cfRule type="cellIs" dxfId="21" priority="20" operator="equal">
      <formula>1</formula>
    </cfRule>
  </conditionalFormatting>
  <conditionalFormatting sqref="F2:F14">
    <cfRule type="cellIs" dxfId="20" priority="22" operator="equal">
      <formula>1</formula>
    </cfRule>
  </conditionalFormatting>
  <conditionalFormatting sqref="O2:O14">
    <cfRule type="cellIs" dxfId="19" priority="21" operator="equal">
      <formula>1</formula>
    </cfRule>
  </conditionalFormatting>
  <conditionalFormatting sqref="R2:S14">
    <cfRule type="cellIs" dxfId="18" priority="19" operator="equal">
      <formula>1</formula>
    </cfRule>
  </conditionalFormatting>
  <conditionalFormatting sqref="E2:E14">
    <cfRule type="cellIs" dxfId="17" priority="18" operator="equal">
      <formula>1</formula>
    </cfRule>
  </conditionalFormatting>
  <conditionalFormatting sqref="G2:H14">
    <cfRule type="cellIs" dxfId="16" priority="17" operator="equal">
      <formula>1</formula>
    </cfRule>
  </conditionalFormatting>
  <conditionalFormatting sqref="C15:C26 T15:X26">
    <cfRule type="cellIs" dxfId="15" priority="16" operator="equal">
      <formula>1</formula>
    </cfRule>
  </conditionalFormatting>
  <conditionalFormatting sqref="J15:J26">
    <cfRule type="cellIs" dxfId="14" priority="15" operator="equal">
      <formula>1</formula>
    </cfRule>
  </conditionalFormatting>
  <conditionalFormatting sqref="K15:K26">
    <cfRule type="cellIs" dxfId="13" priority="14" operator="equal">
      <formula>1</formula>
    </cfRule>
  </conditionalFormatting>
  <conditionalFormatting sqref="Y15:Z26">
    <cfRule type="cellIs" dxfId="12" priority="13" operator="equal">
      <formula>1</formula>
    </cfRule>
  </conditionalFormatting>
  <conditionalFormatting sqref="M15:M26">
    <cfRule type="cellIs" dxfId="11" priority="12" operator="equal">
      <formula>1</formula>
    </cfRule>
  </conditionalFormatting>
  <conditionalFormatting sqref="D15:D26">
    <cfRule type="cellIs" dxfId="10" priority="11" operator="equal">
      <formula>1</formula>
    </cfRule>
  </conditionalFormatting>
  <conditionalFormatting sqref="L15:L26">
    <cfRule type="cellIs" dxfId="9" priority="10" operator="equal">
      <formula>1</formula>
    </cfRule>
  </conditionalFormatting>
  <conditionalFormatting sqref="I15:I26">
    <cfRule type="cellIs" dxfId="8" priority="9" operator="equal">
      <formula>1</formula>
    </cfRule>
  </conditionalFormatting>
  <conditionalFormatting sqref="N15:N26">
    <cfRule type="cellIs" dxfId="7" priority="8" operator="equal">
      <formula>1</formula>
    </cfRule>
  </conditionalFormatting>
  <conditionalFormatting sqref="P15:P26">
    <cfRule type="cellIs" dxfId="6" priority="7" operator="equal">
      <formula>1</formula>
    </cfRule>
  </conditionalFormatting>
  <conditionalFormatting sqref="Q15:Q26">
    <cfRule type="cellIs" dxfId="5" priority="4" operator="equal">
      <formula>1</formula>
    </cfRule>
  </conditionalFormatting>
  <conditionalFormatting sqref="F15:F26">
    <cfRule type="cellIs" dxfId="4" priority="6" operator="equal">
      <formula>1</formula>
    </cfRule>
  </conditionalFormatting>
  <conditionalFormatting sqref="O15:O26">
    <cfRule type="cellIs" dxfId="3" priority="5" operator="equal">
      <formula>1</formula>
    </cfRule>
  </conditionalFormatting>
  <conditionalFormatting sqref="R15:S26">
    <cfRule type="cellIs" dxfId="2" priority="3" operator="equal">
      <formula>1</formula>
    </cfRule>
  </conditionalFormatting>
  <conditionalFormatting sqref="E15:E26">
    <cfRule type="cellIs" dxfId="1" priority="2" operator="equal">
      <formula>1</formula>
    </cfRule>
  </conditionalFormatting>
  <conditionalFormatting sqref="G15:H26">
    <cfRule type="cellIs" dxfId="0" priority="1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0:F26 I20:Z26" xr:uid="{00000000-0002-0000-0200-000000000000}"/>
    <dataValidation allowBlank="1" showInputMessage="1" showErrorMessage="1" promptTitle="输出" prompt="输出，只填为1的情况，为零或无关项x不填_x000a__x000a_不需要使用的输出列可清空数据后隐藏！！" sqref="I2:Z19 C2:F19 E1:Z1" xr:uid="{00000000-0002-0000-0200-000001000000}"/>
    <dataValidation allowBlank="1" showInputMessage="1" showErrorMessage="1" promptTitle="微指令" prompt="根据前述字段自动生成   微操作控制信号 + 判断字段 + 下址字段" sqref="AH1:AH1048576" xr:uid="{00000000-0002-0000-0200-000002000000}"/>
    <dataValidation allowBlank="1" showInputMessage="1" showErrorMessage="1" promptTitle="微指令十六进制编码" prompt="将这部分数据直接复制粘贴到控存中即可" sqref="AI1" xr:uid="{00000000-0002-0000-0200-000003000000}"/>
    <dataValidation allowBlank="1" showInputMessage="1" showErrorMessage="1" promptTitle="P字段" prompt="用于进行微指令地址分支，在本实验中只有译码阶段需要进行微指令地址分支" sqref="AC27:AC1048576 AC1" xr:uid="{00000000-0002-0000-0200-000004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AA1:AB1 AA2:AC26" xr:uid="{00000000-0002-0000-0200-000005000000}"/>
    <dataValidation allowBlank="1" showInputMessage="1" showErrorMessage="1" promptTitle="指令周期状态" prompt="对应状态转换图中的状态" sqref="B32:B1048576 B1:B27" xr:uid="{00000000-0002-0000-0200-000006000000}"/>
    <dataValidation allowBlank="1" showInputMessage="1" showErrorMessage="1" promptTitle="控制信号" prompt="不同指令周期对应不同状态，产生不同的控制信号，控制信号的生成仅仅与状态相关" sqref="C27:AB27" xr:uid="{00000000-0002-0000-0200-000007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8000000}"/>
    <dataValidation allowBlank="1" showInputMessage="1" showErrorMessage="1" promptTitle="下址字段" prompt="用于给出当前微指令执行完毕后下一条微指令的位置。" sqref="AD1:AG1048576" xr:uid="{00000000-0002-0000-0200-000009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黄勖</dc:creator>
  <cp:lastModifiedBy>ASUS</cp:lastModifiedBy>
  <cp:lastPrinted>2019-03-05T06:30:00Z</cp:lastPrinted>
  <dcterms:created xsi:type="dcterms:W3CDTF">2018-06-11T03:29:00Z</dcterms:created>
  <dcterms:modified xsi:type="dcterms:W3CDTF">2023-05-23T17:44:23Z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