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dlim55@ahoo.com/Desktop/AnalyticProjects/Instructions/"/>
    </mc:Choice>
  </mc:AlternateContent>
  <xr:revisionPtr revIDLastSave="0" documentId="13_ncr:1_{D150856D-7076-0B47-9551-D47F90C941CA}" xr6:coauthVersionLast="47" xr6:coauthVersionMax="47" xr10:uidLastSave="{00000000-0000-0000-0000-000000000000}"/>
  <bookViews>
    <workbookView xWindow="0" yWindow="500" windowWidth="30720" windowHeight="17780" activeTab="1" xr2:uid="{00000000-000D-0000-FFFF-FFFF00000000}"/>
  </bookViews>
  <sheets>
    <sheet name="Crowdfunding" sheetId="22" r:id="rId1"/>
    <sheet name="ProjectSuccessGoals_LineChart" sheetId="26" r:id="rId2"/>
    <sheet name="ProjectGoalsAsk_Comments" sheetId="16" r:id="rId3"/>
    <sheet name="StatsAnalysis_LineChart" sheetId="27" r:id="rId4"/>
    <sheet name="StatsAnalysisAsk_Comments" sheetId="28" r:id="rId5"/>
  </sheets>
  <definedNames>
    <definedName name="_xlnm._FilterDatabase" localSheetId="0" hidden="1">Crowdfunding!$A$1:$U$1001</definedName>
    <definedName name="_xlchart.v1.0" hidden="1">StatsAnalysis_LineChart!$A$2:$A$566</definedName>
    <definedName name="_xlchart.v1.1" hidden="1">StatsAnalysis_LineChart!$B$1</definedName>
    <definedName name="_xlchart.v1.2" hidden="1">StatsAnalysis_LineChart!$B$2:$B$566</definedName>
    <definedName name="_xlchart.v1.3" hidden="1">StatsAnalysis_LineChart!$C$1</definedName>
    <definedName name="_xlchart.v1.4" hidden="1">StatsAnalysis_LineChart!$C$2:$C$566</definedName>
    <definedName name="_xlchart.v1.5" hidden="1">StatsAnalysis_LineChart!$D$1</definedName>
    <definedName name="_xlchart.v1.6" hidden="1">StatsAnalysis_LineChart!$D$2:$D$566</definedName>
    <definedName name="_xlchart.v1.7" hidden="1">StatsAnalysis_LineChart!$E$1</definedName>
    <definedName name="_xlchart.v1.8" hidden="1">StatsAnalysis_LineChart!$E$2:$E$566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7" l="1"/>
  <c r="M2" i="27"/>
  <c r="L3" i="27"/>
  <c r="L2" i="27"/>
  <c r="K3" i="27"/>
  <c r="K2" i="27"/>
  <c r="J3" i="27"/>
  <c r="J2" i="27"/>
  <c r="I3" i="27"/>
  <c r="I2" i="27"/>
  <c r="H3" i="27"/>
  <c r="H2" i="27"/>
  <c r="C10" i="26"/>
  <c r="C11" i="26"/>
  <c r="D13" i="26"/>
  <c r="D12" i="26"/>
  <c r="D11" i="26"/>
  <c r="D10" i="26"/>
  <c r="D9" i="26"/>
  <c r="D8" i="26"/>
  <c r="D7" i="26"/>
  <c r="D6" i="26"/>
  <c r="D5" i="26"/>
  <c r="D4" i="26"/>
  <c r="B7" i="26"/>
  <c r="B6" i="26"/>
  <c r="C7" i="26"/>
  <c r="C6" i="26"/>
  <c r="C4" i="26"/>
  <c r="C9" i="26"/>
  <c r="C8" i="26"/>
  <c r="C5" i="26"/>
  <c r="D3" i="26"/>
  <c r="D2" i="26"/>
  <c r="C13" i="26"/>
  <c r="C12" i="26"/>
  <c r="C3" i="26"/>
  <c r="C2" i="26"/>
  <c r="B13" i="26"/>
  <c r="B12" i="26"/>
  <c r="B11" i="26"/>
  <c r="B10" i="26"/>
  <c r="B9" i="26"/>
  <c r="B8" i="26"/>
  <c r="B5" i="26"/>
  <c r="B4" i="26"/>
  <c r="B3" i="26"/>
  <c r="B2" i="26"/>
  <c r="U84" i="22"/>
  <c r="U100" i="22"/>
  <c r="U276" i="22"/>
  <c r="U660" i="22"/>
  <c r="U692" i="22"/>
  <c r="U769" i="22"/>
  <c r="U797" i="22"/>
  <c r="U826" i="22"/>
  <c r="U847" i="22"/>
  <c r="U895" i="22"/>
  <c r="U914" i="22"/>
  <c r="U922" i="22"/>
  <c r="U927" i="22"/>
  <c r="U941" i="22"/>
  <c r="U946" i="22"/>
  <c r="U970" i="22"/>
  <c r="T1001" i="22"/>
  <c r="S1001" i="22"/>
  <c r="O1001" i="22"/>
  <c r="N1001" i="22"/>
  <c r="U1001" i="22" s="1"/>
  <c r="I1001" i="22"/>
  <c r="F1001" i="22"/>
  <c r="T1000" i="22"/>
  <c r="S1000" i="22"/>
  <c r="O1000" i="22"/>
  <c r="N1000" i="22"/>
  <c r="U1000" i="22" s="1"/>
  <c r="I1000" i="22"/>
  <c r="F1000" i="22"/>
  <c r="T999" i="22"/>
  <c r="S999" i="22"/>
  <c r="O999" i="22"/>
  <c r="N999" i="22"/>
  <c r="U999" i="22" s="1"/>
  <c r="I999" i="22"/>
  <c r="F999" i="22"/>
  <c r="T998" i="22"/>
  <c r="S998" i="22"/>
  <c r="O998" i="22"/>
  <c r="N998" i="22"/>
  <c r="U998" i="22" s="1"/>
  <c r="I998" i="22"/>
  <c r="F998" i="22"/>
  <c r="T997" i="22"/>
  <c r="S997" i="22"/>
  <c r="O997" i="22"/>
  <c r="N997" i="22"/>
  <c r="U997" i="22" s="1"/>
  <c r="I997" i="22"/>
  <c r="F997" i="22"/>
  <c r="T996" i="22"/>
  <c r="S996" i="22"/>
  <c r="O996" i="22"/>
  <c r="N996" i="22"/>
  <c r="U996" i="22" s="1"/>
  <c r="I996" i="22"/>
  <c r="F996" i="22"/>
  <c r="T995" i="22"/>
  <c r="S995" i="22"/>
  <c r="O995" i="22"/>
  <c r="N995" i="22"/>
  <c r="U995" i="22" s="1"/>
  <c r="I995" i="22"/>
  <c r="F995" i="22"/>
  <c r="T994" i="22"/>
  <c r="S994" i="22"/>
  <c r="O994" i="22"/>
  <c r="N994" i="22"/>
  <c r="U994" i="22" s="1"/>
  <c r="I994" i="22"/>
  <c r="F994" i="22"/>
  <c r="T993" i="22"/>
  <c r="S993" i="22"/>
  <c r="O993" i="22"/>
  <c r="N993" i="22"/>
  <c r="U993" i="22" s="1"/>
  <c r="I993" i="22"/>
  <c r="F993" i="22"/>
  <c r="T992" i="22"/>
  <c r="S992" i="22"/>
  <c r="O992" i="22"/>
  <c r="N992" i="22"/>
  <c r="U992" i="22" s="1"/>
  <c r="I992" i="22"/>
  <c r="F992" i="22"/>
  <c r="T991" i="22"/>
  <c r="S991" i="22"/>
  <c r="O991" i="22"/>
  <c r="N991" i="22"/>
  <c r="U991" i="22" s="1"/>
  <c r="I991" i="22"/>
  <c r="F991" i="22"/>
  <c r="T990" i="22"/>
  <c r="S990" i="22"/>
  <c r="O990" i="22"/>
  <c r="N990" i="22"/>
  <c r="U990" i="22" s="1"/>
  <c r="I990" i="22"/>
  <c r="F990" i="22"/>
  <c r="T989" i="22"/>
  <c r="S989" i="22"/>
  <c r="O989" i="22"/>
  <c r="N989" i="22"/>
  <c r="U989" i="22" s="1"/>
  <c r="I989" i="22"/>
  <c r="F989" i="22"/>
  <c r="T988" i="22"/>
  <c r="S988" i="22"/>
  <c r="O988" i="22"/>
  <c r="N988" i="22"/>
  <c r="U988" i="22" s="1"/>
  <c r="I988" i="22"/>
  <c r="F988" i="22"/>
  <c r="T987" i="22"/>
  <c r="S987" i="22"/>
  <c r="O987" i="22"/>
  <c r="N987" i="22"/>
  <c r="U987" i="22" s="1"/>
  <c r="I987" i="22"/>
  <c r="F987" i="22"/>
  <c r="T986" i="22"/>
  <c r="S986" i="22"/>
  <c r="O986" i="22"/>
  <c r="N986" i="22"/>
  <c r="U986" i="22" s="1"/>
  <c r="I986" i="22"/>
  <c r="F986" i="22"/>
  <c r="T985" i="22"/>
  <c r="S985" i="22"/>
  <c r="O985" i="22"/>
  <c r="N985" i="22"/>
  <c r="U985" i="22" s="1"/>
  <c r="I985" i="22"/>
  <c r="F985" i="22"/>
  <c r="T984" i="22"/>
  <c r="S984" i="22"/>
  <c r="O984" i="22"/>
  <c r="N984" i="22"/>
  <c r="U984" i="22" s="1"/>
  <c r="I984" i="22"/>
  <c r="F984" i="22"/>
  <c r="T983" i="22"/>
  <c r="S983" i="22"/>
  <c r="O983" i="22"/>
  <c r="N983" i="22"/>
  <c r="U983" i="22" s="1"/>
  <c r="I983" i="22"/>
  <c r="F983" i="22"/>
  <c r="T982" i="22"/>
  <c r="S982" i="22"/>
  <c r="O982" i="22"/>
  <c r="N982" i="22"/>
  <c r="U982" i="22" s="1"/>
  <c r="I982" i="22"/>
  <c r="F982" i="22"/>
  <c r="T981" i="22"/>
  <c r="S981" i="22"/>
  <c r="O981" i="22"/>
  <c r="N981" i="22"/>
  <c r="U981" i="22" s="1"/>
  <c r="I981" i="22"/>
  <c r="F981" i="22"/>
  <c r="T980" i="22"/>
  <c r="S980" i="22"/>
  <c r="O980" i="22"/>
  <c r="N980" i="22"/>
  <c r="U980" i="22" s="1"/>
  <c r="I980" i="22"/>
  <c r="F980" i="22"/>
  <c r="T979" i="22"/>
  <c r="S979" i="22"/>
  <c r="O979" i="22"/>
  <c r="N979" i="22"/>
  <c r="U979" i="22" s="1"/>
  <c r="I979" i="22"/>
  <c r="F979" i="22"/>
  <c r="T978" i="22"/>
  <c r="S978" i="22"/>
  <c r="O978" i="22"/>
  <c r="N978" i="22"/>
  <c r="U978" i="22" s="1"/>
  <c r="I978" i="22"/>
  <c r="F978" i="22"/>
  <c r="T977" i="22"/>
  <c r="S977" i="22"/>
  <c r="O977" i="22"/>
  <c r="N977" i="22"/>
  <c r="U977" i="22" s="1"/>
  <c r="I977" i="22"/>
  <c r="F977" i="22"/>
  <c r="T976" i="22"/>
  <c r="S976" i="22"/>
  <c r="O976" i="22"/>
  <c r="N976" i="22"/>
  <c r="U976" i="22" s="1"/>
  <c r="I976" i="22"/>
  <c r="F976" i="22"/>
  <c r="T975" i="22"/>
  <c r="S975" i="22"/>
  <c r="O975" i="22"/>
  <c r="N975" i="22"/>
  <c r="U975" i="22" s="1"/>
  <c r="I975" i="22"/>
  <c r="F975" i="22"/>
  <c r="T974" i="22"/>
  <c r="S974" i="22"/>
  <c r="O974" i="22"/>
  <c r="N974" i="22"/>
  <c r="U974" i="22" s="1"/>
  <c r="I974" i="22"/>
  <c r="F974" i="22"/>
  <c r="T973" i="22"/>
  <c r="S973" i="22"/>
  <c r="O973" i="22"/>
  <c r="N973" i="22"/>
  <c r="U973" i="22" s="1"/>
  <c r="I973" i="22"/>
  <c r="F973" i="22"/>
  <c r="T972" i="22"/>
  <c r="S972" i="22"/>
  <c r="O972" i="22"/>
  <c r="N972" i="22"/>
  <c r="U972" i="22" s="1"/>
  <c r="I972" i="22"/>
  <c r="F972" i="22"/>
  <c r="T971" i="22"/>
  <c r="S971" i="22"/>
  <c r="O971" i="22"/>
  <c r="N971" i="22"/>
  <c r="U971" i="22" s="1"/>
  <c r="I971" i="22"/>
  <c r="F971" i="22"/>
  <c r="T970" i="22"/>
  <c r="S970" i="22"/>
  <c r="O970" i="22"/>
  <c r="N970" i="22"/>
  <c r="I970" i="22"/>
  <c r="F970" i="22"/>
  <c r="T969" i="22"/>
  <c r="S969" i="22"/>
  <c r="O969" i="22"/>
  <c r="N969" i="22"/>
  <c r="U969" i="22" s="1"/>
  <c r="I969" i="22"/>
  <c r="F969" i="22"/>
  <c r="T968" i="22"/>
  <c r="S968" i="22"/>
  <c r="O968" i="22"/>
  <c r="N968" i="22"/>
  <c r="U968" i="22" s="1"/>
  <c r="I968" i="22"/>
  <c r="F968" i="22"/>
  <c r="T967" i="22"/>
  <c r="S967" i="22"/>
  <c r="O967" i="22"/>
  <c r="N967" i="22"/>
  <c r="U967" i="22" s="1"/>
  <c r="I967" i="22"/>
  <c r="F967" i="22"/>
  <c r="T966" i="22"/>
  <c r="S966" i="22"/>
  <c r="O966" i="22"/>
  <c r="N966" i="22"/>
  <c r="U966" i="22" s="1"/>
  <c r="I966" i="22"/>
  <c r="F966" i="22"/>
  <c r="T965" i="22"/>
  <c r="S965" i="22"/>
  <c r="O965" i="22"/>
  <c r="N965" i="22"/>
  <c r="U965" i="22" s="1"/>
  <c r="I965" i="22"/>
  <c r="F965" i="22"/>
  <c r="T964" i="22"/>
  <c r="S964" i="22"/>
  <c r="O964" i="22"/>
  <c r="N964" i="22"/>
  <c r="U964" i="22" s="1"/>
  <c r="I964" i="22"/>
  <c r="F964" i="22"/>
  <c r="T963" i="22"/>
  <c r="S963" i="22"/>
  <c r="O963" i="22"/>
  <c r="N963" i="22"/>
  <c r="U963" i="22" s="1"/>
  <c r="I963" i="22"/>
  <c r="F963" i="22"/>
  <c r="T962" i="22"/>
  <c r="S962" i="22"/>
  <c r="O962" i="22"/>
  <c r="N962" i="22"/>
  <c r="U962" i="22" s="1"/>
  <c r="I962" i="22"/>
  <c r="F962" i="22"/>
  <c r="T961" i="22"/>
  <c r="S961" i="22"/>
  <c r="O961" i="22"/>
  <c r="N961" i="22"/>
  <c r="U961" i="22" s="1"/>
  <c r="I961" i="22"/>
  <c r="F961" i="22"/>
  <c r="T960" i="22"/>
  <c r="S960" i="22"/>
  <c r="O960" i="22"/>
  <c r="N960" i="22"/>
  <c r="U960" i="22" s="1"/>
  <c r="I960" i="22"/>
  <c r="F960" i="22"/>
  <c r="T959" i="22"/>
  <c r="S959" i="22"/>
  <c r="O959" i="22"/>
  <c r="N959" i="22"/>
  <c r="U959" i="22" s="1"/>
  <c r="I959" i="22"/>
  <c r="F959" i="22"/>
  <c r="T958" i="22"/>
  <c r="S958" i="22"/>
  <c r="O958" i="22"/>
  <c r="N958" i="22"/>
  <c r="U958" i="22" s="1"/>
  <c r="I958" i="22"/>
  <c r="F958" i="22"/>
  <c r="T957" i="22"/>
  <c r="S957" i="22"/>
  <c r="O957" i="22"/>
  <c r="N957" i="22"/>
  <c r="U957" i="22" s="1"/>
  <c r="I957" i="22"/>
  <c r="F957" i="22"/>
  <c r="T956" i="22"/>
  <c r="S956" i="22"/>
  <c r="O956" i="22"/>
  <c r="N956" i="22"/>
  <c r="U956" i="22" s="1"/>
  <c r="I956" i="22"/>
  <c r="F956" i="22"/>
  <c r="T955" i="22"/>
  <c r="S955" i="22"/>
  <c r="O955" i="22"/>
  <c r="N955" i="22"/>
  <c r="U955" i="22" s="1"/>
  <c r="I955" i="22"/>
  <c r="F955" i="22"/>
  <c r="T954" i="22"/>
  <c r="S954" i="22"/>
  <c r="O954" i="22"/>
  <c r="N954" i="22"/>
  <c r="U954" i="22" s="1"/>
  <c r="I954" i="22"/>
  <c r="F954" i="22"/>
  <c r="T953" i="22"/>
  <c r="S953" i="22"/>
  <c r="O953" i="22"/>
  <c r="N953" i="22"/>
  <c r="U953" i="22" s="1"/>
  <c r="I953" i="22"/>
  <c r="F953" i="22"/>
  <c r="T952" i="22"/>
  <c r="S952" i="22"/>
  <c r="O952" i="22"/>
  <c r="N952" i="22"/>
  <c r="U952" i="22" s="1"/>
  <c r="I952" i="22"/>
  <c r="F952" i="22"/>
  <c r="T951" i="22"/>
  <c r="S951" i="22"/>
  <c r="O951" i="22"/>
  <c r="N951" i="22"/>
  <c r="U951" i="22" s="1"/>
  <c r="I951" i="22"/>
  <c r="F951" i="22"/>
  <c r="T950" i="22"/>
  <c r="S950" i="22"/>
  <c r="O950" i="22"/>
  <c r="N950" i="22"/>
  <c r="U950" i="22" s="1"/>
  <c r="I950" i="22"/>
  <c r="F950" i="22"/>
  <c r="T949" i="22"/>
  <c r="S949" i="22"/>
  <c r="O949" i="22"/>
  <c r="N949" i="22"/>
  <c r="U949" i="22" s="1"/>
  <c r="I949" i="22"/>
  <c r="F949" i="22"/>
  <c r="T948" i="22"/>
  <c r="S948" i="22"/>
  <c r="O948" i="22"/>
  <c r="N948" i="22"/>
  <c r="U948" i="22" s="1"/>
  <c r="I948" i="22"/>
  <c r="F948" i="22"/>
  <c r="T947" i="22"/>
  <c r="S947" i="22"/>
  <c r="O947" i="22"/>
  <c r="N947" i="22"/>
  <c r="U947" i="22" s="1"/>
  <c r="I947" i="22"/>
  <c r="F947" i="22"/>
  <c r="T946" i="22"/>
  <c r="S946" i="22"/>
  <c r="O946" i="22"/>
  <c r="N946" i="22"/>
  <c r="I946" i="22"/>
  <c r="F946" i="22"/>
  <c r="T945" i="22"/>
  <c r="S945" i="22"/>
  <c r="O945" i="22"/>
  <c r="N945" i="22"/>
  <c r="U945" i="22" s="1"/>
  <c r="I945" i="22"/>
  <c r="F945" i="22"/>
  <c r="T944" i="22"/>
  <c r="S944" i="22"/>
  <c r="O944" i="22"/>
  <c r="N944" i="22"/>
  <c r="U944" i="22" s="1"/>
  <c r="I944" i="22"/>
  <c r="F944" i="22"/>
  <c r="T943" i="22"/>
  <c r="S943" i="22"/>
  <c r="O943" i="22"/>
  <c r="N943" i="22"/>
  <c r="U943" i="22" s="1"/>
  <c r="I943" i="22"/>
  <c r="F943" i="22"/>
  <c r="T942" i="22"/>
  <c r="S942" i="22"/>
  <c r="O942" i="22"/>
  <c r="N942" i="22"/>
  <c r="U942" i="22" s="1"/>
  <c r="I942" i="22"/>
  <c r="F942" i="22"/>
  <c r="T941" i="22"/>
  <c r="S941" i="22"/>
  <c r="O941" i="22"/>
  <c r="N941" i="22"/>
  <c r="I941" i="22"/>
  <c r="F941" i="22"/>
  <c r="T940" i="22"/>
  <c r="S940" i="22"/>
  <c r="O940" i="22"/>
  <c r="N940" i="22"/>
  <c r="U940" i="22" s="1"/>
  <c r="I940" i="22"/>
  <c r="F940" i="22"/>
  <c r="T939" i="22"/>
  <c r="S939" i="22"/>
  <c r="O939" i="22"/>
  <c r="N939" i="22"/>
  <c r="U939" i="22" s="1"/>
  <c r="I939" i="22"/>
  <c r="F939" i="22"/>
  <c r="T938" i="22"/>
  <c r="S938" i="22"/>
  <c r="O938" i="22"/>
  <c r="N938" i="22"/>
  <c r="U938" i="22" s="1"/>
  <c r="I938" i="22"/>
  <c r="F938" i="22"/>
  <c r="T937" i="22"/>
  <c r="S937" i="22"/>
  <c r="O937" i="22"/>
  <c r="N937" i="22"/>
  <c r="U937" i="22" s="1"/>
  <c r="I937" i="22"/>
  <c r="F937" i="22"/>
  <c r="T936" i="22"/>
  <c r="S936" i="22"/>
  <c r="O936" i="22"/>
  <c r="N936" i="22"/>
  <c r="U936" i="22" s="1"/>
  <c r="I936" i="22"/>
  <c r="F936" i="22"/>
  <c r="T935" i="22"/>
  <c r="S935" i="22"/>
  <c r="O935" i="22"/>
  <c r="N935" i="22"/>
  <c r="U935" i="22" s="1"/>
  <c r="I935" i="22"/>
  <c r="F935" i="22"/>
  <c r="T934" i="22"/>
  <c r="S934" i="22"/>
  <c r="O934" i="22"/>
  <c r="N934" i="22"/>
  <c r="U934" i="22" s="1"/>
  <c r="I934" i="22"/>
  <c r="F934" i="22"/>
  <c r="T933" i="22"/>
  <c r="S933" i="22"/>
  <c r="O933" i="22"/>
  <c r="N933" i="22"/>
  <c r="U933" i="22" s="1"/>
  <c r="I933" i="22"/>
  <c r="F933" i="22"/>
  <c r="T932" i="22"/>
  <c r="S932" i="22"/>
  <c r="O932" i="22"/>
  <c r="N932" i="22"/>
  <c r="U932" i="22" s="1"/>
  <c r="I932" i="22"/>
  <c r="F932" i="22"/>
  <c r="T931" i="22"/>
  <c r="S931" i="22"/>
  <c r="O931" i="22"/>
  <c r="N931" i="22"/>
  <c r="U931" i="22" s="1"/>
  <c r="I931" i="22"/>
  <c r="F931" i="22"/>
  <c r="T930" i="22"/>
  <c r="S930" i="22"/>
  <c r="O930" i="22"/>
  <c r="N930" i="22"/>
  <c r="U930" i="22" s="1"/>
  <c r="I930" i="22"/>
  <c r="F930" i="22"/>
  <c r="T929" i="22"/>
  <c r="S929" i="22"/>
  <c r="O929" i="22"/>
  <c r="N929" i="22"/>
  <c r="U929" i="22" s="1"/>
  <c r="I929" i="22"/>
  <c r="F929" i="22"/>
  <c r="T928" i="22"/>
  <c r="S928" i="22"/>
  <c r="O928" i="22"/>
  <c r="N928" i="22"/>
  <c r="U928" i="22" s="1"/>
  <c r="I928" i="22"/>
  <c r="F928" i="22"/>
  <c r="T927" i="22"/>
  <c r="S927" i="22"/>
  <c r="O927" i="22"/>
  <c r="N927" i="22"/>
  <c r="I927" i="22"/>
  <c r="F927" i="22"/>
  <c r="T926" i="22"/>
  <c r="S926" i="22"/>
  <c r="O926" i="22"/>
  <c r="N926" i="22"/>
  <c r="U926" i="22" s="1"/>
  <c r="I926" i="22"/>
  <c r="F926" i="22"/>
  <c r="T925" i="22"/>
  <c r="S925" i="22"/>
  <c r="O925" i="22"/>
  <c r="N925" i="22"/>
  <c r="U925" i="22" s="1"/>
  <c r="I925" i="22"/>
  <c r="F925" i="22"/>
  <c r="T924" i="22"/>
  <c r="S924" i="22"/>
  <c r="O924" i="22"/>
  <c r="N924" i="22"/>
  <c r="U924" i="22" s="1"/>
  <c r="I924" i="22"/>
  <c r="F924" i="22"/>
  <c r="T923" i="22"/>
  <c r="S923" i="22"/>
  <c r="O923" i="22"/>
  <c r="N923" i="22"/>
  <c r="U923" i="22" s="1"/>
  <c r="I923" i="22"/>
  <c r="F923" i="22"/>
  <c r="T922" i="22"/>
  <c r="S922" i="22"/>
  <c r="O922" i="22"/>
  <c r="N922" i="22"/>
  <c r="I922" i="22"/>
  <c r="F922" i="22"/>
  <c r="T921" i="22"/>
  <c r="S921" i="22"/>
  <c r="O921" i="22"/>
  <c r="N921" i="22"/>
  <c r="U921" i="22" s="1"/>
  <c r="I921" i="22"/>
  <c r="F921" i="22"/>
  <c r="T920" i="22"/>
  <c r="S920" i="22"/>
  <c r="O920" i="22"/>
  <c r="N920" i="22"/>
  <c r="U920" i="22" s="1"/>
  <c r="I920" i="22"/>
  <c r="F920" i="22"/>
  <c r="T919" i="22"/>
  <c r="S919" i="22"/>
  <c r="O919" i="22"/>
  <c r="N919" i="22"/>
  <c r="U919" i="22" s="1"/>
  <c r="I919" i="22"/>
  <c r="F919" i="22"/>
  <c r="T918" i="22"/>
  <c r="S918" i="22"/>
  <c r="O918" i="22"/>
  <c r="N918" i="22"/>
  <c r="U918" i="22" s="1"/>
  <c r="I918" i="22"/>
  <c r="F918" i="22"/>
  <c r="T917" i="22"/>
  <c r="S917" i="22"/>
  <c r="O917" i="22"/>
  <c r="N917" i="22"/>
  <c r="U917" i="22" s="1"/>
  <c r="I917" i="22"/>
  <c r="F917" i="22"/>
  <c r="T916" i="22"/>
  <c r="S916" i="22"/>
  <c r="O916" i="22"/>
  <c r="N916" i="22"/>
  <c r="U916" i="22" s="1"/>
  <c r="I916" i="22"/>
  <c r="F916" i="22"/>
  <c r="T915" i="22"/>
  <c r="S915" i="22"/>
  <c r="O915" i="22"/>
  <c r="N915" i="22"/>
  <c r="U915" i="22" s="1"/>
  <c r="I915" i="22"/>
  <c r="F915" i="22"/>
  <c r="T914" i="22"/>
  <c r="S914" i="22"/>
  <c r="O914" i="22"/>
  <c r="N914" i="22"/>
  <c r="I914" i="22"/>
  <c r="F914" i="22"/>
  <c r="T913" i="22"/>
  <c r="S913" i="22"/>
  <c r="O913" i="22"/>
  <c r="N913" i="22"/>
  <c r="U913" i="22" s="1"/>
  <c r="I913" i="22"/>
  <c r="F913" i="22"/>
  <c r="T912" i="22"/>
  <c r="S912" i="22"/>
  <c r="O912" i="22"/>
  <c r="N912" i="22"/>
  <c r="U912" i="22" s="1"/>
  <c r="I912" i="22"/>
  <c r="F912" i="22"/>
  <c r="T911" i="22"/>
  <c r="S911" i="22"/>
  <c r="O911" i="22"/>
  <c r="N911" i="22"/>
  <c r="U911" i="22" s="1"/>
  <c r="I911" i="22"/>
  <c r="F911" i="22"/>
  <c r="T910" i="22"/>
  <c r="S910" i="22"/>
  <c r="O910" i="22"/>
  <c r="N910" i="22"/>
  <c r="U910" i="22" s="1"/>
  <c r="I910" i="22"/>
  <c r="F910" i="22"/>
  <c r="T909" i="22"/>
  <c r="S909" i="22"/>
  <c r="O909" i="22"/>
  <c r="N909" i="22"/>
  <c r="U909" i="22" s="1"/>
  <c r="I909" i="22"/>
  <c r="F909" i="22"/>
  <c r="T908" i="22"/>
  <c r="S908" i="22"/>
  <c r="O908" i="22"/>
  <c r="N908" i="22"/>
  <c r="U908" i="22" s="1"/>
  <c r="I908" i="22"/>
  <c r="F908" i="22"/>
  <c r="T907" i="22"/>
  <c r="S907" i="22"/>
  <c r="O907" i="22"/>
  <c r="N907" i="22"/>
  <c r="U907" i="22" s="1"/>
  <c r="I907" i="22"/>
  <c r="F907" i="22"/>
  <c r="T906" i="22"/>
  <c r="S906" i="22"/>
  <c r="O906" i="22"/>
  <c r="N906" i="22"/>
  <c r="U906" i="22" s="1"/>
  <c r="I906" i="22"/>
  <c r="F906" i="22"/>
  <c r="T905" i="22"/>
  <c r="S905" i="22"/>
  <c r="O905" i="22"/>
  <c r="N905" i="22"/>
  <c r="U905" i="22" s="1"/>
  <c r="I905" i="22"/>
  <c r="F905" i="22"/>
  <c r="T904" i="22"/>
  <c r="S904" i="22"/>
  <c r="O904" i="22"/>
  <c r="N904" i="22"/>
  <c r="U904" i="22" s="1"/>
  <c r="I904" i="22"/>
  <c r="F904" i="22"/>
  <c r="T903" i="22"/>
  <c r="S903" i="22"/>
  <c r="O903" i="22"/>
  <c r="N903" i="22"/>
  <c r="U903" i="22" s="1"/>
  <c r="I903" i="22"/>
  <c r="F903" i="22"/>
  <c r="T902" i="22"/>
  <c r="S902" i="22"/>
  <c r="O902" i="22"/>
  <c r="N902" i="22"/>
  <c r="U902" i="22" s="1"/>
  <c r="I902" i="22"/>
  <c r="F902" i="22"/>
  <c r="T901" i="22"/>
  <c r="S901" i="22"/>
  <c r="O901" i="22"/>
  <c r="N901" i="22"/>
  <c r="U901" i="22" s="1"/>
  <c r="I901" i="22"/>
  <c r="F901" i="22"/>
  <c r="T900" i="22"/>
  <c r="S900" i="22"/>
  <c r="O900" i="22"/>
  <c r="N900" i="22"/>
  <c r="U900" i="22" s="1"/>
  <c r="I900" i="22"/>
  <c r="F900" i="22"/>
  <c r="T899" i="22"/>
  <c r="S899" i="22"/>
  <c r="O899" i="22"/>
  <c r="N899" i="22"/>
  <c r="U899" i="22" s="1"/>
  <c r="I899" i="22"/>
  <c r="F899" i="22"/>
  <c r="T898" i="22"/>
  <c r="S898" i="22"/>
  <c r="O898" i="22"/>
  <c r="N898" i="22"/>
  <c r="U898" i="22" s="1"/>
  <c r="I898" i="22"/>
  <c r="F898" i="22"/>
  <c r="T897" i="22"/>
  <c r="S897" i="22"/>
  <c r="O897" i="22"/>
  <c r="N897" i="22"/>
  <c r="U897" i="22" s="1"/>
  <c r="I897" i="22"/>
  <c r="F897" i="22"/>
  <c r="T896" i="22"/>
  <c r="S896" i="22"/>
  <c r="O896" i="22"/>
  <c r="N896" i="22"/>
  <c r="U896" i="22" s="1"/>
  <c r="I896" i="22"/>
  <c r="F896" i="22"/>
  <c r="T895" i="22"/>
  <c r="S895" i="22"/>
  <c r="O895" i="22"/>
  <c r="N895" i="22"/>
  <c r="I895" i="22"/>
  <c r="F895" i="22"/>
  <c r="T894" i="22"/>
  <c r="S894" i="22"/>
  <c r="O894" i="22"/>
  <c r="N894" i="22"/>
  <c r="U894" i="22" s="1"/>
  <c r="I894" i="22"/>
  <c r="F894" i="22"/>
  <c r="T893" i="22"/>
  <c r="S893" i="22"/>
  <c r="O893" i="22"/>
  <c r="N893" i="22"/>
  <c r="U893" i="22" s="1"/>
  <c r="I893" i="22"/>
  <c r="F893" i="22"/>
  <c r="T892" i="22"/>
  <c r="S892" i="22"/>
  <c r="O892" i="22"/>
  <c r="N892" i="22"/>
  <c r="U892" i="22" s="1"/>
  <c r="I892" i="22"/>
  <c r="F892" i="22"/>
  <c r="T891" i="22"/>
  <c r="S891" i="22"/>
  <c r="O891" i="22"/>
  <c r="N891" i="22"/>
  <c r="U891" i="22" s="1"/>
  <c r="I891" i="22"/>
  <c r="F891" i="22"/>
  <c r="T890" i="22"/>
  <c r="S890" i="22"/>
  <c r="O890" i="22"/>
  <c r="N890" i="22"/>
  <c r="U890" i="22" s="1"/>
  <c r="I890" i="22"/>
  <c r="F890" i="22"/>
  <c r="T889" i="22"/>
  <c r="S889" i="22"/>
  <c r="O889" i="22"/>
  <c r="N889" i="22"/>
  <c r="U889" i="22" s="1"/>
  <c r="I889" i="22"/>
  <c r="F889" i="22"/>
  <c r="T888" i="22"/>
  <c r="S888" i="22"/>
  <c r="O888" i="22"/>
  <c r="N888" i="22"/>
  <c r="U888" i="22" s="1"/>
  <c r="I888" i="22"/>
  <c r="F888" i="22"/>
  <c r="T887" i="22"/>
  <c r="S887" i="22"/>
  <c r="O887" i="22"/>
  <c r="N887" i="22"/>
  <c r="U887" i="22" s="1"/>
  <c r="I887" i="22"/>
  <c r="F887" i="22"/>
  <c r="T886" i="22"/>
  <c r="S886" i="22"/>
  <c r="O886" i="22"/>
  <c r="N886" i="22"/>
  <c r="U886" i="22" s="1"/>
  <c r="I886" i="22"/>
  <c r="F886" i="22"/>
  <c r="T885" i="22"/>
  <c r="S885" i="22"/>
  <c r="O885" i="22"/>
  <c r="N885" i="22"/>
  <c r="U885" i="22" s="1"/>
  <c r="I885" i="22"/>
  <c r="F885" i="22"/>
  <c r="T884" i="22"/>
  <c r="S884" i="22"/>
  <c r="O884" i="22"/>
  <c r="N884" i="22"/>
  <c r="U884" i="22" s="1"/>
  <c r="I884" i="22"/>
  <c r="F884" i="22"/>
  <c r="T883" i="22"/>
  <c r="S883" i="22"/>
  <c r="O883" i="22"/>
  <c r="N883" i="22"/>
  <c r="U883" i="22" s="1"/>
  <c r="I883" i="22"/>
  <c r="F883" i="22"/>
  <c r="T882" i="22"/>
  <c r="S882" i="22"/>
  <c r="O882" i="22"/>
  <c r="N882" i="22"/>
  <c r="U882" i="22" s="1"/>
  <c r="I882" i="22"/>
  <c r="F882" i="22"/>
  <c r="T881" i="22"/>
  <c r="S881" i="22"/>
  <c r="O881" i="22"/>
  <c r="N881" i="22"/>
  <c r="U881" i="22" s="1"/>
  <c r="I881" i="22"/>
  <c r="F881" i="22"/>
  <c r="T880" i="22"/>
  <c r="S880" i="22"/>
  <c r="O880" i="22"/>
  <c r="N880" i="22"/>
  <c r="U880" i="22" s="1"/>
  <c r="I880" i="22"/>
  <c r="F880" i="22"/>
  <c r="T879" i="22"/>
  <c r="S879" i="22"/>
  <c r="O879" i="22"/>
  <c r="N879" i="22"/>
  <c r="U879" i="22" s="1"/>
  <c r="I879" i="22"/>
  <c r="F879" i="22"/>
  <c r="T878" i="22"/>
  <c r="S878" i="22"/>
  <c r="O878" i="22"/>
  <c r="N878" i="22"/>
  <c r="U878" i="22" s="1"/>
  <c r="I878" i="22"/>
  <c r="F878" i="22"/>
  <c r="T877" i="22"/>
  <c r="S877" i="22"/>
  <c r="O877" i="22"/>
  <c r="N877" i="22"/>
  <c r="U877" i="22" s="1"/>
  <c r="I877" i="22"/>
  <c r="F877" i="22"/>
  <c r="T876" i="22"/>
  <c r="S876" i="22"/>
  <c r="O876" i="22"/>
  <c r="N876" i="22"/>
  <c r="U876" i="22" s="1"/>
  <c r="I876" i="22"/>
  <c r="F876" i="22"/>
  <c r="T875" i="22"/>
  <c r="S875" i="22"/>
  <c r="O875" i="22"/>
  <c r="N875" i="22"/>
  <c r="U875" i="22" s="1"/>
  <c r="I875" i="22"/>
  <c r="F875" i="22"/>
  <c r="T874" i="22"/>
  <c r="S874" i="22"/>
  <c r="O874" i="22"/>
  <c r="N874" i="22"/>
  <c r="U874" i="22" s="1"/>
  <c r="I874" i="22"/>
  <c r="F874" i="22"/>
  <c r="T873" i="22"/>
  <c r="S873" i="22"/>
  <c r="O873" i="22"/>
  <c r="N873" i="22"/>
  <c r="U873" i="22" s="1"/>
  <c r="I873" i="22"/>
  <c r="F873" i="22"/>
  <c r="T872" i="22"/>
  <c r="S872" i="22"/>
  <c r="O872" i="22"/>
  <c r="N872" i="22"/>
  <c r="U872" i="22" s="1"/>
  <c r="I872" i="22"/>
  <c r="F872" i="22"/>
  <c r="T871" i="22"/>
  <c r="S871" i="22"/>
  <c r="O871" i="22"/>
  <c r="N871" i="22"/>
  <c r="U871" i="22" s="1"/>
  <c r="I871" i="22"/>
  <c r="F871" i="22"/>
  <c r="T870" i="22"/>
  <c r="S870" i="22"/>
  <c r="O870" i="22"/>
  <c r="N870" i="22"/>
  <c r="U870" i="22" s="1"/>
  <c r="I870" i="22"/>
  <c r="F870" i="22"/>
  <c r="T869" i="22"/>
  <c r="S869" i="22"/>
  <c r="O869" i="22"/>
  <c r="N869" i="22"/>
  <c r="U869" i="22" s="1"/>
  <c r="I869" i="22"/>
  <c r="F869" i="22"/>
  <c r="T868" i="22"/>
  <c r="S868" i="22"/>
  <c r="O868" i="22"/>
  <c r="N868" i="22"/>
  <c r="U868" i="22" s="1"/>
  <c r="I868" i="22"/>
  <c r="F868" i="22"/>
  <c r="T867" i="22"/>
  <c r="S867" i="22"/>
  <c r="O867" i="22"/>
  <c r="N867" i="22"/>
  <c r="U867" i="22" s="1"/>
  <c r="I867" i="22"/>
  <c r="F867" i="22"/>
  <c r="T866" i="22"/>
  <c r="S866" i="22"/>
  <c r="O866" i="22"/>
  <c r="N866" i="22"/>
  <c r="U866" i="22" s="1"/>
  <c r="I866" i="22"/>
  <c r="F866" i="22"/>
  <c r="T865" i="22"/>
  <c r="S865" i="22"/>
  <c r="O865" i="22"/>
  <c r="N865" i="22"/>
  <c r="U865" i="22" s="1"/>
  <c r="I865" i="22"/>
  <c r="F865" i="22"/>
  <c r="T864" i="22"/>
  <c r="S864" i="22"/>
  <c r="O864" i="22"/>
  <c r="N864" i="22"/>
  <c r="U864" i="22" s="1"/>
  <c r="I864" i="22"/>
  <c r="F864" i="22"/>
  <c r="T863" i="22"/>
  <c r="S863" i="22"/>
  <c r="O863" i="22"/>
  <c r="N863" i="22"/>
  <c r="U863" i="22" s="1"/>
  <c r="I863" i="22"/>
  <c r="F863" i="22"/>
  <c r="T862" i="22"/>
  <c r="S862" i="22"/>
  <c r="O862" i="22"/>
  <c r="N862" i="22"/>
  <c r="U862" i="22" s="1"/>
  <c r="I862" i="22"/>
  <c r="F862" i="22"/>
  <c r="T861" i="22"/>
  <c r="S861" i="22"/>
  <c r="O861" i="22"/>
  <c r="N861" i="22"/>
  <c r="U861" i="22" s="1"/>
  <c r="I861" i="22"/>
  <c r="F861" i="22"/>
  <c r="T860" i="22"/>
  <c r="S860" i="22"/>
  <c r="O860" i="22"/>
  <c r="N860" i="22"/>
  <c r="U860" i="22" s="1"/>
  <c r="I860" i="22"/>
  <c r="F860" i="22"/>
  <c r="T859" i="22"/>
  <c r="S859" i="22"/>
  <c r="O859" i="22"/>
  <c r="N859" i="22"/>
  <c r="U859" i="22" s="1"/>
  <c r="I859" i="22"/>
  <c r="F859" i="22"/>
  <c r="T858" i="22"/>
  <c r="S858" i="22"/>
  <c r="O858" i="22"/>
  <c r="N858" i="22"/>
  <c r="U858" i="22" s="1"/>
  <c r="I858" i="22"/>
  <c r="F858" i="22"/>
  <c r="T857" i="22"/>
  <c r="S857" i="22"/>
  <c r="O857" i="22"/>
  <c r="N857" i="22"/>
  <c r="U857" i="22" s="1"/>
  <c r="I857" i="22"/>
  <c r="F857" i="22"/>
  <c r="T856" i="22"/>
  <c r="S856" i="22"/>
  <c r="O856" i="22"/>
  <c r="N856" i="22"/>
  <c r="U856" i="22" s="1"/>
  <c r="I856" i="22"/>
  <c r="F856" i="22"/>
  <c r="T855" i="22"/>
  <c r="S855" i="22"/>
  <c r="O855" i="22"/>
  <c r="N855" i="22"/>
  <c r="U855" i="22" s="1"/>
  <c r="I855" i="22"/>
  <c r="F855" i="22"/>
  <c r="T854" i="22"/>
  <c r="S854" i="22"/>
  <c r="O854" i="22"/>
  <c r="N854" i="22"/>
  <c r="U854" i="22" s="1"/>
  <c r="I854" i="22"/>
  <c r="F854" i="22"/>
  <c r="T853" i="22"/>
  <c r="S853" i="22"/>
  <c r="O853" i="22"/>
  <c r="N853" i="22"/>
  <c r="U853" i="22" s="1"/>
  <c r="I853" i="22"/>
  <c r="F853" i="22"/>
  <c r="T852" i="22"/>
  <c r="S852" i="22"/>
  <c r="O852" i="22"/>
  <c r="N852" i="22"/>
  <c r="U852" i="22" s="1"/>
  <c r="I852" i="22"/>
  <c r="F852" i="22"/>
  <c r="T851" i="22"/>
  <c r="S851" i="22"/>
  <c r="O851" i="22"/>
  <c r="N851" i="22"/>
  <c r="U851" i="22" s="1"/>
  <c r="I851" i="22"/>
  <c r="F851" i="22"/>
  <c r="T850" i="22"/>
  <c r="S850" i="22"/>
  <c r="O850" i="22"/>
  <c r="N850" i="22"/>
  <c r="U850" i="22" s="1"/>
  <c r="I850" i="22"/>
  <c r="F850" i="22"/>
  <c r="T849" i="22"/>
  <c r="S849" i="22"/>
  <c r="O849" i="22"/>
  <c r="N849" i="22"/>
  <c r="U849" i="22" s="1"/>
  <c r="I849" i="22"/>
  <c r="F849" i="22"/>
  <c r="T848" i="22"/>
  <c r="S848" i="22"/>
  <c r="O848" i="22"/>
  <c r="N848" i="22"/>
  <c r="U848" i="22" s="1"/>
  <c r="I848" i="22"/>
  <c r="F848" i="22"/>
  <c r="T847" i="22"/>
  <c r="S847" i="22"/>
  <c r="O847" i="22"/>
  <c r="N847" i="22"/>
  <c r="I847" i="22"/>
  <c r="F847" i="22"/>
  <c r="T846" i="22"/>
  <c r="S846" i="22"/>
  <c r="O846" i="22"/>
  <c r="N846" i="22"/>
  <c r="U846" i="22" s="1"/>
  <c r="I846" i="22"/>
  <c r="F846" i="22"/>
  <c r="T845" i="22"/>
  <c r="S845" i="22"/>
  <c r="O845" i="22"/>
  <c r="N845" i="22"/>
  <c r="U845" i="22" s="1"/>
  <c r="I845" i="22"/>
  <c r="F845" i="22"/>
  <c r="T844" i="22"/>
  <c r="S844" i="22"/>
  <c r="O844" i="22"/>
  <c r="N844" i="22"/>
  <c r="U844" i="22" s="1"/>
  <c r="I844" i="22"/>
  <c r="F844" i="22"/>
  <c r="T843" i="22"/>
  <c r="S843" i="22"/>
  <c r="O843" i="22"/>
  <c r="N843" i="22"/>
  <c r="U843" i="22" s="1"/>
  <c r="I843" i="22"/>
  <c r="F843" i="22"/>
  <c r="T842" i="22"/>
  <c r="S842" i="22"/>
  <c r="O842" i="22"/>
  <c r="N842" i="22"/>
  <c r="U842" i="22" s="1"/>
  <c r="I842" i="22"/>
  <c r="F842" i="22"/>
  <c r="T841" i="22"/>
  <c r="S841" i="22"/>
  <c r="O841" i="22"/>
  <c r="N841" i="22"/>
  <c r="U841" i="22" s="1"/>
  <c r="I841" i="22"/>
  <c r="F841" i="22"/>
  <c r="T840" i="22"/>
  <c r="S840" i="22"/>
  <c r="O840" i="22"/>
  <c r="N840" i="22"/>
  <c r="U840" i="22" s="1"/>
  <c r="I840" i="22"/>
  <c r="F840" i="22"/>
  <c r="T839" i="22"/>
  <c r="S839" i="22"/>
  <c r="O839" i="22"/>
  <c r="N839" i="22"/>
  <c r="U839" i="22" s="1"/>
  <c r="I839" i="22"/>
  <c r="F839" i="22"/>
  <c r="T838" i="22"/>
  <c r="S838" i="22"/>
  <c r="O838" i="22"/>
  <c r="N838" i="22"/>
  <c r="U838" i="22" s="1"/>
  <c r="I838" i="22"/>
  <c r="F838" i="22"/>
  <c r="T837" i="22"/>
  <c r="S837" i="22"/>
  <c r="O837" i="22"/>
  <c r="N837" i="22"/>
  <c r="U837" i="22" s="1"/>
  <c r="I837" i="22"/>
  <c r="F837" i="22"/>
  <c r="T836" i="22"/>
  <c r="S836" i="22"/>
  <c r="O836" i="22"/>
  <c r="N836" i="22"/>
  <c r="U836" i="22" s="1"/>
  <c r="I836" i="22"/>
  <c r="F836" i="22"/>
  <c r="T835" i="22"/>
  <c r="S835" i="22"/>
  <c r="O835" i="22"/>
  <c r="N835" i="22"/>
  <c r="U835" i="22" s="1"/>
  <c r="I835" i="22"/>
  <c r="F835" i="22"/>
  <c r="T834" i="22"/>
  <c r="S834" i="22"/>
  <c r="O834" i="22"/>
  <c r="N834" i="22"/>
  <c r="U834" i="22" s="1"/>
  <c r="I834" i="22"/>
  <c r="F834" i="22"/>
  <c r="T833" i="22"/>
  <c r="S833" i="22"/>
  <c r="O833" i="22"/>
  <c r="N833" i="22"/>
  <c r="U833" i="22" s="1"/>
  <c r="I833" i="22"/>
  <c r="F833" i="22"/>
  <c r="T832" i="22"/>
  <c r="S832" i="22"/>
  <c r="O832" i="22"/>
  <c r="N832" i="22"/>
  <c r="U832" i="22" s="1"/>
  <c r="I832" i="22"/>
  <c r="F832" i="22"/>
  <c r="T831" i="22"/>
  <c r="S831" i="22"/>
  <c r="O831" i="22"/>
  <c r="N831" i="22"/>
  <c r="U831" i="22" s="1"/>
  <c r="I831" i="22"/>
  <c r="F831" i="22"/>
  <c r="T830" i="22"/>
  <c r="S830" i="22"/>
  <c r="O830" i="22"/>
  <c r="N830" i="22"/>
  <c r="U830" i="22" s="1"/>
  <c r="I830" i="22"/>
  <c r="F830" i="22"/>
  <c r="T829" i="22"/>
  <c r="S829" i="22"/>
  <c r="O829" i="22"/>
  <c r="N829" i="22"/>
  <c r="U829" i="22" s="1"/>
  <c r="I829" i="22"/>
  <c r="F829" i="22"/>
  <c r="T828" i="22"/>
  <c r="S828" i="22"/>
  <c r="O828" i="22"/>
  <c r="N828" i="22"/>
  <c r="U828" i="22" s="1"/>
  <c r="I828" i="22"/>
  <c r="F828" i="22"/>
  <c r="T827" i="22"/>
  <c r="S827" i="22"/>
  <c r="O827" i="22"/>
  <c r="N827" i="22"/>
  <c r="U827" i="22" s="1"/>
  <c r="I827" i="22"/>
  <c r="F827" i="22"/>
  <c r="T826" i="22"/>
  <c r="S826" i="22"/>
  <c r="O826" i="22"/>
  <c r="N826" i="22"/>
  <c r="I826" i="22"/>
  <c r="F826" i="22"/>
  <c r="T825" i="22"/>
  <c r="S825" i="22"/>
  <c r="O825" i="22"/>
  <c r="N825" i="22"/>
  <c r="U825" i="22" s="1"/>
  <c r="I825" i="22"/>
  <c r="F825" i="22"/>
  <c r="T824" i="22"/>
  <c r="S824" i="22"/>
  <c r="O824" i="22"/>
  <c r="N824" i="22"/>
  <c r="U824" i="22" s="1"/>
  <c r="I824" i="22"/>
  <c r="F824" i="22"/>
  <c r="T823" i="22"/>
  <c r="S823" i="22"/>
  <c r="O823" i="22"/>
  <c r="N823" i="22"/>
  <c r="U823" i="22" s="1"/>
  <c r="I823" i="22"/>
  <c r="F823" i="22"/>
  <c r="T822" i="22"/>
  <c r="S822" i="22"/>
  <c r="O822" i="22"/>
  <c r="N822" i="22"/>
  <c r="U822" i="22" s="1"/>
  <c r="I822" i="22"/>
  <c r="F822" i="22"/>
  <c r="T821" i="22"/>
  <c r="S821" i="22"/>
  <c r="O821" i="22"/>
  <c r="N821" i="22"/>
  <c r="U821" i="22" s="1"/>
  <c r="I821" i="22"/>
  <c r="F821" i="22"/>
  <c r="T820" i="22"/>
  <c r="S820" i="22"/>
  <c r="O820" i="22"/>
  <c r="N820" i="22"/>
  <c r="U820" i="22" s="1"/>
  <c r="I820" i="22"/>
  <c r="F820" i="22"/>
  <c r="T819" i="22"/>
  <c r="S819" i="22"/>
  <c r="O819" i="22"/>
  <c r="N819" i="22"/>
  <c r="U819" i="22" s="1"/>
  <c r="I819" i="22"/>
  <c r="F819" i="22"/>
  <c r="T818" i="22"/>
  <c r="S818" i="22"/>
  <c r="O818" i="22"/>
  <c r="N818" i="22"/>
  <c r="U818" i="22" s="1"/>
  <c r="I818" i="22"/>
  <c r="F818" i="22"/>
  <c r="T817" i="22"/>
  <c r="S817" i="22"/>
  <c r="O817" i="22"/>
  <c r="N817" i="22"/>
  <c r="U817" i="22" s="1"/>
  <c r="I817" i="22"/>
  <c r="F817" i="22"/>
  <c r="T816" i="22"/>
  <c r="S816" i="22"/>
  <c r="O816" i="22"/>
  <c r="N816" i="22"/>
  <c r="U816" i="22" s="1"/>
  <c r="I816" i="22"/>
  <c r="F816" i="22"/>
  <c r="T815" i="22"/>
  <c r="S815" i="22"/>
  <c r="O815" i="22"/>
  <c r="N815" i="22"/>
  <c r="U815" i="22" s="1"/>
  <c r="I815" i="22"/>
  <c r="F815" i="22"/>
  <c r="T814" i="22"/>
  <c r="S814" i="22"/>
  <c r="O814" i="22"/>
  <c r="N814" i="22"/>
  <c r="U814" i="22" s="1"/>
  <c r="I814" i="22"/>
  <c r="F814" i="22"/>
  <c r="T813" i="22"/>
  <c r="S813" i="22"/>
  <c r="O813" i="22"/>
  <c r="N813" i="22"/>
  <c r="U813" i="22" s="1"/>
  <c r="I813" i="22"/>
  <c r="F813" i="22"/>
  <c r="T812" i="22"/>
  <c r="S812" i="22"/>
  <c r="O812" i="22"/>
  <c r="N812" i="22"/>
  <c r="U812" i="22" s="1"/>
  <c r="I812" i="22"/>
  <c r="F812" i="22"/>
  <c r="T811" i="22"/>
  <c r="S811" i="22"/>
  <c r="O811" i="22"/>
  <c r="N811" i="22"/>
  <c r="U811" i="22" s="1"/>
  <c r="I811" i="22"/>
  <c r="F811" i="22"/>
  <c r="T810" i="22"/>
  <c r="S810" i="22"/>
  <c r="O810" i="22"/>
  <c r="N810" i="22"/>
  <c r="U810" i="22" s="1"/>
  <c r="I810" i="22"/>
  <c r="F810" i="22"/>
  <c r="T809" i="22"/>
  <c r="S809" i="22"/>
  <c r="O809" i="22"/>
  <c r="N809" i="22"/>
  <c r="U809" i="22" s="1"/>
  <c r="I809" i="22"/>
  <c r="F809" i="22"/>
  <c r="T808" i="22"/>
  <c r="S808" i="22"/>
  <c r="O808" i="22"/>
  <c r="N808" i="22"/>
  <c r="U808" i="22" s="1"/>
  <c r="I808" i="22"/>
  <c r="F808" i="22"/>
  <c r="T807" i="22"/>
  <c r="S807" i="22"/>
  <c r="O807" i="22"/>
  <c r="N807" i="22"/>
  <c r="U807" i="22" s="1"/>
  <c r="I807" i="22"/>
  <c r="F807" i="22"/>
  <c r="T806" i="22"/>
  <c r="S806" i="22"/>
  <c r="O806" i="22"/>
  <c r="N806" i="22"/>
  <c r="U806" i="22" s="1"/>
  <c r="I806" i="22"/>
  <c r="F806" i="22"/>
  <c r="T805" i="22"/>
  <c r="S805" i="22"/>
  <c r="O805" i="22"/>
  <c r="N805" i="22"/>
  <c r="U805" i="22" s="1"/>
  <c r="I805" i="22"/>
  <c r="F805" i="22"/>
  <c r="T804" i="22"/>
  <c r="S804" i="22"/>
  <c r="O804" i="22"/>
  <c r="N804" i="22"/>
  <c r="U804" i="22" s="1"/>
  <c r="I804" i="22"/>
  <c r="F804" i="22"/>
  <c r="T803" i="22"/>
  <c r="S803" i="22"/>
  <c r="O803" i="22"/>
  <c r="N803" i="22"/>
  <c r="U803" i="22" s="1"/>
  <c r="I803" i="22"/>
  <c r="F803" i="22"/>
  <c r="T802" i="22"/>
  <c r="S802" i="22"/>
  <c r="O802" i="22"/>
  <c r="N802" i="22"/>
  <c r="U802" i="22" s="1"/>
  <c r="I802" i="22"/>
  <c r="F802" i="22"/>
  <c r="T801" i="22"/>
  <c r="S801" i="22"/>
  <c r="O801" i="22"/>
  <c r="N801" i="22"/>
  <c r="U801" i="22" s="1"/>
  <c r="I801" i="22"/>
  <c r="F801" i="22"/>
  <c r="T800" i="22"/>
  <c r="S800" i="22"/>
  <c r="O800" i="22"/>
  <c r="N800" i="22"/>
  <c r="U800" i="22" s="1"/>
  <c r="I800" i="22"/>
  <c r="F800" i="22"/>
  <c r="T799" i="22"/>
  <c r="S799" i="22"/>
  <c r="O799" i="22"/>
  <c r="N799" i="22"/>
  <c r="U799" i="22" s="1"/>
  <c r="I799" i="22"/>
  <c r="F799" i="22"/>
  <c r="T798" i="22"/>
  <c r="S798" i="22"/>
  <c r="O798" i="22"/>
  <c r="N798" i="22"/>
  <c r="U798" i="22" s="1"/>
  <c r="I798" i="22"/>
  <c r="F798" i="22"/>
  <c r="T797" i="22"/>
  <c r="S797" i="22"/>
  <c r="O797" i="22"/>
  <c r="N797" i="22"/>
  <c r="I797" i="22"/>
  <c r="F797" i="22"/>
  <c r="T796" i="22"/>
  <c r="S796" i="22"/>
  <c r="O796" i="22"/>
  <c r="N796" i="22"/>
  <c r="U796" i="22" s="1"/>
  <c r="I796" i="22"/>
  <c r="F796" i="22"/>
  <c r="T795" i="22"/>
  <c r="S795" i="22"/>
  <c r="O795" i="22"/>
  <c r="N795" i="22"/>
  <c r="U795" i="22" s="1"/>
  <c r="I795" i="22"/>
  <c r="F795" i="22"/>
  <c r="T794" i="22"/>
  <c r="S794" i="22"/>
  <c r="O794" i="22"/>
  <c r="N794" i="22"/>
  <c r="U794" i="22" s="1"/>
  <c r="I794" i="22"/>
  <c r="F794" i="22"/>
  <c r="T793" i="22"/>
  <c r="S793" i="22"/>
  <c r="O793" i="22"/>
  <c r="N793" i="22"/>
  <c r="U793" i="22" s="1"/>
  <c r="I793" i="22"/>
  <c r="F793" i="22"/>
  <c r="T792" i="22"/>
  <c r="S792" i="22"/>
  <c r="O792" i="22"/>
  <c r="N792" i="22"/>
  <c r="U792" i="22" s="1"/>
  <c r="I792" i="22"/>
  <c r="F792" i="22"/>
  <c r="T791" i="22"/>
  <c r="S791" i="22"/>
  <c r="O791" i="22"/>
  <c r="N791" i="22"/>
  <c r="U791" i="22" s="1"/>
  <c r="I791" i="22"/>
  <c r="F791" i="22"/>
  <c r="T790" i="22"/>
  <c r="S790" i="22"/>
  <c r="O790" i="22"/>
  <c r="N790" i="22"/>
  <c r="U790" i="22" s="1"/>
  <c r="I790" i="22"/>
  <c r="F790" i="22"/>
  <c r="T789" i="22"/>
  <c r="S789" i="22"/>
  <c r="O789" i="22"/>
  <c r="N789" i="22"/>
  <c r="U789" i="22" s="1"/>
  <c r="I789" i="22"/>
  <c r="F789" i="22"/>
  <c r="T788" i="22"/>
  <c r="S788" i="22"/>
  <c r="O788" i="22"/>
  <c r="N788" i="22"/>
  <c r="U788" i="22" s="1"/>
  <c r="I788" i="22"/>
  <c r="F788" i="22"/>
  <c r="T787" i="22"/>
  <c r="S787" i="22"/>
  <c r="O787" i="22"/>
  <c r="N787" i="22"/>
  <c r="U787" i="22" s="1"/>
  <c r="I787" i="22"/>
  <c r="F787" i="22"/>
  <c r="T786" i="22"/>
  <c r="S786" i="22"/>
  <c r="O786" i="22"/>
  <c r="N786" i="22"/>
  <c r="U786" i="22" s="1"/>
  <c r="I786" i="22"/>
  <c r="F786" i="22"/>
  <c r="T785" i="22"/>
  <c r="S785" i="22"/>
  <c r="O785" i="22"/>
  <c r="N785" i="22"/>
  <c r="U785" i="22" s="1"/>
  <c r="I785" i="22"/>
  <c r="F785" i="22"/>
  <c r="T784" i="22"/>
  <c r="S784" i="22"/>
  <c r="O784" i="22"/>
  <c r="N784" i="22"/>
  <c r="U784" i="22" s="1"/>
  <c r="I784" i="22"/>
  <c r="F784" i="22"/>
  <c r="T783" i="22"/>
  <c r="S783" i="22"/>
  <c r="O783" i="22"/>
  <c r="N783" i="22"/>
  <c r="U783" i="22" s="1"/>
  <c r="I783" i="22"/>
  <c r="F783" i="22"/>
  <c r="T782" i="22"/>
  <c r="S782" i="22"/>
  <c r="O782" i="22"/>
  <c r="N782" i="22"/>
  <c r="U782" i="22" s="1"/>
  <c r="I782" i="22"/>
  <c r="F782" i="22"/>
  <c r="T781" i="22"/>
  <c r="S781" i="22"/>
  <c r="O781" i="22"/>
  <c r="N781" i="22"/>
  <c r="U781" i="22" s="1"/>
  <c r="I781" i="22"/>
  <c r="F781" i="22"/>
  <c r="T780" i="22"/>
  <c r="S780" i="22"/>
  <c r="O780" i="22"/>
  <c r="N780" i="22"/>
  <c r="U780" i="22" s="1"/>
  <c r="I780" i="22"/>
  <c r="F780" i="22"/>
  <c r="T779" i="22"/>
  <c r="S779" i="22"/>
  <c r="O779" i="22"/>
  <c r="N779" i="22"/>
  <c r="U779" i="22" s="1"/>
  <c r="I779" i="22"/>
  <c r="F779" i="22"/>
  <c r="T778" i="22"/>
  <c r="S778" i="22"/>
  <c r="O778" i="22"/>
  <c r="N778" i="22"/>
  <c r="U778" i="22" s="1"/>
  <c r="I778" i="22"/>
  <c r="F778" i="22"/>
  <c r="T777" i="22"/>
  <c r="S777" i="22"/>
  <c r="O777" i="22"/>
  <c r="N777" i="22"/>
  <c r="U777" i="22" s="1"/>
  <c r="I777" i="22"/>
  <c r="F777" i="22"/>
  <c r="T776" i="22"/>
  <c r="S776" i="22"/>
  <c r="O776" i="22"/>
  <c r="N776" i="22"/>
  <c r="U776" i="22" s="1"/>
  <c r="I776" i="22"/>
  <c r="F776" i="22"/>
  <c r="T775" i="22"/>
  <c r="S775" i="22"/>
  <c r="O775" i="22"/>
  <c r="N775" i="22"/>
  <c r="U775" i="22" s="1"/>
  <c r="I775" i="22"/>
  <c r="F775" i="22"/>
  <c r="T774" i="22"/>
  <c r="S774" i="22"/>
  <c r="O774" i="22"/>
  <c r="N774" i="22"/>
  <c r="U774" i="22" s="1"/>
  <c r="I774" i="22"/>
  <c r="F774" i="22"/>
  <c r="T773" i="22"/>
  <c r="S773" i="22"/>
  <c r="O773" i="22"/>
  <c r="N773" i="22"/>
  <c r="U773" i="22" s="1"/>
  <c r="I773" i="22"/>
  <c r="F773" i="22"/>
  <c r="T772" i="22"/>
  <c r="S772" i="22"/>
  <c r="O772" i="22"/>
  <c r="N772" i="22"/>
  <c r="U772" i="22" s="1"/>
  <c r="I772" i="22"/>
  <c r="F772" i="22"/>
  <c r="T771" i="22"/>
  <c r="S771" i="22"/>
  <c r="O771" i="22"/>
  <c r="N771" i="22"/>
  <c r="U771" i="22" s="1"/>
  <c r="I771" i="22"/>
  <c r="F771" i="22"/>
  <c r="T770" i="22"/>
  <c r="S770" i="22"/>
  <c r="O770" i="22"/>
  <c r="N770" i="22"/>
  <c r="U770" i="22" s="1"/>
  <c r="I770" i="22"/>
  <c r="F770" i="22"/>
  <c r="T769" i="22"/>
  <c r="S769" i="22"/>
  <c r="O769" i="22"/>
  <c r="N769" i="22"/>
  <c r="I769" i="22"/>
  <c r="F769" i="22"/>
  <c r="T768" i="22"/>
  <c r="S768" i="22"/>
  <c r="O768" i="22"/>
  <c r="N768" i="22"/>
  <c r="U768" i="22" s="1"/>
  <c r="I768" i="22"/>
  <c r="F768" i="22"/>
  <c r="T767" i="22"/>
  <c r="S767" i="22"/>
  <c r="O767" i="22"/>
  <c r="N767" i="22"/>
  <c r="U767" i="22" s="1"/>
  <c r="I767" i="22"/>
  <c r="F767" i="22"/>
  <c r="T766" i="22"/>
  <c r="S766" i="22"/>
  <c r="O766" i="22"/>
  <c r="N766" i="22"/>
  <c r="U766" i="22" s="1"/>
  <c r="I766" i="22"/>
  <c r="F766" i="22"/>
  <c r="T765" i="22"/>
  <c r="S765" i="22"/>
  <c r="O765" i="22"/>
  <c r="N765" i="22"/>
  <c r="U765" i="22" s="1"/>
  <c r="I765" i="22"/>
  <c r="F765" i="22"/>
  <c r="T764" i="22"/>
  <c r="S764" i="22"/>
  <c r="O764" i="22"/>
  <c r="N764" i="22"/>
  <c r="U764" i="22" s="1"/>
  <c r="I764" i="22"/>
  <c r="F764" i="22"/>
  <c r="T763" i="22"/>
  <c r="S763" i="22"/>
  <c r="O763" i="22"/>
  <c r="N763" i="22"/>
  <c r="U763" i="22" s="1"/>
  <c r="I763" i="22"/>
  <c r="F763" i="22"/>
  <c r="T762" i="22"/>
  <c r="S762" i="22"/>
  <c r="O762" i="22"/>
  <c r="N762" i="22"/>
  <c r="U762" i="22" s="1"/>
  <c r="I762" i="22"/>
  <c r="F762" i="22"/>
  <c r="T761" i="22"/>
  <c r="S761" i="22"/>
  <c r="O761" i="22"/>
  <c r="N761" i="22"/>
  <c r="U761" i="22" s="1"/>
  <c r="I761" i="22"/>
  <c r="F761" i="22"/>
  <c r="T760" i="22"/>
  <c r="S760" i="22"/>
  <c r="O760" i="22"/>
  <c r="N760" i="22"/>
  <c r="U760" i="22" s="1"/>
  <c r="I760" i="22"/>
  <c r="F760" i="22"/>
  <c r="T759" i="22"/>
  <c r="S759" i="22"/>
  <c r="O759" i="22"/>
  <c r="N759" i="22"/>
  <c r="U759" i="22" s="1"/>
  <c r="I759" i="22"/>
  <c r="F759" i="22"/>
  <c r="T758" i="22"/>
  <c r="S758" i="22"/>
  <c r="O758" i="22"/>
  <c r="N758" i="22"/>
  <c r="U758" i="22" s="1"/>
  <c r="I758" i="22"/>
  <c r="F758" i="22"/>
  <c r="T757" i="22"/>
  <c r="S757" i="22"/>
  <c r="O757" i="22"/>
  <c r="N757" i="22"/>
  <c r="U757" i="22" s="1"/>
  <c r="I757" i="22"/>
  <c r="F757" i="22"/>
  <c r="T756" i="22"/>
  <c r="S756" i="22"/>
  <c r="O756" i="22"/>
  <c r="N756" i="22"/>
  <c r="U756" i="22" s="1"/>
  <c r="I756" i="22"/>
  <c r="F756" i="22"/>
  <c r="T755" i="22"/>
  <c r="S755" i="22"/>
  <c r="O755" i="22"/>
  <c r="N755" i="22"/>
  <c r="U755" i="22" s="1"/>
  <c r="I755" i="22"/>
  <c r="F755" i="22"/>
  <c r="T754" i="22"/>
  <c r="S754" i="22"/>
  <c r="O754" i="22"/>
  <c r="N754" i="22"/>
  <c r="U754" i="22" s="1"/>
  <c r="I754" i="22"/>
  <c r="F754" i="22"/>
  <c r="T753" i="22"/>
  <c r="S753" i="22"/>
  <c r="O753" i="22"/>
  <c r="N753" i="22"/>
  <c r="U753" i="22" s="1"/>
  <c r="I753" i="22"/>
  <c r="F753" i="22"/>
  <c r="T752" i="22"/>
  <c r="S752" i="22"/>
  <c r="O752" i="22"/>
  <c r="N752" i="22"/>
  <c r="U752" i="22" s="1"/>
  <c r="I752" i="22"/>
  <c r="F752" i="22"/>
  <c r="T751" i="22"/>
  <c r="S751" i="22"/>
  <c r="O751" i="22"/>
  <c r="N751" i="22"/>
  <c r="U751" i="22" s="1"/>
  <c r="I751" i="22"/>
  <c r="F751" i="22"/>
  <c r="T750" i="22"/>
  <c r="S750" i="22"/>
  <c r="O750" i="22"/>
  <c r="N750" i="22"/>
  <c r="U750" i="22" s="1"/>
  <c r="I750" i="22"/>
  <c r="F750" i="22"/>
  <c r="T749" i="22"/>
  <c r="S749" i="22"/>
  <c r="O749" i="22"/>
  <c r="N749" i="22"/>
  <c r="U749" i="22" s="1"/>
  <c r="I749" i="22"/>
  <c r="F749" i="22"/>
  <c r="T748" i="22"/>
  <c r="S748" i="22"/>
  <c r="O748" i="22"/>
  <c r="N748" i="22"/>
  <c r="U748" i="22" s="1"/>
  <c r="I748" i="22"/>
  <c r="F748" i="22"/>
  <c r="T747" i="22"/>
  <c r="S747" i="22"/>
  <c r="O747" i="22"/>
  <c r="N747" i="22"/>
  <c r="U747" i="22" s="1"/>
  <c r="I747" i="22"/>
  <c r="F747" i="22"/>
  <c r="T746" i="22"/>
  <c r="S746" i="22"/>
  <c r="O746" i="22"/>
  <c r="N746" i="22"/>
  <c r="U746" i="22" s="1"/>
  <c r="I746" i="22"/>
  <c r="F746" i="22"/>
  <c r="T745" i="22"/>
  <c r="S745" i="22"/>
  <c r="O745" i="22"/>
  <c r="N745" i="22"/>
  <c r="U745" i="22" s="1"/>
  <c r="I745" i="22"/>
  <c r="F745" i="22"/>
  <c r="T744" i="22"/>
  <c r="S744" i="22"/>
  <c r="O744" i="22"/>
  <c r="N744" i="22"/>
  <c r="U744" i="22" s="1"/>
  <c r="I744" i="22"/>
  <c r="F744" i="22"/>
  <c r="T743" i="22"/>
  <c r="S743" i="22"/>
  <c r="O743" i="22"/>
  <c r="N743" i="22"/>
  <c r="U743" i="22" s="1"/>
  <c r="I743" i="22"/>
  <c r="F743" i="22"/>
  <c r="T742" i="22"/>
  <c r="S742" i="22"/>
  <c r="O742" i="22"/>
  <c r="N742" i="22"/>
  <c r="U742" i="22" s="1"/>
  <c r="I742" i="22"/>
  <c r="F742" i="22"/>
  <c r="T741" i="22"/>
  <c r="S741" i="22"/>
  <c r="O741" i="22"/>
  <c r="N741" i="22"/>
  <c r="U741" i="22" s="1"/>
  <c r="I741" i="22"/>
  <c r="F741" i="22"/>
  <c r="T740" i="22"/>
  <c r="S740" i="22"/>
  <c r="O740" i="22"/>
  <c r="N740" i="22"/>
  <c r="U740" i="22" s="1"/>
  <c r="I740" i="22"/>
  <c r="F740" i="22"/>
  <c r="T739" i="22"/>
  <c r="S739" i="22"/>
  <c r="O739" i="22"/>
  <c r="N739" i="22"/>
  <c r="U739" i="22" s="1"/>
  <c r="I739" i="22"/>
  <c r="F739" i="22"/>
  <c r="T738" i="22"/>
  <c r="S738" i="22"/>
  <c r="O738" i="22"/>
  <c r="N738" i="22"/>
  <c r="U738" i="22" s="1"/>
  <c r="I738" i="22"/>
  <c r="F738" i="22"/>
  <c r="T737" i="22"/>
  <c r="S737" i="22"/>
  <c r="O737" i="22"/>
  <c r="N737" i="22"/>
  <c r="U737" i="22" s="1"/>
  <c r="I737" i="22"/>
  <c r="F737" i="22"/>
  <c r="T736" i="22"/>
  <c r="S736" i="22"/>
  <c r="O736" i="22"/>
  <c r="N736" i="22"/>
  <c r="U736" i="22" s="1"/>
  <c r="I736" i="22"/>
  <c r="F736" i="22"/>
  <c r="T735" i="22"/>
  <c r="S735" i="22"/>
  <c r="O735" i="22"/>
  <c r="N735" i="22"/>
  <c r="U735" i="22" s="1"/>
  <c r="I735" i="22"/>
  <c r="F735" i="22"/>
  <c r="T734" i="22"/>
  <c r="S734" i="22"/>
  <c r="O734" i="22"/>
  <c r="N734" i="22"/>
  <c r="U734" i="22" s="1"/>
  <c r="I734" i="22"/>
  <c r="F734" i="22"/>
  <c r="T733" i="22"/>
  <c r="S733" i="22"/>
  <c r="O733" i="22"/>
  <c r="N733" i="22"/>
  <c r="U733" i="22" s="1"/>
  <c r="I733" i="22"/>
  <c r="F733" i="22"/>
  <c r="T732" i="22"/>
  <c r="S732" i="22"/>
  <c r="O732" i="22"/>
  <c r="N732" i="22"/>
  <c r="U732" i="22" s="1"/>
  <c r="I732" i="22"/>
  <c r="F732" i="22"/>
  <c r="T731" i="22"/>
  <c r="S731" i="22"/>
  <c r="O731" i="22"/>
  <c r="N731" i="22"/>
  <c r="U731" i="22" s="1"/>
  <c r="I731" i="22"/>
  <c r="F731" i="22"/>
  <c r="T730" i="22"/>
  <c r="S730" i="22"/>
  <c r="O730" i="22"/>
  <c r="N730" i="22"/>
  <c r="U730" i="22" s="1"/>
  <c r="I730" i="22"/>
  <c r="F730" i="22"/>
  <c r="T729" i="22"/>
  <c r="S729" i="22"/>
  <c r="O729" i="22"/>
  <c r="N729" i="22"/>
  <c r="U729" i="22" s="1"/>
  <c r="I729" i="22"/>
  <c r="F729" i="22"/>
  <c r="T728" i="22"/>
  <c r="S728" i="22"/>
  <c r="O728" i="22"/>
  <c r="N728" i="22"/>
  <c r="U728" i="22" s="1"/>
  <c r="I728" i="22"/>
  <c r="F728" i="22"/>
  <c r="T727" i="22"/>
  <c r="S727" i="22"/>
  <c r="O727" i="22"/>
  <c r="N727" i="22"/>
  <c r="U727" i="22" s="1"/>
  <c r="I727" i="22"/>
  <c r="F727" i="22"/>
  <c r="T726" i="22"/>
  <c r="S726" i="22"/>
  <c r="O726" i="22"/>
  <c r="N726" i="22"/>
  <c r="U726" i="22" s="1"/>
  <c r="I726" i="22"/>
  <c r="F726" i="22"/>
  <c r="T725" i="22"/>
  <c r="S725" i="22"/>
  <c r="O725" i="22"/>
  <c r="N725" i="22"/>
  <c r="U725" i="22" s="1"/>
  <c r="I725" i="22"/>
  <c r="F725" i="22"/>
  <c r="T724" i="22"/>
  <c r="S724" i="22"/>
  <c r="O724" i="22"/>
  <c r="N724" i="22"/>
  <c r="U724" i="22" s="1"/>
  <c r="I724" i="22"/>
  <c r="F724" i="22"/>
  <c r="T723" i="22"/>
  <c r="S723" i="22"/>
  <c r="O723" i="22"/>
  <c r="N723" i="22"/>
  <c r="U723" i="22" s="1"/>
  <c r="I723" i="22"/>
  <c r="F723" i="22"/>
  <c r="T722" i="22"/>
  <c r="S722" i="22"/>
  <c r="O722" i="22"/>
  <c r="N722" i="22"/>
  <c r="U722" i="22" s="1"/>
  <c r="I722" i="22"/>
  <c r="F722" i="22"/>
  <c r="T721" i="22"/>
  <c r="S721" i="22"/>
  <c r="O721" i="22"/>
  <c r="N721" i="22"/>
  <c r="U721" i="22" s="1"/>
  <c r="I721" i="22"/>
  <c r="F721" i="22"/>
  <c r="T720" i="22"/>
  <c r="S720" i="22"/>
  <c r="O720" i="22"/>
  <c r="N720" i="22"/>
  <c r="U720" i="22" s="1"/>
  <c r="I720" i="22"/>
  <c r="F720" i="22"/>
  <c r="T719" i="22"/>
  <c r="S719" i="22"/>
  <c r="O719" i="22"/>
  <c r="N719" i="22"/>
  <c r="U719" i="22" s="1"/>
  <c r="I719" i="22"/>
  <c r="F719" i="22"/>
  <c r="T718" i="22"/>
  <c r="S718" i="22"/>
  <c r="O718" i="22"/>
  <c r="N718" i="22"/>
  <c r="U718" i="22" s="1"/>
  <c r="I718" i="22"/>
  <c r="F718" i="22"/>
  <c r="T717" i="22"/>
  <c r="S717" i="22"/>
  <c r="O717" i="22"/>
  <c r="N717" i="22"/>
  <c r="U717" i="22" s="1"/>
  <c r="I717" i="22"/>
  <c r="F717" i="22"/>
  <c r="T716" i="22"/>
  <c r="S716" i="22"/>
  <c r="O716" i="22"/>
  <c r="N716" i="22"/>
  <c r="U716" i="22" s="1"/>
  <c r="I716" i="22"/>
  <c r="F716" i="22"/>
  <c r="T715" i="22"/>
  <c r="S715" i="22"/>
  <c r="O715" i="22"/>
  <c r="N715" i="22"/>
  <c r="U715" i="22" s="1"/>
  <c r="I715" i="22"/>
  <c r="F715" i="22"/>
  <c r="T714" i="22"/>
  <c r="S714" i="22"/>
  <c r="O714" i="22"/>
  <c r="N714" i="22"/>
  <c r="U714" i="22" s="1"/>
  <c r="I714" i="22"/>
  <c r="F714" i="22"/>
  <c r="T713" i="22"/>
  <c r="S713" i="22"/>
  <c r="O713" i="22"/>
  <c r="N713" i="22"/>
  <c r="U713" i="22" s="1"/>
  <c r="I713" i="22"/>
  <c r="F713" i="22"/>
  <c r="T712" i="22"/>
  <c r="S712" i="22"/>
  <c r="O712" i="22"/>
  <c r="N712" i="22"/>
  <c r="U712" i="22" s="1"/>
  <c r="I712" i="22"/>
  <c r="F712" i="22"/>
  <c r="T711" i="22"/>
  <c r="S711" i="22"/>
  <c r="O711" i="22"/>
  <c r="N711" i="22"/>
  <c r="U711" i="22" s="1"/>
  <c r="I711" i="22"/>
  <c r="F711" i="22"/>
  <c r="T710" i="22"/>
  <c r="S710" i="22"/>
  <c r="O710" i="22"/>
  <c r="N710" i="22"/>
  <c r="U710" i="22" s="1"/>
  <c r="I710" i="22"/>
  <c r="F710" i="22"/>
  <c r="T709" i="22"/>
  <c r="S709" i="22"/>
  <c r="O709" i="22"/>
  <c r="N709" i="22"/>
  <c r="U709" i="22" s="1"/>
  <c r="I709" i="22"/>
  <c r="F709" i="22"/>
  <c r="T708" i="22"/>
  <c r="S708" i="22"/>
  <c r="O708" i="22"/>
  <c r="N708" i="22"/>
  <c r="U708" i="22" s="1"/>
  <c r="I708" i="22"/>
  <c r="F708" i="22"/>
  <c r="T707" i="22"/>
  <c r="S707" i="22"/>
  <c r="O707" i="22"/>
  <c r="N707" i="22"/>
  <c r="U707" i="22" s="1"/>
  <c r="I707" i="22"/>
  <c r="F707" i="22"/>
  <c r="T706" i="22"/>
  <c r="S706" i="22"/>
  <c r="O706" i="22"/>
  <c r="N706" i="22"/>
  <c r="U706" i="22" s="1"/>
  <c r="I706" i="22"/>
  <c r="F706" i="22"/>
  <c r="T705" i="22"/>
  <c r="S705" i="22"/>
  <c r="O705" i="22"/>
  <c r="N705" i="22"/>
  <c r="U705" i="22" s="1"/>
  <c r="I705" i="22"/>
  <c r="F705" i="22"/>
  <c r="T704" i="22"/>
  <c r="S704" i="22"/>
  <c r="O704" i="22"/>
  <c r="N704" i="22"/>
  <c r="U704" i="22" s="1"/>
  <c r="I704" i="22"/>
  <c r="F704" i="22"/>
  <c r="T703" i="22"/>
  <c r="S703" i="22"/>
  <c r="O703" i="22"/>
  <c r="N703" i="22"/>
  <c r="U703" i="22" s="1"/>
  <c r="I703" i="22"/>
  <c r="F703" i="22"/>
  <c r="T702" i="22"/>
  <c r="S702" i="22"/>
  <c r="O702" i="22"/>
  <c r="N702" i="22"/>
  <c r="U702" i="22" s="1"/>
  <c r="I702" i="22"/>
  <c r="F702" i="22"/>
  <c r="T701" i="22"/>
  <c r="S701" i="22"/>
  <c r="O701" i="22"/>
  <c r="N701" i="22"/>
  <c r="U701" i="22" s="1"/>
  <c r="I701" i="22"/>
  <c r="F701" i="22"/>
  <c r="T700" i="22"/>
  <c r="S700" i="22"/>
  <c r="O700" i="22"/>
  <c r="N700" i="22"/>
  <c r="U700" i="22" s="1"/>
  <c r="I700" i="22"/>
  <c r="F700" i="22"/>
  <c r="T699" i="22"/>
  <c r="S699" i="22"/>
  <c r="O699" i="22"/>
  <c r="N699" i="22"/>
  <c r="U699" i="22" s="1"/>
  <c r="I699" i="22"/>
  <c r="F699" i="22"/>
  <c r="T698" i="22"/>
  <c r="S698" i="22"/>
  <c r="O698" i="22"/>
  <c r="N698" i="22"/>
  <c r="U698" i="22" s="1"/>
  <c r="I698" i="22"/>
  <c r="F698" i="22"/>
  <c r="T697" i="22"/>
  <c r="S697" i="22"/>
  <c r="O697" i="22"/>
  <c r="N697" i="22"/>
  <c r="U697" i="22" s="1"/>
  <c r="I697" i="22"/>
  <c r="F697" i="22"/>
  <c r="T696" i="22"/>
  <c r="S696" i="22"/>
  <c r="O696" i="22"/>
  <c r="N696" i="22"/>
  <c r="U696" i="22" s="1"/>
  <c r="I696" i="22"/>
  <c r="F696" i="22"/>
  <c r="T695" i="22"/>
  <c r="S695" i="22"/>
  <c r="O695" i="22"/>
  <c r="N695" i="22"/>
  <c r="U695" i="22" s="1"/>
  <c r="I695" i="22"/>
  <c r="F695" i="22"/>
  <c r="T694" i="22"/>
  <c r="S694" i="22"/>
  <c r="O694" i="22"/>
  <c r="N694" i="22"/>
  <c r="U694" i="22" s="1"/>
  <c r="I694" i="22"/>
  <c r="F694" i="22"/>
  <c r="T693" i="22"/>
  <c r="S693" i="22"/>
  <c r="O693" i="22"/>
  <c r="N693" i="22"/>
  <c r="U693" i="22" s="1"/>
  <c r="I693" i="22"/>
  <c r="F693" i="22"/>
  <c r="T692" i="22"/>
  <c r="S692" i="22"/>
  <c r="O692" i="22"/>
  <c r="N692" i="22"/>
  <c r="I692" i="22"/>
  <c r="F692" i="22"/>
  <c r="T691" i="22"/>
  <c r="S691" i="22"/>
  <c r="O691" i="22"/>
  <c r="N691" i="22"/>
  <c r="U691" i="22" s="1"/>
  <c r="I691" i="22"/>
  <c r="F691" i="22"/>
  <c r="T690" i="22"/>
  <c r="S690" i="22"/>
  <c r="O690" i="22"/>
  <c r="N690" i="22"/>
  <c r="U690" i="22" s="1"/>
  <c r="I690" i="22"/>
  <c r="F690" i="22"/>
  <c r="T689" i="22"/>
  <c r="S689" i="22"/>
  <c r="O689" i="22"/>
  <c r="N689" i="22"/>
  <c r="U689" i="22" s="1"/>
  <c r="I689" i="22"/>
  <c r="F689" i="22"/>
  <c r="T688" i="22"/>
  <c r="S688" i="22"/>
  <c r="O688" i="22"/>
  <c r="N688" i="22"/>
  <c r="U688" i="22" s="1"/>
  <c r="I688" i="22"/>
  <c r="F688" i="22"/>
  <c r="T687" i="22"/>
  <c r="S687" i="22"/>
  <c r="O687" i="22"/>
  <c r="N687" i="22"/>
  <c r="U687" i="22" s="1"/>
  <c r="I687" i="22"/>
  <c r="F687" i="22"/>
  <c r="T686" i="22"/>
  <c r="S686" i="22"/>
  <c r="O686" i="22"/>
  <c r="N686" i="22"/>
  <c r="U686" i="22" s="1"/>
  <c r="I686" i="22"/>
  <c r="F686" i="22"/>
  <c r="T685" i="22"/>
  <c r="S685" i="22"/>
  <c r="O685" i="22"/>
  <c r="N685" i="22"/>
  <c r="U685" i="22" s="1"/>
  <c r="I685" i="22"/>
  <c r="F685" i="22"/>
  <c r="T684" i="22"/>
  <c r="S684" i="22"/>
  <c r="O684" i="22"/>
  <c r="N684" i="22"/>
  <c r="U684" i="22" s="1"/>
  <c r="I684" i="22"/>
  <c r="F684" i="22"/>
  <c r="T683" i="22"/>
  <c r="S683" i="22"/>
  <c r="O683" i="22"/>
  <c r="N683" i="22"/>
  <c r="U683" i="22" s="1"/>
  <c r="I683" i="22"/>
  <c r="F683" i="22"/>
  <c r="T682" i="22"/>
  <c r="S682" i="22"/>
  <c r="O682" i="22"/>
  <c r="N682" i="22"/>
  <c r="U682" i="22" s="1"/>
  <c r="I682" i="22"/>
  <c r="F682" i="22"/>
  <c r="T681" i="22"/>
  <c r="S681" i="22"/>
  <c r="O681" i="22"/>
  <c r="N681" i="22"/>
  <c r="U681" i="22" s="1"/>
  <c r="I681" i="22"/>
  <c r="F681" i="22"/>
  <c r="T680" i="22"/>
  <c r="S680" i="22"/>
  <c r="O680" i="22"/>
  <c r="N680" i="22"/>
  <c r="U680" i="22" s="1"/>
  <c r="I680" i="22"/>
  <c r="F680" i="22"/>
  <c r="T679" i="22"/>
  <c r="S679" i="22"/>
  <c r="O679" i="22"/>
  <c r="N679" i="22"/>
  <c r="U679" i="22" s="1"/>
  <c r="I679" i="22"/>
  <c r="F679" i="22"/>
  <c r="T678" i="22"/>
  <c r="S678" i="22"/>
  <c r="O678" i="22"/>
  <c r="N678" i="22"/>
  <c r="U678" i="22" s="1"/>
  <c r="I678" i="22"/>
  <c r="F678" i="22"/>
  <c r="T677" i="22"/>
  <c r="S677" i="22"/>
  <c r="O677" i="22"/>
  <c r="N677" i="22"/>
  <c r="U677" i="22" s="1"/>
  <c r="I677" i="22"/>
  <c r="F677" i="22"/>
  <c r="T676" i="22"/>
  <c r="S676" i="22"/>
  <c r="O676" i="22"/>
  <c r="N676" i="22"/>
  <c r="U676" i="22" s="1"/>
  <c r="I676" i="22"/>
  <c r="F676" i="22"/>
  <c r="T675" i="22"/>
  <c r="S675" i="22"/>
  <c r="O675" i="22"/>
  <c r="N675" i="22"/>
  <c r="U675" i="22" s="1"/>
  <c r="I675" i="22"/>
  <c r="F675" i="22"/>
  <c r="T674" i="22"/>
  <c r="S674" i="22"/>
  <c r="O674" i="22"/>
  <c r="N674" i="22"/>
  <c r="U674" i="22" s="1"/>
  <c r="I674" i="22"/>
  <c r="F674" i="22"/>
  <c r="T673" i="22"/>
  <c r="S673" i="22"/>
  <c r="O673" i="22"/>
  <c r="N673" i="22"/>
  <c r="U673" i="22" s="1"/>
  <c r="I673" i="22"/>
  <c r="F673" i="22"/>
  <c r="T672" i="22"/>
  <c r="S672" i="22"/>
  <c r="O672" i="22"/>
  <c r="N672" i="22"/>
  <c r="U672" i="22" s="1"/>
  <c r="I672" i="22"/>
  <c r="F672" i="22"/>
  <c r="T671" i="22"/>
  <c r="S671" i="22"/>
  <c r="O671" i="22"/>
  <c r="N671" i="22"/>
  <c r="U671" i="22" s="1"/>
  <c r="I671" i="22"/>
  <c r="F671" i="22"/>
  <c r="T670" i="22"/>
  <c r="S670" i="22"/>
  <c r="O670" i="22"/>
  <c r="N670" i="22"/>
  <c r="U670" i="22" s="1"/>
  <c r="I670" i="22"/>
  <c r="F670" i="22"/>
  <c r="T669" i="22"/>
  <c r="S669" i="22"/>
  <c r="O669" i="22"/>
  <c r="N669" i="22"/>
  <c r="U669" i="22" s="1"/>
  <c r="I669" i="22"/>
  <c r="F669" i="22"/>
  <c r="T668" i="22"/>
  <c r="S668" i="22"/>
  <c r="O668" i="22"/>
  <c r="N668" i="22"/>
  <c r="U668" i="22" s="1"/>
  <c r="I668" i="22"/>
  <c r="F668" i="22"/>
  <c r="T667" i="22"/>
  <c r="S667" i="22"/>
  <c r="O667" i="22"/>
  <c r="N667" i="22"/>
  <c r="U667" i="22" s="1"/>
  <c r="I667" i="22"/>
  <c r="F667" i="22"/>
  <c r="T666" i="22"/>
  <c r="S666" i="22"/>
  <c r="O666" i="22"/>
  <c r="N666" i="22"/>
  <c r="U666" i="22" s="1"/>
  <c r="I666" i="22"/>
  <c r="F666" i="22"/>
  <c r="T665" i="22"/>
  <c r="S665" i="22"/>
  <c r="O665" i="22"/>
  <c r="N665" i="22"/>
  <c r="U665" i="22" s="1"/>
  <c r="I665" i="22"/>
  <c r="F665" i="22"/>
  <c r="T664" i="22"/>
  <c r="S664" i="22"/>
  <c r="O664" i="22"/>
  <c r="N664" i="22"/>
  <c r="U664" i="22" s="1"/>
  <c r="I664" i="22"/>
  <c r="F664" i="22"/>
  <c r="T663" i="22"/>
  <c r="S663" i="22"/>
  <c r="O663" i="22"/>
  <c r="N663" i="22"/>
  <c r="U663" i="22" s="1"/>
  <c r="I663" i="22"/>
  <c r="F663" i="22"/>
  <c r="T662" i="22"/>
  <c r="S662" i="22"/>
  <c r="O662" i="22"/>
  <c r="N662" i="22"/>
  <c r="U662" i="22" s="1"/>
  <c r="I662" i="22"/>
  <c r="F662" i="22"/>
  <c r="T661" i="22"/>
  <c r="S661" i="22"/>
  <c r="O661" i="22"/>
  <c r="N661" i="22"/>
  <c r="U661" i="22" s="1"/>
  <c r="I661" i="22"/>
  <c r="F661" i="22"/>
  <c r="T660" i="22"/>
  <c r="S660" i="22"/>
  <c r="O660" i="22"/>
  <c r="N660" i="22"/>
  <c r="I660" i="22"/>
  <c r="F660" i="22"/>
  <c r="T659" i="22"/>
  <c r="S659" i="22"/>
  <c r="O659" i="22"/>
  <c r="N659" i="22"/>
  <c r="U659" i="22" s="1"/>
  <c r="I659" i="22"/>
  <c r="F659" i="22"/>
  <c r="T658" i="22"/>
  <c r="S658" i="22"/>
  <c r="O658" i="22"/>
  <c r="N658" i="22"/>
  <c r="U658" i="22" s="1"/>
  <c r="I658" i="22"/>
  <c r="F658" i="22"/>
  <c r="T657" i="22"/>
  <c r="S657" i="22"/>
  <c r="O657" i="22"/>
  <c r="N657" i="22"/>
  <c r="U657" i="22" s="1"/>
  <c r="I657" i="22"/>
  <c r="F657" i="22"/>
  <c r="T656" i="22"/>
  <c r="S656" i="22"/>
  <c r="O656" i="22"/>
  <c r="N656" i="22"/>
  <c r="U656" i="22" s="1"/>
  <c r="I656" i="22"/>
  <c r="F656" i="22"/>
  <c r="T655" i="22"/>
  <c r="S655" i="22"/>
  <c r="O655" i="22"/>
  <c r="N655" i="22"/>
  <c r="U655" i="22" s="1"/>
  <c r="I655" i="22"/>
  <c r="F655" i="22"/>
  <c r="T654" i="22"/>
  <c r="S654" i="22"/>
  <c r="O654" i="22"/>
  <c r="N654" i="22"/>
  <c r="U654" i="22" s="1"/>
  <c r="I654" i="22"/>
  <c r="F654" i="22"/>
  <c r="T653" i="22"/>
  <c r="S653" i="22"/>
  <c r="O653" i="22"/>
  <c r="N653" i="22"/>
  <c r="U653" i="22" s="1"/>
  <c r="I653" i="22"/>
  <c r="F653" i="22"/>
  <c r="T652" i="22"/>
  <c r="S652" i="22"/>
  <c r="O652" i="22"/>
  <c r="N652" i="22"/>
  <c r="U652" i="22" s="1"/>
  <c r="I652" i="22"/>
  <c r="F652" i="22"/>
  <c r="T651" i="22"/>
  <c r="S651" i="22"/>
  <c r="O651" i="22"/>
  <c r="N651" i="22"/>
  <c r="U651" i="22" s="1"/>
  <c r="I651" i="22"/>
  <c r="F651" i="22"/>
  <c r="T650" i="22"/>
  <c r="S650" i="22"/>
  <c r="O650" i="22"/>
  <c r="N650" i="22"/>
  <c r="U650" i="22" s="1"/>
  <c r="I650" i="22"/>
  <c r="F650" i="22"/>
  <c r="T649" i="22"/>
  <c r="S649" i="22"/>
  <c r="O649" i="22"/>
  <c r="N649" i="22"/>
  <c r="U649" i="22" s="1"/>
  <c r="I649" i="22"/>
  <c r="F649" i="22"/>
  <c r="T648" i="22"/>
  <c r="S648" i="22"/>
  <c r="O648" i="22"/>
  <c r="N648" i="22"/>
  <c r="U648" i="22" s="1"/>
  <c r="I648" i="22"/>
  <c r="F648" i="22"/>
  <c r="T647" i="22"/>
  <c r="S647" i="22"/>
  <c r="O647" i="22"/>
  <c r="N647" i="22"/>
  <c r="U647" i="22" s="1"/>
  <c r="I647" i="22"/>
  <c r="F647" i="22"/>
  <c r="T646" i="22"/>
  <c r="S646" i="22"/>
  <c r="O646" i="22"/>
  <c r="N646" i="22"/>
  <c r="U646" i="22" s="1"/>
  <c r="I646" i="22"/>
  <c r="F646" i="22"/>
  <c r="T645" i="22"/>
  <c r="S645" i="22"/>
  <c r="O645" i="22"/>
  <c r="N645" i="22"/>
  <c r="U645" i="22" s="1"/>
  <c r="I645" i="22"/>
  <c r="F645" i="22"/>
  <c r="T644" i="22"/>
  <c r="S644" i="22"/>
  <c r="O644" i="22"/>
  <c r="N644" i="22"/>
  <c r="U644" i="22" s="1"/>
  <c r="I644" i="22"/>
  <c r="F644" i="22"/>
  <c r="T643" i="22"/>
  <c r="S643" i="22"/>
  <c r="O643" i="22"/>
  <c r="N643" i="22"/>
  <c r="U643" i="22" s="1"/>
  <c r="I643" i="22"/>
  <c r="F643" i="22"/>
  <c r="T642" i="22"/>
  <c r="S642" i="22"/>
  <c r="O642" i="22"/>
  <c r="N642" i="22"/>
  <c r="U642" i="22" s="1"/>
  <c r="I642" i="22"/>
  <c r="F642" i="22"/>
  <c r="T641" i="22"/>
  <c r="S641" i="22"/>
  <c r="O641" i="22"/>
  <c r="N641" i="22"/>
  <c r="U641" i="22" s="1"/>
  <c r="I641" i="22"/>
  <c r="F641" i="22"/>
  <c r="T640" i="22"/>
  <c r="S640" i="22"/>
  <c r="O640" i="22"/>
  <c r="N640" i="22"/>
  <c r="U640" i="22" s="1"/>
  <c r="I640" i="22"/>
  <c r="F640" i="22"/>
  <c r="T639" i="22"/>
  <c r="S639" i="22"/>
  <c r="O639" i="22"/>
  <c r="N639" i="22"/>
  <c r="U639" i="22" s="1"/>
  <c r="I639" i="22"/>
  <c r="F639" i="22"/>
  <c r="T638" i="22"/>
  <c r="S638" i="22"/>
  <c r="O638" i="22"/>
  <c r="N638" i="22"/>
  <c r="U638" i="22" s="1"/>
  <c r="I638" i="22"/>
  <c r="F638" i="22"/>
  <c r="T637" i="22"/>
  <c r="S637" i="22"/>
  <c r="O637" i="22"/>
  <c r="N637" i="22"/>
  <c r="U637" i="22" s="1"/>
  <c r="I637" i="22"/>
  <c r="F637" i="22"/>
  <c r="T636" i="22"/>
  <c r="S636" i="22"/>
  <c r="O636" i="22"/>
  <c r="N636" i="22"/>
  <c r="U636" i="22" s="1"/>
  <c r="I636" i="22"/>
  <c r="F636" i="22"/>
  <c r="T635" i="22"/>
  <c r="S635" i="22"/>
  <c r="O635" i="22"/>
  <c r="N635" i="22"/>
  <c r="U635" i="22" s="1"/>
  <c r="I635" i="22"/>
  <c r="F635" i="22"/>
  <c r="T634" i="22"/>
  <c r="S634" i="22"/>
  <c r="O634" i="22"/>
  <c r="N634" i="22"/>
  <c r="U634" i="22" s="1"/>
  <c r="I634" i="22"/>
  <c r="F634" i="22"/>
  <c r="T633" i="22"/>
  <c r="S633" i="22"/>
  <c r="O633" i="22"/>
  <c r="N633" i="22"/>
  <c r="U633" i="22" s="1"/>
  <c r="I633" i="22"/>
  <c r="F633" i="22"/>
  <c r="T632" i="22"/>
  <c r="S632" i="22"/>
  <c r="O632" i="22"/>
  <c r="N632" i="22"/>
  <c r="U632" i="22" s="1"/>
  <c r="I632" i="22"/>
  <c r="F632" i="22"/>
  <c r="T631" i="22"/>
  <c r="S631" i="22"/>
  <c r="O631" i="22"/>
  <c r="N631" i="22"/>
  <c r="U631" i="22" s="1"/>
  <c r="I631" i="22"/>
  <c r="F631" i="22"/>
  <c r="T630" i="22"/>
  <c r="S630" i="22"/>
  <c r="O630" i="22"/>
  <c r="N630" i="22"/>
  <c r="U630" i="22" s="1"/>
  <c r="I630" i="22"/>
  <c r="F630" i="22"/>
  <c r="T629" i="22"/>
  <c r="S629" i="22"/>
  <c r="O629" i="22"/>
  <c r="N629" i="22"/>
  <c r="U629" i="22" s="1"/>
  <c r="I629" i="22"/>
  <c r="F629" i="22"/>
  <c r="T628" i="22"/>
  <c r="S628" i="22"/>
  <c r="O628" i="22"/>
  <c r="N628" i="22"/>
  <c r="U628" i="22" s="1"/>
  <c r="I628" i="22"/>
  <c r="F628" i="22"/>
  <c r="T627" i="22"/>
  <c r="S627" i="22"/>
  <c r="O627" i="22"/>
  <c r="N627" i="22"/>
  <c r="U627" i="22" s="1"/>
  <c r="I627" i="22"/>
  <c r="F627" i="22"/>
  <c r="T626" i="22"/>
  <c r="S626" i="22"/>
  <c r="O626" i="22"/>
  <c r="N626" i="22"/>
  <c r="U626" i="22" s="1"/>
  <c r="I626" i="22"/>
  <c r="F626" i="22"/>
  <c r="T625" i="22"/>
  <c r="S625" i="22"/>
  <c r="O625" i="22"/>
  <c r="N625" i="22"/>
  <c r="U625" i="22" s="1"/>
  <c r="I625" i="22"/>
  <c r="F625" i="22"/>
  <c r="T624" i="22"/>
  <c r="S624" i="22"/>
  <c r="O624" i="22"/>
  <c r="N624" i="22"/>
  <c r="U624" i="22" s="1"/>
  <c r="I624" i="22"/>
  <c r="F624" i="22"/>
  <c r="T623" i="22"/>
  <c r="S623" i="22"/>
  <c r="O623" i="22"/>
  <c r="N623" i="22"/>
  <c r="U623" i="22" s="1"/>
  <c r="I623" i="22"/>
  <c r="F623" i="22"/>
  <c r="T622" i="22"/>
  <c r="S622" i="22"/>
  <c r="O622" i="22"/>
  <c r="N622" i="22"/>
  <c r="U622" i="22" s="1"/>
  <c r="I622" i="22"/>
  <c r="F622" i="22"/>
  <c r="T621" i="22"/>
  <c r="S621" i="22"/>
  <c r="O621" i="22"/>
  <c r="N621" i="22"/>
  <c r="U621" i="22" s="1"/>
  <c r="I621" i="22"/>
  <c r="F621" i="22"/>
  <c r="T620" i="22"/>
  <c r="S620" i="22"/>
  <c r="O620" i="22"/>
  <c r="N620" i="22"/>
  <c r="U620" i="22" s="1"/>
  <c r="I620" i="22"/>
  <c r="F620" i="22"/>
  <c r="T619" i="22"/>
  <c r="S619" i="22"/>
  <c r="O619" i="22"/>
  <c r="N619" i="22"/>
  <c r="U619" i="22" s="1"/>
  <c r="I619" i="22"/>
  <c r="F619" i="22"/>
  <c r="T618" i="22"/>
  <c r="S618" i="22"/>
  <c r="O618" i="22"/>
  <c r="N618" i="22"/>
  <c r="U618" i="22" s="1"/>
  <c r="I618" i="22"/>
  <c r="F618" i="22"/>
  <c r="T617" i="22"/>
  <c r="S617" i="22"/>
  <c r="O617" i="22"/>
  <c r="N617" i="22"/>
  <c r="U617" i="22" s="1"/>
  <c r="I617" i="22"/>
  <c r="F617" i="22"/>
  <c r="T616" i="22"/>
  <c r="S616" i="22"/>
  <c r="O616" i="22"/>
  <c r="N616" i="22"/>
  <c r="U616" i="22" s="1"/>
  <c r="I616" i="22"/>
  <c r="F616" i="22"/>
  <c r="T615" i="22"/>
  <c r="S615" i="22"/>
  <c r="O615" i="22"/>
  <c r="N615" i="22"/>
  <c r="U615" i="22" s="1"/>
  <c r="I615" i="22"/>
  <c r="F615" i="22"/>
  <c r="T614" i="22"/>
  <c r="S614" i="22"/>
  <c r="O614" i="22"/>
  <c r="N614" i="22"/>
  <c r="U614" i="22" s="1"/>
  <c r="I614" i="22"/>
  <c r="F614" i="22"/>
  <c r="T613" i="22"/>
  <c r="S613" i="22"/>
  <c r="O613" i="22"/>
  <c r="N613" i="22"/>
  <c r="U613" i="22" s="1"/>
  <c r="I613" i="22"/>
  <c r="F613" i="22"/>
  <c r="T612" i="22"/>
  <c r="S612" i="22"/>
  <c r="O612" i="22"/>
  <c r="N612" i="22"/>
  <c r="U612" i="22" s="1"/>
  <c r="I612" i="22"/>
  <c r="F612" i="22"/>
  <c r="T611" i="22"/>
  <c r="S611" i="22"/>
  <c r="O611" i="22"/>
  <c r="N611" i="22"/>
  <c r="U611" i="22" s="1"/>
  <c r="I611" i="22"/>
  <c r="F611" i="22"/>
  <c r="T610" i="22"/>
  <c r="S610" i="22"/>
  <c r="O610" i="22"/>
  <c r="N610" i="22"/>
  <c r="U610" i="22" s="1"/>
  <c r="I610" i="22"/>
  <c r="F610" i="22"/>
  <c r="T609" i="22"/>
  <c r="S609" i="22"/>
  <c r="O609" i="22"/>
  <c r="N609" i="22"/>
  <c r="U609" i="22" s="1"/>
  <c r="I609" i="22"/>
  <c r="F609" i="22"/>
  <c r="T608" i="22"/>
  <c r="S608" i="22"/>
  <c r="O608" i="22"/>
  <c r="N608" i="22"/>
  <c r="U608" i="22" s="1"/>
  <c r="I608" i="22"/>
  <c r="F608" i="22"/>
  <c r="T607" i="22"/>
  <c r="S607" i="22"/>
  <c r="O607" i="22"/>
  <c r="N607" i="22"/>
  <c r="U607" i="22" s="1"/>
  <c r="I607" i="22"/>
  <c r="F607" i="22"/>
  <c r="T606" i="22"/>
  <c r="S606" i="22"/>
  <c r="O606" i="22"/>
  <c r="N606" i="22"/>
  <c r="U606" i="22" s="1"/>
  <c r="I606" i="22"/>
  <c r="F606" i="22"/>
  <c r="T605" i="22"/>
  <c r="S605" i="22"/>
  <c r="O605" i="22"/>
  <c r="N605" i="22"/>
  <c r="U605" i="22" s="1"/>
  <c r="I605" i="22"/>
  <c r="F605" i="22"/>
  <c r="T604" i="22"/>
  <c r="S604" i="22"/>
  <c r="O604" i="22"/>
  <c r="N604" i="22"/>
  <c r="U604" i="22" s="1"/>
  <c r="I604" i="22"/>
  <c r="F604" i="22"/>
  <c r="T603" i="22"/>
  <c r="S603" i="22"/>
  <c r="O603" i="22"/>
  <c r="N603" i="22"/>
  <c r="U603" i="22" s="1"/>
  <c r="I603" i="22"/>
  <c r="F603" i="22"/>
  <c r="T602" i="22"/>
  <c r="S602" i="22"/>
  <c r="O602" i="22"/>
  <c r="N602" i="22"/>
  <c r="U602" i="22" s="1"/>
  <c r="I602" i="22"/>
  <c r="F602" i="22"/>
  <c r="T601" i="22"/>
  <c r="S601" i="22"/>
  <c r="O601" i="22"/>
  <c r="N601" i="22"/>
  <c r="U601" i="22" s="1"/>
  <c r="I601" i="22"/>
  <c r="F601" i="22"/>
  <c r="T600" i="22"/>
  <c r="S600" i="22"/>
  <c r="O600" i="22"/>
  <c r="N600" i="22"/>
  <c r="U600" i="22" s="1"/>
  <c r="I600" i="22"/>
  <c r="F600" i="22"/>
  <c r="T599" i="22"/>
  <c r="S599" i="22"/>
  <c r="O599" i="22"/>
  <c r="N599" i="22"/>
  <c r="U599" i="22" s="1"/>
  <c r="I599" i="22"/>
  <c r="F599" i="22"/>
  <c r="T598" i="22"/>
  <c r="S598" i="22"/>
  <c r="O598" i="22"/>
  <c r="N598" i="22"/>
  <c r="U598" i="22" s="1"/>
  <c r="I598" i="22"/>
  <c r="F598" i="22"/>
  <c r="T597" i="22"/>
  <c r="S597" i="22"/>
  <c r="O597" i="22"/>
  <c r="N597" i="22"/>
  <c r="U597" i="22" s="1"/>
  <c r="I597" i="22"/>
  <c r="F597" i="22"/>
  <c r="T596" i="22"/>
  <c r="S596" i="22"/>
  <c r="O596" i="22"/>
  <c r="N596" i="22"/>
  <c r="U596" i="22" s="1"/>
  <c r="I596" i="22"/>
  <c r="F596" i="22"/>
  <c r="T595" i="22"/>
  <c r="S595" i="22"/>
  <c r="O595" i="22"/>
  <c r="N595" i="22"/>
  <c r="U595" i="22" s="1"/>
  <c r="I595" i="22"/>
  <c r="F595" i="22"/>
  <c r="T594" i="22"/>
  <c r="S594" i="22"/>
  <c r="O594" i="22"/>
  <c r="N594" i="22"/>
  <c r="U594" i="22" s="1"/>
  <c r="I594" i="22"/>
  <c r="F594" i="22"/>
  <c r="T593" i="22"/>
  <c r="S593" i="22"/>
  <c r="O593" i="22"/>
  <c r="N593" i="22"/>
  <c r="U593" i="22" s="1"/>
  <c r="I593" i="22"/>
  <c r="F593" i="22"/>
  <c r="T592" i="22"/>
  <c r="S592" i="22"/>
  <c r="O592" i="22"/>
  <c r="N592" i="22"/>
  <c r="U592" i="22" s="1"/>
  <c r="I592" i="22"/>
  <c r="F592" i="22"/>
  <c r="T591" i="22"/>
  <c r="S591" i="22"/>
  <c r="O591" i="22"/>
  <c r="N591" i="22"/>
  <c r="U591" i="22" s="1"/>
  <c r="I591" i="22"/>
  <c r="F591" i="22"/>
  <c r="T590" i="22"/>
  <c r="S590" i="22"/>
  <c r="O590" i="22"/>
  <c r="N590" i="22"/>
  <c r="U590" i="22" s="1"/>
  <c r="I590" i="22"/>
  <c r="F590" i="22"/>
  <c r="T589" i="22"/>
  <c r="S589" i="22"/>
  <c r="O589" i="22"/>
  <c r="N589" i="22"/>
  <c r="U589" i="22" s="1"/>
  <c r="I589" i="22"/>
  <c r="F589" i="22"/>
  <c r="T588" i="22"/>
  <c r="S588" i="22"/>
  <c r="O588" i="22"/>
  <c r="N588" i="22"/>
  <c r="U588" i="22" s="1"/>
  <c r="I588" i="22"/>
  <c r="F588" i="22"/>
  <c r="T587" i="22"/>
  <c r="S587" i="22"/>
  <c r="O587" i="22"/>
  <c r="N587" i="22"/>
  <c r="U587" i="22" s="1"/>
  <c r="I587" i="22"/>
  <c r="F587" i="22"/>
  <c r="T586" i="22"/>
  <c r="S586" i="22"/>
  <c r="O586" i="22"/>
  <c r="N586" i="22"/>
  <c r="U586" i="22" s="1"/>
  <c r="I586" i="22"/>
  <c r="F586" i="22"/>
  <c r="T585" i="22"/>
  <c r="S585" i="22"/>
  <c r="O585" i="22"/>
  <c r="N585" i="22"/>
  <c r="U585" i="22" s="1"/>
  <c r="I585" i="22"/>
  <c r="F585" i="22"/>
  <c r="T584" i="22"/>
  <c r="S584" i="22"/>
  <c r="O584" i="22"/>
  <c r="N584" i="22"/>
  <c r="U584" i="22" s="1"/>
  <c r="I584" i="22"/>
  <c r="F584" i="22"/>
  <c r="T583" i="22"/>
  <c r="S583" i="22"/>
  <c r="O583" i="22"/>
  <c r="N583" i="22"/>
  <c r="U583" i="22" s="1"/>
  <c r="I583" i="22"/>
  <c r="F583" i="22"/>
  <c r="T582" i="22"/>
  <c r="S582" i="22"/>
  <c r="O582" i="22"/>
  <c r="N582" i="22"/>
  <c r="U582" i="22" s="1"/>
  <c r="I582" i="22"/>
  <c r="F582" i="22"/>
  <c r="T581" i="22"/>
  <c r="S581" i="22"/>
  <c r="O581" i="22"/>
  <c r="N581" i="22"/>
  <c r="U581" i="22" s="1"/>
  <c r="I581" i="22"/>
  <c r="F581" i="22"/>
  <c r="T580" i="22"/>
  <c r="S580" i="22"/>
  <c r="O580" i="22"/>
  <c r="N580" i="22"/>
  <c r="U580" i="22" s="1"/>
  <c r="I580" i="22"/>
  <c r="F580" i="22"/>
  <c r="T579" i="22"/>
  <c r="S579" i="22"/>
  <c r="O579" i="22"/>
  <c r="N579" i="22"/>
  <c r="U579" i="22" s="1"/>
  <c r="I579" i="22"/>
  <c r="F579" i="22"/>
  <c r="T578" i="22"/>
  <c r="S578" i="22"/>
  <c r="O578" i="22"/>
  <c r="N578" i="22"/>
  <c r="U578" i="22" s="1"/>
  <c r="I578" i="22"/>
  <c r="F578" i="22"/>
  <c r="T577" i="22"/>
  <c r="S577" i="22"/>
  <c r="O577" i="22"/>
  <c r="N577" i="22"/>
  <c r="U577" i="22" s="1"/>
  <c r="I577" i="22"/>
  <c r="F577" i="22"/>
  <c r="T576" i="22"/>
  <c r="S576" i="22"/>
  <c r="O576" i="22"/>
  <c r="N576" i="22"/>
  <c r="U576" i="22" s="1"/>
  <c r="I576" i="22"/>
  <c r="F576" i="22"/>
  <c r="T575" i="22"/>
  <c r="S575" i="22"/>
  <c r="O575" i="22"/>
  <c r="N575" i="22"/>
  <c r="U575" i="22" s="1"/>
  <c r="I575" i="22"/>
  <c r="F575" i="22"/>
  <c r="T574" i="22"/>
  <c r="S574" i="22"/>
  <c r="O574" i="22"/>
  <c r="N574" i="22"/>
  <c r="U574" i="22" s="1"/>
  <c r="I574" i="22"/>
  <c r="F574" i="22"/>
  <c r="T573" i="22"/>
  <c r="S573" i="22"/>
  <c r="O573" i="22"/>
  <c r="N573" i="22"/>
  <c r="U573" i="22" s="1"/>
  <c r="I573" i="22"/>
  <c r="F573" i="22"/>
  <c r="T572" i="22"/>
  <c r="S572" i="22"/>
  <c r="O572" i="22"/>
  <c r="N572" i="22"/>
  <c r="U572" i="22" s="1"/>
  <c r="I572" i="22"/>
  <c r="F572" i="22"/>
  <c r="T571" i="22"/>
  <c r="S571" i="22"/>
  <c r="O571" i="22"/>
  <c r="N571" i="22"/>
  <c r="U571" i="22" s="1"/>
  <c r="I571" i="22"/>
  <c r="F571" i="22"/>
  <c r="T570" i="22"/>
  <c r="S570" i="22"/>
  <c r="O570" i="22"/>
  <c r="N570" i="22"/>
  <c r="U570" i="22" s="1"/>
  <c r="I570" i="22"/>
  <c r="F570" i="22"/>
  <c r="T569" i="22"/>
  <c r="S569" i="22"/>
  <c r="O569" i="22"/>
  <c r="N569" i="22"/>
  <c r="U569" i="22" s="1"/>
  <c r="I569" i="22"/>
  <c r="F569" i="22"/>
  <c r="T568" i="22"/>
  <c r="S568" i="22"/>
  <c r="O568" i="22"/>
  <c r="N568" i="22"/>
  <c r="U568" i="22" s="1"/>
  <c r="I568" i="22"/>
  <c r="F568" i="22"/>
  <c r="T567" i="22"/>
  <c r="S567" i="22"/>
  <c r="O567" i="22"/>
  <c r="N567" i="22"/>
  <c r="U567" i="22" s="1"/>
  <c r="I567" i="22"/>
  <c r="F567" i="22"/>
  <c r="T566" i="22"/>
  <c r="S566" i="22"/>
  <c r="O566" i="22"/>
  <c r="N566" i="22"/>
  <c r="U566" i="22" s="1"/>
  <c r="I566" i="22"/>
  <c r="F566" i="22"/>
  <c r="T565" i="22"/>
  <c r="S565" i="22"/>
  <c r="O565" i="22"/>
  <c r="N565" i="22"/>
  <c r="U565" i="22" s="1"/>
  <c r="I565" i="22"/>
  <c r="F565" i="22"/>
  <c r="T564" i="22"/>
  <c r="S564" i="22"/>
  <c r="O564" i="22"/>
  <c r="N564" i="22"/>
  <c r="U564" i="22" s="1"/>
  <c r="I564" i="22"/>
  <c r="F564" i="22"/>
  <c r="T563" i="22"/>
  <c r="S563" i="22"/>
  <c r="O563" i="22"/>
  <c r="N563" i="22"/>
  <c r="U563" i="22" s="1"/>
  <c r="I563" i="22"/>
  <c r="F563" i="22"/>
  <c r="T562" i="22"/>
  <c r="S562" i="22"/>
  <c r="O562" i="22"/>
  <c r="N562" i="22"/>
  <c r="U562" i="22" s="1"/>
  <c r="I562" i="22"/>
  <c r="F562" i="22"/>
  <c r="T561" i="22"/>
  <c r="S561" i="22"/>
  <c r="O561" i="22"/>
  <c r="N561" i="22"/>
  <c r="U561" i="22" s="1"/>
  <c r="I561" i="22"/>
  <c r="F561" i="22"/>
  <c r="T560" i="22"/>
  <c r="S560" i="22"/>
  <c r="O560" i="22"/>
  <c r="N560" i="22"/>
  <c r="U560" i="22" s="1"/>
  <c r="I560" i="22"/>
  <c r="F560" i="22"/>
  <c r="T559" i="22"/>
  <c r="S559" i="22"/>
  <c r="O559" i="22"/>
  <c r="N559" i="22"/>
  <c r="U559" i="22" s="1"/>
  <c r="I559" i="22"/>
  <c r="F559" i="22"/>
  <c r="T558" i="22"/>
  <c r="S558" i="22"/>
  <c r="O558" i="22"/>
  <c r="N558" i="22"/>
  <c r="U558" i="22" s="1"/>
  <c r="I558" i="22"/>
  <c r="F558" i="22"/>
  <c r="T557" i="22"/>
  <c r="S557" i="22"/>
  <c r="O557" i="22"/>
  <c r="N557" i="22"/>
  <c r="U557" i="22" s="1"/>
  <c r="I557" i="22"/>
  <c r="F557" i="22"/>
  <c r="T556" i="22"/>
  <c r="S556" i="22"/>
  <c r="O556" i="22"/>
  <c r="N556" i="22"/>
  <c r="U556" i="22" s="1"/>
  <c r="I556" i="22"/>
  <c r="F556" i="22"/>
  <c r="T555" i="22"/>
  <c r="S555" i="22"/>
  <c r="O555" i="22"/>
  <c r="N555" i="22"/>
  <c r="U555" i="22" s="1"/>
  <c r="I555" i="22"/>
  <c r="F555" i="22"/>
  <c r="T554" i="22"/>
  <c r="S554" i="22"/>
  <c r="O554" i="22"/>
  <c r="N554" i="22"/>
  <c r="U554" i="22" s="1"/>
  <c r="I554" i="22"/>
  <c r="F554" i="22"/>
  <c r="T553" i="22"/>
  <c r="S553" i="22"/>
  <c r="O553" i="22"/>
  <c r="N553" i="22"/>
  <c r="U553" i="22" s="1"/>
  <c r="I553" i="22"/>
  <c r="F553" i="22"/>
  <c r="T552" i="22"/>
  <c r="S552" i="22"/>
  <c r="O552" i="22"/>
  <c r="N552" i="22"/>
  <c r="U552" i="22" s="1"/>
  <c r="I552" i="22"/>
  <c r="F552" i="22"/>
  <c r="T551" i="22"/>
  <c r="S551" i="22"/>
  <c r="O551" i="22"/>
  <c r="N551" i="22"/>
  <c r="U551" i="22" s="1"/>
  <c r="I551" i="22"/>
  <c r="F551" i="22"/>
  <c r="T550" i="22"/>
  <c r="S550" i="22"/>
  <c r="O550" i="22"/>
  <c r="N550" i="22"/>
  <c r="U550" i="22" s="1"/>
  <c r="I550" i="22"/>
  <c r="F550" i="22"/>
  <c r="T549" i="22"/>
  <c r="S549" i="22"/>
  <c r="O549" i="22"/>
  <c r="N549" i="22"/>
  <c r="U549" i="22" s="1"/>
  <c r="I549" i="22"/>
  <c r="F549" i="22"/>
  <c r="T548" i="22"/>
  <c r="S548" i="22"/>
  <c r="O548" i="22"/>
  <c r="N548" i="22"/>
  <c r="U548" i="22" s="1"/>
  <c r="I548" i="22"/>
  <c r="F548" i="22"/>
  <c r="T547" i="22"/>
  <c r="S547" i="22"/>
  <c r="O547" i="22"/>
  <c r="N547" i="22"/>
  <c r="U547" i="22" s="1"/>
  <c r="I547" i="22"/>
  <c r="F547" i="22"/>
  <c r="T546" i="22"/>
  <c r="S546" i="22"/>
  <c r="O546" i="22"/>
  <c r="N546" i="22"/>
  <c r="U546" i="22" s="1"/>
  <c r="I546" i="22"/>
  <c r="F546" i="22"/>
  <c r="T545" i="22"/>
  <c r="S545" i="22"/>
  <c r="O545" i="22"/>
  <c r="N545" i="22"/>
  <c r="U545" i="22" s="1"/>
  <c r="I545" i="22"/>
  <c r="F545" i="22"/>
  <c r="T544" i="22"/>
  <c r="S544" i="22"/>
  <c r="O544" i="22"/>
  <c r="N544" i="22"/>
  <c r="U544" i="22" s="1"/>
  <c r="I544" i="22"/>
  <c r="F544" i="22"/>
  <c r="T543" i="22"/>
  <c r="S543" i="22"/>
  <c r="O543" i="22"/>
  <c r="N543" i="22"/>
  <c r="U543" i="22" s="1"/>
  <c r="I543" i="22"/>
  <c r="F543" i="22"/>
  <c r="T542" i="22"/>
  <c r="S542" i="22"/>
  <c r="O542" i="22"/>
  <c r="N542" i="22"/>
  <c r="U542" i="22" s="1"/>
  <c r="I542" i="22"/>
  <c r="F542" i="22"/>
  <c r="T541" i="22"/>
  <c r="S541" i="22"/>
  <c r="O541" i="22"/>
  <c r="N541" i="22"/>
  <c r="U541" i="22" s="1"/>
  <c r="I541" i="22"/>
  <c r="F541" i="22"/>
  <c r="T540" i="22"/>
  <c r="S540" i="22"/>
  <c r="O540" i="22"/>
  <c r="N540" i="22"/>
  <c r="U540" i="22" s="1"/>
  <c r="I540" i="22"/>
  <c r="F540" i="22"/>
  <c r="T539" i="22"/>
  <c r="S539" i="22"/>
  <c r="O539" i="22"/>
  <c r="N539" i="22"/>
  <c r="U539" i="22" s="1"/>
  <c r="I539" i="22"/>
  <c r="F539" i="22"/>
  <c r="T538" i="22"/>
  <c r="S538" i="22"/>
  <c r="O538" i="22"/>
  <c r="N538" i="22"/>
  <c r="U538" i="22" s="1"/>
  <c r="I538" i="22"/>
  <c r="F538" i="22"/>
  <c r="T537" i="22"/>
  <c r="S537" i="22"/>
  <c r="O537" i="22"/>
  <c r="N537" i="22"/>
  <c r="U537" i="22" s="1"/>
  <c r="I537" i="22"/>
  <c r="F537" i="22"/>
  <c r="T536" i="22"/>
  <c r="S536" i="22"/>
  <c r="O536" i="22"/>
  <c r="N536" i="22"/>
  <c r="U536" i="22" s="1"/>
  <c r="I536" i="22"/>
  <c r="F536" i="22"/>
  <c r="T535" i="22"/>
  <c r="S535" i="22"/>
  <c r="O535" i="22"/>
  <c r="N535" i="22"/>
  <c r="U535" i="22" s="1"/>
  <c r="I535" i="22"/>
  <c r="F535" i="22"/>
  <c r="T534" i="22"/>
  <c r="S534" i="22"/>
  <c r="O534" i="22"/>
  <c r="N534" i="22"/>
  <c r="U534" i="22" s="1"/>
  <c r="I534" i="22"/>
  <c r="F534" i="22"/>
  <c r="T533" i="22"/>
  <c r="S533" i="22"/>
  <c r="O533" i="22"/>
  <c r="N533" i="22"/>
  <c r="U533" i="22" s="1"/>
  <c r="I533" i="22"/>
  <c r="F533" i="22"/>
  <c r="T532" i="22"/>
  <c r="S532" i="22"/>
  <c r="O532" i="22"/>
  <c r="N532" i="22"/>
  <c r="U532" i="22" s="1"/>
  <c r="I532" i="22"/>
  <c r="F532" i="22"/>
  <c r="T531" i="22"/>
  <c r="S531" i="22"/>
  <c r="O531" i="22"/>
  <c r="N531" i="22"/>
  <c r="U531" i="22" s="1"/>
  <c r="I531" i="22"/>
  <c r="F531" i="22"/>
  <c r="T530" i="22"/>
  <c r="S530" i="22"/>
  <c r="O530" i="22"/>
  <c r="N530" i="22"/>
  <c r="U530" i="22" s="1"/>
  <c r="I530" i="22"/>
  <c r="F530" i="22"/>
  <c r="T529" i="22"/>
  <c r="S529" i="22"/>
  <c r="O529" i="22"/>
  <c r="N529" i="22"/>
  <c r="U529" i="22" s="1"/>
  <c r="I529" i="22"/>
  <c r="F529" i="22"/>
  <c r="T528" i="22"/>
  <c r="S528" i="22"/>
  <c r="O528" i="22"/>
  <c r="N528" i="22"/>
  <c r="U528" i="22" s="1"/>
  <c r="I528" i="22"/>
  <c r="F528" i="22"/>
  <c r="T527" i="22"/>
  <c r="S527" i="22"/>
  <c r="O527" i="22"/>
  <c r="N527" i="22"/>
  <c r="U527" i="22" s="1"/>
  <c r="I527" i="22"/>
  <c r="F527" i="22"/>
  <c r="T526" i="22"/>
  <c r="S526" i="22"/>
  <c r="O526" i="22"/>
  <c r="N526" i="22"/>
  <c r="U526" i="22" s="1"/>
  <c r="I526" i="22"/>
  <c r="F526" i="22"/>
  <c r="T525" i="22"/>
  <c r="S525" i="22"/>
  <c r="O525" i="22"/>
  <c r="N525" i="22"/>
  <c r="U525" i="22" s="1"/>
  <c r="I525" i="22"/>
  <c r="F525" i="22"/>
  <c r="T524" i="22"/>
  <c r="S524" i="22"/>
  <c r="O524" i="22"/>
  <c r="N524" i="22"/>
  <c r="U524" i="22" s="1"/>
  <c r="I524" i="22"/>
  <c r="F524" i="22"/>
  <c r="T523" i="22"/>
  <c r="S523" i="22"/>
  <c r="O523" i="22"/>
  <c r="N523" i="22"/>
  <c r="U523" i="22" s="1"/>
  <c r="I523" i="22"/>
  <c r="F523" i="22"/>
  <c r="T522" i="22"/>
  <c r="S522" i="22"/>
  <c r="O522" i="22"/>
  <c r="N522" i="22"/>
  <c r="U522" i="22" s="1"/>
  <c r="I522" i="22"/>
  <c r="F522" i="22"/>
  <c r="T521" i="22"/>
  <c r="S521" i="22"/>
  <c r="O521" i="22"/>
  <c r="N521" i="22"/>
  <c r="U521" i="22" s="1"/>
  <c r="I521" i="22"/>
  <c r="F521" i="22"/>
  <c r="T520" i="22"/>
  <c r="S520" i="22"/>
  <c r="O520" i="22"/>
  <c r="N520" i="22"/>
  <c r="U520" i="22" s="1"/>
  <c r="I520" i="22"/>
  <c r="F520" i="22"/>
  <c r="T519" i="22"/>
  <c r="S519" i="22"/>
  <c r="O519" i="22"/>
  <c r="N519" i="22"/>
  <c r="U519" i="22" s="1"/>
  <c r="I519" i="22"/>
  <c r="F519" i="22"/>
  <c r="T518" i="22"/>
  <c r="S518" i="22"/>
  <c r="O518" i="22"/>
  <c r="N518" i="22"/>
  <c r="U518" i="22" s="1"/>
  <c r="I518" i="22"/>
  <c r="F518" i="22"/>
  <c r="T517" i="22"/>
  <c r="S517" i="22"/>
  <c r="O517" i="22"/>
  <c r="N517" i="22"/>
  <c r="U517" i="22" s="1"/>
  <c r="I517" i="22"/>
  <c r="F517" i="22"/>
  <c r="T516" i="22"/>
  <c r="S516" i="22"/>
  <c r="O516" i="22"/>
  <c r="N516" i="22"/>
  <c r="U516" i="22" s="1"/>
  <c r="I516" i="22"/>
  <c r="F516" i="22"/>
  <c r="T515" i="22"/>
  <c r="S515" i="22"/>
  <c r="O515" i="22"/>
  <c r="N515" i="22"/>
  <c r="U515" i="22" s="1"/>
  <c r="I515" i="22"/>
  <c r="F515" i="22"/>
  <c r="T514" i="22"/>
  <c r="S514" i="22"/>
  <c r="O514" i="22"/>
  <c r="N514" i="22"/>
  <c r="U514" i="22" s="1"/>
  <c r="I514" i="22"/>
  <c r="F514" i="22"/>
  <c r="T513" i="22"/>
  <c r="S513" i="22"/>
  <c r="O513" i="22"/>
  <c r="N513" i="22"/>
  <c r="U513" i="22" s="1"/>
  <c r="I513" i="22"/>
  <c r="F513" i="22"/>
  <c r="T512" i="22"/>
  <c r="S512" i="22"/>
  <c r="O512" i="22"/>
  <c r="N512" i="22"/>
  <c r="U512" i="22" s="1"/>
  <c r="I512" i="22"/>
  <c r="F512" i="22"/>
  <c r="T511" i="22"/>
  <c r="S511" i="22"/>
  <c r="O511" i="22"/>
  <c r="N511" i="22"/>
  <c r="U511" i="22" s="1"/>
  <c r="I511" i="22"/>
  <c r="F511" i="22"/>
  <c r="T510" i="22"/>
  <c r="S510" i="22"/>
  <c r="O510" i="22"/>
  <c r="N510" i="22"/>
  <c r="U510" i="22" s="1"/>
  <c r="I510" i="22"/>
  <c r="F510" i="22"/>
  <c r="T509" i="22"/>
  <c r="S509" i="22"/>
  <c r="O509" i="22"/>
  <c r="N509" i="22"/>
  <c r="U509" i="22" s="1"/>
  <c r="I509" i="22"/>
  <c r="F509" i="22"/>
  <c r="T508" i="22"/>
  <c r="S508" i="22"/>
  <c r="O508" i="22"/>
  <c r="N508" i="22"/>
  <c r="U508" i="22" s="1"/>
  <c r="I508" i="22"/>
  <c r="F508" i="22"/>
  <c r="T507" i="22"/>
  <c r="S507" i="22"/>
  <c r="O507" i="22"/>
  <c r="N507" i="22"/>
  <c r="U507" i="22" s="1"/>
  <c r="I507" i="22"/>
  <c r="F507" i="22"/>
  <c r="T506" i="22"/>
  <c r="S506" i="22"/>
  <c r="O506" i="22"/>
  <c r="N506" i="22"/>
  <c r="U506" i="22" s="1"/>
  <c r="I506" i="22"/>
  <c r="F506" i="22"/>
  <c r="T505" i="22"/>
  <c r="S505" i="22"/>
  <c r="O505" i="22"/>
  <c r="N505" i="22"/>
  <c r="U505" i="22" s="1"/>
  <c r="I505" i="22"/>
  <c r="F505" i="22"/>
  <c r="T504" i="22"/>
  <c r="S504" i="22"/>
  <c r="O504" i="22"/>
  <c r="N504" i="22"/>
  <c r="U504" i="22" s="1"/>
  <c r="I504" i="22"/>
  <c r="F504" i="22"/>
  <c r="T503" i="22"/>
  <c r="S503" i="22"/>
  <c r="O503" i="22"/>
  <c r="N503" i="22"/>
  <c r="U503" i="22" s="1"/>
  <c r="I503" i="22"/>
  <c r="F503" i="22"/>
  <c r="T502" i="22"/>
  <c r="S502" i="22"/>
  <c r="O502" i="22"/>
  <c r="N502" i="22"/>
  <c r="U502" i="22" s="1"/>
  <c r="I502" i="22"/>
  <c r="F502" i="22"/>
  <c r="T501" i="22"/>
  <c r="S501" i="22"/>
  <c r="O501" i="22"/>
  <c r="N501" i="22"/>
  <c r="U501" i="22" s="1"/>
  <c r="I501" i="22"/>
  <c r="F501" i="22"/>
  <c r="T500" i="22"/>
  <c r="S500" i="22"/>
  <c r="O500" i="22"/>
  <c r="N500" i="22"/>
  <c r="U500" i="22" s="1"/>
  <c r="I500" i="22"/>
  <c r="F500" i="22"/>
  <c r="T499" i="22"/>
  <c r="S499" i="22"/>
  <c r="O499" i="22"/>
  <c r="N499" i="22"/>
  <c r="U499" i="22" s="1"/>
  <c r="I499" i="22"/>
  <c r="F499" i="22"/>
  <c r="T498" i="22"/>
  <c r="S498" i="22"/>
  <c r="O498" i="22"/>
  <c r="N498" i="22"/>
  <c r="U498" i="22" s="1"/>
  <c r="I498" i="22"/>
  <c r="F498" i="22"/>
  <c r="T497" i="22"/>
  <c r="S497" i="22"/>
  <c r="O497" i="22"/>
  <c r="N497" i="22"/>
  <c r="U497" i="22" s="1"/>
  <c r="I497" i="22"/>
  <c r="F497" i="22"/>
  <c r="T496" i="22"/>
  <c r="S496" i="22"/>
  <c r="O496" i="22"/>
  <c r="N496" i="22"/>
  <c r="U496" i="22" s="1"/>
  <c r="I496" i="22"/>
  <c r="F496" i="22"/>
  <c r="T495" i="22"/>
  <c r="S495" i="22"/>
  <c r="O495" i="22"/>
  <c r="N495" i="22"/>
  <c r="U495" i="22" s="1"/>
  <c r="I495" i="22"/>
  <c r="F495" i="22"/>
  <c r="T494" i="22"/>
  <c r="S494" i="22"/>
  <c r="O494" i="22"/>
  <c r="N494" i="22"/>
  <c r="U494" i="22" s="1"/>
  <c r="I494" i="22"/>
  <c r="F494" i="22"/>
  <c r="T493" i="22"/>
  <c r="S493" i="22"/>
  <c r="O493" i="22"/>
  <c r="N493" i="22"/>
  <c r="U493" i="22" s="1"/>
  <c r="I493" i="22"/>
  <c r="F493" i="22"/>
  <c r="T492" i="22"/>
  <c r="S492" i="22"/>
  <c r="O492" i="22"/>
  <c r="N492" i="22"/>
  <c r="U492" i="22" s="1"/>
  <c r="I492" i="22"/>
  <c r="F492" i="22"/>
  <c r="T491" i="22"/>
  <c r="S491" i="22"/>
  <c r="O491" i="22"/>
  <c r="N491" i="22"/>
  <c r="U491" i="22" s="1"/>
  <c r="I491" i="22"/>
  <c r="F491" i="22"/>
  <c r="T490" i="22"/>
  <c r="S490" i="22"/>
  <c r="O490" i="22"/>
  <c r="N490" i="22"/>
  <c r="U490" i="22" s="1"/>
  <c r="I490" i="22"/>
  <c r="F490" i="22"/>
  <c r="T489" i="22"/>
  <c r="S489" i="22"/>
  <c r="O489" i="22"/>
  <c r="N489" i="22"/>
  <c r="U489" i="22" s="1"/>
  <c r="I489" i="22"/>
  <c r="F489" i="22"/>
  <c r="T488" i="22"/>
  <c r="S488" i="22"/>
  <c r="O488" i="22"/>
  <c r="N488" i="22"/>
  <c r="U488" i="22" s="1"/>
  <c r="I488" i="22"/>
  <c r="F488" i="22"/>
  <c r="T487" i="22"/>
  <c r="S487" i="22"/>
  <c r="O487" i="22"/>
  <c r="N487" i="22"/>
  <c r="U487" i="22" s="1"/>
  <c r="I487" i="22"/>
  <c r="F487" i="22"/>
  <c r="T486" i="22"/>
  <c r="S486" i="22"/>
  <c r="O486" i="22"/>
  <c r="N486" i="22"/>
  <c r="U486" i="22" s="1"/>
  <c r="I486" i="22"/>
  <c r="F486" i="22"/>
  <c r="T485" i="22"/>
  <c r="S485" i="22"/>
  <c r="O485" i="22"/>
  <c r="N485" i="22"/>
  <c r="U485" i="22" s="1"/>
  <c r="I485" i="22"/>
  <c r="F485" i="22"/>
  <c r="T484" i="22"/>
  <c r="S484" i="22"/>
  <c r="O484" i="22"/>
  <c r="N484" i="22"/>
  <c r="U484" i="22" s="1"/>
  <c r="I484" i="22"/>
  <c r="F484" i="22"/>
  <c r="T483" i="22"/>
  <c r="S483" i="22"/>
  <c r="O483" i="22"/>
  <c r="N483" i="22"/>
  <c r="U483" i="22" s="1"/>
  <c r="I483" i="22"/>
  <c r="F483" i="22"/>
  <c r="T482" i="22"/>
  <c r="S482" i="22"/>
  <c r="O482" i="22"/>
  <c r="N482" i="22"/>
  <c r="U482" i="22" s="1"/>
  <c r="I482" i="22"/>
  <c r="F482" i="22"/>
  <c r="T481" i="22"/>
  <c r="S481" i="22"/>
  <c r="O481" i="22"/>
  <c r="N481" i="22"/>
  <c r="U481" i="22" s="1"/>
  <c r="I481" i="22"/>
  <c r="F481" i="22"/>
  <c r="T480" i="22"/>
  <c r="S480" i="22"/>
  <c r="O480" i="22"/>
  <c r="N480" i="22"/>
  <c r="U480" i="22" s="1"/>
  <c r="I480" i="22"/>
  <c r="F480" i="22"/>
  <c r="T479" i="22"/>
  <c r="S479" i="22"/>
  <c r="O479" i="22"/>
  <c r="N479" i="22"/>
  <c r="U479" i="22" s="1"/>
  <c r="I479" i="22"/>
  <c r="F479" i="22"/>
  <c r="T478" i="22"/>
  <c r="S478" i="22"/>
  <c r="O478" i="22"/>
  <c r="N478" i="22"/>
  <c r="U478" i="22" s="1"/>
  <c r="I478" i="22"/>
  <c r="F478" i="22"/>
  <c r="T477" i="22"/>
  <c r="S477" i="22"/>
  <c r="O477" i="22"/>
  <c r="N477" i="22"/>
  <c r="U477" i="22" s="1"/>
  <c r="I477" i="22"/>
  <c r="F477" i="22"/>
  <c r="T476" i="22"/>
  <c r="S476" i="22"/>
  <c r="O476" i="22"/>
  <c r="N476" i="22"/>
  <c r="U476" i="22" s="1"/>
  <c r="I476" i="22"/>
  <c r="F476" i="22"/>
  <c r="T475" i="22"/>
  <c r="S475" i="22"/>
  <c r="O475" i="22"/>
  <c r="N475" i="22"/>
  <c r="U475" i="22" s="1"/>
  <c r="I475" i="22"/>
  <c r="F475" i="22"/>
  <c r="T474" i="22"/>
  <c r="S474" i="22"/>
  <c r="O474" i="22"/>
  <c r="N474" i="22"/>
  <c r="U474" i="22" s="1"/>
  <c r="I474" i="22"/>
  <c r="F474" i="22"/>
  <c r="T473" i="22"/>
  <c r="S473" i="22"/>
  <c r="O473" i="22"/>
  <c r="N473" i="22"/>
  <c r="U473" i="22" s="1"/>
  <c r="I473" i="22"/>
  <c r="F473" i="22"/>
  <c r="T472" i="22"/>
  <c r="S472" i="22"/>
  <c r="O472" i="22"/>
  <c r="N472" i="22"/>
  <c r="U472" i="22" s="1"/>
  <c r="I472" i="22"/>
  <c r="F472" i="22"/>
  <c r="T471" i="22"/>
  <c r="S471" i="22"/>
  <c r="O471" i="22"/>
  <c r="N471" i="22"/>
  <c r="U471" i="22" s="1"/>
  <c r="I471" i="22"/>
  <c r="F471" i="22"/>
  <c r="T470" i="22"/>
  <c r="S470" i="22"/>
  <c r="O470" i="22"/>
  <c r="N470" i="22"/>
  <c r="U470" i="22" s="1"/>
  <c r="I470" i="22"/>
  <c r="F470" i="22"/>
  <c r="T469" i="22"/>
  <c r="S469" i="22"/>
  <c r="O469" i="22"/>
  <c r="N469" i="22"/>
  <c r="U469" i="22" s="1"/>
  <c r="I469" i="22"/>
  <c r="F469" i="22"/>
  <c r="T468" i="22"/>
  <c r="S468" i="22"/>
  <c r="O468" i="22"/>
  <c r="N468" i="22"/>
  <c r="U468" i="22" s="1"/>
  <c r="I468" i="22"/>
  <c r="F468" i="22"/>
  <c r="T467" i="22"/>
  <c r="S467" i="22"/>
  <c r="O467" i="22"/>
  <c r="N467" i="22"/>
  <c r="U467" i="22" s="1"/>
  <c r="I467" i="22"/>
  <c r="F467" i="22"/>
  <c r="T466" i="22"/>
  <c r="S466" i="22"/>
  <c r="O466" i="22"/>
  <c r="N466" i="22"/>
  <c r="U466" i="22" s="1"/>
  <c r="I466" i="22"/>
  <c r="F466" i="22"/>
  <c r="T465" i="22"/>
  <c r="S465" i="22"/>
  <c r="O465" i="22"/>
  <c r="N465" i="22"/>
  <c r="U465" i="22" s="1"/>
  <c r="I465" i="22"/>
  <c r="F465" i="22"/>
  <c r="T464" i="22"/>
  <c r="S464" i="22"/>
  <c r="O464" i="22"/>
  <c r="N464" i="22"/>
  <c r="U464" i="22" s="1"/>
  <c r="I464" i="22"/>
  <c r="F464" i="22"/>
  <c r="T463" i="22"/>
  <c r="S463" i="22"/>
  <c r="O463" i="22"/>
  <c r="N463" i="22"/>
  <c r="U463" i="22" s="1"/>
  <c r="I463" i="22"/>
  <c r="F463" i="22"/>
  <c r="T462" i="22"/>
  <c r="S462" i="22"/>
  <c r="O462" i="22"/>
  <c r="N462" i="22"/>
  <c r="U462" i="22" s="1"/>
  <c r="I462" i="22"/>
  <c r="F462" i="22"/>
  <c r="T461" i="22"/>
  <c r="S461" i="22"/>
  <c r="O461" i="22"/>
  <c r="N461" i="22"/>
  <c r="U461" i="22" s="1"/>
  <c r="I461" i="22"/>
  <c r="F461" i="22"/>
  <c r="T460" i="22"/>
  <c r="S460" i="22"/>
  <c r="O460" i="22"/>
  <c r="N460" i="22"/>
  <c r="U460" i="22" s="1"/>
  <c r="I460" i="22"/>
  <c r="F460" i="22"/>
  <c r="T459" i="22"/>
  <c r="S459" i="22"/>
  <c r="O459" i="22"/>
  <c r="N459" i="22"/>
  <c r="U459" i="22" s="1"/>
  <c r="I459" i="22"/>
  <c r="F459" i="22"/>
  <c r="T458" i="22"/>
  <c r="S458" i="22"/>
  <c r="O458" i="22"/>
  <c r="N458" i="22"/>
  <c r="U458" i="22" s="1"/>
  <c r="I458" i="22"/>
  <c r="F458" i="22"/>
  <c r="T457" i="22"/>
  <c r="S457" i="22"/>
  <c r="O457" i="22"/>
  <c r="N457" i="22"/>
  <c r="U457" i="22" s="1"/>
  <c r="I457" i="22"/>
  <c r="F457" i="22"/>
  <c r="T456" i="22"/>
  <c r="S456" i="22"/>
  <c r="O456" i="22"/>
  <c r="N456" i="22"/>
  <c r="U456" i="22" s="1"/>
  <c r="I456" i="22"/>
  <c r="F456" i="22"/>
  <c r="T455" i="22"/>
  <c r="S455" i="22"/>
  <c r="O455" i="22"/>
  <c r="N455" i="22"/>
  <c r="U455" i="22" s="1"/>
  <c r="I455" i="22"/>
  <c r="F455" i="22"/>
  <c r="T454" i="22"/>
  <c r="S454" i="22"/>
  <c r="O454" i="22"/>
  <c r="N454" i="22"/>
  <c r="U454" i="22" s="1"/>
  <c r="I454" i="22"/>
  <c r="F454" i="22"/>
  <c r="T453" i="22"/>
  <c r="S453" i="22"/>
  <c r="O453" i="22"/>
  <c r="N453" i="22"/>
  <c r="U453" i="22" s="1"/>
  <c r="I453" i="22"/>
  <c r="F453" i="22"/>
  <c r="T452" i="22"/>
  <c r="S452" i="22"/>
  <c r="O452" i="22"/>
  <c r="N452" i="22"/>
  <c r="U452" i="22" s="1"/>
  <c r="I452" i="22"/>
  <c r="F452" i="22"/>
  <c r="T451" i="22"/>
  <c r="S451" i="22"/>
  <c r="O451" i="22"/>
  <c r="N451" i="22"/>
  <c r="U451" i="22" s="1"/>
  <c r="I451" i="22"/>
  <c r="F451" i="22"/>
  <c r="T450" i="22"/>
  <c r="S450" i="22"/>
  <c r="O450" i="22"/>
  <c r="N450" i="22"/>
  <c r="U450" i="22" s="1"/>
  <c r="I450" i="22"/>
  <c r="F450" i="22"/>
  <c r="T449" i="22"/>
  <c r="S449" i="22"/>
  <c r="O449" i="22"/>
  <c r="N449" i="22"/>
  <c r="U449" i="22" s="1"/>
  <c r="I449" i="22"/>
  <c r="F449" i="22"/>
  <c r="T448" i="22"/>
  <c r="S448" i="22"/>
  <c r="O448" i="22"/>
  <c r="N448" i="22"/>
  <c r="U448" i="22" s="1"/>
  <c r="I448" i="22"/>
  <c r="F448" i="22"/>
  <c r="T447" i="22"/>
  <c r="S447" i="22"/>
  <c r="O447" i="22"/>
  <c r="N447" i="22"/>
  <c r="U447" i="22" s="1"/>
  <c r="I447" i="22"/>
  <c r="F447" i="22"/>
  <c r="T446" i="22"/>
  <c r="S446" i="22"/>
  <c r="O446" i="22"/>
  <c r="N446" i="22"/>
  <c r="U446" i="22" s="1"/>
  <c r="I446" i="22"/>
  <c r="F446" i="22"/>
  <c r="T445" i="22"/>
  <c r="S445" i="22"/>
  <c r="O445" i="22"/>
  <c r="N445" i="22"/>
  <c r="U445" i="22" s="1"/>
  <c r="I445" i="22"/>
  <c r="F445" i="22"/>
  <c r="T444" i="22"/>
  <c r="S444" i="22"/>
  <c r="O444" i="22"/>
  <c r="N444" i="22"/>
  <c r="U444" i="22" s="1"/>
  <c r="I444" i="22"/>
  <c r="F444" i="22"/>
  <c r="T443" i="22"/>
  <c r="S443" i="22"/>
  <c r="O443" i="22"/>
  <c r="N443" i="22"/>
  <c r="U443" i="22" s="1"/>
  <c r="I443" i="22"/>
  <c r="F443" i="22"/>
  <c r="T442" i="22"/>
  <c r="S442" i="22"/>
  <c r="O442" i="22"/>
  <c r="N442" i="22"/>
  <c r="U442" i="22" s="1"/>
  <c r="I442" i="22"/>
  <c r="F442" i="22"/>
  <c r="T441" i="22"/>
  <c r="S441" i="22"/>
  <c r="O441" i="22"/>
  <c r="N441" i="22"/>
  <c r="U441" i="22" s="1"/>
  <c r="I441" i="22"/>
  <c r="F441" i="22"/>
  <c r="T440" i="22"/>
  <c r="S440" i="22"/>
  <c r="O440" i="22"/>
  <c r="N440" i="22"/>
  <c r="U440" i="22" s="1"/>
  <c r="I440" i="22"/>
  <c r="F440" i="22"/>
  <c r="T439" i="22"/>
  <c r="S439" i="22"/>
  <c r="O439" i="22"/>
  <c r="N439" i="22"/>
  <c r="U439" i="22" s="1"/>
  <c r="I439" i="22"/>
  <c r="F439" i="22"/>
  <c r="T438" i="22"/>
  <c r="S438" i="22"/>
  <c r="O438" i="22"/>
  <c r="N438" i="22"/>
  <c r="U438" i="22" s="1"/>
  <c r="I438" i="22"/>
  <c r="F438" i="22"/>
  <c r="T437" i="22"/>
  <c r="S437" i="22"/>
  <c r="O437" i="22"/>
  <c r="N437" i="22"/>
  <c r="U437" i="22" s="1"/>
  <c r="I437" i="22"/>
  <c r="F437" i="22"/>
  <c r="T436" i="22"/>
  <c r="S436" i="22"/>
  <c r="O436" i="22"/>
  <c r="N436" i="22"/>
  <c r="U436" i="22" s="1"/>
  <c r="I436" i="22"/>
  <c r="F436" i="22"/>
  <c r="T435" i="22"/>
  <c r="S435" i="22"/>
  <c r="O435" i="22"/>
  <c r="N435" i="22"/>
  <c r="U435" i="22" s="1"/>
  <c r="I435" i="22"/>
  <c r="F435" i="22"/>
  <c r="T434" i="22"/>
  <c r="S434" i="22"/>
  <c r="O434" i="22"/>
  <c r="N434" i="22"/>
  <c r="U434" i="22" s="1"/>
  <c r="I434" i="22"/>
  <c r="F434" i="22"/>
  <c r="T433" i="22"/>
  <c r="S433" i="22"/>
  <c r="O433" i="22"/>
  <c r="N433" i="22"/>
  <c r="U433" i="22" s="1"/>
  <c r="I433" i="22"/>
  <c r="F433" i="22"/>
  <c r="T432" i="22"/>
  <c r="S432" i="22"/>
  <c r="O432" i="22"/>
  <c r="N432" i="22"/>
  <c r="U432" i="22" s="1"/>
  <c r="I432" i="22"/>
  <c r="F432" i="22"/>
  <c r="T431" i="22"/>
  <c r="S431" i="22"/>
  <c r="O431" i="22"/>
  <c r="N431" i="22"/>
  <c r="U431" i="22" s="1"/>
  <c r="I431" i="22"/>
  <c r="F431" i="22"/>
  <c r="T430" i="22"/>
  <c r="S430" i="22"/>
  <c r="O430" i="22"/>
  <c r="N430" i="22"/>
  <c r="U430" i="22" s="1"/>
  <c r="I430" i="22"/>
  <c r="F430" i="22"/>
  <c r="T429" i="22"/>
  <c r="S429" i="22"/>
  <c r="O429" i="22"/>
  <c r="N429" i="22"/>
  <c r="U429" i="22" s="1"/>
  <c r="I429" i="22"/>
  <c r="F429" i="22"/>
  <c r="T428" i="22"/>
  <c r="S428" i="22"/>
  <c r="O428" i="22"/>
  <c r="N428" i="22"/>
  <c r="U428" i="22" s="1"/>
  <c r="I428" i="22"/>
  <c r="F428" i="22"/>
  <c r="T427" i="22"/>
  <c r="S427" i="22"/>
  <c r="O427" i="22"/>
  <c r="N427" i="22"/>
  <c r="U427" i="22" s="1"/>
  <c r="I427" i="22"/>
  <c r="F427" i="22"/>
  <c r="T426" i="22"/>
  <c r="S426" i="22"/>
  <c r="O426" i="22"/>
  <c r="N426" i="22"/>
  <c r="U426" i="22" s="1"/>
  <c r="I426" i="22"/>
  <c r="F426" i="22"/>
  <c r="T425" i="22"/>
  <c r="S425" i="22"/>
  <c r="O425" i="22"/>
  <c r="N425" i="22"/>
  <c r="U425" i="22" s="1"/>
  <c r="I425" i="22"/>
  <c r="F425" i="22"/>
  <c r="T424" i="22"/>
  <c r="S424" i="22"/>
  <c r="O424" i="22"/>
  <c r="N424" i="22"/>
  <c r="U424" i="22" s="1"/>
  <c r="I424" i="22"/>
  <c r="F424" i="22"/>
  <c r="T423" i="22"/>
  <c r="S423" i="22"/>
  <c r="O423" i="22"/>
  <c r="N423" i="22"/>
  <c r="U423" i="22" s="1"/>
  <c r="I423" i="22"/>
  <c r="F423" i="22"/>
  <c r="T422" i="22"/>
  <c r="S422" i="22"/>
  <c r="O422" i="22"/>
  <c r="N422" i="22"/>
  <c r="U422" i="22" s="1"/>
  <c r="I422" i="22"/>
  <c r="F422" i="22"/>
  <c r="T421" i="22"/>
  <c r="S421" i="22"/>
  <c r="O421" i="22"/>
  <c r="N421" i="22"/>
  <c r="U421" i="22" s="1"/>
  <c r="I421" i="22"/>
  <c r="F421" i="22"/>
  <c r="T420" i="22"/>
  <c r="S420" i="22"/>
  <c r="O420" i="22"/>
  <c r="N420" i="22"/>
  <c r="U420" i="22" s="1"/>
  <c r="I420" i="22"/>
  <c r="F420" i="22"/>
  <c r="T419" i="22"/>
  <c r="S419" i="22"/>
  <c r="O419" i="22"/>
  <c r="N419" i="22"/>
  <c r="U419" i="22" s="1"/>
  <c r="I419" i="22"/>
  <c r="F419" i="22"/>
  <c r="T418" i="22"/>
  <c r="S418" i="22"/>
  <c r="O418" i="22"/>
  <c r="N418" i="22"/>
  <c r="U418" i="22" s="1"/>
  <c r="I418" i="22"/>
  <c r="F418" i="22"/>
  <c r="T417" i="22"/>
  <c r="S417" i="22"/>
  <c r="O417" i="22"/>
  <c r="N417" i="22"/>
  <c r="U417" i="22" s="1"/>
  <c r="I417" i="22"/>
  <c r="F417" i="22"/>
  <c r="T416" i="22"/>
  <c r="S416" i="22"/>
  <c r="O416" i="22"/>
  <c r="N416" i="22"/>
  <c r="U416" i="22" s="1"/>
  <c r="I416" i="22"/>
  <c r="F416" i="22"/>
  <c r="T415" i="22"/>
  <c r="S415" i="22"/>
  <c r="O415" i="22"/>
  <c r="N415" i="22"/>
  <c r="U415" i="22" s="1"/>
  <c r="I415" i="22"/>
  <c r="F415" i="22"/>
  <c r="T414" i="22"/>
  <c r="S414" i="22"/>
  <c r="O414" i="22"/>
  <c r="N414" i="22"/>
  <c r="U414" i="22" s="1"/>
  <c r="I414" i="22"/>
  <c r="F414" i="22"/>
  <c r="T413" i="22"/>
  <c r="S413" i="22"/>
  <c r="O413" i="22"/>
  <c r="N413" i="22"/>
  <c r="U413" i="22" s="1"/>
  <c r="I413" i="22"/>
  <c r="F413" i="22"/>
  <c r="T412" i="22"/>
  <c r="S412" i="22"/>
  <c r="O412" i="22"/>
  <c r="N412" i="22"/>
  <c r="U412" i="22" s="1"/>
  <c r="I412" i="22"/>
  <c r="F412" i="22"/>
  <c r="T411" i="22"/>
  <c r="S411" i="22"/>
  <c r="O411" i="22"/>
  <c r="N411" i="22"/>
  <c r="U411" i="22" s="1"/>
  <c r="I411" i="22"/>
  <c r="F411" i="22"/>
  <c r="T410" i="22"/>
  <c r="S410" i="22"/>
  <c r="O410" i="22"/>
  <c r="N410" i="22"/>
  <c r="U410" i="22" s="1"/>
  <c r="I410" i="22"/>
  <c r="F410" i="22"/>
  <c r="T409" i="22"/>
  <c r="S409" i="22"/>
  <c r="O409" i="22"/>
  <c r="N409" i="22"/>
  <c r="U409" i="22" s="1"/>
  <c r="I409" i="22"/>
  <c r="F409" i="22"/>
  <c r="T408" i="22"/>
  <c r="S408" i="22"/>
  <c r="O408" i="22"/>
  <c r="N408" i="22"/>
  <c r="U408" i="22" s="1"/>
  <c r="I408" i="22"/>
  <c r="F408" i="22"/>
  <c r="T407" i="22"/>
  <c r="S407" i="22"/>
  <c r="O407" i="22"/>
  <c r="N407" i="22"/>
  <c r="U407" i="22" s="1"/>
  <c r="I407" i="22"/>
  <c r="F407" i="22"/>
  <c r="T406" i="22"/>
  <c r="S406" i="22"/>
  <c r="O406" i="22"/>
  <c r="N406" i="22"/>
  <c r="U406" i="22" s="1"/>
  <c r="I406" i="22"/>
  <c r="F406" i="22"/>
  <c r="T405" i="22"/>
  <c r="S405" i="22"/>
  <c r="O405" i="22"/>
  <c r="N405" i="22"/>
  <c r="U405" i="22" s="1"/>
  <c r="I405" i="22"/>
  <c r="F405" i="22"/>
  <c r="T404" i="22"/>
  <c r="S404" i="22"/>
  <c r="O404" i="22"/>
  <c r="N404" i="22"/>
  <c r="U404" i="22" s="1"/>
  <c r="I404" i="22"/>
  <c r="F404" i="22"/>
  <c r="T403" i="22"/>
  <c r="S403" i="22"/>
  <c r="O403" i="22"/>
  <c r="N403" i="22"/>
  <c r="U403" i="22" s="1"/>
  <c r="I403" i="22"/>
  <c r="F403" i="22"/>
  <c r="T402" i="22"/>
  <c r="S402" i="22"/>
  <c r="O402" i="22"/>
  <c r="N402" i="22"/>
  <c r="U402" i="22" s="1"/>
  <c r="I402" i="22"/>
  <c r="F402" i="22"/>
  <c r="T401" i="22"/>
  <c r="S401" i="22"/>
  <c r="O401" i="22"/>
  <c r="N401" i="22"/>
  <c r="U401" i="22" s="1"/>
  <c r="I401" i="22"/>
  <c r="F401" i="22"/>
  <c r="T400" i="22"/>
  <c r="S400" i="22"/>
  <c r="O400" i="22"/>
  <c r="N400" i="22"/>
  <c r="U400" i="22" s="1"/>
  <c r="I400" i="22"/>
  <c r="F400" i="22"/>
  <c r="T399" i="22"/>
  <c r="S399" i="22"/>
  <c r="O399" i="22"/>
  <c r="N399" i="22"/>
  <c r="U399" i="22" s="1"/>
  <c r="I399" i="22"/>
  <c r="F399" i="22"/>
  <c r="T398" i="22"/>
  <c r="S398" i="22"/>
  <c r="O398" i="22"/>
  <c r="N398" i="22"/>
  <c r="U398" i="22" s="1"/>
  <c r="I398" i="22"/>
  <c r="F398" i="22"/>
  <c r="T397" i="22"/>
  <c r="S397" i="22"/>
  <c r="O397" i="22"/>
  <c r="N397" i="22"/>
  <c r="U397" i="22" s="1"/>
  <c r="I397" i="22"/>
  <c r="F397" i="22"/>
  <c r="T396" i="22"/>
  <c r="S396" i="22"/>
  <c r="O396" i="22"/>
  <c r="N396" i="22"/>
  <c r="U396" i="22" s="1"/>
  <c r="I396" i="22"/>
  <c r="F396" i="22"/>
  <c r="T395" i="22"/>
  <c r="S395" i="22"/>
  <c r="O395" i="22"/>
  <c r="N395" i="22"/>
  <c r="U395" i="22" s="1"/>
  <c r="I395" i="22"/>
  <c r="F395" i="22"/>
  <c r="T394" i="22"/>
  <c r="S394" i="22"/>
  <c r="O394" i="22"/>
  <c r="N394" i="22"/>
  <c r="U394" i="22" s="1"/>
  <c r="I394" i="22"/>
  <c r="F394" i="22"/>
  <c r="T393" i="22"/>
  <c r="S393" i="22"/>
  <c r="O393" i="22"/>
  <c r="N393" i="22"/>
  <c r="U393" i="22" s="1"/>
  <c r="I393" i="22"/>
  <c r="F393" i="22"/>
  <c r="T392" i="22"/>
  <c r="S392" i="22"/>
  <c r="O392" i="22"/>
  <c r="N392" i="22"/>
  <c r="U392" i="22" s="1"/>
  <c r="I392" i="22"/>
  <c r="F392" i="22"/>
  <c r="T391" i="22"/>
  <c r="S391" i="22"/>
  <c r="O391" i="22"/>
  <c r="N391" i="22"/>
  <c r="U391" i="22" s="1"/>
  <c r="I391" i="22"/>
  <c r="F391" i="22"/>
  <c r="T390" i="22"/>
  <c r="S390" i="22"/>
  <c r="O390" i="22"/>
  <c r="N390" i="22"/>
  <c r="U390" i="22" s="1"/>
  <c r="I390" i="22"/>
  <c r="F390" i="22"/>
  <c r="T389" i="22"/>
  <c r="S389" i="22"/>
  <c r="O389" i="22"/>
  <c r="N389" i="22"/>
  <c r="U389" i="22" s="1"/>
  <c r="I389" i="22"/>
  <c r="F389" i="22"/>
  <c r="T388" i="22"/>
  <c r="S388" i="22"/>
  <c r="O388" i="22"/>
  <c r="N388" i="22"/>
  <c r="U388" i="22" s="1"/>
  <c r="I388" i="22"/>
  <c r="F388" i="22"/>
  <c r="T387" i="22"/>
  <c r="S387" i="22"/>
  <c r="O387" i="22"/>
  <c r="N387" i="22"/>
  <c r="U387" i="22" s="1"/>
  <c r="I387" i="22"/>
  <c r="F387" i="22"/>
  <c r="T386" i="22"/>
  <c r="S386" i="22"/>
  <c r="O386" i="22"/>
  <c r="N386" i="22"/>
  <c r="U386" i="22" s="1"/>
  <c r="I386" i="22"/>
  <c r="F386" i="22"/>
  <c r="T385" i="22"/>
  <c r="S385" i="22"/>
  <c r="O385" i="22"/>
  <c r="N385" i="22"/>
  <c r="U385" i="22" s="1"/>
  <c r="I385" i="22"/>
  <c r="F385" i="22"/>
  <c r="T384" i="22"/>
  <c r="S384" i="22"/>
  <c r="O384" i="22"/>
  <c r="N384" i="22"/>
  <c r="U384" i="22" s="1"/>
  <c r="I384" i="22"/>
  <c r="F384" i="22"/>
  <c r="T383" i="22"/>
  <c r="S383" i="22"/>
  <c r="O383" i="22"/>
  <c r="N383" i="22"/>
  <c r="U383" i="22" s="1"/>
  <c r="I383" i="22"/>
  <c r="F383" i="22"/>
  <c r="T382" i="22"/>
  <c r="S382" i="22"/>
  <c r="O382" i="22"/>
  <c r="N382" i="22"/>
  <c r="U382" i="22" s="1"/>
  <c r="I382" i="22"/>
  <c r="F382" i="22"/>
  <c r="T381" i="22"/>
  <c r="S381" i="22"/>
  <c r="O381" i="22"/>
  <c r="N381" i="22"/>
  <c r="U381" i="22" s="1"/>
  <c r="I381" i="22"/>
  <c r="F381" i="22"/>
  <c r="T380" i="22"/>
  <c r="S380" i="22"/>
  <c r="O380" i="22"/>
  <c r="N380" i="22"/>
  <c r="U380" i="22" s="1"/>
  <c r="I380" i="22"/>
  <c r="F380" i="22"/>
  <c r="T379" i="22"/>
  <c r="S379" i="22"/>
  <c r="O379" i="22"/>
  <c r="N379" i="22"/>
  <c r="U379" i="22" s="1"/>
  <c r="I379" i="22"/>
  <c r="F379" i="22"/>
  <c r="T378" i="22"/>
  <c r="S378" i="22"/>
  <c r="O378" i="22"/>
  <c r="N378" i="22"/>
  <c r="U378" i="22" s="1"/>
  <c r="I378" i="22"/>
  <c r="F378" i="22"/>
  <c r="T377" i="22"/>
  <c r="S377" i="22"/>
  <c r="O377" i="22"/>
  <c r="N377" i="22"/>
  <c r="U377" i="22" s="1"/>
  <c r="I377" i="22"/>
  <c r="F377" i="22"/>
  <c r="T376" i="22"/>
  <c r="S376" i="22"/>
  <c r="O376" i="22"/>
  <c r="N376" i="22"/>
  <c r="U376" i="22" s="1"/>
  <c r="I376" i="22"/>
  <c r="F376" i="22"/>
  <c r="T375" i="22"/>
  <c r="S375" i="22"/>
  <c r="O375" i="22"/>
  <c r="N375" i="22"/>
  <c r="U375" i="22" s="1"/>
  <c r="I375" i="22"/>
  <c r="F375" i="22"/>
  <c r="T374" i="22"/>
  <c r="S374" i="22"/>
  <c r="O374" i="22"/>
  <c r="N374" i="22"/>
  <c r="U374" i="22" s="1"/>
  <c r="I374" i="22"/>
  <c r="F374" i="22"/>
  <c r="T373" i="22"/>
  <c r="S373" i="22"/>
  <c r="O373" i="22"/>
  <c r="N373" i="22"/>
  <c r="U373" i="22" s="1"/>
  <c r="I373" i="22"/>
  <c r="F373" i="22"/>
  <c r="T372" i="22"/>
  <c r="S372" i="22"/>
  <c r="O372" i="22"/>
  <c r="N372" i="22"/>
  <c r="U372" i="22" s="1"/>
  <c r="I372" i="22"/>
  <c r="F372" i="22"/>
  <c r="T371" i="22"/>
  <c r="S371" i="22"/>
  <c r="O371" i="22"/>
  <c r="N371" i="22"/>
  <c r="U371" i="22" s="1"/>
  <c r="I371" i="22"/>
  <c r="F371" i="22"/>
  <c r="T370" i="22"/>
  <c r="S370" i="22"/>
  <c r="O370" i="22"/>
  <c r="N370" i="22"/>
  <c r="U370" i="22" s="1"/>
  <c r="I370" i="22"/>
  <c r="F370" i="22"/>
  <c r="T369" i="22"/>
  <c r="S369" i="22"/>
  <c r="O369" i="22"/>
  <c r="N369" i="22"/>
  <c r="U369" i="22" s="1"/>
  <c r="I369" i="22"/>
  <c r="F369" i="22"/>
  <c r="T368" i="22"/>
  <c r="S368" i="22"/>
  <c r="O368" i="22"/>
  <c r="N368" i="22"/>
  <c r="U368" i="22" s="1"/>
  <c r="I368" i="22"/>
  <c r="F368" i="22"/>
  <c r="T367" i="22"/>
  <c r="S367" i="22"/>
  <c r="O367" i="22"/>
  <c r="N367" i="22"/>
  <c r="U367" i="22" s="1"/>
  <c r="I367" i="22"/>
  <c r="F367" i="22"/>
  <c r="T366" i="22"/>
  <c r="S366" i="22"/>
  <c r="O366" i="22"/>
  <c r="N366" i="22"/>
  <c r="U366" i="22" s="1"/>
  <c r="I366" i="22"/>
  <c r="F366" i="22"/>
  <c r="T365" i="22"/>
  <c r="S365" i="22"/>
  <c r="O365" i="22"/>
  <c r="N365" i="22"/>
  <c r="U365" i="22" s="1"/>
  <c r="I365" i="22"/>
  <c r="F365" i="22"/>
  <c r="T364" i="22"/>
  <c r="S364" i="22"/>
  <c r="O364" i="22"/>
  <c r="N364" i="22"/>
  <c r="U364" i="22" s="1"/>
  <c r="I364" i="22"/>
  <c r="F364" i="22"/>
  <c r="T363" i="22"/>
  <c r="S363" i="22"/>
  <c r="O363" i="22"/>
  <c r="N363" i="22"/>
  <c r="U363" i="22" s="1"/>
  <c r="I363" i="22"/>
  <c r="F363" i="22"/>
  <c r="T362" i="22"/>
  <c r="S362" i="22"/>
  <c r="O362" i="22"/>
  <c r="N362" i="22"/>
  <c r="U362" i="22" s="1"/>
  <c r="I362" i="22"/>
  <c r="F362" i="22"/>
  <c r="T361" i="22"/>
  <c r="S361" i="22"/>
  <c r="O361" i="22"/>
  <c r="N361" i="22"/>
  <c r="U361" i="22" s="1"/>
  <c r="I361" i="22"/>
  <c r="F361" i="22"/>
  <c r="T360" i="22"/>
  <c r="S360" i="22"/>
  <c r="O360" i="22"/>
  <c r="N360" i="22"/>
  <c r="U360" i="22" s="1"/>
  <c r="I360" i="22"/>
  <c r="F360" i="22"/>
  <c r="T359" i="22"/>
  <c r="S359" i="22"/>
  <c r="O359" i="22"/>
  <c r="N359" i="22"/>
  <c r="U359" i="22" s="1"/>
  <c r="I359" i="22"/>
  <c r="F359" i="22"/>
  <c r="T358" i="22"/>
  <c r="S358" i="22"/>
  <c r="O358" i="22"/>
  <c r="N358" i="22"/>
  <c r="U358" i="22" s="1"/>
  <c r="I358" i="22"/>
  <c r="F358" i="22"/>
  <c r="T357" i="22"/>
  <c r="S357" i="22"/>
  <c r="O357" i="22"/>
  <c r="N357" i="22"/>
  <c r="U357" i="22" s="1"/>
  <c r="I357" i="22"/>
  <c r="F357" i="22"/>
  <c r="T356" i="22"/>
  <c r="S356" i="22"/>
  <c r="O356" i="22"/>
  <c r="N356" i="22"/>
  <c r="U356" i="22" s="1"/>
  <c r="I356" i="22"/>
  <c r="F356" i="22"/>
  <c r="T355" i="22"/>
  <c r="S355" i="22"/>
  <c r="O355" i="22"/>
  <c r="N355" i="22"/>
  <c r="U355" i="22" s="1"/>
  <c r="I355" i="22"/>
  <c r="F355" i="22"/>
  <c r="T354" i="22"/>
  <c r="S354" i="22"/>
  <c r="O354" i="22"/>
  <c r="N354" i="22"/>
  <c r="U354" i="22" s="1"/>
  <c r="I354" i="22"/>
  <c r="F354" i="22"/>
  <c r="T353" i="22"/>
  <c r="S353" i="22"/>
  <c r="O353" i="22"/>
  <c r="N353" i="22"/>
  <c r="U353" i="22" s="1"/>
  <c r="I353" i="22"/>
  <c r="F353" i="22"/>
  <c r="T352" i="22"/>
  <c r="S352" i="22"/>
  <c r="O352" i="22"/>
  <c r="N352" i="22"/>
  <c r="U352" i="22" s="1"/>
  <c r="I352" i="22"/>
  <c r="F352" i="22"/>
  <c r="T351" i="22"/>
  <c r="S351" i="22"/>
  <c r="O351" i="22"/>
  <c r="N351" i="22"/>
  <c r="U351" i="22" s="1"/>
  <c r="I351" i="22"/>
  <c r="F351" i="22"/>
  <c r="T350" i="22"/>
  <c r="S350" i="22"/>
  <c r="O350" i="22"/>
  <c r="N350" i="22"/>
  <c r="U350" i="22" s="1"/>
  <c r="I350" i="22"/>
  <c r="F350" i="22"/>
  <c r="T349" i="22"/>
  <c r="S349" i="22"/>
  <c r="O349" i="22"/>
  <c r="N349" i="22"/>
  <c r="U349" i="22" s="1"/>
  <c r="I349" i="22"/>
  <c r="F349" i="22"/>
  <c r="T348" i="22"/>
  <c r="S348" i="22"/>
  <c r="O348" i="22"/>
  <c r="N348" i="22"/>
  <c r="U348" i="22" s="1"/>
  <c r="I348" i="22"/>
  <c r="F348" i="22"/>
  <c r="T347" i="22"/>
  <c r="S347" i="22"/>
  <c r="O347" i="22"/>
  <c r="N347" i="22"/>
  <c r="U347" i="22" s="1"/>
  <c r="I347" i="22"/>
  <c r="F347" i="22"/>
  <c r="T346" i="22"/>
  <c r="S346" i="22"/>
  <c r="O346" i="22"/>
  <c r="N346" i="22"/>
  <c r="U346" i="22" s="1"/>
  <c r="I346" i="22"/>
  <c r="F346" i="22"/>
  <c r="T345" i="22"/>
  <c r="S345" i="22"/>
  <c r="O345" i="22"/>
  <c r="N345" i="22"/>
  <c r="U345" i="22" s="1"/>
  <c r="I345" i="22"/>
  <c r="F345" i="22"/>
  <c r="T344" i="22"/>
  <c r="S344" i="22"/>
  <c r="O344" i="22"/>
  <c r="N344" i="22"/>
  <c r="U344" i="22" s="1"/>
  <c r="I344" i="22"/>
  <c r="F344" i="22"/>
  <c r="T343" i="22"/>
  <c r="S343" i="22"/>
  <c r="O343" i="22"/>
  <c r="N343" i="22"/>
  <c r="U343" i="22" s="1"/>
  <c r="I343" i="22"/>
  <c r="F343" i="22"/>
  <c r="T342" i="22"/>
  <c r="S342" i="22"/>
  <c r="O342" i="22"/>
  <c r="N342" i="22"/>
  <c r="U342" i="22" s="1"/>
  <c r="I342" i="22"/>
  <c r="F342" i="22"/>
  <c r="T341" i="22"/>
  <c r="S341" i="22"/>
  <c r="O341" i="22"/>
  <c r="N341" i="22"/>
  <c r="U341" i="22" s="1"/>
  <c r="I341" i="22"/>
  <c r="F341" i="22"/>
  <c r="T340" i="22"/>
  <c r="S340" i="22"/>
  <c r="O340" i="22"/>
  <c r="N340" i="22"/>
  <c r="U340" i="22" s="1"/>
  <c r="I340" i="22"/>
  <c r="F340" i="22"/>
  <c r="T339" i="22"/>
  <c r="S339" i="22"/>
  <c r="O339" i="22"/>
  <c r="N339" i="22"/>
  <c r="U339" i="22" s="1"/>
  <c r="I339" i="22"/>
  <c r="F339" i="22"/>
  <c r="T338" i="22"/>
  <c r="S338" i="22"/>
  <c r="O338" i="22"/>
  <c r="N338" i="22"/>
  <c r="U338" i="22" s="1"/>
  <c r="I338" i="22"/>
  <c r="F338" i="22"/>
  <c r="T337" i="22"/>
  <c r="S337" i="22"/>
  <c r="O337" i="22"/>
  <c r="N337" i="22"/>
  <c r="U337" i="22" s="1"/>
  <c r="I337" i="22"/>
  <c r="F337" i="22"/>
  <c r="T336" i="22"/>
  <c r="S336" i="22"/>
  <c r="O336" i="22"/>
  <c r="N336" i="22"/>
  <c r="U336" i="22" s="1"/>
  <c r="I336" i="22"/>
  <c r="F336" i="22"/>
  <c r="T335" i="22"/>
  <c r="S335" i="22"/>
  <c r="O335" i="22"/>
  <c r="N335" i="22"/>
  <c r="U335" i="22" s="1"/>
  <c r="I335" i="22"/>
  <c r="F335" i="22"/>
  <c r="T334" i="22"/>
  <c r="S334" i="22"/>
  <c r="O334" i="22"/>
  <c r="N334" i="22"/>
  <c r="U334" i="22" s="1"/>
  <c r="I334" i="22"/>
  <c r="F334" i="22"/>
  <c r="T333" i="22"/>
  <c r="S333" i="22"/>
  <c r="O333" i="22"/>
  <c r="N333" i="22"/>
  <c r="U333" i="22" s="1"/>
  <c r="I333" i="22"/>
  <c r="F333" i="22"/>
  <c r="T332" i="22"/>
  <c r="S332" i="22"/>
  <c r="O332" i="22"/>
  <c r="N332" i="22"/>
  <c r="U332" i="22" s="1"/>
  <c r="I332" i="22"/>
  <c r="F332" i="22"/>
  <c r="T331" i="22"/>
  <c r="S331" i="22"/>
  <c r="O331" i="22"/>
  <c r="N331" i="22"/>
  <c r="U331" i="22" s="1"/>
  <c r="I331" i="22"/>
  <c r="F331" i="22"/>
  <c r="T330" i="22"/>
  <c r="S330" i="22"/>
  <c r="O330" i="22"/>
  <c r="N330" i="22"/>
  <c r="U330" i="22" s="1"/>
  <c r="I330" i="22"/>
  <c r="F330" i="22"/>
  <c r="T329" i="22"/>
  <c r="S329" i="22"/>
  <c r="O329" i="22"/>
  <c r="N329" i="22"/>
  <c r="U329" i="22" s="1"/>
  <c r="I329" i="22"/>
  <c r="F329" i="22"/>
  <c r="T328" i="22"/>
  <c r="S328" i="22"/>
  <c r="O328" i="22"/>
  <c r="N328" i="22"/>
  <c r="U328" i="22" s="1"/>
  <c r="I328" i="22"/>
  <c r="F328" i="22"/>
  <c r="T327" i="22"/>
  <c r="S327" i="22"/>
  <c r="O327" i="22"/>
  <c r="N327" i="22"/>
  <c r="U327" i="22" s="1"/>
  <c r="I327" i="22"/>
  <c r="F327" i="22"/>
  <c r="T326" i="22"/>
  <c r="S326" i="22"/>
  <c r="O326" i="22"/>
  <c r="N326" i="22"/>
  <c r="U326" i="22" s="1"/>
  <c r="I326" i="22"/>
  <c r="F326" i="22"/>
  <c r="T325" i="22"/>
  <c r="S325" i="22"/>
  <c r="O325" i="22"/>
  <c r="N325" i="22"/>
  <c r="U325" i="22" s="1"/>
  <c r="I325" i="22"/>
  <c r="F325" i="22"/>
  <c r="T324" i="22"/>
  <c r="S324" i="22"/>
  <c r="O324" i="22"/>
  <c r="N324" i="22"/>
  <c r="U324" i="22" s="1"/>
  <c r="I324" i="22"/>
  <c r="F324" i="22"/>
  <c r="T323" i="22"/>
  <c r="S323" i="22"/>
  <c r="O323" i="22"/>
  <c r="N323" i="22"/>
  <c r="U323" i="22" s="1"/>
  <c r="I323" i="22"/>
  <c r="F323" i="22"/>
  <c r="T322" i="22"/>
  <c r="S322" i="22"/>
  <c r="O322" i="22"/>
  <c r="N322" i="22"/>
  <c r="U322" i="22" s="1"/>
  <c r="I322" i="22"/>
  <c r="F322" i="22"/>
  <c r="T321" i="22"/>
  <c r="S321" i="22"/>
  <c r="O321" i="22"/>
  <c r="N321" i="22"/>
  <c r="U321" i="22" s="1"/>
  <c r="I321" i="22"/>
  <c r="F321" i="22"/>
  <c r="T320" i="22"/>
  <c r="S320" i="22"/>
  <c r="O320" i="22"/>
  <c r="N320" i="22"/>
  <c r="U320" i="22" s="1"/>
  <c r="I320" i="22"/>
  <c r="F320" i="22"/>
  <c r="T319" i="22"/>
  <c r="S319" i="22"/>
  <c r="O319" i="22"/>
  <c r="N319" i="22"/>
  <c r="U319" i="22" s="1"/>
  <c r="I319" i="22"/>
  <c r="F319" i="22"/>
  <c r="T318" i="22"/>
  <c r="S318" i="22"/>
  <c r="O318" i="22"/>
  <c r="N318" i="22"/>
  <c r="U318" i="22" s="1"/>
  <c r="I318" i="22"/>
  <c r="F318" i="22"/>
  <c r="T317" i="22"/>
  <c r="S317" i="22"/>
  <c r="O317" i="22"/>
  <c r="N317" i="22"/>
  <c r="U317" i="22" s="1"/>
  <c r="I317" i="22"/>
  <c r="F317" i="22"/>
  <c r="T316" i="22"/>
  <c r="S316" i="22"/>
  <c r="O316" i="22"/>
  <c r="N316" i="22"/>
  <c r="U316" i="22" s="1"/>
  <c r="I316" i="22"/>
  <c r="F316" i="22"/>
  <c r="T315" i="22"/>
  <c r="S315" i="22"/>
  <c r="O315" i="22"/>
  <c r="N315" i="22"/>
  <c r="U315" i="22" s="1"/>
  <c r="I315" i="22"/>
  <c r="F315" i="22"/>
  <c r="T314" i="22"/>
  <c r="S314" i="22"/>
  <c r="O314" i="22"/>
  <c r="N314" i="22"/>
  <c r="U314" i="22" s="1"/>
  <c r="I314" i="22"/>
  <c r="F314" i="22"/>
  <c r="T313" i="22"/>
  <c r="S313" i="22"/>
  <c r="O313" i="22"/>
  <c r="N313" i="22"/>
  <c r="U313" i="22" s="1"/>
  <c r="I313" i="22"/>
  <c r="F313" i="22"/>
  <c r="T312" i="22"/>
  <c r="S312" i="22"/>
  <c r="O312" i="22"/>
  <c r="N312" i="22"/>
  <c r="U312" i="22" s="1"/>
  <c r="I312" i="22"/>
  <c r="F312" i="22"/>
  <c r="T311" i="22"/>
  <c r="S311" i="22"/>
  <c r="O311" i="22"/>
  <c r="N311" i="22"/>
  <c r="U311" i="22" s="1"/>
  <c r="I311" i="22"/>
  <c r="F311" i="22"/>
  <c r="T310" i="22"/>
  <c r="S310" i="22"/>
  <c r="O310" i="22"/>
  <c r="N310" i="22"/>
  <c r="U310" i="22" s="1"/>
  <c r="I310" i="22"/>
  <c r="F310" i="22"/>
  <c r="T309" i="22"/>
  <c r="S309" i="22"/>
  <c r="O309" i="22"/>
  <c r="N309" i="22"/>
  <c r="U309" i="22" s="1"/>
  <c r="I309" i="22"/>
  <c r="F309" i="22"/>
  <c r="T308" i="22"/>
  <c r="S308" i="22"/>
  <c r="O308" i="22"/>
  <c r="N308" i="22"/>
  <c r="U308" i="22" s="1"/>
  <c r="I308" i="22"/>
  <c r="F308" i="22"/>
  <c r="T307" i="22"/>
  <c r="S307" i="22"/>
  <c r="O307" i="22"/>
  <c r="N307" i="22"/>
  <c r="U307" i="22" s="1"/>
  <c r="I307" i="22"/>
  <c r="F307" i="22"/>
  <c r="T306" i="22"/>
  <c r="S306" i="22"/>
  <c r="O306" i="22"/>
  <c r="N306" i="22"/>
  <c r="U306" i="22" s="1"/>
  <c r="I306" i="22"/>
  <c r="F306" i="22"/>
  <c r="T305" i="22"/>
  <c r="S305" i="22"/>
  <c r="O305" i="22"/>
  <c r="N305" i="22"/>
  <c r="U305" i="22" s="1"/>
  <c r="I305" i="22"/>
  <c r="F305" i="22"/>
  <c r="T304" i="22"/>
  <c r="S304" i="22"/>
  <c r="O304" i="22"/>
  <c r="N304" i="22"/>
  <c r="U304" i="22" s="1"/>
  <c r="I304" i="22"/>
  <c r="F304" i="22"/>
  <c r="T303" i="22"/>
  <c r="S303" i="22"/>
  <c r="O303" i="22"/>
  <c r="N303" i="22"/>
  <c r="U303" i="22" s="1"/>
  <c r="I303" i="22"/>
  <c r="F303" i="22"/>
  <c r="T302" i="22"/>
  <c r="S302" i="22"/>
  <c r="O302" i="22"/>
  <c r="N302" i="22"/>
  <c r="U302" i="22" s="1"/>
  <c r="I302" i="22"/>
  <c r="F302" i="22"/>
  <c r="T301" i="22"/>
  <c r="S301" i="22"/>
  <c r="O301" i="22"/>
  <c r="N301" i="22"/>
  <c r="U301" i="22" s="1"/>
  <c r="I301" i="22"/>
  <c r="F301" i="22"/>
  <c r="T300" i="22"/>
  <c r="S300" i="22"/>
  <c r="O300" i="22"/>
  <c r="N300" i="22"/>
  <c r="U300" i="22" s="1"/>
  <c r="I300" i="22"/>
  <c r="F300" i="22"/>
  <c r="T299" i="22"/>
  <c r="S299" i="22"/>
  <c r="O299" i="22"/>
  <c r="N299" i="22"/>
  <c r="U299" i="22" s="1"/>
  <c r="I299" i="22"/>
  <c r="F299" i="22"/>
  <c r="T298" i="22"/>
  <c r="S298" i="22"/>
  <c r="O298" i="22"/>
  <c r="N298" i="22"/>
  <c r="U298" i="22" s="1"/>
  <c r="I298" i="22"/>
  <c r="F298" i="22"/>
  <c r="T297" i="22"/>
  <c r="S297" i="22"/>
  <c r="O297" i="22"/>
  <c r="N297" i="22"/>
  <c r="U297" i="22" s="1"/>
  <c r="I297" i="22"/>
  <c r="F297" i="22"/>
  <c r="T296" i="22"/>
  <c r="S296" i="22"/>
  <c r="O296" i="22"/>
  <c r="N296" i="22"/>
  <c r="U296" i="22" s="1"/>
  <c r="I296" i="22"/>
  <c r="F296" i="22"/>
  <c r="T295" i="22"/>
  <c r="S295" i="22"/>
  <c r="O295" i="22"/>
  <c r="N295" i="22"/>
  <c r="U295" i="22" s="1"/>
  <c r="I295" i="22"/>
  <c r="F295" i="22"/>
  <c r="T294" i="22"/>
  <c r="S294" i="22"/>
  <c r="O294" i="22"/>
  <c r="N294" i="22"/>
  <c r="U294" i="22" s="1"/>
  <c r="I294" i="22"/>
  <c r="F294" i="22"/>
  <c r="T293" i="22"/>
  <c r="S293" i="22"/>
  <c r="O293" i="22"/>
  <c r="N293" i="22"/>
  <c r="U293" i="22" s="1"/>
  <c r="I293" i="22"/>
  <c r="F293" i="22"/>
  <c r="T292" i="22"/>
  <c r="S292" i="22"/>
  <c r="O292" i="22"/>
  <c r="N292" i="22"/>
  <c r="U292" i="22" s="1"/>
  <c r="I292" i="22"/>
  <c r="F292" i="22"/>
  <c r="T291" i="22"/>
  <c r="S291" i="22"/>
  <c r="O291" i="22"/>
  <c r="N291" i="22"/>
  <c r="U291" i="22" s="1"/>
  <c r="I291" i="22"/>
  <c r="F291" i="22"/>
  <c r="T290" i="22"/>
  <c r="S290" i="22"/>
  <c r="O290" i="22"/>
  <c r="N290" i="22"/>
  <c r="U290" i="22" s="1"/>
  <c r="I290" i="22"/>
  <c r="F290" i="22"/>
  <c r="T289" i="22"/>
  <c r="S289" i="22"/>
  <c r="O289" i="22"/>
  <c r="N289" i="22"/>
  <c r="U289" i="22" s="1"/>
  <c r="I289" i="22"/>
  <c r="F289" i="22"/>
  <c r="T288" i="22"/>
  <c r="S288" i="22"/>
  <c r="O288" i="22"/>
  <c r="N288" i="22"/>
  <c r="U288" i="22" s="1"/>
  <c r="I288" i="22"/>
  <c r="F288" i="22"/>
  <c r="T287" i="22"/>
  <c r="S287" i="22"/>
  <c r="O287" i="22"/>
  <c r="N287" i="22"/>
  <c r="U287" i="22" s="1"/>
  <c r="I287" i="22"/>
  <c r="F287" i="22"/>
  <c r="T286" i="22"/>
  <c r="S286" i="22"/>
  <c r="O286" i="22"/>
  <c r="N286" i="22"/>
  <c r="U286" i="22" s="1"/>
  <c r="I286" i="22"/>
  <c r="F286" i="22"/>
  <c r="T285" i="22"/>
  <c r="S285" i="22"/>
  <c r="O285" i="22"/>
  <c r="N285" i="22"/>
  <c r="U285" i="22" s="1"/>
  <c r="I285" i="22"/>
  <c r="F285" i="22"/>
  <c r="T284" i="22"/>
  <c r="S284" i="22"/>
  <c r="O284" i="22"/>
  <c r="N284" i="22"/>
  <c r="U284" i="22" s="1"/>
  <c r="I284" i="22"/>
  <c r="F284" i="22"/>
  <c r="T283" i="22"/>
  <c r="S283" i="22"/>
  <c r="O283" i="22"/>
  <c r="N283" i="22"/>
  <c r="U283" i="22" s="1"/>
  <c r="I283" i="22"/>
  <c r="F283" i="22"/>
  <c r="T282" i="22"/>
  <c r="S282" i="22"/>
  <c r="O282" i="22"/>
  <c r="N282" i="22"/>
  <c r="U282" i="22" s="1"/>
  <c r="I282" i="22"/>
  <c r="F282" i="22"/>
  <c r="T281" i="22"/>
  <c r="S281" i="22"/>
  <c r="O281" i="22"/>
  <c r="N281" i="22"/>
  <c r="U281" i="22" s="1"/>
  <c r="I281" i="22"/>
  <c r="F281" i="22"/>
  <c r="T280" i="22"/>
  <c r="S280" i="22"/>
  <c r="O280" i="22"/>
  <c r="N280" i="22"/>
  <c r="U280" i="22" s="1"/>
  <c r="I280" i="22"/>
  <c r="F280" i="22"/>
  <c r="T279" i="22"/>
  <c r="S279" i="22"/>
  <c r="O279" i="22"/>
  <c r="N279" i="22"/>
  <c r="U279" i="22" s="1"/>
  <c r="I279" i="22"/>
  <c r="F279" i="22"/>
  <c r="T278" i="22"/>
  <c r="S278" i="22"/>
  <c r="O278" i="22"/>
  <c r="N278" i="22"/>
  <c r="U278" i="22" s="1"/>
  <c r="I278" i="22"/>
  <c r="F278" i="22"/>
  <c r="T277" i="22"/>
  <c r="S277" i="22"/>
  <c r="O277" i="22"/>
  <c r="N277" i="22"/>
  <c r="U277" i="22" s="1"/>
  <c r="I277" i="22"/>
  <c r="F277" i="22"/>
  <c r="T276" i="22"/>
  <c r="S276" i="22"/>
  <c r="O276" i="22"/>
  <c r="N276" i="22"/>
  <c r="I276" i="22"/>
  <c r="F276" i="22"/>
  <c r="T275" i="22"/>
  <c r="S275" i="22"/>
  <c r="O275" i="22"/>
  <c r="N275" i="22"/>
  <c r="U275" i="22" s="1"/>
  <c r="I275" i="22"/>
  <c r="F275" i="22"/>
  <c r="T274" i="22"/>
  <c r="S274" i="22"/>
  <c r="O274" i="22"/>
  <c r="N274" i="22"/>
  <c r="U274" i="22" s="1"/>
  <c r="I274" i="22"/>
  <c r="F274" i="22"/>
  <c r="T273" i="22"/>
  <c r="S273" i="22"/>
  <c r="O273" i="22"/>
  <c r="N273" i="22"/>
  <c r="U273" i="22" s="1"/>
  <c r="I273" i="22"/>
  <c r="F273" i="22"/>
  <c r="T272" i="22"/>
  <c r="S272" i="22"/>
  <c r="O272" i="22"/>
  <c r="N272" i="22"/>
  <c r="U272" i="22" s="1"/>
  <c r="I272" i="22"/>
  <c r="F272" i="22"/>
  <c r="T271" i="22"/>
  <c r="S271" i="22"/>
  <c r="O271" i="22"/>
  <c r="N271" i="22"/>
  <c r="U271" i="22" s="1"/>
  <c r="I271" i="22"/>
  <c r="F271" i="22"/>
  <c r="T270" i="22"/>
  <c r="S270" i="22"/>
  <c r="O270" i="22"/>
  <c r="N270" i="22"/>
  <c r="U270" i="22" s="1"/>
  <c r="I270" i="22"/>
  <c r="F270" i="22"/>
  <c r="T269" i="22"/>
  <c r="S269" i="22"/>
  <c r="O269" i="22"/>
  <c r="N269" i="22"/>
  <c r="U269" i="22" s="1"/>
  <c r="I269" i="22"/>
  <c r="F269" i="22"/>
  <c r="T268" i="22"/>
  <c r="S268" i="22"/>
  <c r="O268" i="22"/>
  <c r="N268" i="22"/>
  <c r="U268" i="22" s="1"/>
  <c r="I268" i="22"/>
  <c r="F268" i="22"/>
  <c r="T267" i="22"/>
  <c r="S267" i="22"/>
  <c r="O267" i="22"/>
  <c r="N267" i="22"/>
  <c r="U267" i="22" s="1"/>
  <c r="I267" i="22"/>
  <c r="F267" i="22"/>
  <c r="T266" i="22"/>
  <c r="S266" i="22"/>
  <c r="O266" i="22"/>
  <c r="N266" i="22"/>
  <c r="U266" i="22" s="1"/>
  <c r="I266" i="22"/>
  <c r="F266" i="22"/>
  <c r="T265" i="22"/>
  <c r="S265" i="22"/>
  <c r="O265" i="22"/>
  <c r="N265" i="22"/>
  <c r="U265" i="22" s="1"/>
  <c r="I265" i="22"/>
  <c r="F265" i="22"/>
  <c r="T264" i="22"/>
  <c r="S264" i="22"/>
  <c r="O264" i="22"/>
  <c r="N264" i="22"/>
  <c r="U264" i="22" s="1"/>
  <c r="I264" i="22"/>
  <c r="F264" i="22"/>
  <c r="T263" i="22"/>
  <c r="S263" i="22"/>
  <c r="O263" i="22"/>
  <c r="N263" i="22"/>
  <c r="U263" i="22" s="1"/>
  <c r="I263" i="22"/>
  <c r="F263" i="22"/>
  <c r="T262" i="22"/>
  <c r="S262" i="22"/>
  <c r="O262" i="22"/>
  <c r="N262" i="22"/>
  <c r="U262" i="22" s="1"/>
  <c r="I262" i="22"/>
  <c r="F262" i="22"/>
  <c r="T261" i="22"/>
  <c r="S261" i="22"/>
  <c r="O261" i="22"/>
  <c r="N261" i="22"/>
  <c r="U261" i="22" s="1"/>
  <c r="I261" i="22"/>
  <c r="F261" i="22"/>
  <c r="T260" i="22"/>
  <c r="S260" i="22"/>
  <c r="O260" i="22"/>
  <c r="N260" i="22"/>
  <c r="U260" i="22" s="1"/>
  <c r="I260" i="22"/>
  <c r="F260" i="22"/>
  <c r="T259" i="22"/>
  <c r="S259" i="22"/>
  <c r="O259" i="22"/>
  <c r="N259" i="22"/>
  <c r="U259" i="22" s="1"/>
  <c r="I259" i="22"/>
  <c r="F259" i="22"/>
  <c r="T258" i="22"/>
  <c r="S258" i="22"/>
  <c r="O258" i="22"/>
  <c r="N258" i="22"/>
  <c r="U258" i="22" s="1"/>
  <c r="I258" i="22"/>
  <c r="F258" i="22"/>
  <c r="T257" i="22"/>
  <c r="S257" i="22"/>
  <c r="O257" i="22"/>
  <c r="N257" i="22"/>
  <c r="U257" i="22" s="1"/>
  <c r="I257" i="22"/>
  <c r="F257" i="22"/>
  <c r="T256" i="22"/>
  <c r="S256" i="22"/>
  <c r="O256" i="22"/>
  <c r="N256" i="22"/>
  <c r="U256" i="22" s="1"/>
  <c r="I256" i="22"/>
  <c r="F256" i="22"/>
  <c r="T255" i="22"/>
  <c r="S255" i="22"/>
  <c r="O255" i="22"/>
  <c r="N255" i="22"/>
  <c r="U255" i="22" s="1"/>
  <c r="I255" i="22"/>
  <c r="F255" i="22"/>
  <c r="T254" i="22"/>
  <c r="S254" i="22"/>
  <c r="O254" i="22"/>
  <c r="N254" i="22"/>
  <c r="U254" i="22" s="1"/>
  <c r="I254" i="22"/>
  <c r="F254" i="22"/>
  <c r="T253" i="22"/>
  <c r="S253" i="22"/>
  <c r="O253" i="22"/>
  <c r="N253" i="22"/>
  <c r="U253" i="22" s="1"/>
  <c r="I253" i="22"/>
  <c r="F253" i="22"/>
  <c r="T252" i="22"/>
  <c r="S252" i="22"/>
  <c r="O252" i="22"/>
  <c r="N252" i="22"/>
  <c r="U252" i="22" s="1"/>
  <c r="I252" i="22"/>
  <c r="F252" i="22"/>
  <c r="T251" i="22"/>
  <c r="S251" i="22"/>
  <c r="O251" i="22"/>
  <c r="N251" i="22"/>
  <c r="U251" i="22" s="1"/>
  <c r="I251" i="22"/>
  <c r="F251" i="22"/>
  <c r="T250" i="22"/>
  <c r="S250" i="22"/>
  <c r="O250" i="22"/>
  <c r="N250" i="22"/>
  <c r="U250" i="22" s="1"/>
  <c r="I250" i="22"/>
  <c r="F250" i="22"/>
  <c r="T249" i="22"/>
  <c r="S249" i="22"/>
  <c r="O249" i="22"/>
  <c r="N249" i="22"/>
  <c r="U249" i="22" s="1"/>
  <c r="I249" i="22"/>
  <c r="F249" i="22"/>
  <c r="T248" i="22"/>
  <c r="S248" i="22"/>
  <c r="O248" i="22"/>
  <c r="N248" i="22"/>
  <c r="U248" i="22" s="1"/>
  <c r="I248" i="22"/>
  <c r="F248" i="22"/>
  <c r="T247" i="22"/>
  <c r="S247" i="22"/>
  <c r="O247" i="22"/>
  <c r="N247" i="22"/>
  <c r="U247" i="22" s="1"/>
  <c r="I247" i="22"/>
  <c r="F247" i="22"/>
  <c r="T246" i="22"/>
  <c r="S246" i="22"/>
  <c r="O246" i="22"/>
  <c r="N246" i="22"/>
  <c r="U246" i="22" s="1"/>
  <c r="I246" i="22"/>
  <c r="F246" i="22"/>
  <c r="T245" i="22"/>
  <c r="S245" i="22"/>
  <c r="O245" i="22"/>
  <c r="N245" i="22"/>
  <c r="U245" i="22" s="1"/>
  <c r="I245" i="22"/>
  <c r="F245" i="22"/>
  <c r="T244" i="22"/>
  <c r="S244" i="22"/>
  <c r="O244" i="22"/>
  <c r="N244" i="22"/>
  <c r="U244" i="22" s="1"/>
  <c r="I244" i="22"/>
  <c r="F244" i="22"/>
  <c r="T243" i="22"/>
  <c r="S243" i="22"/>
  <c r="O243" i="22"/>
  <c r="N243" i="22"/>
  <c r="U243" i="22" s="1"/>
  <c r="I243" i="22"/>
  <c r="F243" i="22"/>
  <c r="T242" i="22"/>
  <c r="S242" i="22"/>
  <c r="O242" i="22"/>
  <c r="N242" i="22"/>
  <c r="U242" i="22" s="1"/>
  <c r="I242" i="22"/>
  <c r="F242" i="22"/>
  <c r="T241" i="22"/>
  <c r="S241" i="22"/>
  <c r="O241" i="22"/>
  <c r="N241" i="22"/>
  <c r="U241" i="22" s="1"/>
  <c r="I241" i="22"/>
  <c r="F241" i="22"/>
  <c r="T240" i="22"/>
  <c r="S240" i="22"/>
  <c r="O240" i="22"/>
  <c r="N240" i="22"/>
  <c r="U240" i="22" s="1"/>
  <c r="I240" i="22"/>
  <c r="F240" i="22"/>
  <c r="T239" i="22"/>
  <c r="S239" i="22"/>
  <c r="O239" i="22"/>
  <c r="N239" i="22"/>
  <c r="U239" i="22" s="1"/>
  <c r="I239" i="22"/>
  <c r="F239" i="22"/>
  <c r="T238" i="22"/>
  <c r="S238" i="22"/>
  <c r="O238" i="22"/>
  <c r="N238" i="22"/>
  <c r="U238" i="22" s="1"/>
  <c r="I238" i="22"/>
  <c r="F238" i="22"/>
  <c r="T237" i="22"/>
  <c r="S237" i="22"/>
  <c r="O237" i="22"/>
  <c r="N237" i="22"/>
  <c r="U237" i="22" s="1"/>
  <c r="I237" i="22"/>
  <c r="F237" i="22"/>
  <c r="T236" i="22"/>
  <c r="S236" i="22"/>
  <c r="O236" i="22"/>
  <c r="N236" i="22"/>
  <c r="U236" i="22" s="1"/>
  <c r="I236" i="22"/>
  <c r="F236" i="22"/>
  <c r="T235" i="22"/>
  <c r="S235" i="22"/>
  <c r="O235" i="22"/>
  <c r="N235" i="22"/>
  <c r="U235" i="22" s="1"/>
  <c r="I235" i="22"/>
  <c r="F235" i="22"/>
  <c r="T234" i="22"/>
  <c r="S234" i="22"/>
  <c r="O234" i="22"/>
  <c r="N234" i="22"/>
  <c r="U234" i="22" s="1"/>
  <c r="I234" i="22"/>
  <c r="F234" i="22"/>
  <c r="T233" i="22"/>
  <c r="S233" i="22"/>
  <c r="O233" i="22"/>
  <c r="N233" i="22"/>
  <c r="U233" i="22" s="1"/>
  <c r="I233" i="22"/>
  <c r="F233" i="22"/>
  <c r="T232" i="22"/>
  <c r="S232" i="22"/>
  <c r="O232" i="22"/>
  <c r="N232" i="22"/>
  <c r="U232" i="22" s="1"/>
  <c r="I232" i="22"/>
  <c r="F232" i="22"/>
  <c r="T231" i="22"/>
  <c r="S231" i="22"/>
  <c r="O231" i="22"/>
  <c r="N231" i="22"/>
  <c r="U231" i="22" s="1"/>
  <c r="I231" i="22"/>
  <c r="F231" i="22"/>
  <c r="T230" i="22"/>
  <c r="S230" i="22"/>
  <c r="O230" i="22"/>
  <c r="N230" i="22"/>
  <c r="U230" i="22" s="1"/>
  <c r="I230" i="22"/>
  <c r="F230" i="22"/>
  <c r="T229" i="22"/>
  <c r="S229" i="22"/>
  <c r="O229" i="22"/>
  <c r="N229" i="22"/>
  <c r="U229" i="22" s="1"/>
  <c r="I229" i="22"/>
  <c r="F229" i="22"/>
  <c r="T228" i="22"/>
  <c r="S228" i="22"/>
  <c r="O228" i="22"/>
  <c r="N228" i="22"/>
  <c r="U228" i="22" s="1"/>
  <c r="I228" i="22"/>
  <c r="F228" i="22"/>
  <c r="T227" i="22"/>
  <c r="S227" i="22"/>
  <c r="O227" i="22"/>
  <c r="N227" i="22"/>
  <c r="U227" i="22" s="1"/>
  <c r="I227" i="22"/>
  <c r="F227" i="22"/>
  <c r="T226" i="22"/>
  <c r="S226" i="22"/>
  <c r="O226" i="22"/>
  <c r="N226" i="22"/>
  <c r="U226" i="22" s="1"/>
  <c r="I226" i="22"/>
  <c r="F226" i="22"/>
  <c r="T225" i="22"/>
  <c r="S225" i="22"/>
  <c r="O225" i="22"/>
  <c r="N225" i="22"/>
  <c r="U225" i="22" s="1"/>
  <c r="I225" i="22"/>
  <c r="F225" i="22"/>
  <c r="T224" i="22"/>
  <c r="S224" i="22"/>
  <c r="O224" i="22"/>
  <c r="N224" i="22"/>
  <c r="U224" i="22" s="1"/>
  <c r="I224" i="22"/>
  <c r="F224" i="22"/>
  <c r="T223" i="22"/>
  <c r="S223" i="22"/>
  <c r="O223" i="22"/>
  <c r="N223" i="22"/>
  <c r="U223" i="22" s="1"/>
  <c r="I223" i="22"/>
  <c r="F223" i="22"/>
  <c r="T222" i="22"/>
  <c r="S222" i="22"/>
  <c r="O222" i="22"/>
  <c r="N222" i="22"/>
  <c r="U222" i="22" s="1"/>
  <c r="I222" i="22"/>
  <c r="F222" i="22"/>
  <c r="T221" i="22"/>
  <c r="S221" i="22"/>
  <c r="O221" i="22"/>
  <c r="N221" i="22"/>
  <c r="U221" i="22" s="1"/>
  <c r="I221" i="22"/>
  <c r="F221" i="22"/>
  <c r="T220" i="22"/>
  <c r="S220" i="22"/>
  <c r="O220" i="22"/>
  <c r="N220" i="22"/>
  <c r="U220" i="22" s="1"/>
  <c r="I220" i="22"/>
  <c r="F220" i="22"/>
  <c r="T219" i="22"/>
  <c r="S219" i="22"/>
  <c r="O219" i="22"/>
  <c r="N219" i="22"/>
  <c r="U219" i="22" s="1"/>
  <c r="I219" i="22"/>
  <c r="F219" i="22"/>
  <c r="T218" i="22"/>
  <c r="S218" i="22"/>
  <c r="O218" i="22"/>
  <c r="N218" i="22"/>
  <c r="U218" i="22" s="1"/>
  <c r="I218" i="22"/>
  <c r="F218" i="22"/>
  <c r="T217" i="22"/>
  <c r="S217" i="22"/>
  <c r="O217" i="22"/>
  <c r="N217" i="22"/>
  <c r="U217" i="22" s="1"/>
  <c r="I217" i="22"/>
  <c r="F217" i="22"/>
  <c r="T216" i="22"/>
  <c r="S216" i="22"/>
  <c r="O216" i="22"/>
  <c r="N216" i="22"/>
  <c r="U216" i="22" s="1"/>
  <c r="I216" i="22"/>
  <c r="F216" i="22"/>
  <c r="T215" i="22"/>
  <c r="S215" i="22"/>
  <c r="O215" i="22"/>
  <c r="N215" i="22"/>
  <c r="U215" i="22" s="1"/>
  <c r="I215" i="22"/>
  <c r="F215" i="22"/>
  <c r="T214" i="22"/>
  <c r="S214" i="22"/>
  <c r="O214" i="22"/>
  <c r="N214" i="22"/>
  <c r="U214" i="22" s="1"/>
  <c r="I214" i="22"/>
  <c r="F214" i="22"/>
  <c r="T213" i="22"/>
  <c r="S213" i="22"/>
  <c r="O213" i="22"/>
  <c r="N213" i="22"/>
  <c r="U213" i="22" s="1"/>
  <c r="I213" i="22"/>
  <c r="F213" i="22"/>
  <c r="T212" i="22"/>
  <c r="S212" i="22"/>
  <c r="O212" i="22"/>
  <c r="N212" i="22"/>
  <c r="U212" i="22" s="1"/>
  <c r="I212" i="22"/>
  <c r="F212" i="22"/>
  <c r="T211" i="22"/>
  <c r="S211" i="22"/>
  <c r="O211" i="22"/>
  <c r="N211" i="22"/>
  <c r="U211" i="22" s="1"/>
  <c r="I211" i="22"/>
  <c r="F211" i="22"/>
  <c r="T210" i="22"/>
  <c r="S210" i="22"/>
  <c r="O210" i="22"/>
  <c r="N210" i="22"/>
  <c r="U210" i="22" s="1"/>
  <c r="I210" i="22"/>
  <c r="F210" i="22"/>
  <c r="T209" i="22"/>
  <c r="S209" i="22"/>
  <c r="O209" i="22"/>
  <c r="N209" i="22"/>
  <c r="U209" i="22" s="1"/>
  <c r="I209" i="22"/>
  <c r="F209" i="22"/>
  <c r="T208" i="22"/>
  <c r="S208" i="22"/>
  <c r="O208" i="22"/>
  <c r="N208" i="22"/>
  <c r="U208" i="22" s="1"/>
  <c r="I208" i="22"/>
  <c r="F208" i="22"/>
  <c r="T207" i="22"/>
  <c r="S207" i="22"/>
  <c r="O207" i="22"/>
  <c r="N207" i="22"/>
  <c r="U207" i="22" s="1"/>
  <c r="I207" i="22"/>
  <c r="F207" i="22"/>
  <c r="T206" i="22"/>
  <c r="S206" i="22"/>
  <c r="O206" i="22"/>
  <c r="N206" i="22"/>
  <c r="U206" i="22" s="1"/>
  <c r="I206" i="22"/>
  <c r="F206" i="22"/>
  <c r="T205" i="22"/>
  <c r="S205" i="22"/>
  <c r="O205" i="22"/>
  <c r="N205" i="22"/>
  <c r="U205" i="22" s="1"/>
  <c r="I205" i="22"/>
  <c r="F205" i="22"/>
  <c r="T204" i="22"/>
  <c r="S204" i="22"/>
  <c r="O204" i="22"/>
  <c r="N204" i="22"/>
  <c r="U204" i="22" s="1"/>
  <c r="I204" i="22"/>
  <c r="F204" i="22"/>
  <c r="T203" i="22"/>
  <c r="S203" i="22"/>
  <c r="O203" i="22"/>
  <c r="N203" i="22"/>
  <c r="U203" i="22" s="1"/>
  <c r="I203" i="22"/>
  <c r="F203" i="22"/>
  <c r="T202" i="22"/>
  <c r="S202" i="22"/>
  <c r="O202" i="22"/>
  <c r="N202" i="22"/>
  <c r="U202" i="22" s="1"/>
  <c r="I202" i="22"/>
  <c r="F202" i="22"/>
  <c r="T201" i="22"/>
  <c r="S201" i="22"/>
  <c r="O201" i="22"/>
  <c r="N201" i="22"/>
  <c r="U201" i="22" s="1"/>
  <c r="I201" i="22"/>
  <c r="F201" i="22"/>
  <c r="T200" i="22"/>
  <c r="S200" i="22"/>
  <c r="O200" i="22"/>
  <c r="N200" i="22"/>
  <c r="U200" i="22" s="1"/>
  <c r="I200" i="22"/>
  <c r="F200" i="22"/>
  <c r="T199" i="22"/>
  <c r="S199" i="22"/>
  <c r="O199" i="22"/>
  <c r="N199" i="22"/>
  <c r="U199" i="22" s="1"/>
  <c r="I199" i="22"/>
  <c r="F199" i="22"/>
  <c r="T198" i="22"/>
  <c r="S198" i="22"/>
  <c r="O198" i="22"/>
  <c r="N198" i="22"/>
  <c r="U198" i="22" s="1"/>
  <c r="I198" i="22"/>
  <c r="F198" i="22"/>
  <c r="T197" i="22"/>
  <c r="S197" i="22"/>
  <c r="O197" i="22"/>
  <c r="N197" i="22"/>
  <c r="U197" i="22" s="1"/>
  <c r="I197" i="22"/>
  <c r="F197" i="22"/>
  <c r="T196" i="22"/>
  <c r="S196" i="22"/>
  <c r="O196" i="22"/>
  <c r="N196" i="22"/>
  <c r="U196" i="22" s="1"/>
  <c r="I196" i="22"/>
  <c r="F196" i="22"/>
  <c r="T195" i="22"/>
  <c r="S195" i="22"/>
  <c r="O195" i="22"/>
  <c r="N195" i="22"/>
  <c r="U195" i="22" s="1"/>
  <c r="I195" i="22"/>
  <c r="F195" i="22"/>
  <c r="T194" i="22"/>
  <c r="S194" i="22"/>
  <c r="O194" i="22"/>
  <c r="N194" i="22"/>
  <c r="U194" i="22" s="1"/>
  <c r="I194" i="22"/>
  <c r="F194" i="22"/>
  <c r="T193" i="22"/>
  <c r="S193" i="22"/>
  <c r="O193" i="22"/>
  <c r="N193" i="22"/>
  <c r="U193" i="22" s="1"/>
  <c r="I193" i="22"/>
  <c r="F193" i="22"/>
  <c r="T192" i="22"/>
  <c r="S192" i="22"/>
  <c r="O192" i="22"/>
  <c r="N192" i="22"/>
  <c r="U192" i="22" s="1"/>
  <c r="I192" i="22"/>
  <c r="F192" i="22"/>
  <c r="T191" i="22"/>
  <c r="S191" i="22"/>
  <c r="O191" i="22"/>
  <c r="N191" i="22"/>
  <c r="U191" i="22" s="1"/>
  <c r="I191" i="22"/>
  <c r="F191" i="22"/>
  <c r="T190" i="22"/>
  <c r="S190" i="22"/>
  <c r="O190" i="22"/>
  <c r="N190" i="22"/>
  <c r="U190" i="22" s="1"/>
  <c r="I190" i="22"/>
  <c r="F190" i="22"/>
  <c r="T189" i="22"/>
  <c r="S189" i="22"/>
  <c r="O189" i="22"/>
  <c r="N189" i="22"/>
  <c r="U189" i="22" s="1"/>
  <c r="I189" i="22"/>
  <c r="F189" i="22"/>
  <c r="T188" i="22"/>
  <c r="S188" i="22"/>
  <c r="O188" i="22"/>
  <c r="N188" i="22"/>
  <c r="U188" i="22" s="1"/>
  <c r="I188" i="22"/>
  <c r="F188" i="22"/>
  <c r="T187" i="22"/>
  <c r="S187" i="22"/>
  <c r="O187" i="22"/>
  <c r="N187" i="22"/>
  <c r="U187" i="22" s="1"/>
  <c r="I187" i="22"/>
  <c r="F187" i="22"/>
  <c r="T186" i="22"/>
  <c r="S186" i="22"/>
  <c r="O186" i="22"/>
  <c r="N186" i="22"/>
  <c r="U186" i="22" s="1"/>
  <c r="I186" i="22"/>
  <c r="F186" i="22"/>
  <c r="T185" i="22"/>
  <c r="S185" i="22"/>
  <c r="O185" i="22"/>
  <c r="N185" i="22"/>
  <c r="U185" i="22" s="1"/>
  <c r="I185" i="22"/>
  <c r="F185" i="22"/>
  <c r="T184" i="22"/>
  <c r="S184" i="22"/>
  <c r="O184" i="22"/>
  <c r="N184" i="22"/>
  <c r="U184" i="22" s="1"/>
  <c r="I184" i="22"/>
  <c r="F184" i="22"/>
  <c r="T183" i="22"/>
  <c r="S183" i="22"/>
  <c r="O183" i="22"/>
  <c r="N183" i="22"/>
  <c r="U183" i="22" s="1"/>
  <c r="I183" i="22"/>
  <c r="F183" i="22"/>
  <c r="T182" i="22"/>
  <c r="S182" i="22"/>
  <c r="O182" i="22"/>
  <c r="N182" i="22"/>
  <c r="U182" i="22" s="1"/>
  <c r="I182" i="22"/>
  <c r="F182" i="22"/>
  <c r="T181" i="22"/>
  <c r="S181" i="22"/>
  <c r="O181" i="22"/>
  <c r="N181" i="22"/>
  <c r="U181" i="22" s="1"/>
  <c r="I181" i="22"/>
  <c r="F181" i="22"/>
  <c r="T180" i="22"/>
  <c r="S180" i="22"/>
  <c r="O180" i="22"/>
  <c r="N180" i="22"/>
  <c r="U180" i="22" s="1"/>
  <c r="I180" i="22"/>
  <c r="F180" i="22"/>
  <c r="T179" i="22"/>
  <c r="S179" i="22"/>
  <c r="O179" i="22"/>
  <c r="N179" i="22"/>
  <c r="U179" i="22" s="1"/>
  <c r="I179" i="22"/>
  <c r="F179" i="22"/>
  <c r="T178" i="22"/>
  <c r="S178" i="22"/>
  <c r="O178" i="22"/>
  <c r="N178" i="22"/>
  <c r="U178" i="22" s="1"/>
  <c r="I178" i="22"/>
  <c r="F178" i="22"/>
  <c r="T177" i="22"/>
  <c r="S177" i="22"/>
  <c r="O177" i="22"/>
  <c r="N177" i="22"/>
  <c r="U177" i="22" s="1"/>
  <c r="I177" i="22"/>
  <c r="F177" i="22"/>
  <c r="T176" i="22"/>
  <c r="S176" i="22"/>
  <c r="O176" i="22"/>
  <c r="N176" i="22"/>
  <c r="U176" i="22" s="1"/>
  <c r="I176" i="22"/>
  <c r="F176" i="22"/>
  <c r="T175" i="22"/>
  <c r="S175" i="22"/>
  <c r="O175" i="22"/>
  <c r="N175" i="22"/>
  <c r="U175" i="22" s="1"/>
  <c r="I175" i="22"/>
  <c r="F175" i="22"/>
  <c r="T174" i="22"/>
  <c r="S174" i="22"/>
  <c r="O174" i="22"/>
  <c r="N174" i="22"/>
  <c r="U174" i="22" s="1"/>
  <c r="I174" i="22"/>
  <c r="F174" i="22"/>
  <c r="T173" i="22"/>
  <c r="S173" i="22"/>
  <c r="O173" i="22"/>
  <c r="N173" i="22"/>
  <c r="U173" i="22" s="1"/>
  <c r="I173" i="22"/>
  <c r="F173" i="22"/>
  <c r="T172" i="22"/>
  <c r="S172" i="22"/>
  <c r="O172" i="22"/>
  <c r="N172" i="22"/>
  <c r="U172" i="22" s="1"/>
  <c r="I172" i="22"/>
  <c r="F172" i="22"/>
  <c r="T171" i="22"/>
  <c r="S171" i="22"/>
  <c r="O171" i="22"/>
  <c r="N171" i="22"/>
  <c r="U171" i="22" s="1"/>
  <c r="I171" i="22"/>
  <c r="F171" i="22"/>
  <c r="T170" i="22"/>
  <c r="S170" i="22"/>
  <c r="O170" i="22"/>
  <c r="N170" i="22"/>
  <c r="U170" i="22" s="1"/>
  <c r="I170" i="22"/>
  <c r="F170" i="22"/>
  <c r="T169" i="22"/>
  <c r="S169" i="22"/>
  <c r="O169" i="22"/>
  <c r="N169" i="22"/>
  <c r="U169" i="22" s="1"/>
  <c r="I169" i="22"/>
  <c r="F169" i="22"/>
  <c r="T168" i="22"/>
  <c r="S168" i="22"/>
  <c r="O168" i="22"/>
  <c r="N168" i="22"/>
  <c r="U168" i="22" s="1"/>
  <c r="I168" i="22"/>
  <c r="F168" i="22"/>
  <c r="T167" i="22"/>
  <c r="S167" i="22"/>
  <c r="O167" i="22"/>
  <c r="N167" i="22"/>
  <c r="U167" i="22" s="1"/>
  <c r="I167" i="22"/>
  <c r="F167" i="22"/>
  <c r="T166" i="22"/>
  <c r="S166" i="22"/>
  <c r="O166" i="22"/>
  <c r="N166" i="22"/>
  <c r="U166" i="22" s="1"/>
  <c r="I166" i="22"/>
  <c r="F166" i="22"/>
  <c r="T165" i="22"/>
  <c r="S165" i="22"/>
  <c r="O165" i="22"/>
  <c r="N165" i="22"/>
  <c r="U165" i="22" s="1"/>
  <c r="I165" i="22"/>
  <c r="F165" i="22"/>
  <c r="T164" i="22"/>
  <c r="S164" i="22"/>
  <c r="O164" i="22"/>
  <c r="N164" i="22"/>
  <c r="U164" i="22" s="1"/>
  <c r="I164" i="22"/>
  <c r="F164" i="22"/>
  <c r="T163" i="22"/>
  <c r="S163" i="22"/>
  <c r="O163" i="22"/>
  <c r="N163" i="22"/>
  <c r="U163" i="22" s="1"/>
  <c r="I163" i="22"/>
  <c r="F163" i="22"/>
  <c r="T162" i="22"/>
  <c r="S162" i="22"/>
  <c r="O162" i="22"/>
  <c r="N162" i="22"/>
  <c r="U162" i="22" s="1"/>
  <c r="I162" i="22"/>
  <c r="F162" i="22"/>
  <c r="T161" i="22"/>
  <c r="S161" i="22"/>
  <c r="O161" i="22"/>
  <c r="N161" i="22"/>
  <c r="U161" i="22" s="1"/>
  <c r="I161" i="22"/>
  <c r="F161" i="22"/>
  <c r="T160" i="22"/>
  <c r="S160" i="22"/>
  <c r="O160" i="22"/>
  <c r="N160" i="22"/>
  <c r="U160" i="22" s="1"/>
  <c r="I160" i="22"/>
  <c r="F160" i="22"/>
  <c r="T159" i="22"/>
  <c r="S159" i="22"/>
  <c r="O159" i="22"/>
  <c r="N159" i="22"/>
  <c r="U159" i="22" s="1"/>
  <c r="I159" i="22"/>
  <c r="F159" i="22"/>
  <c r="T158" i="22"/>
  <c r="S158" i="22"/>
  <c r="O158" i="22"/>
  <c r="N158" i="22"/>
  <c r="U158" i="22" s="1"/>
  <c r="I158" i="22"/>
  <c r="F158" i="22"/>
  <c r="T157" i="22"/>
  <c r="S157" i="22"/>
  <c r="O157" i="22"/>
  <c r="N157" i="22"/>
  <c r="U157" i="22" s="1"/>
  <c r="I157" i="22"/>
  <c r="F157" i="22"/>
  <c r="T156" i="22"/>
  <c r="S156" i="22"/>
  <c r="O156" i="22"/>
  <c r="N156" i="22"/>
  <c r="U156" i="22" s="1"/>
  <c r="I156" i="22"/>
  <c r="F156" i="22"/>
  <c r="T155" i="22"/>
  <c r="S155" i="22"/>
  <c r="O155" i="22"/>
  <c r="N155" i="22"/>
  <c r="U155" i="22" s="1"/>
  <c r="I155" i="22"/>
  <c r="F155" i="22"/>
  <c r="T154" i="22"/>
  <c r="S154" i="22"/>
  <c r="O154" i="22"/>
  <c r="N154" i="22"/>
  <c r="U154" i="22" s="1"/>
  <c r="I154" i="22"/>
  <c r="F154" i="22"/>
  <c r="T153" i="22"/>
  <c r="S153" i="22"/>
  <c r="O153" i="22"/>
  <c r="N153" i="22"/>
  <c r="U153" i="22" s="1"/>
  <c r="I153" i="22"/>
  <c r="F153" i="22"/>
  <c r="T152" i="22"/>
  <c r="S152" i="22"/>
  <c r="O152" i="22"/>
  <c r="N152" i="22"/>
  <c r="U152" i="22" s="1"/>
  <c r="I152" i="22"/>
  <c r="F152" i="22"/>
  <c r="T151" i="22"/>
  <c r="S151" i="22"/>
  <c r="O151" i="22"/>
  <c r="N151" i="22"/>
  <c r="U151" i="22" s="1"/>
  <c r="I151" i="22"/>
  <c r="F151" i="22"/>
  <c r="T150" i="22"/>
  <c r="S150" i="22"/>
  <c r="O150" i="22"/>
  <c r="N150" i="22"/>
  <c r="U150" i="22" s="1"/>
  <c r="I150" i="22"/>
  <c r="F150" i="22"/>
  <c r="T149" i="22"/>
  <c r="S149" i="22"/>
  <c r="O149" i="22"/>
  <c r="N149" i="22"/>
  <c r="U149" i="22" s="1"/>
  <c r="I149" i="22"/>
  <c r="F149" i="22"/>
  <c r="T148" i="22"/>
  <c r="S148" i="22"/>
  <c r="O148" i="22"/>
  <c r="N148" i="22"/>
  <c r="U148" i="22" s="1"/>
  <c r="I148" i="22"/>
  <c r="F148" i="22"/>
  <c r="T147" i="22"/>
  <c r="S147" i="22"/>
  <c r="O147" i="22"/>
  <c r="N147" i="22"/>
  <c r="U147" i="22" s="1"/>
  <c r="I147" i="22"/>
  <c r="F147" i="22"/>
  <c r="T146" i="22"/>
  <c r="S146" i="22"/>
  <c r="O146" i="22"/>
  <c r="N146" i="22"/>
  <c r="U146" i="22" s="1"/>
  <c r="I146" i="22"/>
  <c r="F146" i="22"/>
  <c r="T145" i="22"/>
  <c r="S145" i="22"/>
  <c r="O145" i="22"/>
  <c r="N145" i="22"/>
  <c r="U145" i="22" s="1"/>
  <c r="I145" i="22"/>
  <c r="F145" i="22"/>
  <c r="T144" i="22"/>
  <c r="S144" i="22"/>
  <c r="O144" i="22"/>
  <c r="N144" i="22"/>
  <c r="U144" i="22" s="1"/>
  <c r="I144" i="22"/>
  <c r="F144" i="22"/>
  <c r="T143" i="22"/>
  <c r="S143" i="22"/>
  <c r="O143" i="22"/>
  <c r="N143" i="22"/>
  <c r="U143" i="22" s="1"/>
  <c r="I143" i="22"/>
  <c r="F143" i="22"/>
  <c r="T142" i="22"/>
  <c r="S142" i="22"/>
  <c r="O142" i="22"/>
  <c r="N142" i="22"/>
  <c r="U142" i="22" s="1"/>
  <c r="I142" i="22"/>
  <c r="F142" i="22"/>
  <c r="T141" i="22"/>
  <c r="S141" i="22"/>
  <c r="O141" i="22"/>
  <c r="N141" i="22"/>
  <c r="U141" i="22" s="1"/>
  <c r="I141" i="22"/>
  <c r="F141" i="22"/>
  <c r="T140" i="22"/>
  <c r="S140" i="22"/>
  <c r="O140" i="22"/>
  <c r="N140" i="22"/>
  <c r="U140" i="22" s="1"/>
  <c r="I140" i="22"/>
  <c r="F140" i="22"/>
  <c r="T139" i="22"/>
  <c r="S139" i="22"/>
  <c r="O139" i="22"/>
  <c r="N139" i="22"/>
  <c r="U139" i="22" s="1"/>
  <c r="I139" i="22"/>
  <c r="F139" i="22"/>
  <c r="T138" i="22"/>
  <c r="S138" i="22"/>
  <c r="O138" i="22"/>
  <c r="N138" i="22"/>
  <c r="U138" i="22" s="1"/>
  <c r="I138" i="22"/>
  <c r="F138" i="22"/>
  <c r="T137" i="22"/>
  <c r="S137" i="22"/>
  <c r="O137" i="22"/>
  <c r="N137" i="22"/>
  <c r="U137" i="22" s="1"/>
  <c r="I137" i="22"/>
  <c r="F137" i="22"/>
  <c r="T136" i="22"/>
  <c r="S136" i="22"/>
  <c r="O136" i="22"/>
  <c r="N136" i="22"/>
  <c r="U136" i="22" s="1"/>
  <c r="I136" i="22"/>
  <c r="F136" i="22"/>
  <c r="T135" i="22"/>
  <c r="S135" i="22"/>
  <c r="O135" i="22"/>
  <c r="N135" i="22"/>
  <c r="U135" i="22" s="1"/>
  <c r="I135" i="22"/>
  <c r="F135" i="22"/>
  <c r="T134" i="22"/>
  <c r="S134" i="22"/>
  <c r="O134" i="22"/>
  <c r="N134" i="22"/>
  <c r="U134" i="22" s="1"/>
  <c r="I134" i="22"/>
  <c r="F134" i="22"/>
  <c r="T133" i="22"/>
  <c r="S133" i="22"/>
  <c r="O133" i="22"/>
  <c r="N133" i="22"/>
  <c r="U133" i="22" s="1"/>
  <c r="I133" i="22"/>
  <c r="F133" i="22"/>
  <c r="T132" i="22"/>
  <c r="S132" i="22"/>
  <c r="O132" i="22"/>
  <c r="N132" i="22"/>
  <c r="U132" i="22" s="1"/>
  <c r="I132" i="22"/>
  <c r="F132" i="22"/>
  <c r="T131" i="22"/>
  <c r="S131" i="22"/>
  <c r="O131" i="22"/>
  <c r="N131" i="22"/>
  <c r="U131" i="22" s="1"/>
  <c r="I131" i="22"/>
  <c r="F131" i="22"/>
  <c r="T130" i="22"/>
  <c r="S130" i="22"/>
  <c r="O130" i="22"/>
  <c r="N130" i="22"/>
  <c r="U130" i="22" s="1"/>
  <c r="I130" i="22"/>
  <c r="F130" i="22"/>
  <c r="T129" i="22"/>
  <c r="S129" i="22"/>
  <c r="O129" i="22"/>
  <c r="N129" i="22"/>
  <c r="U129" i="22" s="1"/>
  <c r="I129" i="22"/>
  <c r="F129" i="22"/>
  <c r="T128" i="22"/>
  <c r="S128" i="22"/>
  <c r="O128" i="22"/>
  <c r="N128" i="22"/>
  <c r="U128" i="22" s="1"/>
  <c r="I128" i="22"/>
  <c r="F128" i="22"/>
  <c r="T127" i="22"/>
  <c r="S127" i="22"/>
  <c r="O127" i="22"/>
  <c r="N127" i="22"/>
  <c r="U127" i="22" s="1"/>
  <c r="I127" i="22"/>
  <c r="F127" i="22"/>
  <c r="T126" i="22"/>
  <c r="S126" i="22"/>
  <c r="O126" i="22"/>
  <c r="N126" i="22"/>
  <c r="U126" i="22" s="1"/>
  <c r="I126" i="22"/>
  <c r="F126" i="22"/>
  <c r="T125" i="22"/>
  <c r="S125" i="22"/>
  <c r="O125" i="22"/>
  <c r="N125" i="22"/>
  <c r="U125" i="22" s="1"/>
  <c r="I125" i="22"/>
  <c r="F125" i="22"/>
  <c r="T124" i="22"/>
  <c r="S124" i="22"/>
  <c r="O124" i="22"/>
  <c r="N124" i="22"/>
  <c r="U124" i="22" s="1"/>
  <c r="I124" i="22"/>
  <c r="F124" i="22"/>
  <c r="T123" i="22"/>
  <c r="S123" i="22"/>
  <c r="O123" i="22"/>
  <c r="N123" i="22"/>
  <c r="U123" i="22" s="1"/>
  <c r="I123" i="22"/>
  <c r="F123" i="22"/>
  <c r="T122" i="22"/>
  <c r="S122" i="22"/>
  <c r="O122" i="22"/>
  <c r="N122" i="22"/>
  <c r="U122" i="22" s="1"/>
  <c r="I122" i="22"/>
  <c r="F122" i="22"/>
  <c r="T121" i="22"/>
  <c r="S121" i="22"/>
  <c r="O121" i="22"/>
  <c r="N121" i="22"/>
  <c r="U121" i="22" s="1"/>
  <c r="I121" i="22"/>
  <c r="F121" i="22"/>
  <c r="T120" i="22"/>
  <c r="S120" i="22"/>
  <c r="O120" i="22"/>
  <c r="N120" i="22"/>
  <c r="U120" i="22" s="1"/>
  <c r="I120" i="22"/>
  <c r="F120" i="22"/>
  <c r="T119" i="22"/>
  <c r="S119" i="22"/>
  <c r="O119" i="22"/>
  <c r="N119" i="22"/>
  <c r="U119" i="22" s="1"/>
  <c r="I119" i="22"/>
  <c r="F119" i="22"/>
  <c r="T118" i="22"/>
  <c r="S118" i="22"/>
  <c r="O118" i="22"/>
  <c r="N118" i="22"/>
  <c r="U118" i="22" s="1"/>
  <c r="I118" i="22"/>
  <c r="F118" i="22"/>
  <c r="T117" i="22"/>
  <c r="S117" i="22"/>
  <c r="O117" i="22"/>
  <c r="N117" i="22"/>
  <c r="U117" i="22" s="1"/>
  <c r="I117" i="22"/>
  <c r="F117" i="22"/>
  <c r="T116" i="22"/>
  <c r="S116" i="22"/>
  <c r="O116" i="22"/>
  <c r="N116" i="22"/>
  <c r="U116" i="22" s="1"/>
  <c r="I116" i="22"/>
  <c r="F116" i="22"/>
  <c r="T115" i="22"/>
  <c r="S115" i="22"/>
  <c r="O115" i="22"/>
  <c r="N115" i="22"/>
  <c r="U115" i="22" s="1"/>
  <c r="I115" i="22"/>
  <c r="F115" i="22"/>
  <c r="T114" i="22"/>
  <c r="S114" i="22"/>
  <c r="O114" i="22"/>
  <c r="N114" i="22"/>
  <c r="U114" i="22" s="1"/>
  <c r="I114" i="22"/>
  <c r="F114" i="22"/>
  <c r="T113" i="22"/>
  <c r="S113" i="22"/>
  <c r="O113" i="22"/>
  <c r="N113" i="22"/>
  <c r="U113" i="22" s="1"/>
  <c r="I113" i="22"/>
  <c r="F113" i="22"/>
  <c r="T112" i="22"/>
  <c r="S112" i="22"/>
  <c r="O112" i="22"/>
  <c r="N112" i="22"/>
  <c r="U112" i="22" s="1"/>
  <c r="I112" i="22"/>
  <c r="F112" i="22"/>
  <c r="T111" i="22"/>
  <c r="S111" i="22"/>
  <c r="O111" i="22"/>
  <c r="N111" i="22"/>
  <c r="U111" i="22" s="1"/>
  <c r="I111" i="22"/>
  <c r="F111" i="22"/>
  <c r="T110" i="22"/>
  <c r="S110" i="22"/>
  <c r="O110" i="22"/>
  <c r="N110" i="22"/>
  <c r="U110" i="22" s="1"/>
  <c r="I110" i="22"/>
  <c r="F110" i="22"/>
  <c r="T109" i="22"/>
  <c r="S109" i="22"/>
  <c r="O109" i="22"/>
  <c r="N109" i="22"/>
  <c r="U109" i="22" s="1"/>
  <c r="I109" i="22"/>
  <c r="F109" i="22"/>
  <c r="T108" i="22"/>
  <c r="S108" i="22"/>
  <c r="O108" i="22"/>
  <c r="N108" i="22"/>
  <c r="U108" i="22" s="1"/>
  <c r="I108" i="22"/>
  <c r="F108" i="22"/>
  <c r="T107" i="22"/>
  <c r="S107" i="22"/>
  <c r="O107" i="22"/>
  <c r="N107" i="22"/>
  <c r="U107" i="22" s="1"/>
  <c r="I107" i="22"/>
  <c r="F107" i="22"/>
  <c r="T106" i="22"/>
  <c r="S106" i="22"/>
  <c r="O106" i="22"/>
  <c r="N106" i="22"/>
  <c r="U106" i="22" s="1"/>
  <c r="I106" i="22"/>
  <c r="F106" i="22"/>
  <c r="T105" i="22"/>
  <c r="S105" i="22"/>
  <c r="O105" i="22"/>
  <c r="N105" i="22"/>
  <c r="U105" i="22" s="1"/>
  <c r="I105" i="22"/>
  <c r="F105" i="22"/>
  <c r="T104" i="22"/>
  <c r="S104" i="22"/>
  <c r="O104" i="22"/>
  <c r="N104" i="22"/>
  <c r="U104" i="22" s="1"/>
  <c r="I104" i="22"/>
  <c r="F104" i="22"/>
  <c r="T103" i="22"/>
  <c r="S103" i="22"/>
  <c r="O103" i="22"/>
  <c r="N103" i="22"/>
  <c r="U103" i="22" s="1"/>
  <c r="I103" i="22"/>
  <c r="F103" i="22"/>
  <c r="T102" i="22"/>
  <c r="S102" i="22"/>
  <c r="O102" i="22"/>
  <c r="N102" i="22"/>
  <c r="U102" i="22" s="1"/>
  <c r="I102" i="22"/>
  <c r="F102" i="22"/>
  <c r="T101" i="22"/>
  <c r="S101" i="22"/>
  <c r="O101" i="22"/>
  <c r="N101" i="22"/>
  <c r="U101" i="22" s="1"/>
  <c r="I101" i="22"/>
  <c r="F101" i="22"/>
  <c r="T100" i="22"/>
  <c r="S100" i="22"/>
  <c r="O100" i="22"/>
  <c r="N100" i="22"/>
  <c r="I100" i="22"/>
  <c r="F100" i="22"/>
  <c r="T99" i="22"/>
  <c r="S99" i="22"/>
  <c r="O99" i="22"/>
  <c r="N99" i="22"/>
  <c r="U99" i="22" s="1"/>
  <c r="I99" i="22"/>
  <c r="F99" i="22"/>
  <c r="T98" i="22"/>
  <c r="S98" i="22"/>
  <c r="O98" i="22"/>
  <c r="N98" i="22"/>
  <c r="U98" i="22" s="1"/>
  <c r="I98" i="22"/>
  <c r="F98" i="22"/>
  <c r="T97" i="22"/>
  <c r="S97" i="22"/>
  <c r="O97" i="22"/>
  <c r="N97" i="22"/>
  <c r="U97" i="22" s="1"/>
  <c r="I97" i="22"/>
  <c r="F97" i="22"/>
  <c r="T96" i="22"/>
  <c r="S96" i="22"/>
  <c r="O96" i="22"/>
  <c r="N96" i="22"/>
  <c r="U96" i="22" s="1"/>
  <c r="I96" i="22"/>
  <c r="F96" i="22"/>
  <c r="T95" i="22"/>
  <c r="S95" i="22"/>
  <c r="O95" i="22"/>
  <c r="N95" i="22"/>
  <c r="U95" i="22" s="1"/>
  <c r="I95" i="22"/>
  <c r="F95" i="22"/>
  <c r="T94" i="22"/>
  <c r="S94" i="22"/>
  <c r="O94" i="22"/>
  <c r="N94" i="22"/>
  <c r="U94" i="22" s="1"/>
  <c r="I94" i="22"/>
  <c r="F94" i="22"/>
  <c r="T93" i="22"/>
  <c r="S93" i="22"/>
  <c r="O93" i="22"/>
  <c r="N93" i="22"/>
  <c r="U93" i="22" s="1"/>
  <c r="I93" i="22"/>
  <c r="F93" i="22"/>
  <c r="T92" i="22"/>
  <c r="S92" i="22"/>
  <c r="O92" i="22"/>
  <c r="N92" i="22"/>
  <c r="U92" i="22" s="1"/>
  <c r="I92" i="22"/>
  <c r="F92" i="22"/>
  <c r="T91" i="22"/>
  <c r="S91" i="22"/>
  <c r="O91" i="22"/>
  <c r="N91" i="22"/>
  <c r="U91" i="22" s="1"/>
  <c r="I91" i="22"/>
  <c r="F91" i="22"/>
  <c r="T90" i="22"/>
  <c r="S90" i="22"/>
  <c r="O90" i="22"/>
  <c r="N90" i="22"/>
  <c r="U90" i="22" s="1"/>
  <c r="I90" i="22"/>
  <c r="F90" i="22"/>
  <c r="T89" i="22"/>
  <c r="S89" i="22"/>
  <c r="O89" i="22"/>
  <c r="N89" i="22"/>
  <c r="U89" i="22" s="1"/>
  <c r="I89" i="22"/>
  <c r="F89" i="22"/>
  <c r="T88" i="22"/>
  <c r="S88" i="22"/>
  <c r="O88" i="22"/>
  <c r="N88" i="22"/>
  <c r="U88" i="22" s="1"/>
  <c r="I88" i="22"/>
  <c r="F88" i="22"/>
  <c r="T87" i="22"/>
  <c r="S87" i="22"/>
  <c r="O87" i="22"/>
  <c r="N87" i="22"/>
  <c r="U87" i="22" s="1"/>
  <c r="I87" i="22"/>
  <c r="F87" i="22"/>
  <c r="T86" i="22"/>
  <c r="S86" i="22"/>
  <c r="O86" i="22"/>
  <c r="N86" i="22"/>
  <c r="U86" i="22" s="1"/>
  <c r="I86" i="22"/>
  <c r="F86" i="22"/>
  <c r="T85" i="22"/>
  <c r="S85" i="22"/>
  <c r="O85" i="22"/>
  <c r="N85" i="22"/>
  <c r="U85" i="22" s="1"/>
  <c r="I85" i="22"/>
  <c r="F85" i="22"/>
  <c r="T84" i="22"/>
  <c r="S84" i="22"/>
  <c r="O84" i="22"/>
  <c r="N84" i="22"/>
  <c r="I84" i="22"/>
  <c r="F84" i="22"/>
  <c r="T83" i="22"/>
  <c r="S83" i="22"/>
  <c r="O83" i="22"/>
  <c r="N83" i="22"/>
  <c r="U83" i="22" s="1"/>
  <c r="I83" i="22"/>
  <c r="F83" i="22"/>
  <c r="T82" i="22"/>
  <c r="S82" i="22"/>
  <c r="O82" i="22"/>
  <c r="N82" i="22"/>
  <c r="U82" i="22" s="1"/>
  <c r="I82" i="22"/>
  <c r="F82" i="22"/>
  <c r="T81" i="22"/>
  <c r="S81" i="22"/>
  <c r="O81" i="22"/>
  <c r="N81" i="22"/>
  <c r="U81" i="22" s="1"/>
  <c r="I81" i="22"/>
  <c r="F81" i="22"/>
  <c r="T80" i="22"/>
  <c r="S80" i="22"/>
  <c r="O80" i="22"/>
  <c r="N80" i="22"/>
  <c r="U80" i="22" s="1"/>
  <c r="I80" i="22"/>
  <c r="F80" i="22"/>
  <c r="T79" i="22"/>
  <c r="S79" i="22"/>
  <c r="O79" i="22"/>
  <c r="N79" i="22"/>
  <c r="U79" i="22" s="1"/>
  <c r="I79" i="22"/>
  <c r="F79" i="22"/>
  <c r="T78" i="22"/>
  <c r="S78" i="22"/>
  <c r="O78" i="22"/>
  <c r="N78" i="22"/>
  <c r="U78" i="22" s="1"/>
  <c r="I78" i="22"/>
  <c r="F78" i="22"/>
  <c r="T77" i="22"/>
  <c r="S77" i="22"/>
  <c r="O77" i="22"/>
  <c r="N77" i="22"/>
  <c r="U77" i="22" s="1"/>
  <c r="I77" i="22"/>
  <c r="F77" i="22"/>
  <c r="T76" i="22"/>
  <c r="S76" i="22"/>
  <c r="O76" i="22"/>
  <c r="N76" i="22"/>
  <c r="U76" i="22" s="1"/>
  <c r="I76" i="22"/>
  <c r="F76" i="22"/>
  <c r="T75" i="22"/>
  <c r="S75" i="22"/>
  <c r="O75" i="22"/>
  <c r="N75" i="22"/>
  <c r="U75" i="22" s="1"/>
  <c r="I75" i="22"/>
  <c r="F75" i="22"/>
  <c r="T74" i="22"/>
  <c r="S74" i="22"/>
  <c r="O74" i="22"/>
  <c r="N74" i="22"/>
  <c r="U74" i="22" s="1"/>
  <c r="I74" i="22"/>
  <c r="F74" i="22"/>
  <c r="T73" i="22"/>
  <c r="S73" i="22"/>
  <c r="O73" i="22"/>
  <c r="N73" i="22"/>
  <c r="U73" i="22" s="1"/>
  <c r="I73" i="22"/>
  <c r="F73" i="22"/>
  <c r="T72" i="22"/>
  <c r="S72" i="22"/>
  <c r="O72" i="22"/>
  <c r="N72" i="22"/>
  <c r="U72" i="22" s="1"/>
  <c r="I72" i="22"/>
  <c r="F72" i="22"/>
  <c r="T71" i="22"/>
  <c r="S71" i="22"/>
  <c r="O71" i="22"/>
  <c r="N71" i="22"/>
  <c r="U71" i="22" s="1"/>
  <c r="I71" i="22"/>
  <c r="F71" i="22"/>
  <c r="T70" i="22"/>
  <c r="S70" i="22"/>
  <c r="O70" i="22"/>
  <c r="N70" i="22"/>
  <c r="U70" i="22" s="1"/>
  <c r="I70" i="22"/>
  <c r="F70" i="22"/>
  <c r="T69" i="22"/>
  <c r="S69" i="22"/>
  <c r="O69" i="22"/>
  <c r="N69" i="22"/>
  <c r="U69" i="22" s="1"/>
  <c r="I69" i="22"/>
  <c r="F69" i="22"/>
  <c r="T68" i="22"/>
  <c r="S68" i="22"/>
  <c r="O68" i="22"/>
  <c r="N68" i="22"/>
  <c r="U68" i="22" s="1"/>
  <c r="I68" i="22"/>
  <c r="F68" i="22"/>
  <c r="T67" i="22"/>
  <c r="S67" i="22"/>
  <c r="O67" i="22"/>
  <c r="N67" i="22"/>
  <c r="U67" i="22" s="1"/>
  <c r="I67" i="22"/>
  <c r="F67" i="22"/>
  <c r="T66" i="22"/>
  <c r="S66" i="22"/>
  <c r="O66" i="22"/>
  <c r="N66" i="22"/>
  <c r="U66" i="22" s="1"/>
  <c r="I66" i="22"/>
  <c r="F66" i="22"/>
  <c r="T65" i="22"/>
  <c r="S65" i="22"/>
  <c r="O65" i="22"/>
  <c r="N65" i="22"/>
  <c r="U65" i="22" s="1"/>
  <c r="I65" i="22"/>
  <c r="F65" i="22"/>
  <c r="T64" i="22"/>
  <c r="S64" i="22"/>
  <c r="O64" i="22"/>
  <c r="N64" i="22"/>
  <c r="U64" i="22" s="1"/>
  <c r="I64" i="22"/>
  <c r="F64" i="22"/>
  <c r="T63" i="22"/>
  <c r="S63" i="22"/>
  <c r="O63" i="22"/>
  <c r="N63" i="22"/>
  <c r="U63" i="22" s="1"/>
  <c r="I63" i="22"/>
  <c r="F63" i="22"/>
  <c r="T62" i="22"/>
  <c r="S62" i="22"/>
  <c r="O62" i="22"/>
  <c r="N62" i="22"/>
  <c r="U62" i="22" s="1"/>
  <c r="I62" i="22"/>
  <c r="F62" i="22"/>
  <c r="T61" i="22"/>
  <c r="S61" i="22"/>
  <c r="O61" i="22"/>
  <c r="N61" i="22"/>
  <c r="U61" i="22" s="1"/>
  <c r="I61" i="22"/>
  <c r="F61" i="22"/>
  <c r="T60" i="22"/>
  <c r="S60" i="22"/>
  <c r="O60" i="22"/>
  <c r="N60" i="22"/>
  <c r="U60" i="22" s="1"/>
  <c r="I60" i="22"/>
  <c r="F60" i="22"/>
  <c r="T59" i="22"/>
  <c r="S59" i="22"/>
  <c r="O59" i="22"/>
  <c r="N59" i="22"/>
  <c r="U59" i="22" s="1"/>
  <c r="I59" i="22"/>
  <c r="F59" i="22"/>
  <c r="T58" i="22"/>
  <c r="S58" i="22"/>
  <c r="O58" i="22"/>
  <c r="N58" i="22"/>
  <c r="U58" i="22" s="1"/>
  <c r="I58" i="22"/>
  <c r="F58" i="22"/>
  <c r="T57" i="22"/>
  <c r="S57" i="22"/>
  <c r="O57" i="22"/>
  <c r="N57" i="22"/>
  <c r="U57" i="22" s="1"/>
  <c r="I57" i="22"/>
  <c r="F57" i="22"/>
  <c r="T56" i="22"/>
  <c r="S56" i="22"/>
  <c r="O56" i="22"/>
  <c r="N56" i="22"/>
  <c r="U56" i="22" s="1"/>
  <c r="I56" i="22"/>
  <c r="F56" i="22"/>
  <c r="T55" i="22"/>
  <c r="S55" i="22"/>
  <c r="O55" i="22"/>
  <c r="N55" i="22"/>
  <c r="U55" i="22" s="1"/>
  <c r="I55" i="22"/>
  <c r="F55" i="22"/>
  <c r="T54" i="22"/>
  <c r="S54" i="22"/>
  <c r="O54" i="22"/>
  <c r="N54" i="22"/>
  <c r="U54" i="22" s="1"/>
  <c r="I54" i="22"/>
  <c r="F54" i="22"/>
  <c r="T53" i="22"/>
  <c r="S53" i="22"/>
  <c r="O53" i="22"/>
  <c r="N53" i="22"/>
  <c r="U53" i="22" s="1"/>
  <c r="I53" i="22"/>
  <c r="F53" i="22"/>
  <c r="T52" i="22"/>
  <c r="S52" i="22"/>
  <c r="O52" i="22"/>
  <c r="N52" i="22"/>
  <c r="U52" i="22" s="1"/>
  <c r="I52" i="22"/>
  <c r="F52" i="22"/>
  <c r="T51" i="22"/>
  <c r="S51" i="22"/>
  <c r="O51" i="22"/>
  <c r="N51" i="22"/>
  <c r="U51" i="22" s="1"/>
  <c r="I51" i="22"/>
  <c r="F51" i="22"/>
  <c r="T50" i="22"/>
  <c r="S50" i="22"/>
  <c r="O50" i="22"/>
  <c r="N50" i="22"/>
  <c r="U50" i="22" s="1"/>
  <c r="I50" i="22"/>
  <c r="F50" i="22"/>
  <c r="T49" i="22"/>
  <c r="S49" i="22"/>
  <c r="O49" i="22"/>
  <c r="N49" i="22"/>
  <c r="U49" i="22" s="1"/>
  <c r="I49" i="22"/>
  <c r="F49" i="22"/>
  <c r="T48" i="22"/>
  <c r="S48" i="22"/>
  <c r="O48" i="22"/>
  <c r="N48" i="22"/>
  <c r="U48" i="22" s="1"/>
  <c r="I48" i="22"/>
  <c r="F48" i="22"/>
  <c r="T47" i="22"/>
  <c r="S47" i="22"/>
  <c r="O47" i="22"/>
  <c r="N47" i="22"/>
  <c r="U47" i="22" s="1"/>
  <c r="I47" i="22"/>
  <c r="F47" i="22"/>
  <c r="T46" i="22"/>
  <c r="S46" i="22"/>
  <c r="O46" i="22"/>
  <c r="N46" i="22"/>
  <c r="U46" i="22" s="1"/>
  <c r="I46" i="22"/>
  <c r="F46" i="22"/>
  <c r="T45" i="22"/>
  <c r="S45" i="22"/>
  <c r="O45" i="22"/>
  <c r="N45" i="22"/>
  <c r="U45" i="22" s="1"/>
  <c r="I45" i="22"/>
  <c r="F45" i="22"/>
  <c r="T44" i="22"/>
  <c r="S44" i="22"/>
  <c r="O44" i="22"/>
  <c r="N44" i="22"/>
  <c r="U44" i="22" s="1"/>
  <c r="I44" i="22"/>
  <c r="F44" i="22"/>
  <c r="T43" i="22"/>
  <c r="S43" i="22"/>
  <c r="O43" i="22"/>
  <c r="N43" i="22"/>
  <c r="U43" i="22" s="1"/>
  <c r="I43" i="22"/>
  <c r="F43" i="22"/>
  <c r="T42" i="22"/>
  <c r="S42" i="22"/>
  <c r="O42" i="22"/>
  <c r="N42" i="22"/>
  <c r="U42" i="22" s="1"/>
  <c r="I42" i="22"/>
  <c r="F42" i="22"/>
  <c r="T41" i="22"/>
  <c r="S41" i="22"/>
  <c r="O41" i="22"/>
  <c r="N41" i="22"/>
  <c r="U41" i="22" s="1"/>
  <c r="I41" i="22"/>
  <c r="F41" i="22"/>
  <c r="T40" i="22"/>
  <c r="S40" i="22"/>
  <c r="O40" i="22"/>
  <c r="N40" i="22"/>
  <c r="U40" i="22" s="1"/>
  <c r="I40" i="22"/>
  <c r="F40" i="22"/>
  <c r="T39" i="22"/>
  <c r="S39" i="22"/>
  <c r="O39" i="22"/>
  <c r="N39" i="22"/>
  <c r="U39" i="22" s="1"/>
  <c r="I39" i="22"/>
  <c r="F39" i="22"/>
  <c r="T38" i="22"/>
  <c r="S38" i="22"/>
  <c r="O38" i="22"/>
  <c r="N38" i="22"/>
  <c r="U38" i="22" s="1"/>
  <c r="I38" i="22"/>
  <c r="F38" i="22"/>
  <c r="T37" i="22"/>
  <c r="S37" i="22"/>
  <c r="O37" i="22"/>
  <c r="N37" i="22"/>
  <c r="U37" i="22" s="1"/>
  <c r="I37" i="22"/>
  <c r="F37" i="22"/>
  <c r="T36" i="22"/>
  <c r="S36" i="22"/>
  <c r="O36" i="22"/>
  <c r="N36" i="22"/>
  <c r="U36" i="22" s="1"/>
  <c r="I36" i="22"/>
  <c r="F36" i="22"/>
  <c r="T35" i="22"/>
  <c r="S35" i="22"/>
  <c r="O35" i="22"/>
  <c r="N35" i="22"/>
  <c r="U35" i="22" s="1"/>
  <c r="I35" i="22"/>
  <c r="F35" i="22"/>
  <c r="T34" i="22"/>
  <c r="S34" i="22"/>
  <c r="O34" i="22"/>
  <c r="N34" i="22"/>
  <c r="U34" i="22" s="1"/>
  <c r="I34" i="22"/>
  <c r="F34" i="22"/>
  <c r="T33" i="22"/>
  <c r="S33" i="22"/>
  <c r="O33" i="22"/>
  <c r="N33" i="22"/>
  <c r="U33" i="22" s="1"/>
  <c r="I33" i="22"/>
  <c r="F33" i="22"/>
  <c r="T32" i="22"/>
  <c r="S32" i="22"/>
  <c r="O32" i="22"/>
  <c r="N32" i="22"/>
  <c r="U32" i="22" s="1"/>
  <c r="I32" i="22"/>
  <c r="F32" i="22"/>
  <c r="T31" i="22"/>
  <c r="S31" i="22"/>
  <c r="O31" i="22"/>
  <c r="N31" i="22"/>
  <c r="U31" i="22" s="1"/>
  <c r="I31" i="22"/>
  <c r="F31" i="22"/>
  <c r="T30" i="22"/>
  <c r="S30" i="22"/>
  <c r="O30" i="22"/>
  <c r="N30" i="22"/>
  <c r="U30" i="22" s="1"/>
  <c r="I30" i="22"/>
  <c r="F30" i="22"/>
  <c r="T29" i="22"/>
  <c r="S29" i="22"/>
  <c r="O29" i="22"/>
  <c r="N29" i="22"/>
  <c r="U29" i="22" s="1"/>
  <c r="I29" i="22"/>
  <c r="F29" i="22"/>
  <c r="T28" i="22"/>
  <c r="S28" i="22"/>
  <c r="O28" i="22"/>
  <c r="N28" i="22"/>
  <c r="U28" i="22" s="1"/>
  <c r="I28" i="22"/>
  <c r="F28" i="22"/>
  <c r="T27" i="22"/>
  <c r="S27" i="22"/>
  <c r="O27" i="22"/>
  <c r="N27" i="22"/>
  <c r="U27" i="22" s="1"/>
  <c r="I27" i="22"/>
  <c r="F27" i="22"/>
  <c r="T26" i="22"/>
  <c r="S26" i="22"/>
  <c r="O26" i="22"/>
  <c r="N26" i="22"/>
  <c r="U26" i="22" s="1"/>
  <c r="I26" i="22"/>
  <c r="F26" i="22"/>
  <c r="T25" i="22"/>
  <c r="S25" i="22"/>
  <c r="O25" i="22"/>
  <c r="N25" i="22"/>
  <c r="U25" i="22" s="1"/>
  <c r="I25" i="22"/>
  <c r="F25" i="22"/>
  <c r="T24" i="22"/>
  <c r="S24" i="22"/>
  <c r="O24" i="22"/>
  <c r="N24" i="22"/>
  <c r="U24" i="22" s="1"/>
  <c r="I24" i="22"/>
  <c r="F24" i="22"/>
  <c r="T23" i="22"/>
  <c r="S23" i="22"/>
  <c r="O23" i="22"/>
  <c r="N23" i="22"/>
  <c r="U23" i="22" s="1"/>
  <c r="I23" i="22"/>
  <c r="F23" i="22"/>
  <c r="T22" i="22"/>
  <c r="S22" i="22"/>
  <c r="O22" i="22"/>
  <c r="N22" i="22"/>
  <c r="U22" i="22" s="1"/>
  <c r="I22" i="22"/>
  <c r="F22" i="22"/>
  <c r="T21" i="22"/>
  <c r="S21" i="22"/>
  <c r="O21" i="22"/>
  <c r="N21" i="22"/>
  <c r="U21" i="22" s="1"/>
  <c r="I21" i="22"/>
  <c r="F21" i="22"/>
  <c r="T20" i="22"/>
  <c r="S20" i="22"/>
  <c r="O20" i="22"/>
  <c r="N20" i="22"/>
  <c r="U20" i="22" s="1"/>
  <c r="I20" i="22"/>
  <c r="F20" i="22"/>
  <c r="T19" i="22"/>
  <c r="S19" i="22"/>
  <c r="O19" i="22"/>
  <c r="N19" i="22"/>
  <c r="U19" i="22" s="1"/>
  <c r="I19" i="22"/>
  <c r="F19" i="22"/>
  <c r="T18" i="22"/>
  <c r="S18" i="22"/>
  <c r="O18" i="22"/>
  <c r="N18" i="22"/>
  <c r="U18" i="22" s="1"/>
  <c r="I18" i="22"/>
  <c r="F18" i="22"/>
  <c r="T17" i="22"/>
  <c r="S17" i="22"/>
  <c r="O17" i="22"/>
  <c r="N17" i="22"/>
  <c r="U17" i="22" s="1"/>
  <c r="I17" i="22"/>
  <c r="F17" i="22"/>
  <c r="T16" i="22"/>
  <c r="S16" i="22"/>
  <c r="O16" i="22"/>
  <c r="N16" i="22"/>
  <c r="U16" i="22" s="1"/>
  <c r="I16" i="22"/>
  <c r="F16" i="22"/>
  <c r="T15" i="22"/>
  <c r="S15" i="22"/>
  <c r="O15" i="22"/>
  <c r="N15" i="22"/>
  <c r="U15" i="22" s="1"/>
  <c r="I15" i="22"/>
  <c r="F15" i="22"/>
  <c r="T14" i="22"/>
  <c r="S14" i="22"/>
  <c r="O14" i="22"/>
  <c r="N14" i="22"/>
  <c r="U14" i="22" s="1"/>
  <c r="I14" i="22"/>
  <c r="F14" i="22"/>
  <c r="T13" i="22"/>
  <c r="S13" i="22"/>
  <c r="O13" i="22"/>
  <c r="N13" i="22"/>
  <c r="U13" i="22" s="1"/>
  <c r="I13" i="22"/>
  <c r="F13" i="22"/>
  <c r="T12" i="22"/>
  <c r="S12" i="22"/>
  <c r="O12" i="22"/>
  <c r="N12" i="22"/>
  <c r="U12" i="22" s="1"/>
  <c r="I12" i="22"/>
  <c r="F12" i="22"/>
  <c r="T11" i="22"/>
  <c r="S11" i="22"/>
  <c r="O11" i="22"/>
  <c r="N11" i="22"/>
  <c r="U11" i="22" s="1"/>
  <c r="I11" i="22"/>
  <c r="F11" i="22"/>
  <c r="T10" i="22"/>
  <c r="S10" i="22"/>
  <c r="O10" i="22"/>
  <c r="N10" i="22"/>
  <c r="U10" i="22" s="1"/>
  <c r="I10" i="22"/>
  <c r="F10" i="22"/>
  <c r="T9" i="22"/>
  <c r="S9" i="22"/>
  <c r="O9" i="22"/>
  <c r="N9" i="22"/>
  <c r="U9" i="22" s="1"/>
  <c r="I9" i="22"/>
  <c r="F9" i="22"/>
  <c r="T8" i="22"/>
  <c r="S8" i="22"/>
  <c r="O8" i="22"/>
  <c r="N8" i="22"/>
  <c r="U8" i="22" s="1"/>
  <c r="I8" i="22"/>
  <c r="F8" i="22"/>
  <c r="T7" i="22"/>
  <c r="S7" i="22"/>
  <c r="O7" i="22"/>
  <c r="N7" i="22"/>
  <c r="U7" i="22" s="1"/>
  <c r="I7" i="22"/>
  <c r="F7" i="22"/>
  <c r="T6" i="22"/>
  <c r="S6" i="22"/>
  <c r="O6" i="22"/>
  <c r="N6" i="22"/>
  <c r="U6" i="22" s="1"/>
  <c r="I6" i="22"/>
  <c r="F6" i="22"/>
  <c r="T5" i="22"/>
  <c r="S5" i="22"/>
  <c r="O5" i="22"/>
  <c r="N5" i="22"/>
  <c r="U5" i="22" s="1"/>
  <c r="I5" i="22"/>
  <c r="F5" i="22"/>
  <c r="T4" i="22"/>
  <c r="S4" i="22"/>
  <c r="O4" i="22"/>
  <c r="N4" i="22"/>
  <c r="U4" i="22" s="1"/>
  <c r="I4" i="22"/>
  <c r="F4" i="22"/>
  <c r="T3" i="22"/>
  <c r="S3" i="22"/>
  <c r="O3" i="22"/>
  <c r="N3" i="22"/>
  <c r="U3" i="22" s="1"/>
  <c r="I3" i="22"/>
  <c r="F3" i="22"/>
  <c r="T2" i="22"/>
  <c r="S2" i="22"/>
  <c r="O2" i="22"/>
  <c r="N2" i="22"/>
  <c r="U2" i="22" s="1"/>
  <c r="I2" i="22"/>
  <c r="F2" i="22"/>
  <c r="E7" i="26" l="1"/>
  <c r="H7" i="26" s="1"/>
  <c r="E8" i="26"/>
  <c r="G8" i="26" s="1"/>
  <c r="E9" i="26"/>
  <c r="H9" i="26" s="1"/>
  <c r="G7" i="26"/>
  <c r="E10" i="26"/>
  <c r="H10" i="26" s="1"/>
  <c r="H8" i="26"/>
  <c r="E2" i="26"/>
  <c r="F2" i="26" s="1"/>
  <c r="E12" i="26"/>
  <c r="F12" i="26" s="1"/>
  <c r="E13" i="26"/>
  <c r="G13" i="26" s="1"/>
  <c r="H2" i="26"/>
  <c r="E11" i="26"/>
  <c r="G11" i="26" s="1"/>
  <c r="H12" i="26"/>
  <c r="G9" i="26"/>
  <c r="G2" i="26"/>
  <c r="E6" i="26"/>
  <c r="H6" i="26" s="1"/>
  <c r="E5" i="26"/>
  <c r="G5" i="26" s="1"/>
  <c r="E4" i="26"/>
  <c r="F4" i="26" s="1"/>
  <c r="E3" i="26"/>
  <c r="H3" i="26" s="1"/>
  <c r="F7" i="26"/>
  <c r="F8" i="26" l="1"/>
  <c r="F9" i="26"/>
  <c r="G12" i="26"/>
  <c r="F6" i="26"/>
  <c r="G6" i="26"/>
  <c r="F5" i="26"/>
  <c r="H5" i="26"/>
  <c r="H4" i="26"/>
  <c r="G10" i="26"/>
  <c r="G4" i="26"/>
  <c r="F10" i="26"/>
  <c r="F11" i="26"/>
  <c r="H11" i="26"/>
  <c r="F13" i="26"/>
  <c r="H13" i="26"/>
  <c r="F3" i="26"/>
  <c r="G3" i="26"/>
</calcChain>
</file>

<file path=xl/sharedStrings.xml><?xml version="1.0" encoding="utf-8"?>
<sst xmlns="http://schemas.openxmlformats.org/spreadsheetml/2006/main" count="6985" uniqueCount="2065">
  <si>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</si>
  <si>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</si>
  <si>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</si>
  <si>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</si>
  <si>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</si>
  <si>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</si>
  <si>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</si>
  <si>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</si>
  <si>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</si>
  <si>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</si>
  <si>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</si>
  <si>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</si>
  <si>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</si>
  <si>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</si>
  <si>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</si>
  <si>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</si>
  <si>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</si>
  <si>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</si>
  <si>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</si>
  <si>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</si>
  <si>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</si>
  <si>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</si>
  <si>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</si>
  <si>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</si>
  <si>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</si>
  <si>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</si>
  <si>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</si>
  <si>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</si>
  <si>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</si>
  <si>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</si>
  <si>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</si>
  <si>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</si>
  <si>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</si>
  <si>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</si>
  <si>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</si>
  <si>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</si>
  <si>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</si>
  <si>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</si>
  <si>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</si>
  <si>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</si>
  <si>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</si>
  <si>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</si>
  <si>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</si>
  <si>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</si>
  <si>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</si>
  <si>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</si>
  <si>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</si>
  <si>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</si>
  <si>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</si>
  <si>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</si>
  <si>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</si>
  <si>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</si>
  <si>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</si>
  <si>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</si>
  <si>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</si>
  <si>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</si>
  <si>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</si>
  <si>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</si>
  <si>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</si>
  <si>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</si>
  <si>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</si>
  <si>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</si>
  <si>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</si>
  <si>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</si>
  <si>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</si>
  <si>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</si>
  <si>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</si>
  <si>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</si>
  <si>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</si>
  <si>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</si>
  <si>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</si>
  <si>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</si>
  <si>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</si>
  <si>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</si>
  <si>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</si>
  <si>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</si>
  <si>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</si>
  <si>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</si>
  <si>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</si>
  <si>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</si>
  <si>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</si>
  <si>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</si>
  <si>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</si>
  <si>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</si>
  <si>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</si>
  <si>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</si>
  <si>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</si>
  <si>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</si>
  <si>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</si>
  <si>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</si>
  <si>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</si>
  <si>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</si>
  <si>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</si>
  <si>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</si>
  <si>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</si>
  <si>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</si>
  <si>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</si>
  <si>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</si>
  <si>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</si>
  <si>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</si>
  <si>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</si>
  <si>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</si>
  <si>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</si>
  <si>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</si>
  <si>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</si>
  <si>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</si>
  <si>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</si>
  <si>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</si>
  <si>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</si>
  <si>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</si>
  <si>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</si>
  <si>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</si>
  <si>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</si>
  <si>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</si>
  <si>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</si>
  <si>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</si>
  <si>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</si>
  <si>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</si>
  <si>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</si>
  <si>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</si>
  <si>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</si>
  <si>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</si>
  <si>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</si>
  <si>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</si>
  <si>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</si>
  <si>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</si>
  <si>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</si>
  <si>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</si>
  <si>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</si>
  <si>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</si>
  <si>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</si>
  <si>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</si>
  <si>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</si>
  <si>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</si>
  <si>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</si>
  <si>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</si>
  <si>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</si>
  <si>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</si>
  <si>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</si>
  <si>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</si>
  <si>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</si>
  <si>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</si>
  <si>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</si>
  <si>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</si>
  <si>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</si>
  <si>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</si>
  <si>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</si>
  <si>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</si>
  <si>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</si>
  <si>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</si>
  <si>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</si>
  <si>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</si>
  <si>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</si>
  <si>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</si>
  <si>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</si>
  <si>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</si>
  <si>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</si>
  <si>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</si>
  <si>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</si>
  <si>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</si>
  <si>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</si>
  <si>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</si>
  <si>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</si>
  <si>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</si>
  <si>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</si>
  <si>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</si>
  <si>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</si>
  <si>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</si>
  <si>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</si>
  <si>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</si>
  <si>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</si>
  <si>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</si>
  <si>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</si>
  <si>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</si>
  <si>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</si>
  <si>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</si>
  <si>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</si>
  <si>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</si>
  <si>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</si>
  <si>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</si>
  <si>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</si>
  <si>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</si>
  <si>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</si>
  <si>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</si>
  <si>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</si>
  <si>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</si>
  <si>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</si>
  <si>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</si>
  <si>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</si>
  <si>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</si>
  <si>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</si>
  <si>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</si>
  <si>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</si>
  <si>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</si>
  <si>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</si>
  <si>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</si>
  <si>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</si>
  <si>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</si>
  <si>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</si>
  <si>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</si>
  <si>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</si>
  <si>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</si>
  <si>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</si>
  <si>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</si>
  <si>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</si>
  <si>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</si>
  <si>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</si>
  <si>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</si>
  <si>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</si>
  <si>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</si>
  <si>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</si>
  <si>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</si>
  <si>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</si>
  <si>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</si>
  <si>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</si>
  <si>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</si>
  <si>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</si>
  <si>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</si>
  <si>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</si>
  <si>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</si>
  <si>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</si>
  <si>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</si>
  <si>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</si>
  <si>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</si>
  <si>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</si>
  <si>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</si>
  <si>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</si>
  <si>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</si>
  <si>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</si>
  <si>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</si>
  <si>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</si>
  <si>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</si>
  <si>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</si>
  <si>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</si>
  <si>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</si>
  <si>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</si>
  <si>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</si>
  <si>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</si>
  <si>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</si>
  <si>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</si>
  <si>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</si>
  <si>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</si>
  <si>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</si>
  <si>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</si>
  <si>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</si>
  <si>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</si>
  <si>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</si>
  <si>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</si>
  <si>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</si>
  <si>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</si>
  <si>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</si>
  <si>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</si>
  <si>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</si>
  <si>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</si>
  <si>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</si>
  <si>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</si>
  <si>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</si>
  <si>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</si>
  <si>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</si>
  <si>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</si>
  <si>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</si>
  <si>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</si>
  <si>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</si>
  <si>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</si>
  <si>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</si>
  <si>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</si>
  <si>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</si>
  <si>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</si>
  <si>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</si>
  <si>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</si>
  <si>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</si>
  <si>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</si>
  <si>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</si>
  <si>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</si>
  <si>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</si>
  <si>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</si>
  <si>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</si>
  <si>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</si>
  <si>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</si>
  <si>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</si>
  <si>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</si>
  <si>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</si>
  <si>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</si>
  <si>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</si>
  <si>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</si>
  <si>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</si>
  <si>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</si>
  <si>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</si>
  <si>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</si>
  <si>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</si>
  <si>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</si>
  <si>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</si>
  <si>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</si>
  <si>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</si>
  <si>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</si>
  <si>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</si>
  <si>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</si>
  <si>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</si>
  <si>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</si>
  <si>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</si>
  <si>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</si>
  <si>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</si>
  <si>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</si>
  <si>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</si>
  <si>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</si>
  <si>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</si>
  <si>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</si>
  <si>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</si>
  <si>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</si>
  <si>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</si>
  <si>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</si>
  <si>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</si>
  <si>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</si>
  <si>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</si>
  <si>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</si>
  <si>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</si>
  <si>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</si>
  <si>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</si>
  <si>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</si>
  <si>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</si>
  <si>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</si>
  <si>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</si>
  <si>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</si>
  <si>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</si>
  <si>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</si>
  <si>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</si>
  <si>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</si>
  <si>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</si>
  <si>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</si>
  <si>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</si>
  <si>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</si>
  <si>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</si>
  <si>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</si>
  <si>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</si>
  <si>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</si>
  <si>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</si>
  <si>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</si>
  <si>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</si>
  <si>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</si>
  <si>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</si>
  <si>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</si>
  <si>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</si>
  <si>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</si>
  <si>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</si>
  <si>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</si>
  <si>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</si>
  <si>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</si>
  <si>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</si>
  <si>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</si>
  <si>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</si>
  <si>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</si>
  <si>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</si>
  <si>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</si>
  <si>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</si>
  <si>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</si>
  <si>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</si>
  <si>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</si>
  <si>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</si>
  <si>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</si>
  <si>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</si>
  <si>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</si>
  <si>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</si>
  <si>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</si>
  <si>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</si>
  <si>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</si>
  <si>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</si>
  <si>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</si>
  <si>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</si>
  <si>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</si>
  <si>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</si>
  <si>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</si>
  <si>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</si>
  <si>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</si>
  <si>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</si>
  <si>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</si>
  <si>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</si>
  <si>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</si>
  <si>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</si>
  <si>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</si>
  <si>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</si>
  <si>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</si>
  <si>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</si>
  <si>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</si>
  <si>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</si>
  <si>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</si>
  <si>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</si>
  <si>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</si>
  <si>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</si>
  <si>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</si>
  <si>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</si>
  <si>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</si>
  <si>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</si>
  <si>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</si>
  <si>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</si>
  <si>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</si>
  <si>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</si>
  <si>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</si>
  <si>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</si>
  <si>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</si>
  <si>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</si>
  <si>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</si>
  <si>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</si>
  <si>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</si>
  <si>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</si>
  <si>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</si>
  <si>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</si>
  <si>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</si>
  <si>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</si>
  <si>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</si>
  <si>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</si>
  <si>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</si>
  <si>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</si>
  <si>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</si>
  <si>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</si>
  <si>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</si>
  <si>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</si>
  <si>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</si>
  <si>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</si>
  <si>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</si>
  <si>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</si>
  <si>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</si>
  <si>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</si>
  <si>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</si>
  <si>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</si>
  <si>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</si>
  <si>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</si>
  <si>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</si>
  <si>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</si>
  <si>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</si>
  <si>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</si>
  <si>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</si>
  <si>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</si>
  <si>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</si>
  <si>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</si>
  <si>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</si>
  <si>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</si>
  <si>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</si>
  <si>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</si>
  <si>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</si>
  <si>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</si>
  <si>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</si>
  <si>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</si>
  <si>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</si>
  <si>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</si>
  <si>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</si>
  <si>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</si>
  <si>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</si>
  <si>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</si>
  <si>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</si>
  <si>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</si>
  <si>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</si>
  <si>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</si>
  <si>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</si>
  <si>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</si>
  <si>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</si>
  <si>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</si>
  <si>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</si>
  <si>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</si>
  <si>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</si>
  <si>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</si>
  <si>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</si>
  <si>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</si>
  <si>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</si>
  <si>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</si>
  <si>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</si>
  <si>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</si>
  <si>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</si>
  <si>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</si>
  <si>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</si>
  <si>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</si>
  <si>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</si>
  <si>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</si>
  <si>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</si>
  <si>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</si>
  <si>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</si>
  <si>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</si>
  <si>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</si>
  <si>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</si>
  <si>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</si>
  <si>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</si>
  <si>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</si>
  <si>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</si>
  <si>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</si>
  <si>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</si>
  <si>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</si>
  <si>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</si>
  <si>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</si>
  <si>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</si>
  <si>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</si>
  <si>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</si>
  <si>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</si>
  <si>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</si>
  <si>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</si>
  <si>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</si>
  <si>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</si>
  <si>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</si>
  <si>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</si>
  <si>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</si>
  <si>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</si>
  <si>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</si>
  <si>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</si>
  <si>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</si>
  <si>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</si>
  <si>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</si>
  <si>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</si>
  <si>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</si>
  <si>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</si>
  <si>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</si>
  <si>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</si>
  <si>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</si>
  <si>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</si>
  <si>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</si>
  <si>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</si>
  <si>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</si>
  <si>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</si>
  <si>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</si>
  <si>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</si>
  <si>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</si>
  <si>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</si>
  <si>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</si>
  <si>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</si>
  <si>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</si>
  <si>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</si>
  <si>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</si>
  <si>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</si>
  <si>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</si>
  <si>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</si>
  <si>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</si>
  <si>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</si>
  <si>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</si>
  <si>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</si>
  <si>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</si>
  <si>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</si>
  <si>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</si>
  <si>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</si>
  <si>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</si>
  <si>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</si>
  <si>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</si>
  <si>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</si>
  <si>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</si>
  <si>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</si>
  <si>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</si>
  <si>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</si>
  <si>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</si>
  <si>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</si>
  <si>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</si>
  <si>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</si>
  <si>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</si>
  <si>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</si>
  <si>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</si>
  <si>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</si>
  <si>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</si>
  <si>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</si>
  <si>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</si>
  <si>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</si>
  <si>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</si>
  <si>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</si>
  <si>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</si>
  <si>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</si>
  <si>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</si>
  <si>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</si>
  <si>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</si>
  <si>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</si>
  <si>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</si>
  <si>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</si>
  <si>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</si>
  <si>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</si>
  <si>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</si>
  <si>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</si>
  <si>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</si>
  <si>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</si>
  <si>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</si>
  <si>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</si>
  <si>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</si>
  <si>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</si>
  <si>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</si>
  <si>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</si>
  <si>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</si>
  <si>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</si>
  <si>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</si>
  <si>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</si>
  <si>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</si>
  <si>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</si>
  <si>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</si>
  <si>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</si>
  <si>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</si>
  <si>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</si>
  <si>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</si>
  <si>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</si>
  <si>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</si>
  <si>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</si>
  <si>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</si>
  <si>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</si>
  <si>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</si>
  <si>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</si>
  <si>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</si>
  <si>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</si>
  <si>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</si>
  <si>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</si>
  <si>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</si>
  <si>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</si>
  <si>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</si>
  <si>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</si>
  <si>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</si>
  <si>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</si>
  <si>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</si>
  <si>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</si>
  <si>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</si>
  <si>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</si>
  <si>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</si>
  <si>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</si>
  <si>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</si>
  <si>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</si>
  <si>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</si>
  <si>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</si>
  <si>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</si>
  <si>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</si>
  <si>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</si>
  <si>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</si>
  <si>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</si>
  <si>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</si>
  <si>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</si>
  <si>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</si>
  <si>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</si>
  <si>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</si>
  <si>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</si>
  <si>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</si>
  <si>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</si>
  <si>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</si>
  <si>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</si>
  <si>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</si>
  <si>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</si>
  <si>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</si>
  <si>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</si>
  <si>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</si>
  <si>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</si>
  <si>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</si>
  <si>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</si>
  <si>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</si>
  <si>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</si>
  <si>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</si>
  <si>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</si>
  <si>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</si>
  <si>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</si>
  <si>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</si>
  <si>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</si>
  <si>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</si>
  <si>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</si>
  <si>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</si>
  <si>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</si>
  <si>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</si>
  <si>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</si>
  <si>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</si>
  <si>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</si>
  <si>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</si>
  <si>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</si>
  <si>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</si>
  <si>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</si>
  <si>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</si>
  <si>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</si>
  <si>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</si>
  <si>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</si>
  <si>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</si>
  <si>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</si>
  <si>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</si>
  <si>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</si>
  <si>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</si>
  <si>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</si>
  <si>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</si>
  <si>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</si>
  <si>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</si>
  <si>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</si>
  <si>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</si>
  <si>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</si>
  <si>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</si>
  <si>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</si>
  <si>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</si>
  <si>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</si>
  <si>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</si>
  <si>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</si>
  <si>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</si>
  <si>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</si>
  <si>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</si>
  <si>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</si>
  <si>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</si>
  <si>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</si>
  <si>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</si>
  <si>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</si>
  <si>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</si>
  <si>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</si>
  <si>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</si>
  <si>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</si>
  <si>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</si>
  <si>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</si>
  <si>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</si>
  <si>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</si>
  <si>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</si>
  <si>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</si>
  <si>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</si>
  <si>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</si>
  <si>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</si>
  <si>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</si>
  <si>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</si>
  <si>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</si>
  <si>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</si>
  <si>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</si>
  <si>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</si>
  <si>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</si>
  <si>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</si>
  <si>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</si>
  <si>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</si>
  <si>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</si>
  <si>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</si>
  <si>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</si>
  <si>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</si>
  <si>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</si>
  <si>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</si>
  <si>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</si>
  <si>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</si>
  <si>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</si>
  <si>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</si>
  <si>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</si>
  <si>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</si>
  <si>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</si>
  <si>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</si>
  <si>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</si>
  <si>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</si>
  <si>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</si>
  <si>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</si>
  <si>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</si>
  <si>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</si>
  <si>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</si>
  <si>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</si>
  <si>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</si>
  <si>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</si>
  <si>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</si>
  <si>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</si>
  <si>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</si>
  <si>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</si>
  <si>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</si>
  <si>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</si>
  <si>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</si>
  <si>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</si>
  <si>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</si>
  <si>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</si>
  <si>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</si>
  <si>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</si>
  <si>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</si>
  <si>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</si>
  <si>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</si>
  <si>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</si>
  <si>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</si>
  <si>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</si>
  <si>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</si>
  <si>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</si>
  <si>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</si>
  <si>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</si>
  <si>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</si>
  <si>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</si>
  <si>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</si>
  <si>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</si>
  <si>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</si>
  <si>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</si>
  <si>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</si>
  <si>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</si>
  <si>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</si>
  <si>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</si>
  <si>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</si>
  <si>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</si>
  <si>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</si>
  <si>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</si>
  <si>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</si>
  <si>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</si>
  <si>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</si>
  <si>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</si>
  <si>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</si>
  <si>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</si>
  <si>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</si>
  <si>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</si>
  <si>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</si>
  <si>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</si>
  <si>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</si>
  <si>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</si>
  <si>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</si>
  <si>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</si>
  <si>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</si>
  <si>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</si>
  <si>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</si>
  <si>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</si>
  <si>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</si>
  <si>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</si>
  <si>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</si>
  <si>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</si>
  <si>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</si>
  <si>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</si>
  <si>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</si>
  <si>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</si>
  <si>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</si>
  <si>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</si>
  <si>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</si>
  <si>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</si>
  <si>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</si>
  <si>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</si>
  <si>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</si>
  <si>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</si>
  <si>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</si>
  <si>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</si>
  <si>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</si>
  <si>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</si>
  <si>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</si>
  <si>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</si>
  <si>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</si>
  <si>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</si>
  <si>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</si>
  <si>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</si>
  <si>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</si>
  <si>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</si>
  <si>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</si>
  <si>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</si>
  <si>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</si>
  <si>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</si>
  <si>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</si>
  <si>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</si>
  <si>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</si>
  <si>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</si>
  <si>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</si>
  <si>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</si>
  <si>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</si>
  <si>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</si>
  <si>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</si>
  <si>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</si>
  <si>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</si>
  <si>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</si>
  <si>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</si>
  <si>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</si>
  <si>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</si>
  <si>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</si>
  <si>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</si>
  <si>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</si>
  <si>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</si>
  <si>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</si>
  <si>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</si>
  <si>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</si>
  <si>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</si>
  <si>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</si>
  <si>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</si>
  <si>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</si>
  <si>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</si>
  <si>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</si>
  <si>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</si>
  <si>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</si>
  <si>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</si>
  <si>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</si>
  <si>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</si>
  <si>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</si>
  <si>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</si>
  <si>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</si>
  <si>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</si>
  <si>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</si>
  <si>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</si>
  <si>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</si>
  <si>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</si>
  <si>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</si>
  <si>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</si>
  <si>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</si>
  <si>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</si>
  <si>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</si>
  <si>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</si>
  <si>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</si>
  <si>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</si>
  <si>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</si>
  <si>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</si>
  <si>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</si>
  <si>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</si>
  <si>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</si>
  <si>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</si>
  <si>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</si>
  <si>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</si>
  <si>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</si>
  <si>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</si>
  <si>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</si>
  <si>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</si>
  <si>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</si>
  <si>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</si>
  <si>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</si>
  <si>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</si>
  <si>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</si>
  <si>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</si>
  <si>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</si>
  <si>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</si>
  <si>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</si>
  <si>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</si>
  <si>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</si>
  <si>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</si>
  <si>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</si>
  <si>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</si>
  <si>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</si>
  <si>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</si>
  <si>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</si>
  <si>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</si>
  <si>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</si>
  <si>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</si>
  <si>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</si>
  <si>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</si>
  <si>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</si>
  <si>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</si>
  <si>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</si>
  <si>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</si>
  <si>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</si>
  <si>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</si>
  <si>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</si>
  <si>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</si>
  <si>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</si>
  <si>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</si>
  <si>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</si>
  <si>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</si>
  <si>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</si>
  <si>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</si>
  <si>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</si>
  <si>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</si>
  <si>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</si>
  <si>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</si>
  <si>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</si>
  <si>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</si>
  <si>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</si>
  <si>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</si>
  <si>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</si>
  <si>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</si>
  <si>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</si>
  <si>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</si>
  <si>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</si>
  <si>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</si>
  <si>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</si>
  <si>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</si>
  <si>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</si>
  <si>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</si>
  <si>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</si>
  <si>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</si>
  <si>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</si>
  <si>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</si>
  <si>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</si>
  <si>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</si>
  <si>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</si>
  <si>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</si>
  <si>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</si>
  <si>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</si>
  <si>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</si>
  <si>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</si>
  <si>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</si>
  <si>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</si>
  <si>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</si>
  <si>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</si>
  <si>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</si>
  <si>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</si>
  <si>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</si>
  <si>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</si>
  <si>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</si>
  <si>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</si>
  <si>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</si>
  <si>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</si>
  <si>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</si>
  <si>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</si>
  <si>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</si>
  <si>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</si>
  <si>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</si>
  <si>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</si>
  <si>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</si>
  <si>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</si>
  <si>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</si>
  <si>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</si>
  <si>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</si>
  <si>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</si>
  <si>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</si>
  <si>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</si>
  <si>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</si>
  <si>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</si>
  <si>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</si>
  <si>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</si>
  <si>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</si>
  <si>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</si>
  <si>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</si>
  <si>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</si>
  <si>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</si>
  <si>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</si>
  <si>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</si>
  <si>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</si>
  <si>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</si>
  <si>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</si>
  <si>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</si>
  <si>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</si>
  <si>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</si>
  <si>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</si>
  <si>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</si>
  <si>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</si>
  <si>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</si>
  <si>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</si>
  <si>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</si>
  <si>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</si>
  <si>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</si>
  <si>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</si>
  <si>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</si>
  <si>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</si>
  <si>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</si>
  <si>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</si>
  <si>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</si>
  <si>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</si>
  <si>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</si>
  <si>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</si>
  <si>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</si>
  <si>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</si>
  <si>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</si>
  <si>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</si>
  <si>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</si>
  <si>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</si>
  <si>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</si>
  <si>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</si>
  <si>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</si>
  <si>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</si>
  <si>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</si>
  <si>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</si>
  <si>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</si>
  <si>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</si>
  <si>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</si>
  <si>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</si>
  <si>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</si>
  <si>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</si>
  <si>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</si>
  <si>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</si>
  <si>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</si>
  <si>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</si>
  <si>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</si>
  <si>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</si>
  <si>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</si>
  <si>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</si>
  <si>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</si>
  <si>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</si>
  <si>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</si>
  <si>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</si>
  <si>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</si>
  <si>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</si>
  <si>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</si>
  <si>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</si>
  <si>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</si>
  <si>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</si>
  <si>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</si>
  <si>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</si>
  <si>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</si>
  <si>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</si>
  <si>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</si>
  <si>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</si>
  <si>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</si>
  <si>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</si>
  <si>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</si>
  <si>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</si>
  <si>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</si>
  <si>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</si>
  <si>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</si>
  <si>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</si>
  <si>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</si>
  <si>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</si>
  <si>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</si>
  <si>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</si>
  <si>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</si>
  <si>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</si>
  <si>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</si>
  <si>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</si>
  <si>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</si>
  <si>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</si>
  <si>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</si>
  <si>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</si>
  <si>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</si>
  <si>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</si>
  <si>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</si>
  <si>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</si>
  <si>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</si>
  <si>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</si>
  <si>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</si>
  <si>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</si>
  <si>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</si>
  <si>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</si>
  <si>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</si>
  <si>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</si>
  <si>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</si>
  <si>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</si>
  <si>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</si>
  <si>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</si>
  <si>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</si>
  <si>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</si>
  <si>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</si>
  <si>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</si>
  <si>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</si>
  <si>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</si>
  <si>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</si>
  <si>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</si>
  <si>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</si>
  <si>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</si>
  <si>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</si>
  <si>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</si>
  <si>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</si>
  <si>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</si>
  <si>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</si>
  <si>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</si>
  <si>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</si>
  <si>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</si>
  <si>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</si>
  <si>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</si>
  <si>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</si>
  <si>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</si>
  <si>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</si>
  <si>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</si>
  <si>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</si>
  <si>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</si>
  <si>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</si>
  <si>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</si>
  <si>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</si>
  <si>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</si>
  <si>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</si>
  <si>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</si>
  <si>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</si>
  <si>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</si>
  <si>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</si>
  <si>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</si>
  <si>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</si>
  <si>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</si>
  <si>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</si>
  <si>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</si>
  <si>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</si>
  <si>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</si>
  <si>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</si>
  <si>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</si>
  <si>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</si>
  <si>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</si>
  <si>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</si>
  <si>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</si>
  <si>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</si>
  <si>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</si>
  <si>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</si>
  <si>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</si>
  <si>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</si>
  <si>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</si>
  <si>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</si>
  <si>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</si>
  <si>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</si>
  <si>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</si>
  <si>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</si>
  <si>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</si>
  <si>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</si>
  <si>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</si>
  <si>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</si>
  <si>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</si>
  <si>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</si>
  <si>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</si>
  <si>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</si>
  <si>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</si>
  <si>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</si>
  <si>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</si>
  <si>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</si>
  <si>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</si>
  <si>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</si>
  <si>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</si>
  <si>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</si>
  <si>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</si>
  <si>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</si>
  <si>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</si>
  <si>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</si>
  <si>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</si>
  <si>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</si>
  <si>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</si>
  <si>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</si>
  <si>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</si>
  <si>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</si>
  <si>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</si>
  <si>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</si>
  <si>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</si>
  <si>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</si>
  <si>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</si>
  <si>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</si>
  <si>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</si>
  <si>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</si>
  <si>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</si>
  <si>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</si>
  <si>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</si>
  <si>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</si>
  <si>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</si>
  <si>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</si>
  <si>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</si>
  <si>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</si>
  <si>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</si>
  <si>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</si>
  <si>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</si>
  <si>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</si>
  <si>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</si>
  <si>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</si>
  <si>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</si>
  <si>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</si>
  <si>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</si>
  <si>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</si>
  <si>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</si>
  <si>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</si>
  <si>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</si>
  <si>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</si>
  <si>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</si>
  <si>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</si>
  <si>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</si>
  <si>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</si>
  <si>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</si>
  <si>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</si>
  <si>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</si>
  <si>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</si>
  <si>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</si>
  <si>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</si>
  <si>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</si>
  <si>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</si>
  <si>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</si>
  <si>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</si>
  <si>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</si>
  <si>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</si>
  <si>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</si>
  <si>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</si>
  <si>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</si>
  <si>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</si>
  <si>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</si>
  <si>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</si>
  <si>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</si>
  <si>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</si>
  <si>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</si>
  <si>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</si>
  <si>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</si>
  <si>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</si>
  <si>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</si>
  <si>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</si>
  <si>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</si>
  <si>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</si>
  <si>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</si>
  <si>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</si>
  <si>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</si>
  <si>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</si>
  <si>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</si>
  <si>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</si>
  <si>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</si>
  <si>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</si>
  <si>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</si>
  <si>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</si>
  <si>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</si>
  <si>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</si>
  <si>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</si>
  <si>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</si>
  <si>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</si>
  <si>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</si>
  <si>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</si>
  <si>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</si>
  <si>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</si>
  <si>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</si>
  <si>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</si>
  <si>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</si>
  <si>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</si>
  <si>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</si>
  <si>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</si>
  <si>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</si>
  <si>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</si>
  <si>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</si>
  <si>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</si>
  <si>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</si>
  <si>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</si>
  <si>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</si>
  <si>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</si>
  <si>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</si>
  <si>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</si>
  <si>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</si>
  <si>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</si>
  <si>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</si>
  <si>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</si>
  <si>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</si>
  <si>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</si>
  <si>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</si>
  <si>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</si>
  <si>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</si>
  <si>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</si>
  <si>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</si>
  <si>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</si>
  <si>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</si>
  <si>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</si>
  <si>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</si>
  <si>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</si>
  <si>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</si>
  <si>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</si>
  <si>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</si>
  <si>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</si>
  <si>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</si>
  <si>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</si>
  <si>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</si>
  <si>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</si>
  <si>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</si>
  <si>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</si>
  <si>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</si>
  <si>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</si>
  <si>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</si>
  <si>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</si>
  <si>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</si>
  <si>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</si>
  <si>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</si>
  <si>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</si>
  <si>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</si>
  <si>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</si>
  <si>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</si>
  <si>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</si>
  <si>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</si>
  <si>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</si>
  <si>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</si>
  <si>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</si>
  <si>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</si>
  <si>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</si>
  <si>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</si>
  <si>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</si>
  <si>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</si>
  <si>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</si>
  <si>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</si>
  <si>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</si>
  <si>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</si>
  <si>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</si>
  <si>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</si>
  <si>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</si>
  <si>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</si>
  <si>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</si>
  <si>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</si>
  <si>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</si>
  <si>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</si>
  <si>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</si>
  <si>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</si>
  <si>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</si>
  <si>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</si>
  <si>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</si>
  <si>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</si>
  <si>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</si>
  <si>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</si>
  <si>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</si>
  <si>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</si>
  <si>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</si>
  <si>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</si>
  <si>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</si>
  <si>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</si>
  <si>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</si>
  <si>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</si>
  <si>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</si>
  <si>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</si>
  <si>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</si>
  <si>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</si>
  <si>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</si>
  <si>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</si>
  <si>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</si>
  <si>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</si>
  <si>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</si>
  <si>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</si>
  <si>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</si>
  <si>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</si>
  <si>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</si>
  <si>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</si>
  <si>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</si>
  <si>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</si>
  <si>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</si>
  <si>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</si>
  <si>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</si>
  <si>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</si>
  <si>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</si>
  <si>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</si>
  <si>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</si>
  <si>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</si>
  <si>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</si>
  <si>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</si>
  <si>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</si>
  <si>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</si>
  <si>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</si>
  <si>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</si>
  <si>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</si>
  <si>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</si>
  <si>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</si>
  <si>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</si>
  <si>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</si>
  <si>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</si>
  <si>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</si>
  <si>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</si>
  <si>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</si>
  <si>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</si>
  <si>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</si>
  <si>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</si>
  <si>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</si>
  <si>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</si>
  <si>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</si>
  <si>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</si>
  <si>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</si>
  <si>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</si>
  <si>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</si>
  <si>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</si>
  <si>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</si>
  <si>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</si>
  <si>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</si>
  <si>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</si>
  <si>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</si>
  <si>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</si>
  <si>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</si>
  <si>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</si>
  <si>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</si>
  <si>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</si>
  <si>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</si>
  <si>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</si>
  <si>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</si>
  <si>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</si>
  <si>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</si>
  <si>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</si>
  <si>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</si>
  <si>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</si>
  <si>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</si>
  <si>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</si>
  <si>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</si>
  <si>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</si>
  <si>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</si>
  <si>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</si>
  <si>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</si>
  <si>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</si>
  <si>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</si>
  <si>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</si>
  <si>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</si>
  <si>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</si>
  <si>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</si>
  <si>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</si>
  <si>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</si>
  <si>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</si>
  <si>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</si>
  <si>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</si>
  <si>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</si>
  <si>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</si>
  <si>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</si>
  <si>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</si>
  <si>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</si>
  <si>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</si>
  <si>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</si>
  <si>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</si>
  <si>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</si>
  <si>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</si>
  <si>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</si>
  <si>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</si>
  <si>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</si>
  <si>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</si>
  <si>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</si>
  <si>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</si>
  <si>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</si>
  <si>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</si>
  <si>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</si>
  <si>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</si>
  <si>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</si>
  <si>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</si>
  <si>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</si>
  <si>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</si>
  <si>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</si>
  <si>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</si>
  <si>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</si>
  <si>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</si>
  <si>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</si>
  <si>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</si>
  <si>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</si>
  <si>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</si>
  <si>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</si>
  <si>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</si>
  <si>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</si>
  <si>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</si>
  <si>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</si>
  <si>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</si>
  <si>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</si>
  <si>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</si>
  <si>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</si>
  <si>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</si>
  <si>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</si>
  <si>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</si>
  <si>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</si>
  <si>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</si>
  <si>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</si>
  <si>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</si>
  <si>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</si>
  <si>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</si>
  <si>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</si>
  <si>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</si>
  <si>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</si>
  <si>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</si>
  <si>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</si>
  <si>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</si>
  <si>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</si>
  <si>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</si>
  <si>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</si>
  <si>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</si>
  <si>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</si>
  <si>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</si>
  <si>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</si>
  <si>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</si>
  <si>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</si>
  <si>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</si>
  <si>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</si>
  <si>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</si>
  <si>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</si>
  <si>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</si>
  <si>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</si>
  <si>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</si>
  <si>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</si>
  <si>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</si>
  <si>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</si>
  <si>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</si>
  <si>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</si>
  <si>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</si>
  <si>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</si>
  <si>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</si>
  <si>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</si>
  <si>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</si>
  <si>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</si>
  <si>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</si>
  <si>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</si>
  <si>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</si>
  <si>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</si>
  <si>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</si>
  <si>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</si>
  <si>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</si>
  <si>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</si>
  <si>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</si>
  <si>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</si>
  <si>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</si>
  <si>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</si>
  <si>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</si>
  <si>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</si>
  <si>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</si>
  <si>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</si>
  <si>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</si>
  <si>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</si>
  <si>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</si>
  <si>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</si>
  <si>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</si>
  <si>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</si>
  <si>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</si>
  <si>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</si>
  <si>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</si>
  <si>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</si>
  <si>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</si>
  <si>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</si>
  <si>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</si>
  <si>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</si>
  <si>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</si>
  <si>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</si>
  <si>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</si>
  <si>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</si>
  <si>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</si>
  <si>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</si>
  <si>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</si>
  <si>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</si>
  <si>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</si>
  <si>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</si>
  <si>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</si>
  <si>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</si>
  <si>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</si>
  <si>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</si>
  <si>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</si>
  <si>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</si>
  <si>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</si>
  <si>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</si>
  <si>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</si>
  <si>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</si>
  <si>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</si>
  <si>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</si>
  <si>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</si>
  <si>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</si>
  <si>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</si>
  <si>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</si>
  <si>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</si>
  <si>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</si>
  <si>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</si>
  <si>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</si>
  <si>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</si>
  <si>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</si>
  <si>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</si>
  <si>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</si>
  <si>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</si>
  <si>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</si>
  <si>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</si>
  <si>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</si>
  <si>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</si>
  <si>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</si>
  <si>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</si>
  <si>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</si>
  <si>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</si>
  <si>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</si>
  <si>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</si>
  <si>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</si>
  <si>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</si>
  <si>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</si>
  <si>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</si>
  <si>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</si>
  <si>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</si>
  <si>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</si>
  <si>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</si>
  <si>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</si>
  <si>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</si>
  <si>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</si>
  <si>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</si>
  <si>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</si>
  <si>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</si>
  <si>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</si>
  <si>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</si>
  <si>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</si>
  <si>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</si>
  <si>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</si>
  <si>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</si>
  <si>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</si>
  <si>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</si>
  <si>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</si>
  <si>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</si>
  <si>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</si>
  <si>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</si>
  <si>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</si>
  <si>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</si>
  <si>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</si>
  <si>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</si>
  <si>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</si>
  <si>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</si>
  <si>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</si>
  <si>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</si>
  <si>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</si>
  <si>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</si>
  <si>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</si>
  <si>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</si>
  <si>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</si>
  <si>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</si>
  <si>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</si>
  <si>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</si>
  <si>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</si>
  <si>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</si>
  <si>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</si>
  <si>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</si>
  <si>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</si>
  <si>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</si>
  <si>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</si>
  <si>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</si>
  <si>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</si>
  <si>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</si>
  <si>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</si>
  <si>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</si>
  <si>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</si>
  <si>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</si>
  <si>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</si>
  <si>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</si>
  <si>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</si>
  <si>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</si>
  <si>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</si>
  <si>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</si>
  <si>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</si>
  <si>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</si>
  <si>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</si>
  <si>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</si>
  <si>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</si>
  <si>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</si>
  <si>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</si>
  <si>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</si>
  <si>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</si>
  <si>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</si>
  <si>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</si>
  <si>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</si>
  <si>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</si>
  <si>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</si>
  <si>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</si>
  <si>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</si>
  <si>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</si>
  <si>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</si>
  <si>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</si>
  <si>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</si>
  <si>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</si>
  <si>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</si>
  <si>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</si>
  <si>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</si>
  <si>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</si>
  <si>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</si>
  <si>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</si>
  <si>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</si>
  <si>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</si>
  <si>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</si>
  <si>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</si>
  <si>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</si>
  <si>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</si>
  <si>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</si>
  <si>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</si>
  <si>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</si>
  <si>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</si>
  <si>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</si>
  <si>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</si>
  <si>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</si>
  <si>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</si>
  <si>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</si>
  <si>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</si>
  <si>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</si>
  <si>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</si>
  <si>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</si>
  <si>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</si>
  <si>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</si>
  <si>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</si>
  <si>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</si>
  <si>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</si>
  <si>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</si>
  <si>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</si>
  <si>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</si>
  <si>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</si>
  <si>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</si>
  <si>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</si>
  <si>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</si>
  <si>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</si>
  <si>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</si>
  <si>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</si>
  <si>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</si>
  <si>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</si>
  <si>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</si>
  <si>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</si>
  <si>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</si>
  <si>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</si>
  <si>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</si>
  <si>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</si>
  <si>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</si>
  <si>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</si>
  <si>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</si>
  <si>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</si>
  <si>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</si>
  <si>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</si>
  <si>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</si>
  <si>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</si>
  <si>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</si>
  <si>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</si>
  <si>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</si>
  <si>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</si>
  <si>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</si>
  <si>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</si>
  <si>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</si>
  <si>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</si>
  <si>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</si>
  <si>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</si>
  <si>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</si>
  <si>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</si>
  <si>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</si>
  <si>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</si>
  <si>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</si>
  <si>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</si>
  <si>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</si>
  <si>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</si>
  <si>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</si>
  <si>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</si>
  <si>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</si>
  <si>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</si>
  <si>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</si>
  <si>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</si>
  <si>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</si>
  <si>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</si>
  <si>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</si>
  <si>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</si>
  <si>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</si>
  <si>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</si>
  <si>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</si>
  <si>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</si>
  <si>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</si>
  <si>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</si>
  <si>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</si>
  <si>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</si>
  <si>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</si>
  <si>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</si>
  <si>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</si>
  <si>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</si>
  <si>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</si>
  <si>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</si>
  <si>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</si>
  <si>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</si>
  <si>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</si>
  <si>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</si>
  <si>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</si>
  <si>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</si>
  <si>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</si>
  <si>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</si>
  <si>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</si>
  <si>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</si>
  <si>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</si>
  <si>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</si>
  <si>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</si>
  <si>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</si>
  <si>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</si>
  <si>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</si>
  <si>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</si>
  <si>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</si>
  <si>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</si>
  <si>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</si>
  <si>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</si>
  <si>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</si>
  <si>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</si>
  <si>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</si>
  <si>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</si>
  <si>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</si>
  <si>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</si>
  <si>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</si>
  <si>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</si>
  <si>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</si>
  <si>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</si>
  <si>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</si>
  <si>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</si>
  <si>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</si>
  <si>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</si>
  <si>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</si>
  <si>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</si>
  <si>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</si>
  <si>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</si>
  <si>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</si>
  <si>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</si>
  <si>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</si>
  <si>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</si>
  <si>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</si>
  <si>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</si>
  <si>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</si>
  <si>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</si>
  <si>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</si>
  <si>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</si>
  <si>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</si>
  <si>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</si>
  <si>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</si>
  <si>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</si>
  <si>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</si>
  <si>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</si>
  <si>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</si>
  <si>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</si>
  <si>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</si>
  <si>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</si>
  <si>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</si>
  <si>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</si>
  <si>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</si>
  <si>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</si>
  <si>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</si>
  <si>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</si>
  <si>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</si>
  <si>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</si>
  <si>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</si>
  <si>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</si>
  <si>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</si>
  <si>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</si>
  <si>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</si>
  <si>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</si>
  <si>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</si>
  <si>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</si>
  <si>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</si>
  <si>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</si>
  <si>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</si>
  <si>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</si>
  <si>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</si>
  <si>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</si>
  <si>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</si>
  <si>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</si>
  <si>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</si>
  <si>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</si>
  <si>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</si>
  <si>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</si>
  <si>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</si>
  <si>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</si>
  <si>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</si>
  <si>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</si>
  <si>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</si>
  <si>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</si>
  <si>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</si>
  <si>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</si>
  <si>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</si>
  <si>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</si>
  <si>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</si>
  <si>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</si>
  <si>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</si>
  <si>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</si>
  <si>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</si>
  <si>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</si>
  <si>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</si>
  <si>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</si>
  <si>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</si>
  <si>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</si>
  <si>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</si>
  <si>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</si>
  <si>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</si>
  <si>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</si>
  <si>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</si>
  <si>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</si>
  <si>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</si>
  <si>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</si>
  <si>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</si>
  <si>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</si>
  <si>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</si>
  <si>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</si>
  <si>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</si>
  <si>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</si>
  <si>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</si>
  <si>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</si>
  <si>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</si>
  <si>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</si>
  <si>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</si>
  <si>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</si>
  <si>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</si>
  <si>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</si>
  <si>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</si>
  <si>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</si>
  <si>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</si>
  <si>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</si>
  <si>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</si>
  <si>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</si>
  <si>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</si>
  <si>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</si>
  <si>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</si>
  <si>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</si>
  <si>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</si>
  <si>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</si>
  <si>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</si>
  <si>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</si>
  <si>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</si>
  <si>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</si>
  <si>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</si>
  <si>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</si>
  <si>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</si>
  <si>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</si>
  <si>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</si>
  <si>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</si>
  <si>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</si>
  <si>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</si>
  <si>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</si>
  <si>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</si>
  <si>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</si>
  <si>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</si>
  <si>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</si>
  <si>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</si>
  <si>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</si>
  <si>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</si>
  <si>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</si>
  <si>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</si>
  <si>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</si>
  <si>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</si>
  <si>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</si>
  <si>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</si>
  <si>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</si>
  <si>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</si>
  <si>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</si>
  <si>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</si>
  <si>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</si>
  <si>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</si>
  <si>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</si>
  <si>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</si>
  <si>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</si>
  <si>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</si>
  <si>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</si>
  <si>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</si>
  <si>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</si>
  <si>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</si>
  <si>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</si>
  <si>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</si>
  <si>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</si>
  <si>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</si>
  <si>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</si>
  <si>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</si>
  <si>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</si>
  <si>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</si>
  <si>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</si>
  <si>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</si>
  <si>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</si>
  <si>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</si>
  <si>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</si>
  <si>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</si>
  <si>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</si>
  <si>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</si>
  <si>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</si>
  <si>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</si>
  <si>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</si>
  <si>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</si>
  <si>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</si>
  <si>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</si>
  <si>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</si>
  <si>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</si>
  <si>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</si>
  <si>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</si>
  <si>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</si>
  <si>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</si>
  <si>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</si>
  <si>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</si>
  <si>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</si>
  <si>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</si>
  <si>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</si>
  <si>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</si>
  <si>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</si>
  <si>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</si>
  <si>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</si>
  <si>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</si>
  <si>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</si>
  <si>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</si>
  <si>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</si>
  <si>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</si>
  <si>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</si>
  <si>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</si>
  <si>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</si>
  <si>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</si>
  <si>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</si>
  <si>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</si>
  <si>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</si>
  <si>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</si>
  <si>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</si>
  <si>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</si>
  <si>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</si>
  <si>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</si>
  <si>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</si>
  <si>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</si>
  <si>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</si>
  <si>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</si>
  <si>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</si>
  <si>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</si>
  <si>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</si>
  <si>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</si>
  <si>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</si>
  <si>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</si>
  <si>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</si>
  <si>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</si>
  <si>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</si>
  <si>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</si>
  <si>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</si>
  <si>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</si>
  <si>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</si>
  <si>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</si>
  <si>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</si>
  <si>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</si>
  <si>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</si>
  <si>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</si>
  <si>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</si>
  <si>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</si>
  <si>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</si>
  <si>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</si>
  <si>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</si>
  <si>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</si>
  <si>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</si>
  <si>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</si>
  <si>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Date Created Conversion</t>
  </si>
  <si>
    <t>Date Ended Conversion</t>
  </si>
  <si>
    <t>Launched Year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</si>
  <si>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</si>
  <si>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</si>
  <si>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</si>
  <si>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</si>
  <si>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</si>
  <si>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</si>
  <si>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</si>
  <si>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</si>
  <si>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</si>
  <si>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</si>
  <si>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</si>
  <si>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</si>
  <si>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</si>
  <si>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</si>
  <si>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</si>
  <si>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</si>
  <si>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</si>
  <si>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</si>
  <si>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</si>
  <si>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</si>
  <si>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 Bonus
* Create a new sheet with 8 columns:
  * `Goal`
  * `Number Successful`
  * `Number Failed`
  * `Number Canceled`
  * `Total Projects`
  * `Percentage Successful`
  * `Percentage Failed`
  * `Percentage Canceled`
* In the `Goal` column, create 12 rows with the following headers:
  * Less than 1000
  * 1000 to 4999
  * 5000 to 9999
  * 10000 to 14999
  * 15000 to 19999
  * 20000 to 24999
  * 25000 to 29999
  * 30000 to 34999
  * 35000 to 39999
  * 40000 to 44999
  * 45000 to 49999
  * Greater than or equal to 50000
====
* Using the `COUNTIFS()` formula, count how many successful, failed, and canceled projects were created with goals within the ranges listed above. Populate the `Number Successful`, `Number Failed`, and `Number Canceled` columns with this data. (Done)
* Add up each of the values in the `Number Successful`, `Number Failed`, and `Number Canceled` columns to populate the `Total Projects` column. Then, using a mathematical formula, find the percentage of projects that were successful, failed, or canceled per goal range. (Done)
* Create a line chart that graphs the relationship between a goal amount and its chances of success, failure, or cancellation. (Done)
</t>
  </si>
  <si>
    <t>Outcomes</t>
  </si>
  <si>
    <t>Median</t>
  </si>
  <si>
    <t>Mean</t>
  </si>
  <si>
    <t>Min</t>
  </si>
  <si>
    <t>Variance</t>
  </si>
  <si>
    <t>Std Deviation</t>
  </si>
  <si>
    <t>Max</t>
  </si>
  <si>
    <t>## Bonus Statistical Analysis
Most people would use the number of campaign backers to assess the success of a crowdfunding campaign. Creating a summary statistics table is one of the most efficient ways that data scientists can characterize quantitative metrics, such as the number of campaign backers.
For those of you looking for an additional challenge, evaluate the number of backers of successful and unsuccessful campaigns by creating **your own** summary statistics table.
* Create a new worksheet in your workbook, and create one column for the number of backers of successful campaigns and one column for unsuccessful campaigns.
====
* Use Excel to evaluate the following for successful campaigns, and then do the same for unsuccessful campaigns:
  * The mean number of backers
  * The median (average) number of backers
  * The maximum number of backers
  * The variance of the number of backers
  * The standard deviation of the number of backers
* Use your data to determine whether the mean or the median summarizes the data more meaningfully.
* 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</si>
</sst>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4" fontId="0" fillId="0" borderId="0" xfId="0" applyNumberFormat="1"/>
    <xf numFmtId="0" fontId="16" fillId="0" borderId="0" xfId="0" applyFont="1"/>
    <xf numFmtId="10" fontId="0" fillId="0" borderId="0" xfId="0" applyNumberFormat="1"/>
    <xf numFmtId="0" fontId="0" fillId="0" borderId="0" xfId="0" applyAlignment="1">
      <alignment horizontal="left" vertical="top" wrapText="1"/>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theme="7"/>
        </patternFill>
      </fill>
    </dxf>
    <dxf>
      <fill>
        <patternFill>
          <bgColor rgb="FFFF0000"/>
        </patternFill>
      </fill>
    </dxf>
    <dxf>
      <fill>
        <patternFill>
          <bgColor rgb="FF00B050"/>
        </patternFill>
      </fill>
    </dxf>
    <dxf>
      <fill>
        <patternFill>
          <bgColor rgb="FF0070C0"/>
        </patternFill>
      </fill>
    </dxf>
    <dxf>
      <fill>
        <patternFill>
          <bgColor rgb="FF0070C0"/>
        </patternFill>
      </fill>
    </dxf>
    <dxf>
      <fill>
        <patternFill>
          <bgColor theme="7"/>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00B050"/>
        </patternFill>
      </fill>
    </dxf>
    <dxf>
      <fill>
        <patternFill>
          <bgColor rgb="FF0070C0"/>
        </patternFill>
      </fill>
    </dxf>
    <dxf>
      <fill>
        <patternFill>
          <bgColor rgb="FF00B050"/>
        </patternFill>
      </fill>
    </dxf>
    <dxf>
      <fill>
        <patternFill>
          <bgColor rgb="FFFF0000"/>
        </patternFill>
      </fill>
    </dxf>
    <dxf>
      <fill>
        <patternFill>
          <bgColor theme="7"/>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Projects Crowdfunded Goal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ProjectSuccessGoals_LineChart!$F$1</c:f>
              <c:strCache>
                <c:ptCount val="1"/>
                <c:pt idx="0">
                  <c:v>Percentage Successful</c:v>
                </c:pt>
              </c:strCache>
            </c:strRef>
          </c:tx>
          <c:spPr>
            <a:ln w="28575" cap="rnd">
              <a:solidFill>
                <a:schemeClr val="accent1"/>
              </a:solidFill>
              <a:round/>
            </a:ln>
            <a:effectLst/>
          </c:spPr>
          <c:marker>
            <c:symbol val="none"/>
          </c:marker>
          <c:cat>
            <c:strRef>
              <c:f>ProjectSuccessGoals_LineChart!$A$2:$A$13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ProjectSuccessGoals_LineChart!$F$2:$F$13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698-E148-89CD-0A48EB9334A8}"/>
            </c:ext>
          </c:extLst>
        </c:ser>
        <c:ser>
          <c:idx val="1"/>
          <c:order val="1"/>
          <c:tx>
            <c:strRef>
              <c:f>ProjectSuccessGoals_LineChart!$G$1</c:f>
              <c:strCache>
                <c:ptCount val="1"/>
                <c:pt idx="0">
                  <c:v>Percentage Failed</c:v>
                </c:pt>
              </c:strCache>
            </c:strRef>
          </c:tx>
          <c:spPr>
            <a:ln w="28575" cap="rnd">
              <a:solidFill>
                <a:schemeClr val="accent2"/>
              </a:solidFill>
              <a:round/>
            </a:ln>
            <a:effectLst/>
          </c:spPr>
          <c:marker>
            <c:symbol val="none"/>
          </c:marker>
          <c:cat>
            <c:strRef>
              <c:f>ProjectSuccessGoals_LineChart!$A$2:$A$13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ProjectSuccessGoals_LineChart!$G$2:$G$13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698-E148-89CD-0A48EB9334A8}"/>
            </c:ext>
          </c:extLst>
        </c:ser>
        <c:ser>
          <c:idx val="2"/>
          <c:order val="2"/>
          <c:tx>
            <c:strRef>
              <c:f>ProjectSuccessGoals_LineChart!$H$1</c:f>
              <c:strCache>
                <c:ptCount val="1"/>
                <c:pt idx="0">
                  <c:v>Percentage Canceled</c:v>
                </c:pt>
              </c:strCache>
            </c:strRef>
          </c:tx>
          <c:spPr>
            <a:ln w="28575" cap="rnd">
              <a:solidFill>
                <a:schemeClr val="accent3"/>
              </a:solidFill>
              <a:round/>
            </a:ln>
            <a:effectLst/>
          </c:spPr>
          <c:marker>
            <c:symbol val="none"/>
          </c:marker>
          <c:cat>
            <c:strRef>
              <c:f>ProjectSuccessGoals_LineChart!$A$2:$A$13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ProjectSuccessGoals_LineChart!$H$2:$H$13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698-E148-89CD-0A48EB9334A8}"/>
            </c:ext>
          </c:extLst>
        </c:ser>
        <c:dLbls>
          <c:showLegendKey val="0"/>
          <c:showVal val="0"/>
          <c:showCatName val="0"/>
          <c:showSerName val="0"/>
          <c:showPercent val="0"/>
          <c:showBubbleSize val="0"/>
        </c:dLbls>
        <c:smooth val="0"/>
        <c:axId val="1479331679"/>
        <c:axId val="1479383535"/>
      </c:lineChart>
      <c:catAx>
        <c:axId val="147933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83535"/>
        <c:crosses val="autoZero"/>
        <c:auto val="1"/>
        <c:lblAlgn val="ctr"/>
        <c:lblOffset val="100"/>
        <c:noMultiLvlLbl val="0"/>
      </c:catAx>
      <c:valAx>
        <c:axId val="1479383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3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title pos="t" align="ctr" overlay="0"/>
    <cx:plotArea>
      <cx:plotAreaRegion>
        <cx:series layoutId="boxWhisker" uniqueId="{09272493-6D83-6E46-9AC6-165221F1C508}">
          <cx:tx>
            <cx:txData>
              <cx:f>_xlchart.v1.1</cx:f>
              <cx:v>backers_count</cx:v>
            </cx:txData>
          </cx:tx>
          <cx:dataId val="0"/>
          <cx:layoutPr>
            <cx:statistics quartileMethod="exclusive"/>
          </cx:layoutPr>
        </cx:series>
        <cx:series layoutId="boxWhisker" uniqueId="{7BC4C16E-484C-A94E-8741-820E7796322C}">
          <cx:tx>
            <cx:txData>
              <cx:f>_xlchart.v1.3</cx:f>
              <cx:v/>
            </cx:txData>
          </cx:tx>
          <cx:dataId val="1"/>
          <cx:layoutPr>
            <cx:statistics quartileMethod="exclusive"/>
          </cx:layoutPr>
        </cx:series>
        <cx:series layoutId="boxWhisker" uniqueId="{2156ABD6-9008-CC46-B119-7B68F357D91A}">
          <cx:tx>
            <cx:txData>
              <cx:f>_xlchart.v1.5</cx:f>
              <cx:v>outcome</cx:v>
            </cx:txData>
          </cx:tx>
          <cx:dataId val="2"/>
          <cx:layoutPr>
            <cx:statistics quartileMethod="exclusive"/>
          </cx:layoutPr>
        </cx:series>
        <cx:series layoutId="boxWhisker" uniqueId="{6576D7B4-4B9C-0C4B-810D-CEF74C0C0105}">
          <cx:tx>
            <cx:txData>
              <cx:f>_xlchart.v1.7</cx:f>
              <cx:v>backers_count</cx:v>
            </cx:txData>
          </cx:tx>
          <cx:dataId val="3"/>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650874</xdr:colOff>
      <xdr:row>14</xdr:row>
      <xdr:rowOff>51479</xdr:rowOff>
    </xdr:from>
    <xdr:to>
      <xdr:col>5</xdr:col>
      <xdr:colOff>1027339</xdr:colOff>
      <xdr:row>27</xdr:row>
      <xdr:rowOff>141286</xdr:rowOff>
    </xdr:to>
    <xdr:graphicFrame macro="">
      <xdr:nvGraphicFramePr>
        <xdr:cNvPr id="2" name="Chart 1">
          <a:extLst>
            <a:ext uri="{FF2B5EF4-FFF2-40B4-BE49-F238E27FC236}">
              <a16:creationId xmlns:a16="http://schemas.microsoft.com/office/drawing/2014/main" id="{3786E4D5-769F-03F6-C5A7-B685B2BEB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698500</xdr:colOff>
      <xdr:row>8</xdr:row>
      <xdr:rowOff>76200</xdr:rowOff>
    </xdr:from>
    <xdr:to>
      <xdr:col>11</xdr:col>
      <xdr:colOff>317500</xdr:colOff>
      <xdr:row>21</xdr:row>
      <xdr:rowOff>177800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F0B72BF-01B5-F0E0-5844-370C94080A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35700" y="1701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F622-5544-4441-A288-7C07582989C4}">
  <dimension ref="A1:U1001"/>
  <sheetViews>
    <sheetView zoomScale="97" zoomScaleNormal="97" workbookViewId="0">
      <selection activeCell="D9" sqref="D9"/>
    </sheetView>
  </sheetViews>
  <sheetFormatPr baseColWidth="10" defaultRowHeight="16" x14ac:dyDescent="0.2"/>
  <cols>
    <col min="1" max="1" width="4.1640625" bestFit="1" customWidth="1"/>
    <col min="2" max="2" width="30.6640625" bestFit="1" customWidth="1"/>
    <col min="3" max="3" width="33.5" style="3" customWidth="1"/>
    <col min="4" max="4" width="16.5" customWidth="1"/>
    <col min="5" max="5" width="20" customWidth="1"/>
    <col min="6" max="6" width="23.83203125" customWidth="1"/>
    <col min="7" max="7" width="24" customWidth="1"/>
    <col min="8" max="8" width="19.83203125" customWidth="1"/>
    <col min="9" max="9" width="26" customWidth="1"/>
    <col min="10" max="10" width="20.1640625" customWidth="1"/>
    <col min="11" max="11" width="15.1640625" customWidth="1"/>
    <col min="12" max="12" width="21.83203125" customWidth="1"/>
    <col min="13" max="13" width="21.5" customWidth="1"/>
    <col min="14" max="14" width="35.33203125" customWidth="1"/>
    <col min="15" max="15" width="29.33203125" customWidth="1"/>
    <col min="16" max="16" width="17" customWidth="1"/>
    <col min="17" max="17" width="19.83203125" customWidth="1"/>
    <col min="18" max="18" width="28" bestFit="1" customWidth="1"/>
    <col min="19" max="19" width="25.33203125" customWidth="1"/>
    <col min="20" max="20" width="25.5" customWidth="1"/>
    <col min="21" max="21" width="22.6640625" customWidth="1"/>
  </cols>
  <sheetData>
    <row r="1" spans="1:21"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2033</v>
      </c>
      <c r="O1" s="1" t="s">
        <v>2034</v>
      </c>
      <c r="P1" s="1" t="s">
        <v>10</v>
      </c>
      <c r="Q1" s="1" t="s">
        <v>11</v>
      </c>
      <c r="R1" s="1" t="s">
        <v>2028</v>
      </c>
      <c r="S1" s="1" t="s">
        <v>2031</v>
      </c>
      <c r="T1" s="1" t="s">
        <v>2032</v>
      </c>
      <c r="U1" s="1" t="s">
        <v>2035</v>
      </c>
    </row>
    <row r="2" spans="1:21" ht="17" x14ac:dyDescent="0.2">
      <c r="A2">
        <v>0</v>
      </c>
      <c r="B2" t="s">
        <v>12</v>
      </c>
      <c r="C2" s="3" t="s">
        <v>13</v>
      </c>
      <c r="D2">
        <v>100</v>
      </c>
      <c r="E2">
        <v>0</v>
      </c>
      <c r="F2">
        <f>ROUND((E2/D2)*100,0)</f>
        <v>0</v>
      </c>
      <c r="G2" t="s">
        <v>14</v>
      </c>
      <c r="H2">
        <v>0</v>
      </c>
      <c r="I2">
        <f>IF(H2=0,0,ROUND(E2/H2,2))</f>
        <v>0</v>
      </c>
      <c r="J2" t="s">
        <v>15</v>
      </c>
      <c r="K2" t="s">
        <v>16</v>
      </c>
      <c r="L2">
        <v>1448690400</v>
      </c>
      <c r="M2">
        <v>1450159200</v>
      </c>
      <c r="N2" s="4">
        <f>(((L2/60)/60)/24)+DATE(1970,1,1)</f>
        <v>42336.25</v>
      </c>
      <c r="O2" s="4">
        <f>(((M2/60)/60)/24)+DATE(1970,1,1)</f>
        <v>42353.25</v>
      </c>
      <c r="P2" t="b">
        <v>0</v>
      </c>
      <c r="Q2" t="b">
        <v>0</v>
      </c>
      <c r="R2" t="s">
        <v>17</v>
      </c>
      <c r="S2" t="str">
        <f>LEFT(R2,SEARCH("/",R2)-1)</f>
        <v>food</v>
      </c>
      <c r="T2" t="str">
        <f>RIGHT(R2,LEN(R2)-SEARCH("/",R2))</f>
        <v>food trucks</v>
      </c>
      <c r="U2">
        <f>YEAR(N2)</f>
        <v>2015</v>
      </c>
    </row>
    <row r="3" spans="1:21" ht="17" x14ac:dyDescent="0.2">
      <c r="A3">
        <v>1</v>
      </c>
      <c r="B3" t="s">
        <v>18</v>
      </c>
      <c r="C3" s="3" t="s">
        <v>19</v>
      </c>
      <c r="D3">
        <v>1400</v>
      </c>
      <c r="E3">
        <v>14560</v>
      </c>
      <c r="F3">
        <f t="shared" ref="F3:F66" si="0">ROUND((E3/D3)*100,0)</f>
        <v>1040</v>
      </c>
      <c r="G3" t="s">
        <v>20</v>
      </c>
      <c r="H3">
        <v>158</v>
      </c>
      <c r="I3">
        <f t="shared" ref="I3:I66" si="1">IF(H3=0,0,ROUND(E3/H3,2))</f>
        <v>92.15</v>
      </c>
      <c r="J3" t="s">
        <v>21</v>
      </c>
      <c r="K3" t="s">
        <v>22</v>
      </c>
      <c r="L3">
        <v>1408424400</v>
      </c>
      <c r="M3">
        <v>1408597200</v>
      </c>
      <c r="N3" s="4">
        <f t="shared" ref="N3:O66" si="2">(((L3/60)/60)/24)+DATE(1970,1,1)</f>
        <v>41870.208333333336</v>
      </c>
      <c r="O3" s="4">
        <f t="shared" si="2"/>
        <v>41872.208333333336</v>
      </c>
      <c r="P3" t="b">
        <v>0</v>
      </c>
      <c r="Q3" t="b">
        <v>1</v>
      </c>
      <c r="R3" t="s">
        <v>23</v>
      </c>
      <c r="S3" t="str">
        <f t="shared" ref="S3:S66" si="3">LEFT(R3,SEARCH("/",R3)-1)</f>
        <v>music</v>
      </c>
      <c r="T3" t="str">
        <f t="shared" ref="T3:T66" si="4">RIGHT(R3,LEN(R3)-SEARCH("/",R3))</f>
        <v>rock</v>
      </c>
      <c r="U3">
        <f t="shared" ref="U3:U66" si="5">YEAR(N3)</f>
        <v>2014</v>
      </c>
    </row>
    <row r="4" spans="1:21" ht="34" x14ac:dyDescent="0.2">
      <c r="A4">
        <v>2</v>
      </c>
      <c r="B4" t="s">
        <v>24</v>
      </c>
      <c r="C4" s="3" t="s">
        <v>25</v>
      </c>
      <c r="D4">
        <v>108400</v>
      </c>
      <c r="E4">
        <v>142523</v>
      </c>
      <c r="F4">
        <f t="shared" si="0"/>
        <v>131</v>
      </c>
      <c r="G4" t="s">
        <v>20</v>
      </c>
      <c r="H4">
        <v>1425</v>
      </c>
      <c r="I4">
        <f t="shared" si="1"/>
        <v>100.02</v>
      </c>
      <c r="J4" t="s">
        <v>26</v>
      </c>
      <c r="K4" t="s">
        <v>27</v>
      </c>
      <c r="L4">
        <v>1384668000</v>
      </c>
      <c r="M4">
        <v>1384840800</v>
      </c>
      <c r="N4" s="4">
        <f t="shared" si="2"/>
        <v>41595.25</v>
      </c>
      <c r="O4" s="4">
        <f t="shared" si="2"/>
        <v>41597.25</v>
      </c>
      <c r="P4" t="b">
        <v>0</v>
      </c>
      <c r="Q4" t="b">
        <v>0</v>
      </c>
      <c r="R4" t="s">
        <v>28</v>
      </c>
      <c r="S4" t="str">
        <f t="shared" si="3"/>
        <v>technology</v>
      </c>
      <c r="T4" t="str">
        <f t="shared" si="4"/>
        <v>web</v>
      </c>
      <c r="U4">
        <f t="shared" si="5"/>
        <v>2013</v>
      </c>
    </row>
    <row r="5" spans="1:21" ht="34" x14ac:dyDescent="0.2">
      <c r="A5">
        <v>3</v>
      </c>
      <c r="B5" t="s">
        <v>29</v>
      </c>
      <c r="C5" s="3" t="s">
        <v>30</v>
      </c>
      <c r="D5">
        <v>4200</v>
      </c>
      <c r="E5">
        <v>2477</v>
      </c>
      <c r="F5">
        <f t="shared" si="0"/>
        <v>59</v>
      </c>
      <c r="G5" t="s">
        <v>14</v>
      </c>
      <c r="H5">
        <v>24</v>
      </c>
      <c r="I5">
        <f t="shared" si="1"/>
        <v>103.21</v>
      </c>
      <c r="J5" t="s">
        <v>21</v>
      </c>
      <c r="K5" t="s">
        <v>22</v>
      </c>
      <c r="L5">
        <v>1565499600</v>
      </c>
      <c r="M5">
        <v>1568955600</v>
      </c>
      <c r="N5" s="4">
        <f t="shared" si="2"/>
        <v>43688.208333333328</v>
      </c>
      <c r="O5" s="4">
        <f t="shared" si="2"/>
        <v>43728.208333333328</v>
      </c>
      <c r="P5" t="b">
        <v>0</v>
      </c>
      <c r="Q5" t="b">
        <v>0</v>
      </c>
      <c r="R5" t="s">
        <v>23</v>
      </c>
      <c r="S5" t="str">
        <f t="shared" si="3"/>
        <v>music</v>
      </c>
      <c r="T5" t="str">
        <f t="shared" si="4"/>
        <v>rock</v>
      </c>
      <c r="U5">
        <f t="shared" si="5"/>
        <v>2019</v>
      </c>
    </row>
    <row r="6" spans="1:21" ht="17" x14ac:dyDescent="0.2">
      <c r="A6">
        <v>4</v>
      </c>
      <c r="B6" t="s">
        <v>31</v>
      </c>
      <c r="C6" s="3" t="s">
        <v>32</v>
      </c>
      <c r="D6">
        <v>7600</v>
      </c>
      <c r="E6">
        <v>5265</v>
      </c>
      <c r="F6">
        <f t="shared" si="0"/>
        <v>69</v>
      </c>
      <c r="G6" t="s">
        <v>14</v>
      </c>
      <c r="H6">
        <v>53</v>
      </c>
      <c r="I6">
        <f t="shared" si="1"/>
        <v>99.34</v>
      </c>
      <c r="J6" t="s">
        <v>21</v>
      </c>
      <c r="K6" t="s">
        <v>22</v>
      </c>
      <c r="L6">
        <v>1547964000</v>
      </c>
      <c r="M6">
        <v>1548309600</v>
      </c>
      <c r="N6" s="4">
        <f t="shared" si="2"/>
        <v>43485.25</v>
      </c>
      <c r="O6" s="4">
        <f t="shared" si="2"/>
        <v>43489.25</v>
      </c>
      <c r="P6" t="b">
        <v>0</v>
      </c>
      <c r="Q6" t="b">
        <v>0</v>
      </c>
      <c r="R6" t="s">
        <v>33</v>
      </c>
      <c r="S6" t="str">
        <f t="shared" si="3"/>
        <v>theater</v>
      </c>
      <c r="T6" t="str">
        <f t="shared" si="4"/>
        <v>plays</v>
      </c>
      <c r="U6">
        <f t="shared" si="5"/>
        <v>2019</v>
      </c>
    </row>
    <row r="7" spans="1:21" ht="17" x14ac:dyDescent="0.2">
      <c r="A7">
        <v>5</v>
      </c>
      <c r="B7" t="s">
        <v>34</v>
      </c>
      <c r="C7" s="3" t="s">
        <v>35</v>
      </c>
      <c r="D7">
        <v>7600</v>
      </c>
      <c r="E7">
        <v>13195</v>
      </c>
      <c r="F7">
        <f t="shared" si="0"/>
        <v>174</v>
      </c>
      <c r="G7" t="s">
        <v>20</v>
      </c>
      <c r="H7">
        <v>174</v>
      </c>
      <c r="I7">
        <f t="shared" si="1"/>
        <v>75.83</v>
      </c>
      <c r="J7" t="s">
        <v>36</v>
      </c>
      <c r="K7" t="s">
        <v>37</v>
      </c>
      <c r="L7">
        <v>1346130000</v>
      </c>
      <c r="M7">
        <v>1347080400</v>
      </c>
      <c r="N7" s="4">
        <f t="shared" si="2"/>
        <v>41149.208333333336</v>
      </c>
      <c r="O7" s="4">
        <f t="shared" si="2"/>
        <v>41160.208333333336</v>
      </c>
      <c r="P7" t="b">
        <v>0</v>
      </c>
      <c r="Q7" t="b">
        <v>0</v>
      </c>
      <c r="R7" t="s">
        <v>33</v>
      </c>
      <c r="S7" t="str">
        <f t="shared" si="3"/>
        <v>theater</v>
      </c>
      <c r="T7" t="str">
        <f t="shared" si="4"/>
        <v>plays</v>
      </c>
      <c r="U7">
        <f t="shared" si="5"/>
        <v>2012</v>
      </c>
    </row>
    <row r="8" spans="1:21" ht="17" x14ac:dyDescent="0.2">
      <c r="A8">
        <v>6</v>
      </c>
      <c r="B8" t="s">
        <v>38</v>
      </c>
      <c r="C8" s="3" t="s">
        <v>39</v>
      </c>
      <c r="D8">
        <v>5200</v>
      </c>
      <c r="E8">
        <v>1090</v>
      </c>
      <c r="F8">
        <f t="shared" si="0"/>
        <v>21</v>
      </c>
      <c r="G8" t="s">
        <v>14</v>
      </c>
      <c r="H8">
        <v>18</v>
      </c>
      <c r="I8">
        <f t="shared" si="1"/>
        <v>60.56</v>
      </c>
      <c r="J8" t="s">
        <v>40</v>
      </c>
      <c r="K8" t="s">
        <v>41</v>
      </c>
      <c r="L8">
        <v>1505278800</v>
      </c>
      <c r="M8">
        <v>1505365200</v>
      </c>
      <c r="N8" s="4">
        <f t="shared" si="2"/>
        <v>42991.208333333328</v>
      </c>
      <c r="O8" s="4">
        <f t="shared" si="2"/>
        <v>42992.208333333328</v>
      </c>
      <c r="P8" t="b">
        <v>0</v>
      </c>
      <c r="Q8" t="b">
        <v>0</v>
      </c>
      <c r="R8" t="s">
        <v>42</v>
      </c>
      <c r="S8" t="str">
        <f t="shared" si="3"/>
        <v>film &amp; video</v>
      </c>
      <c r="T8" t="str">
        <f t="shared" si="4"/>
        <v>documentary</v>
      </c>
      <c r="U8">
        <f t="shared" si="5"/>
        <v>2017</v>
      </c>
    </row>
    <row r="9" spans="1:21" ht="17" x14ac:dyDescent="0.2">
      <c r="A9">
        <v>7</v>
      </c>
      <c r="B9" t="s">
        <v>43</v>
      </c>
      <c r="C9" s="3" t="s">
        <v>44</v>
      </c>
      <c r="D9">
        <v>4500</v>
      </c>
      <c r="E9">
        <v>14741</v>
      </c>
      <c r="F9">
        <f t="shared" si="0"/>
        <v>328</v>
      </c>
      <c r="G9" t="s">
        <v>20</v>
      </c>
      <c r="H9">
        <v>227</v>
      </c>
      <c r="I9">
        <f t="shared" si="1"/>
        <v>64.94</v>
      </c>
      <c r="J9" t="s">
        <v>36</v>
      </c>
      <c r="K9" t="s">
        <v>37</v>
      </c>
      <c r="L9">
        <v>1439442000</v>
      </c>
      <c r="M9">
        <v>1439614800</v>
      </c>
      <c r="N9" s="4">
        <f t="shared" si="2"/>
        <v>42229.208333333328</v>
      </c>
      <c r="O9" s="4">
        <f t="shared" si="2"/>
        <v>42231.208333333328</v>
      </c>
      <c r="P9" t="b">
        <v>0</v>
      </c>
      <c r="Q9" t="b">
        <v>0</v>
      </c>
      <c r="R9" t="s">
        <v>33</v>
      </c>
      <c r="S9" t="str">
        <f t="shared" si="3"/>
        <v>theater</v>
      </c>
      <c r="T9" t="str">
        <f t="shared" si="4"/>
        <v>plays</v>
      </c>
      <c r="U9">
        <f t="shared" si="5"/>
        <v>2015</v>
      </c>
    </row>
    <row r="10" spans="1:21" ht="17" x14ac:dyDescent="0.2">
      <c r="A10">
        <v>8</v>
      </c>
      <c r="B10" t="s">
        <v>45</v>
      </c>
      <c r="C10" s="3" t="s">
        <v>46</v>
      </c>
      <c r="D10">
        <v>110100</v>
      </c>
      <c r="E10">
        <v>21946</v>
      </c>
      <c r="F10">
        <f t="shared" si="0"/>
        <v>20</v>
      </c>
      <c r="G10" t="s">
        <v>47</v>
      </c>
      <c r="H10">
        <v>708</v>
      </c>
      <c r="I10">
        <f t="shared" si="1"/>
        <v>31</v>
      </c>
      <c r="J10" t="s">
        <v>36</v>
      </c>
      <c r="K10" t="s">
        <v>37</v>
      </c>
      <c r="L10">
        <v>1281330000</v>
      </c>
      <c r="M10">
        <v>1281502800</v>
      </c>
      <c r="N10" s="4">
        <f t="shared" si="2"/>
        <v>40399.208333333336</v>
      </c>
      <c r="O10" s="4">
        <f t="shared" si="2"/>
        <v>40401.208333333336</v>
      </c>
      <c r="P10" t="b">
        <v>0</v>
      </c>
      <c r="Q10" t="b">
        <v>0</v>
      </c>
      <c r="R10" t="s">
        <v>33</v>
      </c>
      <c r="S10" t="str">
        <f t="shared" si="3"/>
        <v>theater</v>
      </c>
      <c r="T10" t="str">
        <f t="shared" si="4"/>
        <v>plays</v>
      </c>
      <c r="U10">
        <f t="shared" si="5"/>
        <v>2010</v>
      </c>
    </row>
    <row r="11" spans="1:21" ht="17" x14ac:dyDescent="0.2">
      <c r="A11">
        <v>9</v>
      </c>
      <c r="B11" t="s">
        <v>48</v>
      </c>
      <c r="C11" s="3" t="s">
        <v>49</v>
      </c>
      <c r="D11">
        <v>6200</v>
      </c>
      <c r="E11">
        <v>3208</v>
      </c>
      <c r="F11">
        <f t="shared" si="0"/>
        <v>52</v>
      </c>
      <c r="G11" t="s">
        <v>14</v>
      </c>
      <c r="H11">
        <v>44</v>
      </c>
      <c r="I11">
        <f t="shared" si="1"/>
        <v>72.91</v>
      </c>
      <c r="J11" t="s">
        <v>21</v>
      </c>
      <c r="K11" t="s">
        <v>22</v>
      </c>
      <c r="L11">
        <v>1379566800</v>
      </c>
      <c r="M11">
        <v>1383804000</v>
      </c>
      <c r="N11" s="4">
        <f t="shared" si="2"/>
        <v>41536.208333333336</v>
      </c>
      <c r="O11" s="4">
        <f t="shared" si="2"/>
        <v>41585.25</v>
      </c>
      <c r="P11" t="b">
        <v>0</v>
      </c>
      <c r="Q11" t="b">
        <v>0</v>
      </c>
      <c r="R11" t="s">
        <v>50</v>
      </c>
      <c r="S11" t="str">
        <f t="shared" si="3"/>
        <v>music</v>
      </c>
      <c r="T11" t="str">
        <f t="shared" si="4"/>
        <v>electric music</v>
      </c>
      <c r="U11">
        <f t="shared" si="5"/>
        <v>2013</v>
      </c>
    </row>
    <row r="12" spans="1:21" ht="17" x14ac:dyDescent="0.2">
      <c r="A12">
        <v>10</v>
      </c>
      <c r="B12" t="s">
        <v>51</v>
      </c>
      <c r="C12" s="3" t="s">
        <v>52</v>
      </c>
      <c r="D12">
        <v>5200</v>
      </c>
      <c r="E12">
        <v>13838</v>
      </c>
      <c r="F12">
        <f t="shared" si="0"/>
        <v>266</v>
      </c>
      <c r="G12" t="s">
        <v>20</v>
      </c>
      <c r="H12">
        <v>220</v>
      </c>
      <c r="I12">
        <f t="shared" si="1"/>
        <v>62.9</v>
      </c>
      <c r="J12" t="s">
        <v>21</v>
      </c>
      <c r="K12" t="s">
        <v>22</v>
      </c>
      <c r="L12">
        <v>1281762000</v>
      </c>
      <c r="M12">
        <v>1285909200</v>
      </c>
      <c r="N12" s="4">
        <f t="shared" si="2"/>
        <v>40404.208333333336</v>
      </c>
      <c r="O12" s="4">
        <f t="shared" si="2"/>
        <v>40452.208333333336</v>
      </c>
      <c r="P12" t="b">
        <v>0</v>
      </c>
      <c r="Q12" t="b">
        <v>0</v>
      </c>
      <c r="R12" t="s">
        <v>53</v>
      </c>
      <c r="S12" t="str">
        <f t="shared" si="3"/>
        <v>film &amp; video</v>
      </c>
      <c r="T12" t="str">
        <f t="shared" si="4"/>
        <v>drama</v>
      </c>
      <c r="U12">
        <f t="shared" si="5"/>
        <v>2010</v>
      </c>
    </row>
    <row r="13" spans="1:21" ht="34" x14ac:dyDescent="0.2">
      <c r="A13">
        <v>11</v>
      </c>
      <c r="B13" t="s">
        <v>54</v>
      </c>
      <c r="C13" s="3" t="s">
        <v>55</v>
      </c>
      <c r="D13">
        <v>6300</v>
      </c>
      <c r="E13">
        <v>3030</v>
      </c>
      <c r="F13">
        <f t="shared" si="0"/>
        <v>48</v>
      </c>
      <c r="G13" t="s">
        <v>14</v>
      </c>
      <c r="H13">
        <v>27</v>
      </c>
      <c r="I13">
        <f t="shared" si="1"/>
        <v>112.22</v>
      </c>
      <c r="J13" t="s">
        <v>21</v>
      </c>
      <c r="K13" t="s">
        <v>22</v>
      </c>
      <c r="L13">
        <v>1285045200</v>
      </c>
      <c r="M13">
        <v>1285563600</v>
      </c>
      <c r="N13" s="4">
        <f t="shared" si="2"/>
        <v>40442.208333333336</v>
      </c>
      <c r="O13" s="4">
        <f t="shared" si="2"/>
        <v>40448.208333333336</v>
      </c>
      <c r="P13" t="b">
        <v>0</v>
      </c>
      <c r="Q13" t="b">
        <v>1</v>
      </c>
      <c r="R13" t="s">
        <v>33</v>
      </c>
      <c r="S13" t="str">
        <f t="shared" si="3"/>
        <v>theater</v>
      </c>
      <c r="T13" t="str">
        <f t="shared" si="4"/>
        <v>plays</v>
      </c>
      <c r="U13">
        <f t="shared" si="5"/>
        <v>2010</v>
      </c>
    </row>
    <row r="14" spans="1:21" ht="17" x14ac:dyDescent="0.2">
      <c r="A14">
        <v>12</v>
      </c>
      <c r="B14" t="s">
        <v>56</v>
      </c>
      <c r="C14" s="3" t="s">
        <v>57</v>
      </c>
      <c r="D14">
        <v>6300</v>
      </c>
      <c r="E14">
        <v>5629</v>
      </c>
      <c r="F14">
        <f t="shared" si="0"/>
        <v>89</v>
      </c>
      <c r="G14" t="s">
        <v>14</v>
      </c>
      <c r="H14">
        <v>55</v>
      </c>
      <c r="I14">
        <f t="shared" si="1"/>
        <v>102.35</v>
      </c>
      <c r="J14" t="s">
        <v>21</v>
      </c>
      <c r="K14" t="s">
        <v>22</v>
      </c>
      <c r="L14">
        <v>1571720400</v>
      </c>
      <c r="M14">
        <v>1572411600</v>
      </c>
      <c r="N14" s="4">
        <f t="shared" si="2"/>
        <v>43760.208333333328</v>
      </c>
      <c r="O14" s="4">
        <f t="shared" si="2"/>
        <v>43768.208333333328</v>
      </c>
      <c r="P14" t="b">
        <v>0</v>
      </c>
      <c r="Q14" t="b">
        <v>0</v>
      </c>
      <c r="R14" t="s">
        <v>53</v>
      </c>
      <c r="S14" t="str">
        <f t="shared" si="3"/>
        <v>film &amp; video</v>
      </c>
      <c r="T14" t="str">
        <f t="shared" si="4"/>
        <v>drama</v>
      </c>
      <c r="U14">
        <f t="shared" si="5"/>
        <v>2019</v>
      </c>
    </row>
    <row r="15" spans="1:21" ht="34" x14ac:dyDescent="0.2">
      <c r="A15">
        <v>13</v>
      </c>
      <c r="B15" t="s">
        <v>58</v>
      </c>
      <c r="C15" s="3" t="s">
        <v>59</v>
      </c>
      <c r="D15">
        <v>4200</v>
      </c>
      <c r="E15">
        <v>10295</v>
      </c>
      <c r="F15">
        <f t="shared" si="0"/>
        <v>245</v>
      </c>
      <c r="G15" t="s">
        <v>20</v>
      </c>
      <c r="H15">
        <v>98</v>
      </c>
      <c r="I15">
        <f t="shared" si="1"/>
        <v>105.05</v>
      </c>
      <c r="J15" t="s">
        <v>21</v>
      </c>
      <c r="K15" t="s">
        <v>22</v>
      </c>
      <c r="L15">
        <v>1465621200</v>
      </c>
      <c r="M15">
        <v>1466658000</v>
      </c>
      <c r="N15" s="4">
        <f t="shared" si="2"/>
        <v>42532.208333333328</v>
      </c>
      <c r="O15" s="4">
        <f t="shared" si="2"/>
        <v>42544.208333333328</v>
      </c>
      <c r="P15" t="b">
        <v>0</v>
      </c>
      <c r="Q15" t="b">
        <v>0</v>
      </c>
      <c r="R15" t="s">
        <v>60</v>
      </c>
      <c r="S15" t="str">
        <f t="shared" si="3"/>
        <v>music</v>
      </c>
      <c r="T15" t="str">
        <f t="shared" si="4"/>
        <v>indie rock</v>
      </c>
      <c r="U15">
        <f t="shared" si="5"/>
        <v>2016</v>
      </c>
    </row>
    <row r="16" spans="1:21" ht="17" x14ac:dyDescent="0.2">
      <c r="A16">
        <v>14</v>
      </c>
      <c r="B16" t="s">
        <v>61</v>
      </c>
      <c r="C16" s="3" t="s">
        <v>62</v>
      </c>
      <c r="D16">
        <v>28200</v>
      </c>
      <c r="E16">
        <v>18829</v>
      </c>
      <c r="F16">
        <f t="shared" si="0"/>
        <v>67</v>
      </c>
      <c r="G16" t="s">
        <v>14</v>
      </c>
      <c r="H16">
        <v>200</v>
      </c>
      <c r="I16">
        <f t="shared" si="1"/>
        <v>94.15</v>
      </c>
      <c r="J16" t="s">
        <v>21</v>
      </c>
      <c r="K16" t="s">
        <v>22</v>
      </c>
      <c r="L16">
        <v>1331013600</v>
      </c>
      <c r="M16">
        <v>1333342800</v>
      </c>
      <c r="N16" s="4">
        <f t="shared" si="2"/>
        <v>40974.25</v>
      </c>
      <c r="O16" s="4">
        <f t="shared" si="2"/>
        <v>41001.208333333336</v>
      </c>
      <c r="P16" t="b">
        <v>0</v>
      </c>
      <c r="Q16" t="b">
        <v>0</v>
      </c>
      <c r="R16" t="s">
        <v>60</v>
      </c>
      <c r="S16" t="str">
        <f t="shared" si="3"/>
        <v>music</v>
      </c>
      <c r="T16" t="str">
        <f t="shared" si="4"/>
        <v>indie rock</v>
      </c>
      <c r="U16">
        <f t="shared" si="5"/>
        <v>2012</v>
      </c>
    </row>
    <row r="17" spans="1:21" ht="17" x14ac:dyDescent="0.2">
      <c r="A17">
        <v>15</v>
      </c>
      <c r="B17" t="s">
        <v>63</v>
      </c>
      <c r="C17" s="3" t="s">
        <v>64</v>
      </c>
      <c r="D17">
        <v>81200</v>
      </c>
      <c r="E17">
        <v>38414</v>
      </c>
      <c r="F17">
        <f t="shared" si="0"/>
        <v>47</v>
      </c>
      <c r="G17" t="s">
        <v>14</v>
      </c>
      <c r="H17">
        <v>452</v>
      </c>
      <c r="I17">
        <f t="shared" si="1"/>
        <v>84.99</v>
      </c>
      <c r="J17" t="s">
        <v>21</v>
      </c>
      <c r="K17" t="s">
        <v>22</v>
      </c>
      <c r="L17">
        <v>1575957600</v>
      </c>
      <c r="M17">
        <v>1576303200</v>
      </c>
      <c r="N17" s="4">
        <f t="shared" si="2"/>
        <v>43809.25</v>
      </c>
      <c r="O17" s="4">
        <f t="shared" si="2"/>
        <v>43813.25</v>
      </c>
      <c r="P17" t="b">
        <v>0</v>
      </c>
      <c r="Q17" t="b">
        <v>0</v>
      </c>
      <c r="R17" t="s">
        <v>65</v>
      </c>
      <c r="S17" t="str">
        <f t="shared" si="3"/>
        <v>technology</v>
      </c>
      <c r="T17" t="str">
        <f t="shared" si="4"/>
        <v>wearables</v>
      </c>
      <c r="U17">
        <f t="shared" si="5"/>
        <v>2019</v>
      </c>
    </row>
    <row r="18" spans="1:21" ht="17" x14ac:dyDescent="0.2">
      <c r="A18">
        <v>16</v>
      </c>
      <c r="B18" t="s">
        <v>66</v>
      </c>
      <c r="C18" s="3" t="s">
        <v>67</v>
      </c>
      <c r="D18">
        <v>1700</v>
      </c>
      <c r="E18">
        <v>11041</v>
      </c>
      <c r="F18">
        <f t="shared" si="0"/>
        <v>649</v>
      </c>
      <c r="G18" t="s">
        <v>20</v>
      </c>
      <c r="H18">
        <v>100</v>
      </c>
      <c r="I18">
        <f t="shared" si="1"/>
        <v>110.41</v>
      </c>
      <c r="J18" t="s">
        <v>21</v>
      </c>
      <c r="K18" t="s">
        <v>22</v>
      </c>
      <c r="L18">
        <v>1390370400</v>
      </c>
      <c r="M18">
        <v>1392271200</v>
      </c>
      <c r="N18" s="4">
        <f t="shared" si="2"/>
        <v>41661.25</v>
      </c>
      <c r="O18" s="4">
        <f t="shared" si="2"/>
        <v>41683.25</v>
      </c>
      <c r="P18" t="b">
        <v>0</v>
      </c>
      <c r="Q18" t="b">
        <v>0</v>
      </c>
      <c r="R18" t="s">
        <v>68</v>
      </c>
      <c r="S18" t="str">
        <f t="shared" si="3"/>
        <v>publishing</v>
      </c>
      <c r="T18" t="str">
        <f t="shared" si="4"/>
        <v>nonfiction</v>
      </c>
      <c r="U18">
        <f t="shared" si="5"/>
        <v>2014</v>
      </c>
    </row>
    <row r="19" spans="1:21" ht="17" x14ac:dyDescent="0.2">
      <c r="A19">
        <v>17</v>
      </c>
      <c r="B19" t="s">
        <v>69</v>
      </c>
      <c r="C19" s="3" t="s">
        <v>70</v>
      </c>
      <c r="D19">
        <v>84600</v>
      </c>
      <c r="E19">
        <v>134845</v>
      </c>
      <c r="F19">
        <f t="shared" si="0"/>
        <v>159</v>
      </c>
      <c r="G19" t="s">
        <v>20</v>
      </c>
      <c r="H19">
        <v>1249</v>
      </c>
      <c r="I19">
        <f t="shared" si="1"/>
        <v>107.96</v>
      </c>
      <c r="J19" t="s">
        <v>21</v>
      </c>
      <c r="K19" t="s">
        <v>22</v>
      </c>
      <c r="L19">
        <v>1294812000</v>
      </c>
      <c r="M19">
        <v>1294898400</v>
      </c>
      <c r="N19" s="4">
        <f t="shared" si="2"/>
        <v>40555.25</v>
      </c>
      <c r="O19" s="4">
        <f t="shared" si="2"/>
        <v>40556.25</v>
      </c>
      <c r="P19" t="b">
        <v>0</v>
      </c>
      <c r="Q19" t="b">
        <v>0</v>
      </c>
      <c r="R19" t="s">
        <v>71</v>
      </c>
      <c r="S19" t="str">
        <f t="shared" si="3"/>
        <v>film &amp; video</v>
      </c>
      <c r="T19" t="str">
        <f t="shared" si="4"/>
        <v>animation</v>
      </c>
      <c r="U19">
        <f t="shared" si="5"/>
        <v>2011</v>
      </c>
    </row>
    <row r="20" spans="1:21" ht="17" x14ac:dyDescent="0.2">
      <c r="A20">
        <v>18</v>
      </c>
      <c r="B20" t="s">
        <v>72</v>
      </c>
      <c r="C20" s="3" t="s">
        <v>73</v>
      </c>
      <c r="D20">
        <v>9100</v>
      </c>
      <c r="E20">
        <v>6089</v>
      </c>
      <c r="F20">
        <f t="shared" si="0"/>
        <v>67</v>
      </c>
      <c r="G20" t="s">
        <v>74</v>
      </c>
      <c r="H20">
        <v>135</v>
      </c>
      <c r="I20">
        <f t="shared" si="1"/>
        <v>45.1</v>
      </c>
      <c r="J20" t="s">
        <v>21</v>
      </c>
      <c r="K20" t="s">
        <v>22</v>
      </c>
      <c r="L20">
        <v>1536382800</v>
      </c>
      <c r="M20">
        <v>1537074000</v>
      </c>
      <c r="N20" s="4">
        <f t="shared" si="2"/>
        <v>43351.208333333328</v>
      </c>
      <c r="O20" s="4">
        <f t="shared" si="2"/>
        <v>43359.208333333328</v>
      </c>
      <c r="P20" t="b">
        <v>0</v>
      </c>
      <c r="Q20" t="b">
        <v>0</v>
      </c>
      <c r="R20" t="s">
        <v>33</v>
      </c>
      <c r="S20" t="str">
        <f t="shared" si="3"/>
        <v>theater</v>
      </c>
      <c r="T20" t="str">
        <f t="shared" si="4"/>
        <v>plays</v>
      </c>
      <c r="U20">
        <f t="shared" si="5"/>
        <v>2018</v>
      </c>
    </row>
    <row r="21" spans="1:21" ht="17" x14ac:dyDescent="0.2">
      <c r="A21">
        <v>19</v>
      </c>
      <c r="B21" t="s">
        <v>75</v>
      </c>
      <c r="C21" s="3" t="s">
        <v>76</v>
      </c>
      <c r="D21">
        <v>62500</v>
      </c>
      <c r="E21">
        <v>30331</v>
      </c>
      <c r="F21">
        <f t="shared" si="0"/>
        <v>49</v>
      </c>
      <c r="G21" t="s">
        <v>14</v>
      </c>
      <c r="H21">
        <v>674</v>
      </c>
      <c r="I21">
        <f t="shared" si="1"/>
        <v>45</v>
      </c>
      <c r="J21" t="s">
        <v>21</v>
      </c>
      <c r="K21" t="s">
        <v>22</v>
      </c>
      <c r="L21">
        <v>1551679200</v>
      </c>
      <c r="M21">
        <v>1553490000</v>
      </c>
      <c r="N21" s="4">
        <f t="shared" si="2"/>
        <v>43528.25</v>
      </c>
      <c r="O21" s="4">
        <f t="shared" si="2"/>
        <v>43549.208333333328</v>
      </c>
      <c r="P21" t="b">
        <v>0</v>
      </c>
      <c r="Q21" t="b">
        <v>1</v>
      </c>
      <c r="R21" t="s">
        <v>33</v>
      </c>
      <c r="S21" t="str">
        <f t="shared" si="3"/>
        <v>theater</v>
      </c>
      <c r="T21" t="str">
        <f t="shared" si="4"/>
        <v>plays</v>
      </c>
      <c r="U21">
        <f t="shared" si="5"/>
        <v>2019</v>
      </c>
    </row>
    <row r="22" spans="1:21" ht="17" x14ac:dyDescent="0.2">
      <c r="A22">
        <v>20</v>
      </c>
      <c r="B22" t="s">
        <v>77</v>
      </c>
      <c r="C22" s="3" t="s">
        <v>78</v>
      </c>
      <c r="D22">
        <v>131800</v>
      </c>
      <c r="E22">
        <v>147936</v>
      </c>
      <c r="F22">
        <f t="shared" si="0"/>
        <v>112</v>
      </c>
      <c r="G22" t="s">
        <v>20</v>
      </c>
      <c r="H22">
        <v>1396</v>
      </c>
      <c r="I22">
        <f t="shared" si="1"/>
        <v>105.97</v>
      </c>
      <c r="J22" t="s">
        <v>21</v>
      </c>
      <c r="K22" t="s">
        <v>22</v>
      </c>
      <c r="L22">
        <v>1406523600</v>
      </c>
      <c r="M22">
        <v>1406523600</v>
      </c>
      <c r="N22" s="4">
        <f t="shared" si="2"/>
        <v>41848.208333333336</v>
      </c>
      <c r="O22" s="4">
        <f t="shared" si="2"/>
        <v>41848.208333333336</v>
      </c>
      <c r="P22" t="b">
        <v>0</v>
      </c>
      <c r="Q22" t="b">
        <v>0</v>
      </c>
      <c r="R22" t="s">
        <v>53</v>
      </c>
      <c r="S22" t="str">
        <f t="shared" si="3"/>
        <v>film &amp; video</v>
      </c>
      <c r="T22" t="str">
        <f t="shared" si="4"/>
        <v>drama</v>
      </c>
      <c r="U22">
        <f t="shared" si="5"/>
        <v>2014</v>
      </c>
    </row>
    <row r="23" spans="1:21" ht="17" x14ac:dyDescent="0.2">
      <c r="A23">
        <v>21</v>
      </c>
      <c r="B23" t="s">
        <v>79</v>
      </c>
      <c r="C23" s="3" t="s">
        <v>80</v>
      </c>
      <c r="D23">
        <v>94000</v>
      </c>
      <c r="E23">
        <v>38533</v>
      </c>
      <c r="F23">
        <f t="shared" si="0"/>
        <v>41</v>
      </c>
      <c r="G23" t="s">
        <v>14</v>
      </c>
      <c r="H23">
        <v>558</v>
      </c>
      <c r="I23">
        <f t="shared" si="1"/>
        <v>69.06</v>
      </c>
      <c r="J23" t="s">
        <v>21</v>
      </c>
      <c r="K23" t="s">
        <v>22</v>
      </c>
      <c r="L23">
        <v>1313384400</v>
      </c>
      <c r="M23">
        <v>1316322000</v>
      </c>
      <c r="N23" s="4">
        <f t="shared" si="2"/>
        <v>40770.208333333336</v>
      </c>
      <c r="O23" s="4">
        <f t="shared" si="2"/>
        <v>40804.208333333336</v>
      </c>
      <c r="P23" t="b">
        <v>0</v>
      </c>
      <c r="Q23" t="b">
        <v>0</v>
      </c>
      <c r="R23" t="s">
        <v>33</v>
      </c>
      <c r="S23" t="str">
        <f t="shared" si="3"/>
        <v>theater</v>
      </c>
      <c r="T23" t="str">
        <f t="shared" si="4"/>
        <v>plays</v>
      </c>
      <c r="U23">
        <f t="shared" si="5"/>
        <v>2011</v>
      </c>
    </row>
    <row r="24" spans="1:21" ht="17" x14ac:dyDescent="0.2">
      <c r="A24">
        <v>22</v>
      </c>
      <c r="B24" t="s">
        <v>81</v>
      </c>
      <c r="C24" s="3" t="s">
        <v>82</v>
      </c>
      <c r="D24">
        <v>59100</v>
      </c>
      <c r="E24">
        <v>75690</v>
      </c>
      <c r="F24">
        <f t="shared" si="0"/>
        <v>128</v>
      </c>
      <c r="G24" t="s">
        <v>20</v>
      </c>
      <c r="H24">
        <v>890</v>
      </c>
      <c r="I24">
        <f t="shared" si="1"/>
        <v>85.04</v>
      </c>
      <c r="J24" t="s">
        <v>21</v>
      </c>
      <c r="K24" t="s">
        <v>22</v>
      </c>
      <c r="L24">
        <v>1522731600</v>
      </c>
      <c r="M24">
        <v>1524027600</v>
      </c>
      <c r="N24" s="4">
        <f t="shared" si="2"/>
        <v>43193.208333333328</v>
      </c>
      <c r="O24" s="4">
        <f t="shared" si="2"/>
        <v>43208.208333333328</v>
      </c>
      <c r="P24" t="b">
        <v>0</v>
      </c>
      <c r="Q24" t="b">
        <v>0</v>
      </c>
      <c r="R24" t="s">
        <v>33</v>
      </c>
      <c r="S24" t="str">
        <f t="shared" si="3"/>
        <v>theater</v>
      </c>
      <c r="T24" t="str">
        <f t="shared" si="4"/>
        <v>plays</v>
      </c>
      <c r="U24">
        <f t="shared" si="5"/>
        <v>2018</v>
      </c>
    </row>
    <row r="25" spans="1:21" ht="17" x14ac:dyDescent="0.2">
      <c r="A25">
        <v>23</v>
      </c>
      <c r="B25" t="s">
        <v>83</v>
      </c>
      <c r="C25" s="3" t="s">
        <v>84</v>
      </c>
      <c r="D25">
        <v>4500</v>
      </c>
      <c r="E25">
        <v>14942</v>
      </c>
      <c r="F25">
        <f t="shared" si="0"/>
        <v>332</v>
      </c>
      <c r="G25" t="s">
        <v>20</v>
      </c>
      <c r="H25">
        <v>142</v>
      </c>
      <c r="I25">
        <f t="shared" si="1"/>
        <v>105.23</v>
      </c>
      <c r="J25" t="s">
        <v>40</v>
      </c>
      <c r="K25" t="s">
        <v>41</v>
      </c>
      <c r="L25">
        <v>1550124000</v>
      </c>
      <c r="M25">
        <v>1554699600</v>
      </c>
      <c r="N25" s="4">
        <f t="shared" si="2"/>
        <v>43510.25</v>
      </c>
      <c r="O25" s="4">
        <f t="shared" si="2"/>
        <v>43563.208333333328</v>
      </c>
      <c r="P25" t="b">
        <v>0</v>
      </c>
      <c r="Q25" t="b">
        <v>0</v>
      </c>
      <c r="R25" t="s">
        <v>42</v>
      </c>
      <c r="S25" t="str">
        <f t="shared" si="3"/>
        <v>film &amp; video</v>
      </c>
      <c r="T25" t="str">
        <f t="shared" si="4"/>
        <v>documentary</v>
      </c>
      <c r="U25">
        <f t="shared" si="5"/>
        <v>2019</v>
      </c>
    </row>
    <row r="26" spans="1:21" ht="17" x14ac:dyDescent="0.2">
      <c r="A26">
        <v>24</v>
      </c>
      <c r="B26" t="s">
        <v>85</v>
      </c>
      <c r="C26" s="3" t="s">
        <v>86</v>
      </c>
      <c r="D26">
        <v>92400</v>
      </c>
      <c r="E26">
        <v>104257</v>
      </c>
      <c r="F26">
        <f t="shared" si="0"/>
        <v>113</v>
      </c>
      <c r="G26" t="s">
        <v>20</v>
      </c>
      <c r="H26">
        <v>2673</v>
      </c>
      <c r="I26">
        <f t="shared" si="1"/>
        <v>39</v>
      </c>
      <c r="J26" t="s">
        <v>21</v>
      </c>
      <c r="K26" t="s">
        <v>22</v>
      </c>
      <c r="L26">
        <v>1403326800</v>
      </c>
      <c r="M26">
        <v>1403499600</v>
      </c>
      <c r="N26" s="4">
        <f t="shared" si="2"/>
        <v>41811.208333333336</v>
      </c>
      <c r="O26" s="4">
        <f t="shared" si="2"/>
        <v>41813.208333333336</v>
      </c>
      <c r="P26" t="b">
        <v>0</v>
      </c>
      <c r="Q26" t="b">
        <v>0</v>
      </c>
      <c r="R26" t="s">
        <v>65</v>
      </c>
      <c r="S26" t="str">
        <f t="shared" si="3"/>
        <v>technology</v>
      </c>
      <c r="T26" t="str">
        <f t="shared" si="4"/>
        <v>wearables</v>
      </c>
      <c r="U26">
        <f t="shared" si="5"/>
        <v>2014</v>
      </c>
    </row>
    <row r="27" spans="1:21" ht="17" x14ac:dyDescent="0.2">
      <c r="A27">
        <v>25</v>
      </c>
      <c r="B27" t="s">
        <v>87</v>
      </c>
      <c r="C27" s="3" t="s">
        <v>88</v>
      </c>
      <c r="D27">
        <v>5500</v>
      </c>
      <c r="E27">
        <v>11904</v>
      </c>
      <c r="F27">
        <f t="shared" si="0"/>
        <v>216</v>
      </c>
      <c r="G27" t="s">
        <v>20</v>
      </c>
      <c r="H27">
        <v>163</v>
      </c>
      <c r="I27">
        <f t="shared" si="1"/>
        <v>73.03</v>
      </c>
      <c r="J27" t="s">
        <v>21</v>
      </c>
      <c r="K27" t="s">
        <v>22</v>
      </c>
      <c r="L27">
        <v>1305694800</v>
      </c>
      <c r="M27">
        <v>1307422800</v>
      </c>
      <c r="N27" s="4">
        <f t="shared" si="2"/>
        <v>40681.208333333336</v>
      </c>
      <c r="O27" s="4">
        <f t="shared" si="2"/>
        <v>40701.208333333336</v>
      </c>
      <c r="P27" t="b">
        <v>0</v>
      </c>
      <c r="Q27" t="b">
        <v>1</v>
      </c>
      <c r="R27" t="s">
        <v>89</v>
      </c>
      <c r="S27" t="str">
        <f t="shared" si="3"/>
        <v>games</v>
      </c>
      <c r="T27" t="str">
        <f t="shared" si="4"/>
        <v>video games</v>
      </c>
      <c r="U27">
        <f t="shared" si="5"/>
        <v>2011</v>
      </c>
    </row>
    <row r="28" spans="1:21" ht="17" x14ac:dyDescent="0.2">
      <c r="A28">
        <v>26</v>
      </c>
      <c r="B28" t="s">
        <v>90</v>
      </c>
      <c r="C28" s="3" t="s">
        <v>91</v>
      </c>
      <c r="D28">
        <v>107500</v>
      </c>
      <c r="E28">
        <v>51814</v>
      </c>
      <c r="F28">
        <f t="shared" si="0"/>
        <v>48</v>
      </c>
      <c r="G28" t="s">
        <v>74</v>
      </c>
      <c r="H28">
        <v>1480</v>
      </c>
      <c r="I28">
        <f t="shared" si="1"/>
        <v>35.01</v>
      </c>
      <c r="J28" t="s">
        <v>21</v>
      </c>
      <c r="K28" t="s">
        <v>22</v>
      </c>
      <c r="L28">
        <v>1533013200</v>
      </c>
      <c r="M28">
        <v>1535346000</v>
      </c>
      <c r="N28" s="4">
        <f t="shared" si="2"/>
        <v>43312.208333333328</v>
      </c>
      <c r="O28" s="4">
        <f t="shared" si="2"/>
        <v>43339.208333333328</v>
      </c>
      <c r="P28" t="b">
        <v>0</v>
      </c>
      <c r="Q28" t="b">
        <v>0</v>
      </c>
      <c r="R28" t="s">
        <v>33</v>
      </c>
      <c r="S28" t="str">
        <f t="shared" si="3"/>
        <v>theater</v>
      </c>
      <c r="T28" t="str">
        <f t="shared" si="4"/>
        <v>plays</v>
      </c>
      <c r="U28">
        <f t="shared" si="5"/>
        <v>2018</v>
      </c>
    </row>
    <row r="29" spans="1:21" ht="17" x14ac:dyDescent="0.2">
      <c r="A29">
        <v>27</v>
      </c>
      <c r="B29" t="s">
        <v>92</v>
      </c>
      <c r="C29" s="3" t="s">
        <v>93</v>
      </c>
      <c r="D29">
        <v>2000</v>
      </c>
      <c r="E29">
        <v>1599</v>
      </c>
      <c r="F29">
        <f t="shared" si="0"/>
        <v>80</v>
      </c>
      <c r="G29" t="s">
        <v>14</v>
      </c>
      <c r="H29">
        <v>15</v>
      </c>
      <c r="I29">
        <f t="shared" si="1"/>
        <v>106.6</v>
      </c>
      <c r="J29" t="s">
        <v>21</v>
      </c>
      <c r="K29" t="s">
        <v>22</v>
      </c>
      <c r="L29">
        <v>1443848400</v>
      </c>
      <c r="M29">
        <v>1444539600</v>
      </c>
      <c r="N29" s="4">
        <f t="shared" si="2"/>
        <v>42280.208333333328</v>
      </c>
      <c r="O29" s="4">
        <f t="shared" si="2"/>
        <v>42288.208333333328</v>
      </c>
      <c r="P29" t="b">
        <v>0</v>
      </c>
      <c r="Q29" t="b">
        <v>0</v>
      </c>
      <c r="R29" t="s">
        <v>23</v>
      </c>
      <c r="S29" t="str">
        <f t="shared" si="3"/>
        <v>music</v>
      </c>
      <c r="T29" t="str">
        <f t="shared" si="4"/>
        <v>rock</v>
      </c>
      <c r="U29">
        <f t="shared" si="5"/>
        <v>2015</v>
      </c>
    </row>
    <row r="30" spans="1:21" ht="17" x14ac:dyDescent="0.2">
      <c r="A30">
        <v>28</v>
      </c>
      <c r="B30" t="s">
        <v>94</v>
      </c>
      <c r="C30" s="3" t="s">
        <v>95</v>
      </c>
      <c r="D30">
        <v>130800</v>
      </c>
      <c r="E30">
        <v>137635</v>
      </c>
      <c r="F30">
        <f t="shared" si="0"/>
        <v>105</v>
      </c>
      <c r="G30" t="s">
        <v>20</v>
      </c>
      <c r="H30">
        <v>2220</v>
      </c>
      <c r="I30">
        <f t="shared" si="1"/>
        <v>62</v>
      </c>
      <c r="J30" t="s">
        <v>21</v>
      </c>
      <c r="K30" t="s">
        <v>22</v>
      </c>
      <c r="L30">
        <v>1265695200</v>
      </c>
      <c r="M30">
        <v>1267682400</v>
      </c>
      <c r="N30" s="4">
        <f t="shared" si="2"/>
        <v>40218.25</v>
      </c>
      <c r="O30" s="4">
        <f t="shared" si="2"/>
        <v>40241.25</v>
      </c>
      <c r="P30" t="b">
        <v>0</v>
      </c>
      <c r="Q30" t="b">
        <v>1</v>
      </c>
      <c r="R30" t="s">
        <v>33</v>
      </c>
      <c r="S30" t="str">
        <f t="shared" si="3"/>
        <v>theater</v>
      </c>
      <c r="T30" t="str">
        <f t="shared" si="4"/>
        <v>plays</v>
      </c>
      <c r="U30">
        <f t="shared" si="5"/>
        <v>2010</v>
      </c>
    </row>
    <row r="31" spans="1:21" ht="17" x14ac:dyDescent="0.2">
      <c r="A31">
        <v>29</v>
      </c>
      <c r="B31" t="s">
        <v>96</v>
      </c>
      <c r="C31" s="3" t="s">
        <v>97</v>
      </c>
      <c r="D31">
        <v>45900</v>
      </c>
      <c r="E31">
        <v>150965</v>
      </c>
      <c r="F31">
        <f t="shared" si="0"/>
        <v>329</v>
      </c>
      <c r="G31" t="s">
        <v>20</v>
      </c>
      <c r="H31">
        <v>1606</v>
      </c>
      <c r="I31">
        <f t="shared" si="1"/>
        <v>94</v>
      </c>
      <c r="J31" t="s">
        <v>98</v>
      </c>
      <c r="K31" t="s">
        <v>99</v>
      </c>
      <c r="L31">
        <v>1532062800</v>
      </c>
      <c r="M31">
        <v>1535518800</v>
      </c>
      <c r="N31" s="4">
        <f t="shared" si="2"/>
        <v>43301.208333333328</v>
      </c>
      <c r="O31" s="4">
        <f t="shared" si="2"/>
        <v>43341.208333333328</v>
      </c>
      <c r="P31" t="b">
        <v>0</v>
      </c>
      <c r="Q31" t="b">
        <v>0</v>
      </c>
      <c r="R31" t="s">
        <v>100</v>
      </c>
      <c r="S31" t="str">
        <f t="shared" si="3"/>
        <v>film &amp; video</v>
      </c>
      <c r="T31" t="str">
        <f t="shared" si="4"/>
        <v>shorts</v>
      </c>
      <c r="U31">
        <f t="shared" si="5"/>
        <v>2018</v>
      </c>
    </row>
    <row r="32" spans="1:21" ht="17" x14ac:dyDescent="0.2">
      <c r="A32">
        <v>30</v>
      </c>
      <c r="B32" t="s">
        <v>101</v>
      </c>
      <c r="C32" s="3" t="s">
        <v>102</v>
      </c>
      <c r="D32">
        <v>9000</v>
      </c>
      <c r="E32">
        <v>14455</v>
      </c>
      <c r="F32">
        <f t="shared" si="0"/>
        <v>161</v>
      </c>
      <c r="G32" t="s">
        <v>20</v>
      </c>
      <c r="H32">
        <v>129</v>
      </c>
      <c r="I32">
        <f t="shared" si="1"/>
        <v>112.05</v>
      </c>
      <c r="J32" t="s">
        <v>21</v>
      </c>
      <c r="K32" t="s">
        <v>22</v>
      </c>
      <c r="L32">
        <v>1558674000</v>
      </c>
      <c r="M32">
        <v>1559106000</v>
      </c>
      <c r="N32" s="4">
        <f t="shared" si="2"/>
        <v>43609.208333333328</v>
      </c>
      <c r="O32" s="4">
        <f t="shared" si="2"/>
        <v>43614.208333333328</v>
      </c>
      <c r="P32" t="b">
        <v>0</v>
      </c>
      <c r="Q32" t="b">
        <v>0</v>
      </c>
      <c r="R32" t="s">
        <v>71</v>
      </c>
      <c r="S32" t="str">
        <f t="shared" si="3"/>
        <v>film &amp; video</v>
      </c>
      <c r="T32" t="str">
        <f t="shared" si="4"/>
        <v>animation</v>
      </c>
      <c r="U32">
        <f t="shared" si="5"/>
        <v>2019</v>
      </c>
    </row>
    <row r="33" spans="1:21" ht="17" x14ac:dyDescent="0.2">
      <c r="A33">
        <v>31</v>
      </c>
      <c r="B33" t="s">
        <v>103</v>
      </c>
      <c r="C33" s="3" t="s">
        <v>104</v>
      </c>
      <c r="D33">
        <v>3500</v>
      </c>
      <c r="E33">
        <v>10850</v>
      </c>
      <c r="F33">
        <f t="shared" si="0"/>
        <v>310</v>
      </c>
      <c r="G33" t="s">
        <v>20</v>
      </c>
      <c r="H33">
        <v>226</v>
      </c>
      <c r="I33">
        <f t="shared" si="1"/>
        <v>48.01</v>
      </c>
      <c r="J33" t="s">
        <v>40</v>
      </c>
      <c r="K33" t="s">
        <v>41</v>
      </c>
      <c r="L33">
        <v>1451973600</v>
      </c>
      <c r="M33">
        <v>1454392800</v>
      </c>
      <c r="N33" s="4">
        <f t="shared" si="2"/>
        <v>42374.25</v>
      </c>
      <c r="O33" s="4">
        <f t="shared" si="2"/>
        <v>42402.25</v>
      </c>
      <c r="P33" t="b">
        <v>0</v>
      </c>
      <c r="Q33" t="b">
        <v>0</v>
      </c>
      <c r="R33" t="s">
        <v>89</v>
      </c>
      <c r="S33" t="str">
        <f t="shared" si="3"/>
        <v>games</v>
      </c>
      <c r="T33" t="str">
        <f t="shared" si="4"/>
        <v>video games</v>
      </c>
      <c r="U33">
        <f t="shared" si="5"/>
        <v>2016</v>
      </c>
    </row>
    <row r="34" spans="1:21" ht="17" x14ac:dyDescent="0.2">
      <c r="A34">
        <v>32</v>
      </c>
      <c r="B34" t="s">
        <v>105</v>
      </c>
      <c r="C34" s="3" t="s">
        <v>106</v>
      </c>
      <c r="D34">
        <v>101000</v>
      </c>
      <c r="E34">
        <v>87676</v>
      </c>
      <c r="F34">
        <f t="shared" si="0"/>
        <v>87</v>
      </c>
      <c r="G34" t="s">
        <v>14</v>
      </c>
      <c r="H34">
        <v>2307</v>
      </c>
      <c r="I34">
        <f t="shared" si="1"/>
        <v>38</v>
      </c>
      <c r="J34" t="s">
        <v>107</v>
      </c>
      <c r="K34" t="s">
        <v>108</v>
      </c>
      <c r="L34">
        <v>1515564000</v>
      </c>
      <c r="M34">
        <v>1517896800</v>
      </c>
      <c r="N34" s="4">
        <f t="shared" si="2"/>
        <v>43110.25</v>
      </c>
      <c r="O34" s="4">
        <f t="shared" si="2"/>
        <v>43137.25</v>
      </c>
      <c r="P34" t="b">
        <v>0</v>
      </c>
      <c r="Q34" t="b">
        <v>0</v>
      </c>
      <c r="R34" t="s">
        <v>42</v>
      </c>
      <c r="S34" t="str">
        <f t="shared" si="3"/>
        <v>film &amp; video</v>
      </c>
      <c r="T34" t="str">
        <f t="shared" si="4"/>
        <v>documentary</v>
      </c>
      <c r="U34">
        <f t="shared" si="5"/>
        <v>2018</v>
      </c>
    </row>
    <row r="35" spans="1:21" ht="17" x14ac:dyDescent="0.2">
      <c r="A35">
        <v>33</v>
      </c>
      <c r="B35" t="s">
        <v>109</v>
      </c>
      <c r="C35" s="3" t="s">
        <v>110</v>
      </c>
      <c r="D35">
        <v>50200</v>
      </c>
      <c r="E35">
        <v>189666</v>
      </c>
      <c r="F35">
        <f t="shared" si="0"/>
        <v>378</v>
      </c>
      <c r="G35" t="s">
        <v>20</v>
      </c>
      <c r="H35">
        <v>5419</v>
      </c>
      <c r="I35">
        <f t="shared" si="1"/>
        <v>35</v>
      </c>
      <c r="J35" t="s">
        <v>21</v>
      </c>
      <c r="K35" t="s">
        <v>22</v>
      </c>
      <c r="L35">
        <v>1412485200</v>
      </c>
      <c r="M35">
        <v>1415685600</v>
      </c>
      <c r="N35" s="4">
        <f t="shared" si="2"/>
        <v>41917.208333333336</v>
      </c>
      <c r="O35" s="4">
        <f t="shared" si="2"/>
        <v>41954.25</v>
      </c>
      <c r="P35" t="b">
        <v>0</v>
      </c>
      <c r="Q35" t="b">
        <v>0</v>
      </c>
      <c r="R35" t="s">
        <v>33</v>
      </c>
      <c r="S35" t="str">
        <f t="shared" si="3"/>
        <v>theater</v>
      </c>
      <c r="T35" t="str">
        <f t="shared" si="4"/>
        <v>plays</v>
      </c>
      <c r="U35">
        <f t="shared" si="5"/>
        <v>2014</v>
      </c>
    </row>
    <row r="36" spans="1:21" ht="34" x14ac:dyDescent="0.2">
      <c r="A36">
        <v>34</v>
      </c>
      <c r="B36" t="s">
        <v>111</v>
      </c>
      <c r="C36" s="3" t="s">
        <v>112</v>
      </c>
      <c r="D36">
        <v>9300</v>
      </c>
      <c r="E36">
        <v>14025</v>
      </c>
      <c r="F36">
        <f t="shared" si="0"/>
        <v>151</v>
      </c>
      <c r="G36" t="s">
        <v>20</v>
      </c>
      <c r="H36">
        <v>165</v>
      </c>
      <c r="I36">
        <f t="shared" si="1"/>
        <v>85</v>
      </c>
      <c r="J36" t="s">
        <v>21</v>
      </c>
      <c r="K36" t="s">
        <v>22</v>
      </c>
      <c r="L36">
        <v>1490245200</v>
      </c>
      <c r="M36">
        <v>1490677200</v>
      </c>
      <c r="N36" s="4">
        <f t="shared" si="2"/>
        <v>42817.208333333328</v>
      </c>
      <c r="O36" s="4">
        <f t="shared" si="2"/>
        <v>42822.208333333328</v>
      </c>
      <c r="P36" t="b">
        <v>0</v>
      </c>
      <c r="Q36" t="b">
        <v>0</v>
      </c>
      <c r="R36" t="s">
        <v>42</v>
      </c>
      <c r="S36" t="str">
        <f t="shared" si="3"/>
        <v>film &amp; video</v>
      </c>
      <c r="T36" t="str">
        <f t="shared" si="4"/>
        <v>documentary</v>
      </c>
      <c r="U36">
        <f t="shared" si="5"/>
        <v>2017</v>
      </c>
    </row>
    <row r="37" spans="1:21" ht="17" x14ac:dyDescent="0.2">
      <c r="A37">
        <v>35</v>
      </c>
      <c r="B37" t="s">
        <v>113</v>
      </c>
      <c r="C37" s="3" t="s">
        <v>114</v>
      </c>
      <c r="D37">
        <v>125500</v>
      </c>
      <c r="E37">
        <v>188628</v>
      </c>
      <c r="F37">
        <f t="shared" si="0"/>
        <v>150</v>
      </c>
      <c r="G37" t="s">
        <v>20</v>
      </c>
      <c r="H37">
        <v>1965</v>
      </c>
      <c r="I37">
        <f t="shared" si="1"/>
        <v>95.99</v>
      </c>
      <c r="J37" t="s">
        <v>36</v>
      </c>
      <c r="K37" t="s">
        <v>37</v>
      </c>
      <c r="L37">
        <v>1547877600</v>
      </c>
      <c r="M37">
        <v>1551506400</v>
      </c>
      <c r="N37" s="4">
        <f t="shared" si="2"/>
        <v>43484.25</v>
      </c>
      <c r="O37" s="4">
        <f t="shared" si="2"/>
        <v>43526.25</v>
      </c>
      <c r="P37" t="b">
        <v>0</v>
      </c>
      <c r="Q37" t="b">
        <v>1</v>
      </c>
      <c r="R37" t="s">
        <v>53</v>
      </c>
      <c r="S37" t="str">
        <f t="shared" si="3"/>
        <v>film &amp; video</v>
      </c>
      <c r="T37" t="str">
        <f t="shared" si="4"/>
        <v>drama</v>
      </c>
      <c r="U37">
        <f t="shared" si="5"/>
        <v>2019</v>
      </c>
    </row>
    <row r="38" spans="1:21" ht="17" x14ac:dyDescent="0.2">
      <c r="A38">
        <v>36</v>
      </c>
      <c r="B38" t="s">
        <v>115</v>
      </c>
      <c r="C38" s="3" t="s">
        <v>116</v>
      </c>
      <c r="D38">
        <v>700</v>
      </c>
      <c r="E38">
        <v>1101</v>
      </c>
      <c r="F38">
        <f t="shared" si="0"/>
        <v>157</v>
      </c>
      <c r="G38" t="s">
        <v>20</v>
      </c>
      <c r="H38">
        <v>16</v>
      </c>
      <c r="I38">
        <f t="shared" si="1"/>
        <v>68.81</v>
      </c>
      <c r="J38" t="s">
        <v>21</v>
      </c>
      <c r="K38" t="s">
        <v>22</v>
      </c>
      <c r="L38">
        <v>1298700000</v>
      </c>
      <c r="M38">
        <v>1300856400</v>
      </c>
      <c r="N38" s="4">
        <f t="shared" si="2"/>
        <v>40600.25</v>
      </c>
      <c r="O38" s="4">
        <f t="shared" si="2"/>
        <v>40625.208333333336</v>
      </c>
      <c r="P38" t="b">
        <v>0</v>
      </c>
      <c r="Q38" t="b">
        <v>0</v>
      </c>
      <c r="R38" t="s">
        <v>33</v>
      </c>
      <c r="S38" t="str">
        <f t="shared" si="3"/>
        <v>theater</v>
      </c>
      <c r="T38" t="str">
        <f t="shared" si="4"/>
        <v>plays</v>
      </c>
      <c r="U38">
        <f t="shared" si="5"/>
        <v>2011</v>
      </c>
    </row>
    <row r="39" spans="1:21" ht="34" x14ac:dyDescent="0.2">
      <c r="A39">
        <v>37</v>
      </c>
      <c r="B39" t="s">
        <v>117</v>
      </c>
      <c r="C39" s="3" t="s">
        <v>118</v>
      </c>
      <c r="D39">
        <v>8100</v>
      </c>
      <c r="E39">
        <v>11339</v>
      </c>
      <c r="F39">
        <f t="shared" si="0"/>
        <v>140</v>
      </c>
      <c r="G39" t="s">
        <v>20</v>
      </c>
      <c r="H39">
        <v>107</v>
      </c>
      <c r="I39">
        <f t="shared" si="1"/>
        <v>105.97</v>
      </c>
      <c r="J39" t="s">
        <v>21</v>
      </c>
      <c r="K39" t="s">
        <v>22</v>
      </c>
      <c r="L39">
        <v>1570338000</v>
      </c>
      <c r="M39">
        <v>1573192800</v>
      </c>
      <c r="N39" s="4">
        <f t="shared" si="2"/>
        <v>43744.208333333328</v>
      </c>
      <c r="O39" s="4">
        <f t="shared" si="2"/>
        <v>43777.25</v>
      </c>
      <c r="P39" t="b">
        <v>0</v>
      </c>
      <c r="Q39" t="b">
        <v>1</v>
      </c>
      <c r="R39" t="s">
        <v>119</v>
      </c>
      <c r="S39" t="str">
        <f t="shared" si="3"/>
        <v>publishing</v>
      </c>
      <c r="T39" t="str">
        <f t="shared" si="4"/>
        <v>fiction</v>
      </c>
      <c r="U39">
        <f t="shared" si="5"/>
        <v>2019</v>
      </c>
    </row>
    <row r="40" spans="1:21" ht="17" x14ac:dyDescent="0.2">
      <c r="A40">
        <v>38</v>
      </c>
      <c r="B40" t="s">
        <v>120</v>
      </c>
      <c r="C40" s="3" t="s">
        <v>121</v>
      </c>
      <c r="D40">
        <v>3100</v>
      </c>
      <c r="E40">
        <v>10085</v>
      </c>
      <c r="F40">
        <f t="shared" si="0"/>
        <v>325</v>
      </c>
      <c r="G40" t="s">
        <v>20</v>
      </c>
      <c r="H40">
        <v>134</v>
      </c>
      <c r="I40">
        <f t="shared" si="1"/>
        <v>75.260000000000005</v>
      </c>
      <c r="J40" t="s">
        <v>21</v>
      </c>
      <c r="K40" t="s">
        <v>22</v>
      </c>
      <c r="L40">
        <v>1287378000</v>
      </c>
      <c r="M40">
        <v>1287810000</v>
      </c>
      <c r="N40" s="4">
        <f t="shared" si="2"/>
        <v>40469.208333333336</v>
      </c>
      <c r="O40" s="4">
        <f t="shared" si="2"/>
        <v>40474.208333333336</v>
      </c>
      <c r="P40" t="b">
        <v>0</v>
      </c>
      <c r="Q40" t="b">
        <v>0</v>
      </c>
      <c r="R40" t="s">
        <v>122</v>
      </c>
      <c r="S40" t="str">
        <f t="shared" si="3"/>
        <v>photography</v>
      </c>
      <c r="T40" t="str">
        <f t="shared" si="4"/>
        <v>photography books</v>
      </c>
      <c r="U40">
        <f t="shared" si="5"/>
        <v>2010</v>
      </c>
    </row>
    <row r="41" spans="1:21" ht="17" x14ac:dyDescent="0.2">
      <c r="A41">
        <v>39</v>
      </c>
      <c r="B41" t="s">
        <v>123</v>
      </c>
      <c r="C41" s="3" t="s">
        <v>124</v>
      </c>
      <c r="D41">
        <v>9900</v>
      </c>
      <c r="E41">
        <v>5027</v>
      </c>
      <c r="F41">
        <f t="shared" si="0"/>
        <v>51</v>
      </c>
      <c r="G41" t="s">
        <v>14</v>
      </c>
      <c r="H41">
        <v>88</v>
      </c>
      <c r="I41">
        <f t="shared" si="1"/>
        <v>57.13</v>
      </c>
      <c r="J41" t="s">
        <v>36</v>
      </c>
      <c r="K41" t="s">
        <v>37</v>
      </c>
      <c r="L41">
        <v>1361772000</v>
      </c>
      <c r="M41">
        <v>1362978000</v>
      </c>
      <c r="N41" s="4">
        <f t="shared" si="2"/>
        <v>41330.25</v>
      </c>
      <c r="O41" s="4">
        <f t="shared" si="2"/>
        <v>41344.208333333336</v>
      </c>
      <c r="P41" t="b">
        <v>0</v>
      </c>
      <c r="Q41" t="b">
        <v>0</v>
      </c>
      <c r="R41" t="s">
        <v>33</v>
      </c>
      <c r="S41" t="str">
        <f t="shared" si="3"/>
        <v>theater</v>
      </c>
      <c r="T41" t="str">
        <f t="shared" si="4"/>
        <v>plays</v>
      </c>
      <c r="U41">
        <f t="shared" si="5"/>
        <v>2013</v>
      </c>
    </row>
    <row r="42" spans="1:21" ht="17" x14ac:dyDescent="0.2">
      <c r="A42">
        <v>40</v>
      </c>
      <c r="B42" t="s">
        <v>125</v>
      </c>
      <c r="C42" s="3" t="s">
        <v>126</v>
      </c>
      <c r="D42">
        <v>8800</v>
      </c>
      <c r="E42">
        <v>14878</v>
      </c>
      <c r="F42">
        <f t="shared" si="0"/>
        <v>169</v>
      </c>
      <c r="G42" t="s">
        <v>20</v>
      </c>
      <c r="H42">
        <v>198</v>
      </c>
      <c r="I42">
        <f t="shared" si="1"/>
        <v>75.14</v>
      </c>
      <c r="J42" t="s">
        <v>21</v>
      </c>
      <c r="K42" t="s">
        <v>22</v>
      </c>
      <c r="L42">
        <v>1275714000</v>
      </c>
      <c r="M42">
        <v>1277355600</v>
      </c>
      <c r="N42" s="4">
        <f t="shared" si="2"/>
        <v>40334.208333333336</v>
      </c>
      <c r="O42" s="4">
        <f t="shared" si="2"/>
        <v>40353.208333333336</v>
      </c>
      <c r="P42" t="b">
        <v>0</v>
      </c>
      <c r="Q42" t="b">
        <v>1</v>
      </c>
      <c r="R42" t="s">
        <v>65</v>
      </c>
      <c r="S42" t="str">
        <f t="shared" si="3"/>
        <v>technology</v>
      </c>
      <c r="T42" t="str">
        <f t="shared" si="4"/>
        <v>wearables</v>
      </c>
      <c r="U42">
        <f t="shared" si="5"/>
        <v>2010</v>
      </c>
    </row>
    <row r="43" spans="1:21" ht="17" x14ac:dyDescent="0.2">
      <c r="A43">
        <v>41</v>
      </c>
      <c r="B43" t="s">
        <v>127</v>
      </c>
      <c r="C43" s="3" t="s">
        <v>128</v>
      </c>
      <c r="D43">
        <v>5600</v>
      </c>
      <c r="E43">
        <v>11924</v>
      </c>
      <c r="F43">
        <f t="shared" si="0"/>
        <v>213</v>
      </c>
      <c r="G43" t="s">
        <v>20</v>
      </c>
      <c r="H43">
        <v>111</v>
      </c>
      <c r="I43">
        <f t="shared" si="1"/>
        <v>107.42</v>
      </c>
      <c r="J43" t="s">
        <v>107</v>
      </c>
      <c r="K43" t="s">
        <v>108</v>
      </c>
      <c r="L43">
        <v>1346734800</v>
      </c>
      <c r="M43">
        <v>1348981200</v>
      </c>
      <c r="N43" s="4">
        <f t="shared" si="2"/>
        <v>41156.208333333336</v>
      </c>
      <c r="O43" s="4">
        <f t="shared" si="2"/>
        <v>41182.208333333336</v>
      </c>
      <c r="P43" t="b">
        <v>0</v>
      </c>
      <c r="Q43" t="b">
        <v>1</v>
      </c>
      <c r="R43" t="s">
        <v>23</v>
      </c>
      <c r="S43" t="str">
        <f t="shared" si="3"/>
        <v>music</v>
      </c>
      <c r="T43" t="str">
        <f t="shared" si="4"/>
        <v>rock</v>
      </c>
      <c r="U43">
        <f t="shared" si="5"/>
        <v>2012</v>
      </c>
    </row>
    <row r="44" spans="1:21" ht="17" x14ac:dyDescent="0.2">
      <c r="A44">
        <v>42</v>
      </c>
      <c r="B44" t="s">
        <v>129</v>
      </c>
      <c r="C44" s="3" t="s">
        <v>130</v>
      </c>
      <c r="D44">
        <v>1800</v>
      </c>
      <c r="E44">
        <v>7991</v>
      </c>
      <c r="F44">
        <f t="shared" si="0"/>
        <v>444</v>
      </c>
      <c r="G44" t="s">
        <v>20</v>
      </c>
      <c r="H44">
        <v>222</v>
      </c>
      <c r="I44">
        <f t="shared" si="1"/>
        <v>36</v>
      </c>
      <c r="J44" t="s">
        <v>21</v>
      </c>
      <c r="K44" t="s">
        <v>22</v>
      </c>
      <c r="L44">
        <v>1309755600</v>
      </c>
      <c r="M44">
        <v>1310533200</v>
      </c>
      <c r="N44" s="4">
        <f t="shared" si="2"/>
        <v>40728.208333333336</v>
      </c>
      <c r="O44" s="4">
        <f t="shared" si="2"/>
        <v>40737.208333333336</v>
      </c>
      <c r="P44" t="b">
        <v>0</v>
      </c>
      <c r="Q44" t="b">
        <v>0</v>
      </c>
      <c r="R44" t="s">
        <v>17</v>
      </c>
      <c r="S44" t="str">
        <f t="shared" si="3"/>
        <v>food</v>
      </c>
      <c r="T44" t="str">
        <f t="shared" si="4"/>
        <v>food trucks</v>
      </c>
      <c r="U44">
        <f t="shared" si="5"/>
        <v>2011</v>
      </c>
    </row>
    <row r="45" spans="1:21" ht="17" x14ac:dyDescent="0.2">
      <c r="A45">
        <v>43</v>
      </c>
      <c r="B45" t="s">
        <v>131</v>
      </c>
      <c r="C45" s="3" t="s">
        <v>132</v>
      </c>
      <c r="D45">
        <v>90200</v>
      </c>
      <c r="E45">
        <v>167717</v>
      </c>
      <c r="F45">
        <f t="shared" si="0"/>
        <v>186</v>
      </c>
      <c r="G45" t="s">
        <v>20</v>
      </c>
      <c r="H45">
        <v>6212</v>
      </c>
      <c r="I45">
        <f t="shared" si="1"/>
        <v>27</v>
      </c>
      <c r="J45" t="s">
        <v>21</v>
      </c>
      <c r="K45" t="s">
        <v>22</v>
      </c>
      <c r="L45">
        <v>1406178000</v>
      </c>
      <c r="M45">
        <v>1407560400</v>
      </c>
      <c r="N45" s="4">
        <f t="shared" si="2"/>
        <v>41844.208333333336</v>
      </c>
      <c r="O45" s="4">
        <f t="shared" si="2"/>
        <v>41860.208333333336</v>
      </c>
      <c r="P45" t="b">
        <v>0</v>
      </c>
      <c r="Q45" t="b">
        <v>0</v>
      </c>
      <c r="R45" t="s">
        <v>133</v>
      </c>
      <c r="S45" t="str">
        <f t="shared" si="3"/>
        <v>publishing</v>
      </c>
      <c r="T45" t="str">
        <f t="shared" si="4"/>
        <v>radio &amp; podcasts</v>
      </c>
      <c r="U45">
        <f t="shared" si="5"/>
        <v>2014</v>
      </c>
    </row>
    <row r="46" spans="1:21" ht="17" x14ac:dyDescent="0.2">
      <c r="A46">
        <v>44</v>
      </c>
      <c r="B46" t="s">
        <v>134</v>
      </c>
      <c r="C46" s="3" t="s">
        <v>135</v>
      </c>
      <c r="D46">
        <v>1600</v>
      </c>
      <c r="E46">
        <v>10541</v>
      </c>
      <c r="F46">
        <f t="shared" si="0"/>
        <v>659</v>
      </c>
      <c r="G46" t="s">
        <v>20</v>
      </c>
      <c r="H46">
        <v>98</v>
      </c>
      <c r="I46">
        <f t="shared" si="1"/>
        <v>107.56</v>
      </c>
      <c r="J46" t="s">
        <v>36</v>
      </c>
      <c r="K46" t="s">
        <v>37</v>
      </c>
      <c r="L46">
        <v>1552798800</v>
      </c>
      <c r="M46">
        <v>1552885200</v>
      </c>
      <c r="N46" s="4">
        <f t="shared" si="2"/>
        <v>43541.208333333328</v>
      </c>
      <c r="O46" s="4">
        <f t="shared" si="2"/>
        <v>43542.208333333328</v>
      </c>
      <c r="P46" t="b">
        <v>0</v>
      </c>
      <c r="Q46" t="b">
        <v>0</v>
      </c>
      <c r="R46" t="s">
        <v>119</v>
      </c>
      <c r="S46" t="str">
        <f t="shared" si="3"/>
        <v>publishing</v>
      </c>
      <c r="T46" t="str">
        <f t="shared" si="4"/>
        <v>fiction</v>
      </c>
      <c r="U46">
        <f t="shared" si="5"/>
        <v>2019</v>
      </c>
    </row>
    <row r="47" spans="1:21" ht="34" x14ac:dyDescent="0.2">
      <c r="A47">
        <v>45</v>
      </c>
      <c r="B47" t="s">
        <v>136</v>
      </c>
      <c r="C47" s="3" t="s">
        <v>137</v>
      </c>
      <c r="D47">
        <v>9500</v>
      </c>
      <c r="E47">
        <v>4530</v>
      </c>
      <c r="F47">
        <f t="shared" si="0"/>
        <v>48</v>
      </c>
      <c r="G47" t="s">
        <v>14</v>
      </c>
      <c r="H47">
        <v>48</v>
      </c>
      <c r="I47">
        <f t="shared" si="1"/>
        <v>94.38</v>
      </c>
      <c r="J47" t="s">
        <v>21</v>
      </c>
      <c r="K47" t="s">
        <v>22</v>
      </c>
      <c r="L47">
        <v>1478062800</v>
      </c>
      <c r="M47">
        <v>1479362400</v>
      </c>
      <c r="N47" s="4">
        <f t="shared" si="2"/>
        <v>42676.208333333328</v>
      </c>
      <c r="O47" s="4">
        <f t="shared" si="2"/>
        <v>42691.25</v>
      </c>
      <c r="P47" t="b">
        <v>0</v>
      </c>
      <c r="Q47" t="b">
        <v>1</v>
      </c>
      <c r="R47" t="s">
        <v>33</v>
      </c>
      <c r="S47" t="str">
        <f t="shared" si="3"/>
        <v>theater</v>
      </c>
      <c r="T47" t="str">
        <f t="shared" si="4"/>
        <v>plays</v>
      </c>
      <c r="U47">
        <f t="shared" si="5"/>
        <v>2016</v>
      </c>
    </row>
    <row r="48" spans="1:21" ht="17" x14ac:dyDescent="0.2">
      <c r="A48">
        <v>46</v>
      </c>
      <c r="B48" t="s">
        <v>138</v>
      </c>
      <c r="C48" s="3" t="s">
        <v>139</v>
      </c>
      <c r="D48">
        <v>3700</v>
      </c>
      <c r="E48">
        <v>4247</v>
      </c>
      <c r="F48">
        <f t="shared" si="0"/>
        <v>115</v>
      </c>
      <c r="G48" t="s">
        <v>20</v>
      </c>
      <c r="H48">
        <v>92</v>
      </c>
      <c r="I48">
        <f t="shared" si="1"/>
        <v>46.16</v>
      </c>
      <c r="J48" t="s">
        <v>21</v>
      </c>
      <c r="K48" t="s">
        <v>22</v>
      </c>
      <c r="L48">
        <v>1278565200</v>
      </c>
      <c r="M48">
        <v>1280552400</v>
      </c>
      <c r="N48" s="4">
        <f t="shared" si="2"/>
        <v>40367.208333333336</v>
      </c>
      <c r="O48" s="4">
        <f t="shared" si="2"/>
        <v>40390.208333333336</v>
      </c>
      <c r="P48" t="b">
        <v>0</v>
      </c>
      <c r="Q48" t="b">
        <v>0</v>
      </c>
      <c r="R48" t="s">
        <v>23</v>
      </c>
      <c r="S48" t="str">
        <f t="shared" si="3"/>
        <v>music</v>
      </c>
      <c r="T48" t="str">
        <f t="shared" si="4"/>
        <v>rock</v>
      </c>
      <c r="U48">
        <f t="shared" si="5"/>
        <v>2010</v>
      </c>
    </row>
    <row r="49" spans="1:21" ht="17" x14ac:dyDescent="0.2">
      <c r="A49">
        <v>47</v>
      </c>
      <c r="B49" t="s">
        <v>140</v>
      </c>
      <c r="C49" s="3" t="s">
        <v>141</v>
      </c>
      <c r="D49">
        <v>1500</v>
      </c>
      <c r="E49">
        <v>7129</v>
      </c>
      <c r="F49">
        <f t="shared" si="0"/>
        <v>475</v>
      </c>
      <c r="G49" t="s">
        <v>20</v>
      </c>
      <c r="H49">
        <v>149</v>
      </c>
      <c r="I49">
        <f t="shared" si="1"/>
        <v>47.85</v>
      </c>
      <c r="J49" t="s">
        <v>21</v>
      </c>
      <c r="K49" t="s">
        <v>22</v>
      </c>
      <c r="L49">
        <v>1396069200</v>
      </c>
      <c r="M49">
        <v>1398661200</v>
      </c>
      <c r="N49" s="4">
        <f t="shared" si="2"/>
        <v>41727.208333333336</v>
      </c>
      <c r="O49" s="4">
        <f t="shared" si="2"/>
        <v>41757.208333333336</v>
      </c>
      <c r="P49" t="b">
        <v>0</v>
      </c>
      <c r="Q49" t="b">
        <v>0</v>
      </c>
      <c r="R49" t="s">
        <v>33</v>
      </c>
      <c r="S49" t="str">
        <f t="shared" si="3"/>
        <v>theater</v>
      </c>
      <c r="T49" t="str">
        <f t="shared" si="4"/>
        <v>plays</v>
      </c>
      <c r="U49">
        <f t="shared" si="5"/>
        <v>2014</v>
      </c>
    </row>
    <row r="50" spans="1:21" ht="17" x14ac:dyDescent="0.2">
      <c r="A50">
        <v>48</v>
      </c>
      <c r="B50" t="s">
        <v>142</v>
      </c>
      <c r="C50" s="3" t="s">
        <v>143</v>
      </c>
      <c r="D50">
        <v>33300</v>
      </c>
      <c r="E50">
        <v>128862</v>
      </c>
      <c r="F50">
        <f t="shared" si="0"/>
        <v>387</v>
      </c>
      <c r="G50" t="s">
        <v>20</v>
      </c>
      <c r="H50">
        <v>2431</v>
      </c>
      <c r="I50">
        <f t="shared" si="1"/>
        <v>53.01</v>
      </c>
      <c r="J50" t="s">
        <v>21</v>
      </c>
      <c r="K50" t="s">
        <v>22</v>
      </c>
      <c r="L50">
        <v>1435208400</v>
      </c>
      <c r="M50">
        <v>1436245200</v>
      </c>
      <c r="N50" s="4">
        <f t="shared" si="2"/>
        <v>42180.208333333328</v>
      </c>
      <c r="O50" s="4">
        <f t="shared" si="2"/>
        <v>42192.208333333328</v>
      </c>
      <c r="P50" t="b">
        <v>0</v>
      </c>
      <c r="Q50" t="b">
        <v>0</v>
      </c>
      <c r="R50" t="s">
        <v>33</v>
      </c>
      <c r="S50" t="str">
        <f t="shared" si="3"/>
        <v>theater</v>
      </c>
      <c r="T50" t="str">
        <f t="shared" si="4"/>
        <v>plays</v>
      </c>
      <c r="U50">
        <f t="shared" si="5"/>
        <v>2015</v>
      </c>
    </row>
    <row r="51" spans="1:21" ht="17" x14ac:dyDescent="0.2">
      <c r="A51">
        <v>49</v>
      </c>
      <c r="B51" t="s">
        <v>144</v>
      </c>
      <c r="C51" s="3" t="s">
        <v>145</v>
      </c>
      <c r="D51">
        <v>7200</v>
      </c>
      <c r="E51">
        <v>13653</v>
      </c>
      <c r="F51">
        <f t="shared" si="0"/>
        <v>190</v>
      </c>
      <c r="G51" t="s">
        <v>20</v>
      </c>
      <c r="H51">
        <v>303</v>
      </c>
      <c r="I51">
        <f t="shared" si="1"/>
        <v>45.06</v>
      </c>
      <c r="J51" t="s">
        <v>21</v>
      </c>
      <c r="K51" t="s">
        <v>22</v>
      </c>
      <c r="L51">
        <v>1571547600</v>
      </c>
      <c r="M51">
        <v>1575439200</v>
      </c>
      <c r="N51" s="4">
        <f t="shared" si="2"/>
        <v>43758.208333333328</v>
      </c>
      <c r="O51" s="4">
        <f t="shared" si="2"/>
        <v>43803.25</v>
      </c>
      <c r="P51" t="b">
        <v>0</v>
      </c>
      <c r="Q51" t="b">
        <v>0</v>
      </c>
      <c r="R51" t="s">
        <v>23</v>
      </c>
      <c r="S51" t="str">
        <f t="shared" si="3"/>
        <v>music</v>
      </c>
      <c r="T51" t="str">
        <f t="shared" si="4"/>
        <v>rock</v>
      </c>
      <c r="U51">
        <f t="shared" si="5"/>
        <v>2019</v>
      </c>
    </row>
    <row r="52" spans="1:21" ht="34" x14ac:dyDescent="0.2">
      <c r="A52">
        <v>50</v>
      </c>
      <c r="B52" t="s">
        <v>146</v>
      </c>
      <c r="C52" s="3" t="s">
        <v>147</v>
      </c>
      <c r="D52">
        <v>100</v>
      </c>
      <c r="E52">
        <v>2</v>
      </c>
      <c r="F52">
        <f t="shared" si="0"/>
        <v>2</v>
      </c>
      <c r="G52" t="s">
        <v>14</v>
      </c>
      <c r="H52">
        <v>1</v>
      </c>
      <c r="I52">
        <f t="shared" si="1"/>
        <v>2</v>
      </c>
      <c r="J52" t="s">
        <v>107</v>
      </c>
      <c r="K52" t="s">
        <v>108</v>
      </c>
      <c r="L52">
        <v>1375333200</v>
      </c>
      <c r="M52">
        <v>1377752400</v>
      </c>
      <c r="N52" s="4">
        <f t="shared" si="2"/>
        <v>41487.208333333336</v>
      </c>
      <c r="O52" s="4">
        <f t="shared" si="2"/>
        <v>41515.208333333336</v>
      </c>
      <c r="P52" t="b">
        <v>0</v>
      </c>
      <c r="Q52" t="b">
        <v>0</v>
      </c>
      <c r="R52" t="s">
        <v>148</v>
      </c>
      <c r="S52" t="str">
        <f t="shared" si="3"/>
        <v>music</v>
      </c>
      <c r="T52" t="str">
        <f t="shared" si="4"/>
        <v>metal</v>
      </c>
      <c r="U52">
        <f t="shared" si="5"/>
        <v>2013</v>
      </c>
    </row>
    <row r="53" spans="1:21" ht="17" x14ac:dyDescent="0.2">
      <c r="A53">
        <v>51</v>
      </c>
      <c r="B53" t="s">
        <v>149</v>
      </c>
      <c r="C53" s="3" t="s">
        <v>150</v>
      </c>
      <c r="D53">
        <v>158100</v>
      </c>
      <c r="E53">
        <v>145243</v>
      </c>
      <c r="F53">
        <f t="shared" si="0"/>
        <v>92</v>
      </c>
      <c r="G53" t="s">
        <v>14</v>
      </c>
      <c r="H53">
        <v>1467</v>
      </c>
      <c r="I53">
        <f t="shared" si="1"/>
        <v>99.01</v>
      </c>
      <c r="J53" t="s">
        <v>40</v>
      </c>
      <c r="K53" t="s">
        <v>41</v>
      </c>
      <c r="L53">
        <v>1332824400</v>
      </c>
      <c r="M53">
        <v>1334206800</v>
      </c>
      <c r="N53" s="4">
        <f t="shared" si="2"/>
        <v>40995.208333333336</v>
      </c>
      <c r="O53" s="4">
        <f t="shared" si="2"/>
        <v>41011.208333333336</v>
      </c>
      <c r="P53" t="b">
        <v>0</v>
      </c>
      <c r="Q53" t="b">
        <v>1</v>
      </c>
      <c r="R53" t="s">
        <v>65</v>
      </c>
      <c r="S53" t="str">
        <f t="shared" si="3"/>
        <v>technology</v>
      </c>
      <c r="T53" t="str">
        <f t="shared" si="4"/>
        <v>wearables</v>
      </c>
      <c r="U53">
        <f t="shared" si="5"/>
        <v>2012</v>
      </c>
    </row>
    <row r="54" spans="1:21" ht="17" x14ac:dyDescent="0.2">
      <c r="A54">
        <v>52</v>
      </c>
      <c r="B54" t="s">
        <v>151</v>
      </c>
      <c r="C54" s="3" t="s">
        <v>152</v>
      </c>
      <c r="D54">
        <v>7200</v>
      </c>
      <c r="E54">
        <v>2459</v>
      </c>
      <c r="F54">
        <f t="shared" si="0"/>
        <v>34</v>
      </c>
      <c r="G54" t="s">
        <v>14</v>
      </c>
      <c r="H54">
        <v>75</v>
      </c>
      <c r="I54">
        <f t="shared" si="1"/>
        <v>32.79</v>
      </c>
      <c r="J54" t="s">
        <v>21</v>
      </c>
      <c r="K54" t="s">
        <v>22</v>
      </c>
      <c r="L54">
        <v>1284526800</v>
      </c>
      <c r="M54">
        <v>1284872400</v>
      </c>
      <c r="N54" s="4">
        <f t="shared" si="2"/>
        <v>40436.208333333336</v>
      </c>
      <c r="O54" s="4">
        <f t="shared" si="2"/>
        <v>40440.208333333336</v>
      </c>
      <c r="P54" t="b">
        <v>0</v>
      </c>
      <c r="Q54" t="b">
        <v>0</v>
      </c>
      <c r="R54" t="s">
        <v>33</v>
      </c>
      <c r="S54" t="str">
        <f t="shared" si="3"/>
        <v>theater</v>
      </c>
      <c r="T54" t="str">
        <f t="shared" si="4"/>
        <v>plays</v>
      </c>
      <c r="U54">
        <f t="shared" si="5"/>
        <v>2010</v>
      </c>
    </row>
    <row r="55" spans="1:21" ht="17" x14ac:dyDescent="0.2">
      <c r="A55">
        <v>53</v>
      </c>
      <c r="B55" t="s">
        <v>153</v>
      </c>
      <c r="C55" s="3" t="s">
        <v>154</v>
      </c>
      <c r="D55">
        <v>8800</v>
      </c>
      <c r="E55">
        <v>12356</v>
      </c>
      <c r="F55">
        <f t="shared" si="0"/>
        <v>140</v>
      </c>
      <c r="G55" t="s">
        <v>20</v>
      </c>
      <c r="H55">
        <v>209</v>
      </c>
      <c r="I55">
        <f t="shared" si="1"/>
        <v>59.12</v>
      </c>
      <c r="J55" t="s">
        <v>21</v>
      </c>
      <c r="K55" t="s">
        <v>22</v>
      </c>
      <c r="L55">
        <v>1400562000</v>
      </c>
      <c r="M55">
        <v>1403931600</v>
      </c>
      <c r="N55" s="4">
        <f t="shared" si="2"/>
        <v>41779.208333333336</v>
      </c>
      <c r="O55" s="4">
        <f t="shared" si="2"/>
        <v>41818.208333333336</v>
      </c>
      <c r="P55" t="b">
        <v>0</v>
      </c>
      <c r="Q55" t="b">
        <v>0</v>
      </c>
      <c r="R55" t="s">
        <v>53</v>
      </c>
      <c r="S55" t="str">
        <f t="shared" si="3"/>
        <v>film &amp; video</v>
      </c>
      <c r="T55" t="str">
        <f t="shared" si="4"/>
        <v>drama</v>
      </c>
      <c r="U55">
        <f t="shared" si="5"/>
        <v>2014</v>
      </c>
    </row>
    <row r="56" spans="1:21" ht="34" x14ac:dyDescent="0.2">
      <c r="A56">
        <v>54</v>
      </c>
      <c r="B56" t="s">
        <v>155</v>
      </c>
      <c r="C56" s="3" t="s">
        <v>156</v>
      </c>
      <c r="D56">
        <v>6000</v>
      </c>
      <c r="E56">
        <v>5392</v>
      </c>
      <c r="F56">
        <f t="shared" si="0"/>
        <v>90</v>
      </c>
      <c r="G56" t="s">
        <v>14</v>
      </c>
      <c r="H56">
        <v>120</v>
      </c>
      <c r="I56">
        <f t="shared" si="1"/>
        <v>44.93</v>
      </c>
      <c r="J56" t="s">
        <v>21</v>
      </c>
      <c r="K56" t="s">
        <v>22</v>
      </c>
      <c r="L56">
        <v>1520748000</v>
      </c>
      <c r="M56">
        <v>1521262800</v>
      </c>
      <c r="N56" s="4">
        <f t="shared" si="2"/>
        <v>43170.25</v>
      </c>
      <c r="O56" s="4">
        <f t="shared" si="2"/>
        <v>43176.208333333328</v>
      </c>
      <c r="P56" t="b">
        <v>0</v>
      </c>
      <c r="Q56" t="b">
        <v>0</v>
      </c>
      <c r="R56" t="s">
        <v>65</v>
      </c>
      <c r="S56" t="str">
        <f t="shared" si="3"/>
        <v>technology</v>
      </c>
      <c r="T56" t="str">
        <f t="shared" si="4"/>
        <v>wearables</v>
      </c>
      <c r="U56">
        <f t="shared" si="5"/>
        <v>2018</v>
      </c>
    </row>
    <row r="57" spans="1:21" ht="34" x14ac:dyDescent="0.2">
      <c r="A57">
        <v>55</v>
      </c>
      <c r="B57" t="s">
        <v>157</v>
      </c>
      <c r="C57" s="3" t="s">
        <v>158</v>
      </c>
      <c r="D57">
        <v>6600</v>
      </c>
      <c r="E57">
        <v>11746</v>
      </c>
      <c r="F57">
        <f t="shared" si="0"/>
        <v>178</v>
      </c>
      <c r="G57" t="s">
        <v>20</v>
      </c>
      <c r="H57">
        <v>131</v>
      </c>
      <c r="I57">
        <f t="shared" si="1"/>
        <v>89.66</v>
      </c>
      <c r="J57" t="s">
        <v>21</v>
      </c>
      <c r="K57" t="s">
        <v>22</v>
      </c>
      <c r="L57">
        <v>1532926800</v>
      </c>
      <c r="M57">
        <v>1533358800</v>
      </c>
      <c r="N57" s="4">
        <f t="shared" si="2"/>
        <v>43311.208333333328</v>
      </c>
      <c r="O57" s="4">
        <f t="shared" si="2"/>
        <v>43316.208333333328</v>
      </c>
      <c r="P57" t="b">
        <v>0</v>
      </c>
      <c r="Q57" t="b">
        <v>0</v>
      </c>
      <c r="R57" t="s">
        <v>159</v>
      </c>
      <c r="S57" t="str">
        <f t="shared" si="3"/>
        <v>music</v>
      </c>
      <c r="T57" t="str">
        <f t="shared" si="4"/>
        <v>jazz</v>
      </c>
      <c r="U57">
        <f t="shared" si="5"/>
        <v>2018</v>
      </c>
    </row>
    <row r="58" spans="1:21" ht="34" x14ac:dyDescent="0.2">
      <c r="A58">
        <v>56</v>
      </c>
      <c r="B58" t="s">
        <v>160</v>
      </c>
      <c r="C58" s="3" t="s">
        <v>161</v>
      </c>
      <c r="D58">
        <v>8000</v>
      </c>
      <c r="E58">
        <v>11493</v>
      </c>
      <c r="F58">
        <f t="shared" si="0"/>
        <v>144</v>
      </c>
      <c r="G58" t="s">
        <v>20</v>
      </c>
      <c r="H58">
        <v>164</v>
      </c>
      <c r="I58">
        <f t="shared" si="1"/>
        <v>70.08</v>
      </c>
      <c r="J58" t="s">
        <v>21</v>
      </c>
      <c r="K58" t="s">
        <v>22</v>
      </c>
      <c r="L58">
        <v>1420869600</v>
      </c>
      <c r="M58">
        <v>1421474400</v>
      </c>
      <c r="N58" s="4">
        <f t="shared" si="2"/>
        <v>42014.25</v>
      </c>
      <c r="O58" s="4">
        <f t="shared" si="2"/>
        <v>42021.25</v>
      </c>
      <c r="P58" t="b">
        <v>0</v>
      </c>
      <c r="Q58" t="b">
        <v>0</v>
      </c>
      <c r="R58" t="s">
        <v>65</v>
      </c>
      <c r="S58" t="str">
        <f t="shared" si="3"/>
        <v>technology</v>
      </c>
      <c r="T58" t="str">
        <f t="shared" si="4"/>
        <v>wearables</v>
      </c>
      <c r="U58">
        <f t="shared" si="5"/>
        <v>2015</v>
      </c>
    </row>
    <row r="59" spans="1:21" ht="17" x14ac:dyDescent="0.2">
      <c r="A59">
        <v>57</v>
      </c>
      <c r="B59" t="s">
        <v>162</v>
      </c>
      <c r="C59" s="3" t="s">
        <v>163</v>
      </c>
      <c r="D59">
        <v>2900</v>
      </c>
      <c r="E59">
        <v>6243</v>
      </c>
      <c r="F59">
        <f t="shared" si="0"/>
        <v>215</v>
      </c>
      <c r="G59" t="s">
        <v>20</v>
      </c>
      <c r="H59">
        <v>201</v>
      </c>
      <c r="I59">
        <f t="shared" si="1"/>
        <v>31.06</v>
      </c>
      <c r="J59" t="s">
        <v>21</v>
      </c>
      <c r="K59" t="s">
        <v>22</v>
      </c>
      <c r="L59">
        <v>1504242000</v>
      </c>
      <c r="M59">
        <v>1505278800</v>
      </c>
      <c r="N59" s="4">
        <f t="shared" si="2"/>
        <v>42979.208333333328</v>
      </c>
      <c r="O59" s="4">
        <f t="shared" si="2"/>
        <v>42991.208333333328</v>
      </c>
      <c r="P59" t="b">
        <v>0</v>
      </c>
      <c r="Q59" t="b">
        <v>0</v>
      </c>
      <c r="R59" t="s">
        <v>89</v>
      </c>
      <c r="S59" t="str">
        <f t="shared" si="3"/>
        <v>games</v>
      </c>
      <c r="T59" t="str">
        <f t="shared" si="4"/>
        <v>video games</v>
      </c>
      <c r="U59">
        <f t="shared" si="5"/>
        <v>2017</v>
      </c>
    </row>
    <row r="60" spans="1:21" ht="17" x14ac:dyDescent="0.2">
      <c r="A60">
        <v>58</v>
      </c>
      <c r="B60" t="s">
        <v>164</v>
      </c>
      <c r="C60" s="3" t="s">
        <v>165</v>
      </c>
      <c r="D60">
        <v>2700</v>
      </c>
      <c r="E60">
        <v>6132</v>
      </c>
      <c r="F60">
        <f t="shared" si="0"/>
        <v>227</v>
      </c>
      <c r="G60" t="s">
        <v>20</v>
      </c>
      <c r="H60">
        <v>211</v>
      </c>
      <c r="I60">
        <f t="shared" si="1"/>
        <v>29.06</v>
      </c>
      <c r="J60" t="s">
        <v>21</v>
      </c>
      <c r="K60" t="s">
        <v>22</v>
      </c>
      <c r="L60">
        <v>1442811600</v>
      </c>
      <c r="M60">
        <v>1443934800</v>
      </c>
      <c r="N60" s="4">
        <f t="shared" si="2"/>
        <v>42268.208333333328</v>
      </c>
      <c r="O60" s="4">
        <f t="shared" si="2"/>
        <v>42281.208333333328</v>
      </c>
      <c r="P60" t="b">
        <v>0</v>
      </c>
      <c r="Q60" t="b">
        <v>0</v>
      </c>
      <c r="R60" t="s">
        <v>33</v>
      </c>
      <c r="S60" t="str">
        <f t="shared" si="3"/>
        <v>theater</v>
      </c>
      <c r="T60" t="str">
        <f t="shared" si="4"/>
        <v>plays</v>
      </c>
      <c r="U60">
        <f t="shared" si="5"/>
        <v>2015</v>
      </c>
    </row>
    <row r="61" spans="1:21" ht="17" x14ac:dyDescent="0.2">
      <c r="A61">
        <v>59</v>
      </c>
      <c r="B61" t="s">
        <v>166</v>
      </c>
      <c r="C61" s="3" t="s">
        <v>167</v>
      </c>
      <c r="D61">
        <v>1400</v>
      </c>
      <c r="E61">
        <v>3851</v>
      </c>
      <c r="F61">
        <f t="shared" si="0"/>
        <v>275</v>
      </c>
      <c r="G61" t="s">
        <v>20</v>
      </c>
      <c r="H61">
        <v>128</v>
      </c>
      <c r="I61">
        <f t="shared" si="1"/>
        <v>30.09</v>
      </c>
      <c r="J61" t="s">
        <v>21</v>
      </c>
      <c r="K61" t="s">
        <v>22</v>
      </c>
      <c r="L61">
        <v>1497243600</v>
      </c>
      <c r="M61">
        <v>1498539600</v>
      </c>
      <c r="N61" s="4">
        <f t="shared" si="2"/>
        <v>42898.208333333328</v>
      </c>
      <c r="O61" s="4">
        <f t="shared" si="2"/>
        <v>42913.208333333328</v>
      </c>
      <c r="P61" t="b">
        <v>0</v>
      </c>
      <c r="Q61" t="b">
        <v>1</v>
      </c>
      <c r="R61" t="s">
        <v>33</v>
      </c>
      <c r="S61" t="str">
        <f t="shared" si="3"/>
        <v>theater</v>
      </c>
      <c r="T61" t="str">
        <f t="shared" si="4"/>
        <v>plays</v>
      </c>
      <c r="U61">
        <f t="shared" si="5"/>
        <v>2017</v>
      </c>
    </row>
    <row r="62" spans="1:21" ht="17" x14ac:dyDescent="0.2">
      <c r="A62">
        <v>60</v>
      </c>
      <c r="B62" t="s">
        <v>168</v>
      </c>
      <c r="C62" s="3" t="s">
        <v>169</v>
      </c>
      <c r="D62">
        <v>94200</v>
      </c>
      <c r="E62">
        <v>135997</v>
      </c>
      <c r="F62">
        <f t="shared" si="0"/>
        <v>144</v>
      </c>
      <c r="G62" t="s">
        <v>20</v>
      </c>
      <c r="H62">
        <v>1600</v>
      </c>
      <c r="I62">
        <f t="shared" si="1"/>
        <v>85</v>
      </c>
      <c r="J62" t="s">
        <v>15</v>
      </c>
      <c r="K62" t="s">
        <v>16</v>
      </c>
      <c r="L62">
        <v>1342501200</v>
      </c>
      <c r="M62">
        <v>1342760400</v>
      </c>
      <c r="N62" s="4">
        <f t="shared" si="2"/>
        <v>41107.208333333336</v>
      </c>
      <c r="O62" s="4">
        <f t="shared" si="2"/>
        <v>41110.208333333336</v>
      </c>
      <c r="P62" t="b">
        <v>0</v>
      </c>
      <c r="Q62" t="b">
        <v>0</v>
      </c>
      <c r="R62" t="s">
        <v>33</v>
      </c>
      <c r="S62" t="str">
        <f t="shared" si="3"/>
        <v>theater</v>
      </c>
      <c r="T62" t="str">
        <f t="shared" si="4"/>
        <v>plays</v>
      </c>
      <c r="U62">
        <f t="shared" si="5"/>
        <v>2012</v>
      </c>
    </row>
    <row r="63" spans="1:21" ht="34" x14ac:dyDescent="0.2">
      <c r="A63">
        <v>61</v>
      </c>
      <c r="B63" t="s">
        <v>170</v>
      </c>
      <c r="C63" s="3" t="s">
        <v>171</v>
      </c>
      <c r="D63">
        <v>199200</v>
      </c>
      <c r="E63">
        <v>184750</v>
      </c>
      <c r="F63">
        <f t="shared" si="0"/>
        <v>93</v>
      </c>
      <c r="G63" t="s">
        <v>14</v>
      </c>
      <c r="H63">
        <v>2253</v>
      </c>
      <c r="I63">
        <f t="shared" si="1"/>
        <v>82</v>
      </c>
      <c r="J63" t="s">
        <v>15</v>
      </c>
      <c r="K63" t="s">
        <v>16</v>
      </c>
      <c r="L63">
        <v>1298268000</v>
      </c>
      <c r="M63">
        <v>1301720400</v>
      </c>
      <c r="N63" s="4">
        <f t="shared" si="2"/>
        <v>40595.25</v>
      </c>
      <c r="O63" s="4">
        <f t="shared" si="2"/>
        <v>40635.208333333336</v>
      </c>
      <c r="P63" t="b">
        <v>0</v>
      </c>
      <c r="Q63" t="b">
        <v>0</v>
      </c>
      <c r="R63" t="s">
        <v>33</v>
      </c>
      <c r="S63" t="str">
        <f t="shared" si="3"/>
        <v>theater</v>
      </c>
      <c r="T63" t="str">
        <f t="shared" si="4"/>
        <v>plays</v>
      </c>
      <c r="U63">
        <f t="shared" si="5"/>
        <v>2011</v>
      </c>
    </row>
    <row r="64" spans="1:21" ht="34" x14ac:dyDescent="0.2">
      <c r="A64">
        <v>62</v>
      </c>
      <c r="B64" t="s">
        <v>172</v>
      </c>
      <c r="C64" s="3" t="s">
        <v>173</v>
      </c>
      <c r="D64">
        <v>2000</v>
      </c>
      <c r="E64">
        <v>14452</v>
      </c>
      <c r="F64">
        <f t="shared" si="0"/>
        <v>723</v>
      </c>
      <c r="G64" t="s">
        <v>20</v>
      </c>
      <c r="H64">
        <v>249</v>
      </c>
      <c r="I64">
        <f t="shared" si="1"/>
        <v>58.04</v>
      </c>
      <c r="J64" t="s">
        <v>21</v>
      </c>
      <c r="K64" t="s">
        <v>22</v>
      </c>
      <c r="L64">
        <v>1433480400</v>
      </c>
      <c r="M64">
        <v>1433566800</v>
      </c>
      <c r="N64" s="4">
        <f t="shared" si="2"/>
        <v>42160.208333333328</v>
      </c>
      <c r="O64" s="4">
        <f t="shared" si="2"/>
        <v>42161.208333333328</v>
      </c>
      <c r="P64" t="b">
        <v>0</v>
      </c>
      <c r="Q64" t="b">
        <v>0</v>
      </c>
      <c r="R64" t="s">
        <v>28</v>
      </c>
      <c r="S64" t="str">
        <f t="shared" si="3"/>
        <v>technology</v>
      </c>
      <c r="T64" t="str">
        <f t="shared" si="4"/>
        <v>web</v>
      </c>
      <c r="U64">
        <f t="shared" si="5"/>
        <v>2015</v>
      </c>
    </row>
    <row r="65" spans="1:21" ht="17" x14ac:dyDescent="0.2">
      <c r="A65">
        <v>63</v>
      </c>
      <c r="B65" t="s">
        <v>174</v>
      </c>
      <c r="C65" s="3" t="s">
        <v>175</v>
      </c>
      <c r="D65">
        <v>4700</v>
      </c>
      <c r="E65">
        <v>557</v>
      </c>
      <c r="F65">
        <f t="shared" si="0"/>
        <v>12</v>
      </c>
      <c r="G65" t="s">
        <v>14</v>
      </c>
      <c r="H65">
        <v>5</v>
      </c>
      <c r="I65">
        <f t="shared" si="1"/>
        <v>111.4</v>
      </c>
      <c r="J65" t="s">
        <v>21</v>
      </c>
      <c r="K65" t="s">
        <v>22</v>
      </c>
      <c r="L65">
        <v>1493355600</v>
      </c>
      <c r="M65">
        <v>1493874000</v>
      </c>
      <c r="N65" s="4">
        <f t="shared" si="2"/>
        <v>42853.208333333328</v>
      </c>
      <c r="O65" s="4">
        <f t="shared" si="2"/>
        <v>42859.208333333328</v>
      </c>
      <c r="P65" t="b">
        <v>0</v>
      </c>
      <c r="Q65" t="b">
        <v>0</v>
      </c>
      <c r="R65" t="s">
        <v>33</v>
      </c>
      <c r="S65" t="str">
        <f t="shared" si="3"/>
        <v>theater</v>
      </c>
      <c r="T65" t="str">
        <f t="shared" si="4"/>
        <v>plays</v>
      </c>
      <c r="U65">
        <f t="shared" si="5"/>
        <v>2017</v>
      </c>
    </row>
    <row r="66" spans="1:21" ht="17" x14ac:dyDescent="0.2">
      <c r="A66">
        <v>64</v>
      </c>
      <c r="B66" t="s">
        <v>176</v>
      </c>
      <c r="C66" s="3" t="s">
        <v>177</v>
      </c>
      <c r="D66">
        <v>2800</v>
      </c>
      <c r="E66">
        <v>2734</v>
      </c>
      <c r="F66">
        <f t="shared" si="0"/>
        <v>98</v>
      </c>
      <c r="G66" t="s">
        <v>14</v>
      </c>
      <c r="H66">
        <v>38</v>
      </c>
      <c r="I66">
        <f t="shared" si="1"/>
        <v>71.95</v>
      </c>
      <c r="J66" t="s">
        <v>21</v>
      </c>
      <c r="K66" t="s">
        <v>22</v>
      </c>
      <c r="L66">
        <v>1530507600</v>
      </c>
      <c r="M66">
        <v>1531803600</v>
      </c>
      <c r="N66" s="4">
        <f t="shared" si="2"/>
        <v>43283.208333333328</v>
      </c>
      <c r="O66" s="4">
        <f t="shared" si="2"/>
        <v>43298.208333333328</v>
      </c>
      <c r="P66" t="b">
        <v>0</v>
      </c>
      <c r="Q66" t="b">
        <v>1</v>
      </c>
      <c r="R66" t="s">
        <v>28</v>
      </c>
      <c r="S66" t="str">
        <f t="shared" si="3"/>
        <v>technology</v>
      </c>
      <c r="T66" t="str">
        <f t="shared" si="4"/>
        <v>web</v>
      </c>
      <c r="U66">
        <f t="shared" si="5"/>
        <v>2018</v>
      </c>
    </row>
    <row r="67" spans="1:21" ht="17" x14ac:dyDescent="0.2">
      <c r="A67">
        <v>65</v>
      </c>
      <c r="B67" t="s">
        <v>178</v>
      </c>
      <c r="C67" s="3" t="s">
        <v>179</v>
      </c>
      <c r="D67">
        <v>6100</v>
      </c>
      <c r="E67">
        <v>14405</v>
      </c>
      <c r="F67">
        <f t="shared" ref="F67:F130" si="6">ROUND((E67/D67)*100,0)</f>
        <v>236</v>
      </c>
      <c r="G67" t="s">
        <v>20</v>
      </c>
      <c r="H67">
        <v>236</v>
      </c>
      <c r="I67">
        <f t="shared" ref="I67:I130" si="7">IF(H67=0,0,ROUND(E67/H67,2))</f>
        <v>61.04</v>
      </c>
      <c r="J67" t="s">
        <v>21</v>
      </c>
      <c r="K67" t="s">
        <v>22</v>
      </c>
      <c r="L67">
        <v>1296108000</v>
      </c>
      <c r="M67">
        <v>1296712800</v>
      </c>
      <c r="N67" s="4">
        <f t="shared" ref="N67:O130" si="8">(((L67/60)/60)/24)+DATE(1970,1,1)</f>
        <v>40570.25</v>
      </c>
      <c r="O67" s="4">
        <f t="shared" si="8"/>
        <v>40577.25</v>
      </c>
      <c r="P67" t="b">
        <v>0</v>
      </c>
      <c r="Q67" t="b">
        <v>0</v>
      </c>
      <c r="R67" t="s">
        <v>33</v>
      </c>
      <c r="S67" t="str">
        <f t="shared" ref="S67:S130" si="9">LEFT(R67,SEARCH("/",R67)-1)</f>
        <v>theater</v>
      </c>
      <c r="T67" t="str">
        <f t="shared" ref="T67:T130" si="10">RIGHT(R67,LEN(R67)-SEARCH("/",R67))</f>
        <v>plays</v>
      </c>
      <c r="U67">
        <f t="shared" ref="U67:U130" si="11">YEAR(N67)</f>
        <v>2011</v>
      </c>
    </row>
    <row r="68" spans="1:21" ht="17" x14ac:dyDescent="0.2">
      <c r="A68">
        <v>66</v>
      </c>
      <c r="B68" t="s">
        <v>180</v>
      </c>
      <c r="C68" s="3" t="s">
        <v>181</v>
      </c>
      <c r="D68">
        <v>2900</v>
      </c>
      <c r="E68">
        <v>1307</v>
      </c>
      <c r="F68">
        <f t="shared" si="6"/>
        <v>45</v>
      </c>
      <c r="G68" t="s">
        <v>14</v>
      </c>
      <c r="H68">
        <v>12</v>
      </c>
      <c r="I68">
        <f t="shared" si="7"/>
        <v>108.92</v>
      </c>
      <c r="J68" t="s">
        <v>21</v>
      </c>
      <c r="K68" t="s">
        <v>22</v>
      </c>
      <c r="L68">
        <v>1428469200</v>
      </c>
      <c r="M68">
        <v>1428901200</v>
      </c>
      <c r="N68" s="4">
        <f t="shared" si="8"/>
        <v>42102.208333333328</v>
      </c>
      <c r="O68" s="4">
        <f t="shared" si="8"/>
        <v>42107.208333333328</v>
      </c>
      <c r="P68" t="b">
        <v>0</v>
      </c>
      <c r="Q68" t="b">
        <v>1</v>
      </c>
      <c r="R68" t="s">
        <v>33</v>
      </c>
      <c r="S68" t="str">
        <f t="shared" si="9"/>
        <v>theater</v>
      </c>
      <c r="T68" t="str">
        <f t="shared" si="10"/>
        <v>plays</v>
      </c>
      <c r="U68">
        <f t="shared" si="11"/>
        <v>2015</v>
      </c>
    </row>
    <row r="69" spans="1:21" ht="34" x14ac:dyDescent="0.2">
      <c r="A69">
        <v>67</v>
      </c>
      <c r="B69" t="s">
        <v>182</v>
      </c>
      <c r="C69" s="3" t="s">
        <v>183</v>
      </c>
      <c r="D69">
        <v>72600</v>
      </c>
      <c r="E69">
        <v>117892</v>
      </c>
      <c r="F69">
        <f t="shared" si="6"/>
        <v>162</v>
      </c>
      <c r="G69" t="s">
        <v>20</v>
      </c>
      <c r="H69">
        <v>4065</v>
      </c>
      <c r="I69">
        <f t="shared" si="7"/>
        <v>29</v>
      </c>
      <c r="J69" t="s">
        <v>40</v>
      </c>
      <c r="K69" t="s">
        <v>41</v>
      </c>
      <c r="L69">
        <v>1264399200</v>
      </c>
      <c r="M69">
        <v>1264831200</v>
      </c>
      <c r="N69" s="4">
        <f t="shared" si="8"/>
        <v>40203.25</v>
      </c>
      <c r="O69" s="4">
        <f t="shared" si="8"/>
        <v>40208.25</v>
      </c>
      <c r="P69" t="b">
        <v>0</v>
      </c>
      <c r="Q69" t="b">
        <v>1</v>
      </c>
      <c r="R69" t="s">
        <v>65</v>
      </c>
      <c r="S69" t="str">
        <f t="shared" si="9"/>
        <v>technology</v>
      </c>
      <c r="T69" t="str">
        <f t="shared" si="10"/>
        <v>wearables</v>
      </c>
      <c r="U69">
        <f t="shared" si="11"/>
        <v>2010</v>
      </c>
    </row>
    <row r="70" spans="1:21" ht="17" x14ac:dyDescent="0.2">
      <c r="A70">
        <v>68</v>
      </c>
      <c r="B70" t="s">
        <v>184</v>
      </c>
      <c r="C70" s="3" t="s">
        <v>185</v>
      </c>
      <c r="D70">
        <v>5700</v>
      </c>
      <c r="E70">
        <v>14508</v>
      </c>
      <c r="F70">
        <f t="shared" si="6"/>
        <v>255</v>
      </c>
      <c r="G70" t="s">
        <v>20</v>
      </c>
      <c r="H70">
        <v>246</v>
      </c>
      <c r="I70">
        <f t="shared" si="7"/>
        <v>58.98</v>
      </c>
      <c r="J70" t="s">
        <v>107</v>
      </c>
      <c r="K70" t="s">
        <v>108</v>
      </c>
      <c r="L70">
        <v>1501131600</v>
      </c>
      <c r="M70">
        <v>1505192400</v>
      </c>
      <c r="N70" s="4">
        <f t="shared" si="8"/>
        <v>42943.208333333328</v>
      </c>
      <c r="O70" s="4">
        <f t="shared" si="8"/>
        <v>42990.208333333328</v>
      </c>
      <c r="P70" t="b">
        <v>0</v>
      </c>
      <c r="Q70" t="b">
        <v>1</v>
      </c>
      <c r="R70" t="s">
        <v>33</v>
      </c>
      <c r="S70" t="str">
        <f t="shared" si="9"/>
        <v>theater</v>
      </c>
      <c r="T70" t="str">
        <f t="shared" si="10"/>
        <v>plays</v>
      </c>
      <c r="U70">
        <f t="shared" si="11"/>
        <v>2017</v>
      </c>
    </row>
    <row r="71" spans="1:21" ht="17" x14ac:dyDescent="0.2">
      <c r="A71">
        <v>69</v>
      </c>
      <c r="B71" t="s">
        <v>186</v>
      </c>
      <c r="C71" s="3" t="s">
        <v>187</v>
      </c>
      <c r="D71">
        <v>7900</v>
      </c>
      <c r="E71">
        <v>1901</v>
      </c>
      <c r="F71">
        <f t="shared" si="6"/>
        <v>24</v>
      </c>
      <c r="G71" t="s">
        <v>74</v>
      </c>
      <c r="H71">
        <v>17</v>
      </c>
      <c r="I71">
        <f t="shared" si="7"/>
        <v>111.82</v>
      </c>
      <c r="J71" t="s">
        <v>21</v>
      </c>
      <c r="K71" t="s">
        <v>22</v>
      </c>
      <c r="L71">
        <v>1292738400</v>
      </c>
      <c r="M71">
        <v>1295676000</v>
      </c>
      <c r="N71" s="4">
        <f t="shared" si="8"/>
        <v>40531.25</v>
      </c>
      <c r="O71" s="4">
        <f t="shared" si="8"/>
        <v>40565.25</v>
      </c>
      <c r="P71" t="b">
        <v>0</v>
      </c>
      <c r="Q71" t="b">
        <v>0</v>
      </c>
      <c r="R71" t="s">
        <v>33</v>
      </c>
      <c r="S71" t="str">
        <f t="shared" si="9"/>
        <v>theater</v>
      </c>
      <c r="T71" t="str">
        <f t="shared" si="10"/>
        <v>plays</v>
      </c>
      <c r="U71">
        <f t="shared" si="11"/>
        <v>2010</v>
      </c>
    </row>
    <row r="72" spans="1:21" ht="17" x14ac:dyDescent="0.2">
      <c r="A72">
        <v>70</v>
      </c>
      <c r="B72" t="s">
        <v>188</v>
      </c>
      <c r="C72" s="3" t="s">
        <v>189</v>
      </c>
      <c r="D72">
        <v>128000</v>
      </c>
      <c r="E72">
        <v>158389</v>
      </c>
      <c r="F72">
        <f t="shared" si="6"/>
        <v>124</v>
      </c>
      <c r="G72" t="s">
        <v>20</v>
      </c>
      <c r="H72">
        <v>2475</v>
      </c>
      <c r="I72">
        <f t="shared" si="7"/>
        <v>64</v>
      </c>
      <c r="J72" t="s">
        <v>107</v>
      </c>
      <c r="K72" t="s">
        <v>108</v>
      </c>
      <c r="L72">
        <v>1288674000</v>
      </c>
      <c r="M72">
        <v>1292911200</v>
      </c>
      <c r="N72" s="4">
        <f t="shared" si="8"/>
        <v>40484.208333333336</v>
      </c>
      <c r="O72" s="4">
        <f t="shared" si="8"/>
        <v>40533.25</v>
      </c>
      <c r="P72" t="b">
        <v>0</v>
      </c>
      <c r="Q72" t="b">
        <v>1</v>
      </c>
      <c r="R72" t="s">
        <v>33</v>
      </c>
      <c r="S72" t="str">
        <f t="shared" si="9"/>
        <v>theater</v>
      </c>
      <c r="T72" t="str">
        <f t="shared" si="10"/>
        <v>plays</v>
      </c>
      <c r="U72">
        <f t="shared" si="11"/>
        <v>2010</v>
      </c>
    </row>
    <row r="73" spans="1:21" ht="34" x14ac:dyDescent="0.2">
      <c r="A73">
        <v>71</v>
      </c>
      <c r="B73" t="s">
        <v>190</v>
      </c>
      <c r="C73" s="3" t="s">
        <v>191</v>
      </c>
      <c r="D73">
        <v>6000</v>
      </c>
      <c r="E73">
        <v>6484</v>
      </c>
      <c r="F73">
        <f t="shared" si="6"/>
        <v>108</v>
      </c>
      <c r="G73" t="s">
        <v>20</v>
      </c>
      <c r="H73">
        <v>76</v>
      </c>
      <c r="I73">
        <f t="shared" si="7"/>
        <v>85.32</v>
      </c>
      <c r="J73" t="s">
        <v>21</v>
      </c>
      <c r="K73" t="s">
        <v>22</v>
      </c>
      <c r="L73">
        <v>1575093600</v>
      </c>
      <c r="M73">
        <v>1575439200</v>
      </c>
      <c r="N73" s="4">
        <f t="shared" si="8"/>
        <v>43799.25</v>
      </c>
      <c r="O73" s="4">
        <f t="shared" si="8"/>
        <v>43803.25</v>
      </c>
      <c r="P73" t="b">
        <v>0</v>
      </c>
      <c r="Q73" t="b">
        <v>0</v>
      </c>
      <c r="R73" t="s">
        <v>33</v>
      </c>
      <c r="S73" t="str">
        <f t="shared" si="9"/>
        <v>theater</v>
      </c>
      <c r="T73" t="str">
        <f t="shared" si="10"/>
        <v>plays</v>
      </c>
      <c r="U73">
        <f t="shared" si="11"/>
        <v>2019</v>
      </c>
    </row>
    <row r="74" spans="1:21" ht="17" x14ac:dyDescent="0.2">
      <c r="A74">
        <v>72</v>
      </c>
      <c r="B74" t="s">
        <v>192</v>
      </c>
      <c r="C74" s="3" t="s">
        <v>193</v>
      </c>
      <c r="D74">
        <v>600</v>
      </c>
      <c r="E74">
        <v>4022</v>
      </c>
      <c r="F74">
        <f t="shared" si="6"/>
        <v>670</v>
      </c>
      <c r="G74" t="s">
        <v>20</v>
      </c>
      <c r="H74">
        <v>54</v>
      </c>
      <c r="I74">
        <f t="shared" si="7"/>
        <v>74.48</v>
      </c>
      <c r="J74" t="s">
        <v>21</v>
      </c>
      <c r="K74" t="s">
        <v>22</v>
      </c>
      <c r="L74">
        <v>1435726800</v>
      </c>
      <c r="M74">
        <v>1438837200</v>
      </c>
      <c r="N74" s="4">
        <f t="shared" si="8"/>
        <v>42186.208333333328</v>
      </c>
      <c r="O74" s="4">
        <f t="shared" si="8"/>
        <v>42222.208333333328</v>
      </c>
      <c r="P74" t="b">
        <v>0</v>
      </c>
      <c r="Q74" t="b">
        <v>0</v>
      </c>
      <c r="R74" t="s">
        <v>71</v>
      </c>
      <c r="S74" t="str">
        <f t="shared" si="9"/>
        <v>film &amp; video</v>
      </c>
      <c r="T74" t="str">
        <f t="shared" si="10"/>
        <v>animation</v>
      </c>
      <c r="U74">
        <f t="shared" si="11"/>
        <v>2015</v>
      </c>
    </row>
    <row r="75" spans="1:21" ht="17" x14ac:dyDescent="0.2">
      <c r="A75">
        <v>73</v>
      </c>
      <c r="B75" t="s">
        <v>194</v>
      </c>
      <c r="C75" s="3" t="s">
        <v>195</v>
      </c>
      <c r="D75">
        <v>1400</v>
      </c>
      <c r="E75">
        <v>9253</v>
      </c>
      <c r="F75">
        <f t="shared" si="6"/>
        <v>661</v>
      </c>
      <c r="G75" t="s">
        <v>20</v>
      </c>
      <c r="H75">
        <v>88</v>
      </c>
      <c r="I75">
        <f t="shared" si="7"/>
        <v>105.15</v>
      </c>
      <c r="J75" t="s">
        <v>21</v>
      </c>
      <c r="K75" t="s">
        <v>22</v>
      </c>
      <c r="L75">
        <v>1480226400</v>
      </c>
      <c r="M75">
        <v>1480485600</v>
      </c>
      <c r="N75" s="4">
        <f t="shared" si="8"/>
        <v>42701.25</v>
      </c>
      <c r="O75" s="4">
        <f t="shared" si="8"/>
        <v>42704.25</v>
      </c>
      <c r="P75" t="b">
        <v>0</v>
      </c>
      <c r="Q75" t="b">
        <v>0</v>
      </c>
      <c r="R75" t="s">
        <v>159</v>
      </c>
      <c r="S75" t="str">
        <f t="shared" si="9"/>
        <v>music</v>
      </c>
      <c r="T75" t="str">
        <f t="shared" si="10"/>
        <v>jazz</v>
      </c>
      <c r="U75">
        <f t="shared" si="11"/>
        <v>2016</v>
      </c>
    </row>
    <row r="76" spans="1:21" ht="17" x14ac:dyDescent="0.2">
      <c r="A76">
        <v>74</v>
      </c>
      <c r="B76" t="s">
        <v>196</v>
      </c>
      <c r="C76" s="3" t="s">
        <v>197</v>
      </c>
      <c r="D76">
        <v>3900</v>
      </c>
      <c r="E76">
        <v>4776</v>
      </c>
      <c r="F76">
        <f t="shared" si="6"/>
        <v>122</v>
      </c>
      <c r="G76" t="s">
        <v>20</v>
      </c>
      <c r="H76">
        <v>85</v>
      </c>
      <c r="I76">
        <f t="shared" si="7"/>
        <v>56.19</v>
      </c>
      <c r="J76" t="s">
        <v>40</v>
      </c>
      <c r="K76" t="s">
        <v>41</v>
      </c>
      <c r="L76">
        <v>1459054800</v>
      </c>
      <c r="M76">
        <v>1459141200</v>
      </c>
      <c r="N76" s="4">
        <f t="shared" si="8"/>
        <v>42456.208333333328</v>
      </c>
      <c r="O76" s="4">
        <f t="shared" si="8"/>
        <v>42457.208333333328</v>
      </c>
      <c r="P76" t="b">
        <v>0</v>
      </c>
      <c r="Q76" t="b">
        <v>0</v>
      </c>
      <c r="R76" t="s">
        <v>148</v>
      </c>
      <c r="S76" t="str">
        <f t="shared" si="9"/>
        <v>music</v>
      </c>
      <c r="T76" t="str">
        <f t="shared" si="10"/>
        <v>metal</v>
      </c>
      <c r="U76">
        <f t="shared" si="11"/>
        <v>2016</v>
      </c>
    </row>
    <row r="77" spans="1:21" ht="17" x14ac:dyDescent="0.2">
      <c r="A77">
        <v>75</v>
      </c>
      <c r="B77" t="s">
        <v>198</v>
      </c>
      <c r="C77" s="3" t="s">
        <v>199</v>
      </c>
      <c r="D77">
        <v>9700</v>
      </c>
      <c r="E77">
        <v>14606</v>
      </c>
      <c r="F77">
        <f t="shared" si="6"/>
        <v>151</v>
      </c>
      <c r="G77" t="s">
        <v>20</v>
      </c>
      <c r="H77">
        <v>170</v>
      </c>
      <c r="I77">
        <f t="shared" si="7"/>
        <v>85.92</v>
      </c>
      <c r="J77" t="s">
        <v>21</v>
      </c>
      <c r="K77" t="s">
        <v>22</v>
      </c>
      <c r="L77">
        <v>1531630800</v>
      </c>
      <c r="M77">
        <v>1532322000</v>
      </c>
      <c r="N77" s="4">
        <f t="shared" si="8"/>
        <v>43296.208333333328</v>
      </c>
      <c r="O77" s="4">
        <f t="shared" si="8"/>
        <v>43304.208333333328</v>
      </c>
      <c r="P77" t="b">
        <v>0</v>
      </c>
      <c r="Q77" t="b">
        <v>0</v>
      </c>
      <c r="R77" t="s">
        <v>122</v>
      </c>
      <c r="S77" t="str">
        <f t="shared" si="9"/>
        <v>photography</v>
      </c>
      <c r="T77" t="str">
        <f t="shared" si="10"/>
        <v>photography books</v>
      </c>
      <c r="U77">
        <f t="shared" si="11"/>
        <v>2018</v>
      </c>
    </row>
    <row r="78" spans="1:21" ht="17" x14ac:dyDescent="0.2">
      <c r="A78">
        <v>76</v>
      </c>
      <c r="B78" t="s">
        <v>200</v>
      </c>
      <c r="C78" s="3" t="s">
        <v>201</v>
      </c>
      <c r="D78">
        <v>122900</v>
      </c>
      <c r="E78">
        <v>95993</v>
      </c>
      <c r="F78">
        <f t="shared" si="6"/>
        <v>78</v>
      </c>
      <c r="G78" t="s">
        <v>14</v>
      </c>
      <c r="H78">
        <v>1684</v>
      </c>
      <c r="I78">
        <f t="shared" si="7"/>
        <v>57</v>
      </c>
      <c r="J78" t="s">
        <v>21</v>
      </c>
      <c r="K78" t="s">
        <v>22</v>
      </c>
      <c r="L78">
        <v>1421992800</v>
      </c>
      <c r="M78">
        <v>1426222800</v>
      </c>
      <c r="N78" s="4">
        <f t="shared" si="8"/>
        <v>42027.25</v>
      </c>
      <c r="O78" s="4">
        <f t="shared" si="8"/>
        <v>42076.208333333328</v>
      </c>
      <c r="P78" t="b">
        <v>1</v>
      </c>
      <c r="Q78" t="b">
        <v>1</v>
      </c>
      <c r="R78" t="s">
        <v>33</v>
      </c>
      <c r="S78" t="str">
        <f t="shared" si="9"/>
        <v>theater</v>
      </c>
      <c r="T78" t="str">
        <f t="shared" si="10"/>
        <v>plays</v>
      </c>
      <c r="U78">
        <f t="shared" si="11"/>
        <v>2015</v>
      </c>
    </row>
    <row r="79" spans="1:21" ht="17" x14ac:dyDescent="0.2">
      <c r="A79">
        <v>77</v>
      </c>
      <c r="B79" t="s">
        <v>202</v>
      </c>
      <c r="C79" s="3" t="s">
        <v>203</v>
      </c>
      <c r="D79">
        <v>9500</v>
      </c>
      <c r="E79">
        <v>4460</v>
      </c>
      <c r="F79">
        <f t="shared" si="6"/>
        <v>47</v>
      </c>
      <c r="G79" t="s">
        <v>14</v>
      </c>
      <c r="H79">
        <v>56</v>
      </c>
      <c r="I79">
        <f t="shared" si="7"/>
        <v>79.64</v>
      </c>
      <c r="J79" t="s">
        <v>21</v>
      </c>
      <c r="K79" t="s">
        <v>22</v>
      </c>
      <c r="L79">
        <v>1285563600</v>
      </c>
      <c r="M79">
        <v>1286773200</v>
      </c>
      <c r="N79" s="4">
        <f t="shared" si="8"/>
        <v>40448.208333333336</v>
      </c>
      <c r="O79" s="4">
        <f t="shared" si="8"/>
        <v>40462.208333333336</v>
      </c>
      <c r="P79" t="b">
        <v>0</v>
      </c>
      <c r="Q79" t="b">
        <v>1</v>
      </c>
      <c r="R79" t="s">
        <v>71</v>
      </c>
      <c r="S79" t="str">
        <f t="shared" si="9"/>
        <v>film &amp; video</v>
      </c>
      <c r="T79" t="str">
        <f t="shared" si="10"/>
        <v>animation</v>
      </c>
      <c r="U79">
        <f t="shared" si="11"/>
        <v>2010</v>
      </c>
    </row>
    <row r="80" spans="1:21" ht="34" x14ac:dyDescent="0.2">
      <c r="A80">
        <v>78</v>
      </c>
      <c r="B80" t="s">
        <v>204</v>
      </c>
      <c r="C80" s="3" t="s">
        <v>205</v>
      </c>
      <c r="D80">
        <v>4500</v>
      </c>
      <c r="E80">
        <v>13536</v>
      </c>
      <c r="F80">
        <f t="shared" si="6"/>
        <v>301</v>
      </c>
      <c r="G80" t="s">
        <v>20</v>
      </c>
      <c r="H80">
        <v>330</v>
      </c>
      <c r="I80">
        <f t="shared" si="7"/>
        <v>41.02</v>
      </c>
      <c r="J80" t="s">
        <v>21</v>
      </c>
      <c r="K80" t="s">
        <v>22</v>
      </c>
      <c r="L80">
        <v>1523854800</v>
      </c>
      <c r="M80">
        <v>1523941200</v>
      </c>
      <c r="N80" s="4">
        <f t="shared" si="8"/>
        <v>43206.208333333328</v>
      </c>
      <c r="O80" s="4">
        <f t="shared" si="8"/>
        <v>43207.208333333328</v>
      </c>
      <c r="P80" t="b">
        <v>0</v>
      </c>
      <c r="Q80" t="b">
        <v>0</v>
      </c>
      <c r="R80" t="s">
        <v>206</v>
      </c>
      <c r="S80" t="str">
        <f t="shared" si="9"/>
        <v>publishing</v>
      </c>
      <c r="T80" t="str">
        <f t="shared" si="10"/>
        <v>translations</v>
      </c>
      <c r="U80">
        <f t="shared" si="11"/>
        <v>2018</v>
      </c>
    </row>
    <row r="81" spans="1:21" ht="17" x14ac:dyDescent="0.2">
      <c r="A81">
        <v>79</v>
      </c>
      <c r="B81" t="s">
        <v>207</v>
      </c>
      <c r="C81" s="3" t="s">
        <v>208</v>
      </c>
      <c r="D81">
        <v>57800</v>
      </c>
      <c r="E81">
        <v>40228</v>
      </c>
      <c r="F81">
        <f t="shared" si="6"/>
        <v>70</v>
      </c>
      <c r="G81" t="s">
        <v>14</v>
      </c>
      <c r="H81">
        <v>838</v>
      </c>
      <c r="I81">
        <f t="shared" si="7"/>
        <v>48</v>
      </c>
      <c r="J81" t="s">
        <v>21</v>
      </c>
      <c r="K81" t="s">
        <v>22</v>
      </c>
      <c r="L81">
        <v>1529125200</v>
      </c>
      <c r="M81">
        <v>1529557200</v>
      </c>
      <c r="N81" s="4">
        <f t="shared" si="8"/>
        <v>43267.208333333328</v>
      </c>
      <c r="O81" s="4">
        <f t="shared" si="8"/>
        <v>43272.208333333328</v>
      </c>
      <c r="P81" t="b">
        <v>0</v>
      </c>
      <c r="Q81" t="b">
        <v>0</v>
      </c>
      <c r="R81" t="s">
        <v>33</v>
      </c>
      <c r="S81" t="str">
        <f t="shared" si="9"/>
        <v>theater</v>
      </c>
      <c r="T81" t="str">
        <f t="shared" si="10"/>
        <v>plays</v>
      </c>
      <c r="U81">
        <f t="shared" si="11"/>
        <v>2018</v>
      </c>
    </row>
    <row r="82" spans="1:21" ht="17" x14ac:dyDescent="0.2">
      <c r="A82">
        <v>80</v>
      </c>
      <c r="B82" t="s">
        <v>209</v>
      </c>
      <c r="C82" s="3" t="s">
        <v>210</v>
      </c>
      <c r="D82">
        <v>1100</v>
      </c>
      <c r="E82">
        <v>7012</v>
      </c>
      <c r="F82">
        <f t="shared" si="6"/>
        <v>637</v>
      </c>
      <c r="G82" t="s">
        <v>20</v>
      </c>
      <c r="H82">
        <v>127</v>
      </c>
      <c r="I82">
        <f t="shared" si="7"/>
        <v>55.21</v>
      </c>
      <c r="J82" t="s">
        <v>21</v>
      </c>
      <c r="K82" t="s">
        <v>22</v>
      </c>
      <c r="L82">
        <v>1503982800</v>
      </c>
      <c r="M82">
        <v>1506574800</v>
      </c>
      <c r="N82" s="4">
        <f t="shared" si="8"/>
        <v>42976.208333333328</v>
      </c>
      <c r="O82" s="4">
        <f t="shared" si="8"/>
        <v>43006.208333333328</v>
      </c>
      <c r="P82" t="b">
        <v>0</v>
      </c>
      <c r="Q82" t="b">
        <v>0</v>
      </c>
      <c r="R82" t="s">
        <v>89</v>
      </c>
      <c r="S82" t="str">
        <f t="shared" si="9"/>
        <v>games</v>
      </c>
      <c r="T82" t="str">
        <f t="shared" si="10"/>
        <v>video games</v>
      </c>
      <c r="U82">
        <f t="shared" si="11"/>
        <v>2017</v>
      </c>
    </row>
    <row r="83" spans="1:21" ht="17" x14ac:dyDescent="0.2">
      <c r="A83">
        <v>81</v>
      </c>
      <c r="B83" t="s">
        <v>211</v>
      </c>
      <c r="C83" s="3" t="s">
        <v>212</v>
      </c>
      <c r="D83">
        <v>16800</v>
      </c>
      <c r="E83">
        <v>37857</v>
      </c>
      <c r="F83">
        <f t="shared" si="6"/>
        <v>225</v>
      </c>
      <c r="G83" t="s">
        <v>20</v>
      </c>
      <c r="H83">
        <v>411</v>
      </c>
      <c r="I83">
        <f t="shared" si="7"/>
        <v>92.11</v>
      </c>
      <c r="J83" t="s">
        <v>21</v>
      </c>
      <c r="K83" t="s">
        <v>22</v>
      </c>
      <c r="L83">
        <v>1511416800</v>
      </c>
      <c r="M83">
        <v>1513576800</v>
      </c>
      <c r="N83" s="4">
        <f t="shared" si="8"/>
        <v>43062.25</v>
      </c>
      <c r="O83" s="4">
        <f t="shared" si="8"/>
        <v>43087.25</v>
      </c>
      <c r="P83" t="b">
        <v>0</v>
      </c>
      <c r="Q83" t="b">
        <v>0</v>
      </c>
      <c r="R83" t="s">
        <v>23</v>
      </c>
      <c r="S83" t="str">
        <f t="shared" si="9"/>
        <v>music</v>
      </c>
      <c r="T83" t="str">
        <f t="shared" si="10"/>
        <v>rock</v>
      </c>
      <c r="U83">
        <f t="shared" si="11"/>
        <v>2017</v>
      </c>
    </row>
    <row r="84" spans="1:21" ht="17" x14ac:dyDescent="0.2">
      <c r="A84">
        <v>82</v>
      </c>
      <c r="B84" t="s">
        <v>213</v>
      </c>
      <c r="C84" s="3" t="s">
        <v>214</v>
      </c>
      <c r="D84">
        <v>1000</v>
      </c>
      <c r="E84">
        <v>14973</v>
      </c>
      <c r="F84">
        <f t="shared" si="6"/>
        <v>1497</v>
      </c>
      <c r="G84" t="s">
        <v>20</v>
      </c>
      <c r="H84">
        <v>180</v>
      </c>
      <c r="I84">
        <f t="shared" si="7"/>
        <v>83.18</v>
      </c>
      <c r="J84" t="s">
        <v>40</v>
      </c>
      <c r="K84" t="s">
        <v>41</v>
      </c>
      <c r="L84">
        <v>1547704800</v>
      </c>
      <c r="M84">
        <v>1548309600</v>
      </c>
      <c r="N84" s="4">
        <f t="shared" si="8"/>
        <v>43482.25</v>
      </c>
      <c r="O84" s="4">
        <f t="shared" si="8"/>
        <v>43489.25</v>
      </c>
      <c r="P84" t="b">
        <v>0</v>
      </c>
      <c r="Q84" t="b">
        <v>1</v>
      </c>
      <c r="R84" t="s">
        <v>89</v>
      </c>
      <c r="S84" t="str">
        <f t="shared" si="9"/>
        <v>games</v>
      </c>
      <c r="T84" t="str">
        <f t="shared" si="10"/>
        <v>video games</v>
      </c>
      <c r="U84">
        <f t="shared" si="11"/>
        <v>2019</v>
      </c>
    </row>
    <row r="85" spans="1:21" ht="17" x14ac:dyDescent="0.2">
      <c r="A85">
        <v>83</v>
      </c>
      <c r="B85" t="s">
        <v>215</v>
      </c>
      <c r="C85" s="3" t="s">
        <v>216</v>
      </c>
      <c r="D85">
        <v>106400</v>
      </c>
      <c r="E85">
        <v>39996</v>
      </c>
      <c r="F85">
        <f t="shared" si="6"/>
        <v>38</v>
      </c>
      <c r="G85" t="s">
        <v>14</v>
      </c>
      <c r="H85">
        <v>1000</v>
      </c>
      <c r="I85">
        <f t="shared" si="7"/>
        <v>40</v>
      </c>
      <c r="J85" t="s">
        <v>21</v>
      </c>
      <c r="K85" t="s">
        <v>22</v>
      </c>
      <c r="L85">
        <v>1469682000</v>
      </c>
      <c r="M85">
        <v>1471582800</v>
      </c>
      <c r="N85" s="4">
        <f t="shared" si="8"/>
        <v>42579.208333333328</v>
      </c>
      <c r="O85" s="4">
        <f t="shared" si="8"/>
        <v>42601.208333333328</v>
      </c>
      <c r="P85" t="b">
        <v>0</v>
      </c>
      <c r="Q85" t="b">
        <v>0</v>
      </c>
      <c r="R85" t="s">
        <v>50</v>
      </c>
      <c r="S85" t="str">
        <f t="shared" si="9"/>
        <v>music</v>
      </c>
      <c r="T85" t="str">
        <f t="shared" si="10"/>
        <v>electric music</v>
      </c>
      <c r="U85">
        <f t="shared" si="11"/>
        <v>2016</v>
      </c>
    </row>
    <row r="86" spans="1:21" ht="17" x14ac:dyDescent="0.2">
      <c r="A86">
        <v>84</v>
      </c>
      <c r="B86" t="s">
        <v>217</v>
      </c>
      <c r="C86" s="3" t="s">
        <v>218</v>
      </c>
      <c r="D86">
        <v>31400</v>
      </c>
      <c r="E86">
        <v>41564</v>
      </c>
      <c r="F86">
        <f t="shared" si="6"/>
        <v>132</v>
      </c>
      <c r="G86" t="s">
        <v>20</v>
      </c>
      <c r="H86">
        <v>374</v>
      </c>
      <c r="I86">
        <f t="shared" si="7"/>
        <v>111.13</v>
      </c>
      <c r="J86" t="s">
        <v>21</v>
      </c>
      <c r="K86" t="s">
        <v>22</v>
      </c>
      <c r="L86">
        <v>1343451600</v>
      </c>
      <c r="M86">
        <v>1344315600</v>
      </c>
      <c r="N86" s="4">
        <f t="shared" si="8"/>
        <v>41118.208333333336</v>
      </c>
      <c r="O86" s="4">
        <f t="shared" si="8"/>
        <v>41128.208333333336</v>
      </c>
      <c r="P86" t="b">
        <v>0</v>
      </c>
      <c r="Q86" t="b">
        <v>0</v>
      </c>
      <c r="R86" t="s">
        <v>65</v>
      </c>
      <c r="S86" t="str">
        <f t="shared" si="9"/>
        <v>technology</v>
      </c>
      <c r="T86" t="str">
        <f t="shared" si="10"/>
        <v>wearables</v>
      </c>
      <c r="U86">
        <f t="shared" si="11"/>
        <v>2012</v>
      </c>
    </row>
    <row r="87" spans="1:21" ht="17" x14ac:dyDescent="0.2">
      <c r="A87">
        <v>85</v>
      </c>
      <c r="B87" t="s">
        <v>219</v>
      </c>
      <c r="C87" s="3" t="s">
        <v>220</v>
      </c>
      <c r="D87">
        <v>4900</v>
      </c>
      <c r="E87">
        <v>6430</v>
      </c>
      <c r="F87">
        <f t="shared" si="6"/>
        <v>131</v>
      </c>
      <c r="G87" t="s">
        <v>20</v>
      </c>
      <c r="H87">
        <v>71</v>
      </c>
      <c r="I87">
        <f t="shared" si="7"/>
        <v>90.56</v>
      </c>
      <c r="J87" t="s">
        <v>26</v>
      </c>
      <c r="K87" t="s">
        <v>27</v>
      </c>
      <c r="L87">
        <v>1315717200</v>
      </c>
      <c r="M87">
        <v>1316408400</v>
      </c>
      <c r="N87" s="4">
        <f t="shared" si="8"/>
        <v>40797.208333333336</v>
      </c>
      <c r="O87" s="4">
        <f t="shared" si="8"/>
        <v>40805.208333333336</v>
      </c>
      <c r="P87" t="b">
        <v>0</v>
      </c>
      <c r="Q87" t="b">
        <v>0</v>
      </c>
      <c r="R87" t="s">
        <v>60</v>
      </c>
      <c r="S87" t="str">
        <f t="shared" si="9"/>
        <v>music</v>
      </c>
      <c r="T87" t="str">
        <f t="shared" si="10"/>
        <v>indie rock</v>
      </c>
      <c r="U87">
        <f t="shared" si="11"/>
        <v>2011</v>
      </c>
    </row>
    <row r="88" spans="1:21" ht="17" x14ac:dyDescent="0.2">
      <c r="A88">
        <v>86</v>
      </c>
      <c r="B88" t="s">
        <v>221</v>
      </c>
      <c r="C88" s="3" t="s">
        <v>222</v>
      </c>
      <c r="D88">
        <v>7400</v>
      </c>
      <c r="E88">
        <v>12405</v>
      </c>
      <c r="F88">
        <f t="shared" si="6"/>
        <v>168</v>
      </c>
      <c r="G88" t="s">
        <v>20</v>
      </c>
      <c r="H88">
        <v>203</v>
      </c>
      <c r="I88">
        <f t="shared" si="7"/>
        <v>61.11</v>
      </c>
      <c r="J88" t="s">
        <v>21</v>
      </c>
      <c r="K88" t="s">
        <v>22</v>
      </c>
      <c r="L88">
        <v>1430715600</v>
      </c>
      <c r="M88">
        <v>1431838800</v>
      </c>
      <c r="N88" s="4">
        <f t="shared" si="8"/>
        <v>42128.208333333328</v>
      </c>
      <c r="O88" s="4">
        <f t="shared" si="8"/>
        <v>42141.208333333328</v>
      </c>
      <c r="P88" t="b">
        <v>1</v>
      </c>
      <c r="Q88" t="b">
        <v>0</v>
      </c>
      <c r="R88" t="s">
        <v>33</v>
      </c>
      <c r="S88" t="str">
        <f t="shared" si="9"/>
        <v>theater</v>
      </c>
      <c r="T88" t="str">
        <f t="shared" si="10"/>
        <v>plays</v>
      </c>
      <c r="U88">
        <f t="shared" si="11"/>
        <v>2015</v>
      </c>
    </row>
    <row r="89" spans="1:21" ht="34" x14ac:dyDescent="0.2">
      <c r="A89">
        <v>87</v>
      </c>
      <c r="B89" t="s">
        <v>223</v>
      </c>
      <c r="C89" s="3" t="s">
        <v>224</v>
      </c>
      <c r="D89">
        <v>198500</v>
      </c>
      <c r="E89">
        <v>123040</v>
      </c>
      <c r="F89">
        <f t="shared" si="6"/>
        <v>62</v>
      </c>
      <c r="G89" t="s">
        <v>14</v>
      </c>
      <c r="H89">
        <v>1482</v>
      </c>
      <c r="I89">
        <f t="shared" si="7"/>
        <v>83.02</v>
      </c>
      <c r="J89" t="s">
        <v>26</v>
      </c>
      <c r="K89" t="s">
        <v>27</v>
      </c>
      <c r="L89">
        <v>1299564000</v>
      </c>
      <c r="M89">
        <v>1300510800</v>
      </c>
      <c r="N89" s="4">
        <f t="shared" si="8"/>
        <v>40610.25</v>
      </c>
      <c r="O89" s="4">
        <f t="shared" si="8"/>
        <v>40621.208333333336</v>
      </c>
      <c r="P89" t="b">
        <v>0</v>
      </c>
      <c r="Q89" t="b">
        <v>1</v>
      </c>
      <c r="R89" t="s">
        <v>23</v>
      </c>
      <c r="S89" t="str">
        <f t="shared" si="9"/>
        <v>music</v>
      </c>
      <c r="T89" t="str">
        <f t="shared" si="10"/>
        <v>rock</v>
      </c>
      <c r="U89">
        <f t="shared" si="11"/>
        <v>2011</v>
      </c>
    </row>
    <row r="90" spans="1:21" ht="17" x14ac:dyDescent="0.2">
      <c r="A90">
        <v>88</v>
      </c>
      <c r="B90" t="s">
        <v>225</v>
      </c>
      <c r="C90" s="3" t="s">
        <v>226</v>
      </c>
      <c r="D90">
        <v>4800</v>
      </c>
      <c r="E90">
        <v>12516</v>
      </c>
      <c r="F90">
        <f t="shared" si="6"/>
        <v>261</v>
      </c>
      <c r="G90" t="s">
        <v>20</v>
      </c>
      <c r="H90">
        <v>113</v>
      </c>
      <c r="I90">
        <f t="shared" si="7"/>
        <v>110.76</v>
      </c>
      <c r="J90" t="s">
        <v>21</v>
      </c>
      <c r="K90" t="s">
        <v>22</v>
      </c>
      <c r="L90">
        <v>1429160400</v>
      </c>
      <c r="M90">
        <v>1431061200</v>
      </c>
      <c r="N90" s="4">
        <f t="shared" si="8"/>
        <v>42110.208333333328</v>
      </c>
      <c r="O90" s="4">
        <f t="shared" si="8"/>
        <v>42132.208333333328</v>
      </c>
      <c r="P90" t="b">
        <v>0</v>
      </c>
      <c r="Q90" t="b">
        <v>0</v>
      </c>
      <c r="R90" t="s">
        <v>206</v>
      </c>
      <c r="S90" t="str">
        <f t="shared" si="9"/>
        <v>publishing</v>
      </c>
      <c r="T90" t="str">
        <f t="shared" si="10"/>
        <v>translations</v>
      </c>
      <c r="U90">
        <f t="shared" si="11"/>
        <v>2015</v>
      </c>
    </row>
    <row r="91" spans="1:21" ht="17" x14ac:dyDescent="0.2">
      <c r="A91">
        <v>89</v>
      </c>
      <c r="B91" t="s">
        <v>227</v>
      </c>
      <c r="C91" s="3" t="s">
        <v>228</v>
      </c>
      <c r="D91">
        <v>3400</v>
      </c>
      <c r="E91">
        <v>8588</v>
      </c>
      <c r="F91">
        <f t="shared" si="6"/>
        <v>253</v>
      </c>
      <c r="G91" t="s">
        <v>20</v>
      </c>
      <c r="H91">
        <v>96</v>
      </c>
      <c r="I91">
        <f t="shared" si="7"/>
        <v>89.46</v>
      </c>
      <c r="J91" t="s">
        <v>21</v>
      </c>
      <c r="K91" t="s">
        <v>22</v>
      </c>
      <c r="L91">
        <v>1271307600</v>
      </c>
      <c r="M91">
        <v>1271480400</v>
      </c>
      <c r="N91" s="4">
        <f t="shared" si="8"/>
        <v>40283.208333333336</v>
      </c>
      <c r="O91" s="4">
        <f t="shared" si="8"/>
        <v>40285.208333333336</v>
      </c>
      <c r="P91" t="b">
        <v>0</v>
      </c>
      <c r="Q91" t="b">
        <v>0</v>
      </c>
      <c r="R91" t="s">
        <v>33</v>
      </c>
      <c r="S91" t="str">
        <f t="shared" si="9"/>
        <v>theater</v>
      </c>
      <c r="T91" t="str">
        <f t="shared" si="10"/>
        <v>plays</v>
      </c>
      <c r="U91">
        <f t="shared" si="11"/>
        <v>2010</v>
      </c>
    </row>
    <row r="92" spans="1:21" ht="17" x14ac:dyDescent="0.2">
      <c r="A92">
        <v>90</v>
      </c>
      <c r="B92" t="s">
        <v>229</v>
      </c>
      <c r="C92" s="3" t="s">
        <v>230</v>
      </c>
      <c r="D92">
        <v>7800</v>
      </c>
      <c r="E92">
        <v>6132</v>
      </c>
      <c r="F92">
        <f t="shared" si="6"/>
        <v>79</v>
      </c>
      <c r="G92" t="s">
        <v>14</v>
      </c>
      <c r="H92">
        <v>106</v>
      </c>
      <c r="I92">
        <f t="shared" si="7"/>
        <v>57.85</v>
      </c>
      <c r="J92" t="s">
        <v>21</v>
      </c>
      <c r="K92" t="s">
        <v>22</v>
      </c>
      <c r="L92">
        <v>1456380000</v>
      </c>
      <c r="M92">
        <v>1456380000</v>
      </c>
      <c r="N92" s="4">
        <f t="shared" si="8"/>
        <v>42425.25</v>
      </c>
      <c r="O92" s="4">
        <f t="shared" si="8"/>
        <v>42425.25</v>
      </c>
      <c r="P92" t="b">
        <v>0</v>
      </c>
      <c r="Q92" t="b">
        <v>1</v>
      </c>
      <c r="R92" t="s">
        <v>33</v>
      </c>
      <c r="S92" t="str">
        <f t="shared" si="9"/>
        <v>theater</v>
      </c>
      <c r="T92" t="str">
        <f t="shared" si="10"/>
        <v>plays</v>
      </c>
      <c r="U92">
        <f t="shared" si="11"/>
        <v>2016</v>
      </c>
    </row>
    <row r="93" spans="1:21" ht="17" x14ac:dyDescent="0.2">
      <c r="A93">
        <v>91</v>
      </c>
      <c r="B93" t="s">
        <v>231</v>
      </c>
      <c r="C93" s="3" t="s">
        <v>232</v>
      </c>
      <c r="D93">
        <v>154300</v>
      </c>
      <c r="E93">
        <v>74688</v>
      </c>
      <c r="F93">
        <f t="shared" si="6"/>
        <v>48</v>
      </c>
      <c r="G93" t="s">
        <v>14</v>
      </c>
      <c r="H93">
        <v>679</v>
      </c>
      <c r="I93">
        <f t="shared" si="7"/>
        <v>110</v>
      </c>
      <c r="J93" t="s">
        <v>107</v>
      </c>
      <c r="K93" t="s">
        <v>108</v>
      </c>
      <c r="L93">
        <v>1470459600</v>
      </c>
      <c r="M93">
        <v>1472878800</v>
      </c>
      <c r="N93" s="4">
        <f t="shared" si="8"/>
        <v>42588.208333333328</v>
      </c>
      <c r="O93" s="4">
        <f t="shared" si="8"/>
        <v>42616.208333333328</v>
      </c>
      <c r="P93" t="b">
        <v>0</v>
      </c>
      <c r="Q93" t="b">
        <v>0</v>
      </c>
      <c r="R93" t="s">
        <v>206</v>
      </c>
      <c r="S93" t="str">
        <f t="shared" si="9"/>
        <v>publishing</v>
      </c>
      <c r="T93" t="str">
        <f t="shared" si="10"/>
        <v>translations</v>
      </c>
      <c r="U93">
        <f t="shared" si="11"/>
        <v>2016</v>
      </c>
    </row>
    <row r="94" spans="1:21" ht="34" x14ac:dyDescent="0.2">
      <c r="A94">
        <v>92</v>
      </c>
      <c r="B94" t="s">
        <v>233</v>
      </c>
      <c r="C94" s="3" t="s">
        <v>234</v>
      </c>
      <c r="D94">
        <v>20000</v>
      </c>
      <c r="E94">
        <v>51775</v>
      </c>
      <c r="F94">
        <f t="shared" si="6"/>
        <v>259</v>
      </c>
      <c r="G94" t="s">
        <v>20</v>
      </c>
      <c r="H94">
        <v>498</v>
      </c>
      <c r="I94">
        <f t="shared" si="7"/>
        <v>103.97</v>
      </c>
      <c r="J94" t="s">
        <v>98</v>
      </c>
      <c r="K94" t="s">
        <v>99</v>
      </c>
      <c r="L94">
        <v>1277269200</v>
      </c>
      <c r="M94">
        <v>1277355600</v>
      </c>
      <c r="N94" s="4">
        <f t="shared" si="8"/>
        <v>40352.208333333336</v>
      </c>
      <c r="O94" s="4">
        <f t="shared" si="8"/>
        <v>40353.208333333336</v>
      </c>
      <c r="P94" t="b">
        <v>0</v>
      </c>
      <c r="Q94" t="b">
        <v>1</v>
      </c>
      <c r="R94" t="s">
        <v>89</v>
      </c>
      <c r="S94" t="str">
        <f t="shared" si="9"/>
        <v>games</v>
      </c>
      <c r="T94" t="str">
        <f t="shared" si="10"/>
        <v>video games</v>
      </c>
      <c r="U94">
        <f t="shared" si="11"/>
        <v>2010</v>
      </c>
    </row>
    <row r="95" spans="1:21" ht="17" x14ac:dyDescent="0.2">
      <c r="A95">
        <v>93</v>
      </c>
      <c r="B95" t="s">
        <v>235</v>
      </c>
      <c r="C95" s="3" t="s">
        <v>236</v>
      </c>
      <c r="D95">
        <v>108800</v>
      </c>
      <c r="E95">
        <v>65877</v>
      </c>
      <c r="F95">
        <f t="shared" si="6"/>
        <v>61</v>
      </c>
      <c r="G95" t="s">
        <v>74</v>
      </c>
      <c r="H95">
        <v>610</v>
      </c>
      <c r="I95">
        <f t="shared" si="7"/>
        <v>108</v>
      </c>
      <c r="J95" t="s">
        <v>21</v>
      </c>
      <c r="K95" t="s">
        <v>22</v>
      </c>
      <c r="L95">
        <v>1350709200</v>
      </c>
      <c r="M95">
        <v>1351054800</v>
      </c>
      <c r="N95" s="4">
        <f t="shared" si="8"/>
        <v>41202.208333333336</v>
      </c>
      <c r="O95" s="4">
        <f t="shared" si="8"/>
        <v>41206.208333333336</v>
      </c>
      <c r="P95" t="b">
        <v>0</v>
      </c>
      <c r="Q95" t="b">
        <v>1</v>
      </c>
      <c r="R95" t="s">
        <v>33</v>
      </c>
      <c r="S95" t="str">
        <f t="shared" si="9"/>
        <v>theater</v>
      </c>
      <c r="T95" t="str">
        <f t="shared" si="10"/>
        <v>plays</v>
      </c>
      <c r="U95">
        <f t="shared" si="11"/>
        <v>2012</v>
      </c>
    </row>
    <row r="96" spans="1:21" ht="17" x14ac:dyDescent="0.2">
      <c r="A96">
        <v>94</v>
      </c>
      <c r="B96" t="s">
        <v>237</v>
      </c>
      <c r="C96" s="3" t="s">
        <v>238</v>
      </c>
      <c r="D96">
        <v>2900</v>
      </c>
      <c r="E96">
        <v>8807</v>
      </c>
      <c r="F96">
        <f t="shared" si="6"/>
        <v>304</v>
      </c>
      <c r="G96" t="s">
        <v>20</v>
      </c>
      <c r="H96">
        <v>180</v>
      </c>
      <c r="I96">
        <f t="shared" si="7"/>
        <v>48.93</v>
      </c>
      <c r="J96" t="s">
        <v>40</v>
      </c>
      <c r="K96" t="s">
        <v>41</v>
      </c>
      <c r="L96">
        <v>1554613200</v>
      </c>
      <c r="M96">
        <v>1555563600</v>
      </c>
      <c r="N96" s="4">
        <f t="shared" si="8"/>
        <v>43562.208333333328</v>
      </c>
      <c r="O96" s="4">
        <f t="shared" si="8"/>
        <v>43573.208333333328</v>
      </c>
      <c r="P96" t="b">
        <v>0</v>
      </c>
      <c r="Q96" t="b">
        <v>0</v>
      </c>
      <c r="R96" t="s">
        <v>28</v>
      </c>
      <c r="S96" t="str">
        <f t="shared" si="9"/>
        <v>technology</v>
      </c>
      <c r="T96" t="str">
        <f t="shared" si="10"/>
        <v>web</v>
      </c>
      <c r="U96">
        <f t="shared" si="11"/>
        <v>2019</v>
      </c>
    </row>
    <row r="97" spans="1:21" ht="34" x14ac:dyDescent="0.2">
      <c r="A97">
        <v>95</v>
      </c>
      <c r="B97" t="s">
        <v>239</v>
      </c>
      <c r="C97" s="3" t="s">
        <v>240</v>
      </c>
      <c r="D97">
        <v>900</v>
      </c>
      <c r="E97">
        <v>1017</v>
      </c>
      <c r="F97">
        <f t="shared" si="6"/>
        <v>113</v>
      </c>
      <c r="G97" t="s">
        <v>20</v>
      </c>
      <c r="H97">
        <v>27</v>
      </c>
      <c r="I97">
        <f t="shared" si="7"/>
        <v>37.67</v>
      </c>
      <c r="J97" t="s">
        <v>21</v>
      </c>
      <c r="K97" t="s">
        <v>22</v>
      </c>
      <c r="L97">
        <v>1571029200</v>
      </c>
      <c r="M97">
        <v>1571634000</v>
      </c>
      <c r="N97" s="4">
        <f t="shared" si="8"/>
        <v>43752.208333333328</v>
      </c>
      <c r="O97" s="4">
        <f t="shared" si="8"/>
        <v>43759.208333333328</v>
      </c>
      <c r="P97" t="b">
        <v>0</v>
      </c>
      <c r="Q97" t="b">
        <v>0</v>
      </c>
      <c r="R97" t="s">
        <v>42</v>
      </c>
      <c r="S97" t="str">
        <f t="shared" si="9"/>
        <v>film &amp; video</v>
      </c>
      <c r="T97" t="str">
        <f t="shared" si="10"/>
        <v>documentary</v>
      </c>
      <c r="U97">
        <f t="shared" si="11"/>
        <v>2019</v>
      </c>
    </row>
    <row r="98" spans="1:21" ht="17" x14ac:dyDescent="0.2">
      <c r="A98">
        <v>96</v>
      </c>
      <c r="B98" t="s">
        <v>241</v>
      </c>
      <c r="C98" s="3" t="s">
        <v>242</v>
      </c>
      <c r="D98">
        <v>69700</v>
      </c>
      <c r="E98">
        <v>151513</v>
      </c>
      <c r="F98">
        <f t="shared" si="6"/>
        <v>217</v>
      </c>
      <c r="G98" t="s">
        <v>20</v>
      </c>
      <c r="H98">
        <v>2331</v>
      </c>
      <c r="I98">
        <f t="shared" si="7"/>
        <v>65</v>
      </c>
      <c r="J98" t="s">
        <v>21</v>
      </c>
      <c r="K98" t="s">
        <v>22</v>
      </c>
      <c r="L98">
        <v>1299736800</v>
      </c>
      <c r="M98">
        <v>1300856400</v>
      </c>
      <c r="N98" s="4">
        <f t="shared" si="8"/>
        <v>40612.25</v>
      </c>
      <c r="O98" s="4">
        <f t="shared" si="8"/>
        <v>40625.208333333336</v>
      </c>
      <c r="P98" t="b">
        <v>0</v>
      </c>
      <c r="Q98" t="b">
        <v>0</v>
      </c>
      <c r="R98" t="s">
        <v>33</v>
      </c>
      <c r="S98" t="str">
        <f t="shared" si="9"/>
        <v>theater</v>
      </c>
      <c r="T98" t="str">
        <f t="shared" si="10"/>
        <v>plays</v>
      </c>
      <c r="U98">
        <f t="shared" si="11"/>
        <v>2011</v>
      </c>
    </row>
    <row r="99" spans="1:21" ht="17" x14ac:dyDescent="0.2">
      <c r="A99">
        <v>97</v>
      </c>
      <c r="B99" t="s">
        <v>243</v>
      </c>
      <c r="C99" s="3" t="s">
        <v>244</v>
      </c>
      <c r="D99">
        <v>1300</v>
      </c>
      <c r="E99">
        <v>12047</v>
      </c>
      <c r="F99">
        <f t="shared" si="6"/>
        <v>927</v>
      </c>
      <c r="G99" t="s">
        <v>20</v>
      </c>
      <c r="H99">
        <v>113</v>
      </c>
      <c r="I99">
        <f t="shared" si="7"/>
        <v>106.61</v>
      </c>
      <c r="J99" t="s">
        <v>21</v>
      </c>
      <c r="K99" t="s">
        <v>22</v>
      </c>
      <c r="L99">
        <v>1435208400</v>
      </c>
      <c r="M99">
        <v>1439874000</v>
      </c>
      <c r="N99" s="4">
        <f t="shared" si="8"/>
        <v>42180.208333333328</v>
      </c>
      <c r="O99" s="4">
        <f t="shared" si="8"/>
        <v>42234.208333333328</v>
      </c>
      <c r="P99" t="b">
        <v>0</v>
      </c>
      <c r="Q99" t="b">
        <v>0</v>
      </c>
      <c r="R99" t="s">
        <v>17</v>
      </c>
      <c r="S99" t="str">
        <f t="shared" si="9"/>
        <v>food</v>
      </c>
      <c r="T99" t="str">
        <f t="shared" si="10"/>
        <v>food trucks</v>
      </c>
      <c r="U99">
        <f t="shared" si="11"/>
        <v>2015</v>
      </c>
    </row>
    <row r="100" spans="1:21" ht="17" x14ac:dyDescent="0.2">
      <c r="A100">
        <v>98</v>
      </c>
      <c r="B100" t="s">
        <v>245</v>
      </c>
      <c r="C100" s="3" t="s">
        <v>246</v>
      </c>
      <c r="D100">
        <v>97800</v>
      </c>
      <c r="E100">
        <v>32951</v>
      </c>
      <c r="F100">
        <f t="shared" si="6"/>
        <v>34</v>
      </c>
      <c r="G100" t="s">
        <v>14</v>
      </c>
      <c r="H100">
        <v>1220</v>
      </c>
      <c r="I100">
        <f t="shared" si="7"/>
        <v>27.01</v>
      </c>
      <c r="J100" t="s">
        <v>26</v>
      </c>
      <c r="K100" t="s">
        <v>27</v>
      </c>
      <c r="L100">
        <v>1437973200</v>
      </c>
      <c r="M100">
        <v>1438318800</v>
      </c>
      <c r="N100" s="4">
        <f t="shared" si="8"/>
        <v>42212.208333333328</v>
      </c>
      <c r="O100" s="4">
        <f t="shared" si="8"/>
        <v>42216.208333333328</v>
      </c>
      <c r="P100" t="b">
        <v>0</v>
      </c>
      <c r="Q100" t="b">
        <v>0</v>
      </c>
      <c r="R100" t="s">
        <v>89</v>
      </c>
      <c r="S100" t="str">
        <f t="shared" si="9"/>
        <v>games</v>
      </c>
      <c r="T100" t="str">
        <f t="shared" si="10"/>
        <v>video games</v>
      </c>
      <c r="U100">
        <f t="shared" si="11"/>
        <v>2015</v>
      </c>
    </row>
    <row r="101" spans="1:21" ht="34" x14ac:dyDescent="0.2">
      <c r="A101">
        <v>99</v>
      </c>
      <c r="B101" t="s">
        <v>247</v>
      </c>
      <c r="C101" s="3" t="s">
        <v>248</v>
      </c>
      <c r="D101">
        <v>7600</v>
      </c>
      <c r="E101">
        <v>14951</v>
      </c>
      <c r="F101">
        <f t="shared" si="6"/>
        <v>197</v>
      </c>
      <c r="G101" t="s">
        <v>20</v>
      </c>
      <c r="H101">
        <v>164</v>
      </c>
      <c r="I101">
        <f t="shared" si="7"/>
        <v>91.16</v>
      </c>
      <c r="J101" t="s">
        <v>21</v>
      </c>
      <c r="K101" t="s">
        <v>22</v>
      </c>
      <c r="L101">
        <v>1416895200</v>
      </c>
      <c r="M101">
        <v>1419400800</v>
      </c>
      <c r="N101" s="4">
        <f t="shared" si="8"/>
        <v>41968.25</v>
      </c>
      <c r="O101" s="4">
        <f t="shared" si="8"/>
        <v>41997.25</v>
      </c>
      <c r="P101" t="b">
        <v>0</v>
      </c>
      <c r="Q101" t="b">
        <v>0</v>
      </c>
      <c r="R101" t="s">
        <v>33</v>
      </c>
      <c r="S101" t="str">
        <f t="shared" si="9"/>
        <v>theater</v>
      </c>
      <c r="T101" t="str">
        <f t="shared" si="10"/>
        <v>plays</v>
      </c>
      <c r="U101">
        <f t="shared" si="11"/>
        <v>2014</v>
      </c>
    </row>
    <row r="102" spans="1:21" ht="17" x14ac:dyDescent="0.2">
      <c r="A102">
        <v>100</v>
      </c>
      <c r="B102" t="s">
        <v>249</v>
      </c>
      <c r="C102" s="3" t="s">
        <v>250</v>
      </c>
      <c r="D102">
        <v>100</v>
      </c>
      <c r="E102">
        <v>1</v>
      </c>
      <c r="F102">
        <f t="shared" si="6"/>
        <v>1</v>
      </c>
      <c r="G102" t="s">
        <v>14</v>
      </c>
      <c r="H102">
        <v>1</v>
      </c>
      <c r="I102">
        <f t="shared" si="7"/>
        <v>1</v>
      </c>
      <c r="J102" t="s">
        <v>21</v>
      </c>
      <c r="K102" t="s">
        <v>22</v>
      </c>
      <c r="L102">
        <v>1319000400</v>
      </c>
      <c r="M102">
        <v>1320555600</v>
      </c>
      <c r="N102" s="4">
        <f t="shared" si="8"/>
        <v>40835.208333333336</v>
      </c>
      <c r="O102" s="4">
        <f t="shared" si="8"/>
        <v>40853.208333333336</v>
      </c>
      <c r="P102" t="b">
        <v>0</v>
      </c>
      <c r="Q102" t="b">
        <v>0</v>
      </c>
      <c r="R102" t="s">
        <v>33</v>
      </c>
      <c r="S102" t="str">
        <f t="shared" si="9"/>
        <v>theater</v>
      </c>
      <c r="T102" t="str">
        <f t="shared" si="10"/>
        <v>plays</v>
      </c>
      <c r="U102">
        <f t="shared" si="11"/>
        <v>2011</v>
      </c>
    </row>
    <row r="103" spans="1:21" ht="17" x14ac:dyDescent="0.2">
      <c r="A103">
        <v>101</v>
      </c>
      <c r="B103" t="s">
        <v>251</v>
      </c>
      <c r="C103" s="3" t="s">
        <v>252</v>
      </c>
      <c r="D103">
        <v>900</v>
      </c>
      <c r="E103">
        <v>9193</v>
      </c>
      <c r="F103">
        <f t="shared" si="6"/>
        <v>1021</v>
      </c>
      <c r="G103" t="s">
        <v>20</v>
      </c>
      <c r="H103">
        <v>164</v>
      </c>
      <c r="I103">
        <f t="shared" si="7"/>
        <v>56.05</v>
      </c>
      <c r="J103" t="s">
        <v>21</v>
      </c>
      <c r="K103" t="s">
        <v>22</v>
      </c>
      <c r="L103">
        <v>1424498400</v>
      </c>
      <c r="M103">
        <v>1425103200</v>
      </c>
      <c r="N103" s="4">
        <f t="shared" si="8"/>
        <v>42056.25</v>
      </c>
      <c r="O103" s="4">
        <f t="shared" si="8"/>
        <v>42063.25</v>
      </c>
      <c r="P103" t="b">
        <v>0</v>
      </c>
      <c r="Q103" t="b">
        <v>1</v>
      </c>
      <c r="R103" t="s">
        <v>50</v>
      </c>
      <c r="S103" t="str">
        <f t="shared" si="9"/>
        <v>music</v>
      </c>
      <c r="T103" t="str">
        <f t="shared" si="10"/>
        <v>electric music</v>
      </c>
      <c r="U103">
        <f t="shared" si="11"/>
        <v>2015</v>
      </c>
    </row>
    <row r="104" spans="1:21" ht="17" x14ac:dyDescent="0.2">
      <c r="A104">
        <v>102</v>
      </c>
      <c r="B104" t="s">
        <v>253</v>
      </c>
      <c r="C104" s="3" t="s">
        <v>254</v>
      </c>
      <c r="D104">
        <v>3700</v>
      </c>
      <c r="E104">
        <v>10422</v>
      </c>
      <c r="F104">
        <f t="shared" si="6"/>
        <v>282</v>
      </c>
      <c r="G104" t="s">
        <v>20</v>
      </c>
      <c r="H104">
        <v>336</v>
      </c>
      <c r="I104">
        <f t="shared" si="7"/>
        <v>31.02</v>
      </c>
      <c r="J104" t="s">
        <v>21</v>
      </c>
      <c r="K104" t="s">
        <v>22</v>
      </c>
      <c r="L104">
        <v>1526274000</v>
      </c>
      <c r="M104">
        <v>1526878800</v>
      </c>
      <c r="N104" s="4">
        <f t="shared" si="8"/>
        <v>43234.208333333328</v>
      </c>
      <c r="O104" s="4">
        <f t="shared" si="8"/>
        <v>43241.208333333328</v>
      </c>
      <c r="P104" t="b">
        <v>0</v>
      </c>
      <c r="Q104" t="b">
        <v>1</v>
      </c>
      <c r="R104" t="s">
        <v>65</v>
      </c>
      <c r="S104" t="str">
        <f t="shared" si="9"/>
        <v>technology</v>
      </c>
      <c r="T104" t="str">
        <f t="shared" si="10"/>
        <v>wearables</v>
      </c>
      <c r="U104">
        <f t="shared" si="11"/>
        <v>2018</v>
      </c>
    </row>
    <row r="105" spans="1:21" ht="17" x14ac:dyDescent="0.2">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4">
        <f t="shared" si="8"/>
        <v>40475.208333333336</v>
      </c>
      <c r="O105" s="4">
        <f t="shared" si="8"/>
        <v>40484.208333333336</v>
      </c>
      <c r="P105" t="b">
        <v>0</v>
      </c>
      <c r="Q105" t="b">
        <v>0</v>
      </c>
      <c r="R105" t="s">
        <v>50</v>
      </c>
      <c r="S105" t="str">
        <f t="shared" si="9"/>
        <v>music</v>
      </c>
      <c r="T105" t="str">
        <f t="shared" si="10"/>
        <v>electric music</v>
      </c>
      <c r="U105">
        <f t="shared" si="11"/>
        <v>2010</v>
      </c>
    </row>
    <row r="106" spans="1:21" ht="17" x14ac:dyDescent="0.2">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4">
        <f t="shared" si="8"/>
        <v>42878.208333333328</v>
      </c>
      <c r="O106" s="4">
        <f t="shared" si="8"/>
        <v>42879.208333333328</v>
      </c>
      <c r="P106" t="b">
        <v>0</v>
      </c>
      <c r="Q106" t="b">
        <v>0</v>
      </c>
      <c r="R106" t="s">
        <v>60</v>
      </c>
      <c r="S106" t="str">
        <f t="shared" si="9"/>
        <v>music</v>
      </c>
      <c r="T106" t="str">
        <f t="shared" si="10"/>
        <v>indie rock</v>
      </c>
      <c r="U106">
        <f t="shared" si="11"/>
        <v>2017</v>
      </c>
    </row>
    <row r="107" spans="1:21" ht="17" x14ac:dyDescent="0.2">
      <c r="A107">
        <v>105</v>
      </c>
      <c r="B107" t="s">
        <v>259</v>
      </c>
      <c r="C107" s="3" t="s">
        <v>260</v>
      </c>
      <c r="D107">
        <v>6800</v>
      </c>
      <c r="E107">
        <v>9829</v>
      </c>
      <c r="F107">
        <f t="shared" si="6"/>
        <v>145</v>
      </c>
      <c r="G107" t="s">
        <v>20</v>
      </c>
      <c r="H107">
        <v>95</v>
      </c>
      <c r="I107">
        <f t="shared" si="7"/>
        <v>103.46</v>
      </c>
      <c r="J107" t="s">
        <v>21</v>
      </c>
      <c r="K107" t="s">
        <v>22</v>
      </c>
      <c r="L107">
        <v>1364878800</v>
      </c>
      <c r="M107">
        <v>1366434000</v>
      </c>
      <c r="N107" s="4">
        <f t="shared" si="8"/>
        <v>41366.208333333336</v>
      </c>
      <c r="O107" s="4">
        <f t="shared" si="8"/>
        <v>41384.208333333336</v>
      </c>
      <c r="P107" t="b">
        <v>0</v>
      </c>
      <c r="Q107" t="b">
        <v>0</v>
      </c>
      <c r="R107" t="s">
        <v>28</v>
      </c>
      <c r="S107" t="str">
        <f t="shared" si="9"/>
        <v>technology</v>
      </c>
      <c r="T107" t="str">
        <f t="shared" si="10"/>
        <v>web</v>
      </c>
      <c r="U107">
        <f t="shared" si="11"/>
        <v>2013</v>
      </c>
    </row>
    <row r="108" spans="1:21" ht="17" x14ac:dyDescent="0.2">
      <c r="A108">
        <v>106</v>
      </c>
      <c r="B108" t="s">
        <v>261</v>
      </c>
      <c r="C108" s="3" t="s">
        <v>262</v>
      </c>
      <c r="D108">
        <v>3900</v>
      </c>
      <c r="E108">
        <v>14006</v>
      </c>
      <c r="F108">
        <f t="shared" si="6"/>
        <v>359</v>
      </c>
      <c r="G108" t="s">
        <v>20</v>
      </c>
      <c r="H108">
        <v>147</v>
      </c>
      <c r="I108">
        <f t="shared" si="7"/>
        <v>95.28</v>
      </c>
      <c r="J108" t="s">
        <v>21</v>
      </c>
      <c r="K108" t="s">
        <v>22</v>
      </c>
      <c r="L108">
        <v>1567918800</v>
      </c>
      <c r="M108">
        <v>1568350800</v>
      </c>
      <c r="N108" s="4">
        <f t="shared" si="8"/>
        <v>43716.208333333328</v>
      </c>
      <c r="O108" s="4">
        <f t="shared" si="8"/>
        <v>43721.208333333328</v>
      </c>
      <c r="P108" t="b">
        <v>0</v>
      </c>
      <c r="Q108" t="b">
        <v>0</v>
      </c>
      <c r="R108" t="s">
        <v>33</v>
      </c>
      <c r="S108" t="str">
        <f t="shared" si="9"/>
        <v>theater</v>
      </c>
      <c r="T108" t="str">
        <f t="shared" si="10"/>
        <v>plays</v>
      </c>
      <c r="U108">
        <f t="shared" si="11"/>
        <v>2019</v>
      </c>
    </row>
    <row r="109" spans="1:21" ht="34" x14ac:dyDescent="0.2">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4">
        <f t="shared" si="8"/>
        <v>43213.208333333328</v>
      </c>
      <c r="O109" s="4">
        <f t="shared" si="8"/>
        <v>43230.208333333328</v>
      </c>
      <c r="P109" t="b">
        <v>0</v>
      </c>
      <c r="Q109" t="b">
        <v>1</v>
      </c>
      <c r="R109" t="s">
        <v>33</v>
      </c>
      <c r="S109" t="str">
        <f t="shared" si="9"/>
        <v>theater</v>
      </c>
      <c r="T109" t="str">
        <f t="shared" si="10"/>
        <v>plays</v>
      </c>
      <c r="U109">
        <f t="shared" si="11"/>
        <v>2018</v>
      </c>
    </row>
    <row r="110" spans="1:21" ht="34" x14ac:dyDescent="0.2">
      <c r="A110">
        <v>108</v>
      </c>
      <c r="B110" t="s">
        <v>265</v>
      </c>
      <c r="C110" s="3" t="s">
        <v>266</v>
      </c>
      <c r="D110">
        <v>1500</v>
      </c>
      <c r="E110">
        <v>8929</v>
      </c>
      <c r="F110">
        <f t="shared" si="6"/>
        <v>595</v>
      </c>
      <c r="G110" t="s">
        <v>20</v>
      </c>
      <c r="H110">
        <v>83</v>
      </c>
      <c r="I110">
        <f t="shared" si="7"/>
        <v>107.58</v>
      </c>
      <c r="J110" t="s">
        <v>21</v>
      </c>
      <c r="K110" t="s">
        <v>22</v>
      </c>
      <c r="L110">
        <v>1333688400</v>
      </c>
      <c r="M110">
        <v>1336885200</v>
      </c>
      <c r="N110" s="4">
        <f t="shared" si="8"/>
        <v>41005.208333333336</v>
      </c>
      <c r="O110" s="4">
        <f t="shared" si="8"/>
        <v>41042.208333333336</v>
      </c>
      <c r="P110" t="b">
        <v>0</v>
      </c>
      <c r="Q110" t="b">
        <v>0</v>
      </c>
      <c r="R110" t="s">
        <v>42</v>
      </c>
      <c r="S110" t="str">
        <f t="shared" si="9"/>
        <v>film &amp; video</v>
      </c>
      <c r="T110" t="str">
        <f t="shared" si="10"/>
        <v>documentary</v>
      </c>
      <c r="U110">
        <f t="shared" si="11"/>
        <v>2012</v>
      </c>
    </row>
    <row r="111" spans="1:21" ht="17" x14ac:dyDescent="0.2">
      <c r="A111">
        <v>109</v>
      </c>
      <c r="B111" t="s">
        <v>267</v>
      </c>
      <c r="C111" s="3" t="s">
        <v>268</v>
      </c>
      <c r="D111">
        <v>5200</v>
      </c>
      <c r="E111">
        <v>3079</v>
      </c>
      <c r="F111">
        <f t="shared" si="6"/>
        <v>59</v>
      </c>
      <c r="G111" t="s">
        <v>14</v>
      </c>
      <c r="H111">
        <v>60</v>
      </c>
      <c r="I111">
        <f t="shared" si="7"/>
        <v>51.32</v>
      </c>
      <c r="J111" t="s">
        <v>21</v>
      </c>
      <c r="K111" t="s">
        <v>22</v>
      </c>
      <c r="L111">
        <v>1389506400</v>
      </c>
      <c r="M111">
        <v>1389679200</v>
      </c>
      <c r="N111" s="4">
        <f t="shared" si="8"/>
        <v>41651.25</v>
      </c>
      <c r="O111" s="4">
        <f t="shared" si="8"/>
        <v>41653.25</v>
      </c>
      <c r="P111" t="b">
        <v>0</v>
      </c>
      <c r="Q111" t="b">
        <v>0</v>
      </c>
      <c r="R111" t="s">
        <v>269</v>
      </c>
      <c r="S111" t="str">
        <f t="shared" si="9"/>
        <v>film &amp; video</v>
      </c>
      <c r="T111" t="str">
        <f t="shared" si="10"/>
        <v>television</v>
      </c>
      <c r="U111">
        <f t="shared" si="11"/>
        <v>2014</v>
      </c>
    </row>
    <row r="112" spans="1:21" ht="34" x14ac:dyDescent="0.2">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4">
        <f t="shared" si="8"/>
        <v>43354.208333333328</v>
      </c>
      <c r="O112" s="4">
        <f t="shared" si="8"/>
        <v>43373.208333333328</v>
      </c>
      <c r="P112" t="b">
        <v>0</v>
      </c>
      <c r="Q112" t="b">
        <v>0</v>
      </c>
      <c r="R112" t="s">
        <v>17</v>
      </c>
      <c r="S112" t="str">
        <f t="shared" si="9"/>
        <v>food</v>
      </c>
      <c r="T112" t="str">
        <f t="shared" si="10"/>
        <v>food trucks</v>
      </c>
      <c r="U112">
        <f t="shared" si="11"/>
        <v>2018</v>
      </c>
    </row>
    <row r="113" spans="1:21" ht="17" x14ac:dyDescent="0.2">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4">
        <f t="shared" si="8"/>
        <v>41174.208333333336</v>
      </c>
      <c r="O113" s="4">
        <f t="shared" si="8"/>
        <v>41180.208333333336</v>
      </c>
      <c r="P113" t="b">
        <v>0</v>
      </c>
      <c r="Q113" t="b">
        <v>0</v>
      </c>
      <c r="R113" t="s">
        <v>133</v>
      </c>
      <c r="S113" t="str">
        <f t="shared" si="9"/>
        <v>publishing</v>
      </c>
      <c r="T113" t="str">
        <f t="shared" si="10"/>
        <v>radio &amp; podcasts</v>
      </c>
      <c r="U113">
        <f t="shared" si="11"/>
        <v>2012</v>
      </c>
    </row>
    <row r="114" spans="1:21" ht="17" x14ac:dyDescent="0.2">
      <c r="A114">
        <v>112</v>
      </c>
      <c r="B114" t="s">
        <v>274</v>
      </c>
      <c r="C114" s="3" t="s">
        <v>275</v>
      </c>
      <c r="D114">
        <v>4700</v>
      </c>
      <c r="E114">
        <v>12635</v>
      </c>
      <c r="F114">
        <f t="shared" si="6"/>
        <v>269</v>
      </c>
      <c r="G114" t="s">
        <v>20</v>
      </c>
      <c r="H114">
        <v>361</v>
      </c>
      <c r="I114">
        <f t="shared" si="7"/>
        <v>35</v>
      </c>
      <c r="J114" t="s">
        <v>26</v>
      </c>
      <c r="K114" t="s">
        <v>27</v>
      </c>
      <c r="L114">
        <v>1408856400</v>
      </c>
      <c r="M114">
        <v>1410152400</v>
      </c>
      <c r="N114" s="4">
        <f t="shared" si="8"/>
        <v>41875.208333333336</v>
      </c>
      <c r="O114" s="4">
        <f t="shared" si="8"/>
        <v>41890.208333333336</v>
      </c>
      <c r="P114" t="b">
        <v>0</v>
      </c>
      <c r="Q114" t="b">
        <v>0</v>
      </c>
      <c r="R114" t="s">
        <v>28</v>
      </c>
      <c r="S114" t="str">
        <f t="shared" si="9"/>
        <v>technology</v>
      </c>
      <c r="T114" t="str">
        <f t="shared" si="10"/>
        <v>web</v>
      </c>
      <c r="U114">
        <f t="shared" si="11"/>
        <v>2014</v>
      </c>
    </row>
    <row r="115" spans="1:21" ht="17" x14ac:dyDescent="0.2">
      <c r="A115">
        <v>113</v>
      </c>
      <c r="B115" t="s">
        <v>276</v>
      </c>
      <c r="C115" s="3" t="s">
        <v>277</v>
      </c>
      <c r="D115">
        <v>3300</v>
      </c>
      <c r="E115">
        <v>12437</v>
      </c>
      <c r="F115">
        <f t="shared" si="6"/>
        <v>377</v>
      </c>
      <c r="G115" t="s">
        <v>20</v>
      </c>
      <c r="H115">
        <v>131</v>
      </c>
      <c r="I115">
        <f t="shared" si="7"/>
        <v>94.94</v>
      </c>
      <c r="J115" t="s">
        <v>21</v>
      </c>
      <c r="K115" t="s">
        <v>22</v>
      </c>
      <c r="L115">
        <v>1505192400</v>
      </c>
      <c r="M115">
        <v>1505797200</v>
      </c>
      <c r="N115" s="4">
        <f t="shared" si="8"/>
        <v>42990.208333333328</v>
      </c>
      <c r="O115" s="4">
        <f t="shared" si="8"/>
        <v>42997.208333333328</v>
      </c>
      <c r="P115" t="b">
        <v>0</v>
      </c>
      <c r="Q115" t="b">
        <v>0</v>
      </c>
      <c r="R115" t="s">
        <v>17</v>
      </c>
      <c r="S115" t="str">
        <f t="shared" si="9"/>
        <v>food</v>
      </c>
      <c r="T115" t="str">
        <f t="shared" si="10"/>
        <v>food trucks</v>
      </c>
      <c r="U115">
        <f t="shared" si="11"/>
        <v>2017</v>
      </c>
    </row>
    <row r="116" spans="1:21" ht="17" x14ac:dyDescent="0.2">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4">
        <f t="shared" si="8"/>
        <v>43564.208333333328</v>
      </c>
      <c r="O116" s="4">
        <f t="shared" si="8"/>
        <v>43565.208333333328</v>
      </c>
      <c r="P116" t="b">
        <v>0</v>
      </c>
      <c r="Q116" t="b">
        <v>1</v>
      </c>
      <c r="R116" t="s">
        <v>65</v>
      </c>
      <c r="S116" t="str">
        <f t="shared" si="9"/>
        <v>technology</v>
      </c>
      <c r="T116" t="str">
        <f t="shared" si="10"/>
        <v>wearables</v>
      </c>
      <c r="U116">
        <f t="shared" si="11"/>
        <v>2019</v>
      </c>
    </row>
    <row r="117" spans="1:21" ht="17" x14ac:dyDescent="0.2">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4">
        <f t="shared" si="8"/>
        <v>43056.25</v>
      </c>
      <c r="O117" s="4">
        <f t="shared" si="8"/>
        <v>43091.25</v>
      </c>
      <c r="P117" t="b">
        <v>0</v>
      </c>
      <c r="Q117" t="b">
        <v>0</v>
      </c>
      <c r="R117" t="s">
        <v>119</v>
      </c>
      <c r="S117" t="str">
        <f t="shared" si="9"/>
        <v>publishing</v>
      </c>
      <c r="T117" t="str">
        <f t="shared" si="10"/>
        <v>fiction</v>
      </c>
      <c r="U117">
        <f t="shared" si="11"/>
        <v>2017</v>
      </c>
    </row>
    <row r="118" spans="1:21" ht="34" x14ac:dyDescent="0.2">
      <c r="A118">
        <v>116</v>
      </c>
      <c r="B118" t="s">
        <v>282</v>
      </c>
      <c r="C118" s="3" t="s">
        <v>283</v>
      </c>
      <c r="D118">
        <v>7200</v>
      </c>
      <c r="E118">
        <v>6336</v>
      </c>
      <c r="F118">
        <f t="shared" si="6"/>
        <v>88</v>
      </c>
      <c r="G118" t="s">
        <v>14</v>
      </c>
      <c r="H118">
        <v>73</v>
      </c>
      <c r="I118">
        <f t="shared" si="7"/>
        <v>86.79</v>
      </c>
      <c r="J118" t="s">
        <v>21</v>
      </c>
      <c r="K118" t="s">
        <v>22</v>
      </c>
      <c r="L118">
        <v>1442552400</v>
      </c>
      <c r="M118">
        <v>1442638800</v>
      </c>
      <c r="N118" s="4">
        <f t="shared" si="8"/>
        <v>42265.208333333328</v>
      </c>
      <c r="O118" s="4">
        <f t="shared" si="8"/>
        <v>42266.208333333328</v>
      </c>
      <c r="P118" t="b">
        <v>0</v>
      </c>
      <c r="Q118" t="b">
        <v>0</v>
      </c>
      <c r="R118" t="s">
        <v>33</v>
      </c>
      <c r="S118" t="str">
        <f t="shared" si="9"/>
        <v>theater</v>
      </c>
      <c r="T118" t="str">
        <f t="shared" si="10"/>
        <v>plays</v>
      </c>
      <c r="U118">
        <f t="shared" si="11"/>
        <v>2015</v>
      </c>
    </row>
    <row r="119" spans="1:21" ht="17" x14ac:dyDescent="0.2">
      <c r="A119">
        <v>117</v>
      </c>
      <c r="B119" t="s">
        <v>284</v>
      </c>
      <c r="C119" s="3" t="s">
        <v>285</v>
      </c>
      <c r="D119">
        <v>4900</v>
      </c>
      <c r="E119">
        <v>8523</v>
      </c>
      <c r="F119">
        <f t="shared" si="6"/>
        <v>174</v>
      </c>
      <c r="G119" t="s">
        <v>20</v>
      </c>
      <c r="H119">
        <v>275</v>
      </c>
      <c r="I119">
        <f t="shared" si="7"/>
        <v>30.99</v>
      </c>
      <c r="J119" t="s">
        <v>21</v>
      </c>
      <c r="K119" t="s">
        <v>22</v>
      </c>
      <c r="L119">
        <v>1316667600</v>
      </c>
      <c r="M119">
        <v>1317186000</v>
      </c>
      <c r="N119" s="4">
        <f t="shared" si="8"/>
        <v>40808.208333333336</v>
      </c>
      <c r="O119" s="4">
        <f t="shared" si="8"/>
        <v>40814.208333333336</v>
      </c>
      <c r="P119" t="b">
        <v>0</v>
      </c>
      <c r="Q119" t="b">
        <v>0</v>
      </c>
      <c r="R119" t="s">
        <v>269</v>
      </c>
      <c r="S119" t="str">
        <f t="shared" si="9"/>
        <v>film &amp; video</v>
      </c>
      <c r="T119" t="str">
        <f t="shared" si="10"/>
        <v>television</v>
      </c>
      <c r="U119">
        <f t="shared" si="11"/>
        <v>2011</v>
      </c>
    </row>
    <row r="120" spans="1:21" ht="17" x14ac:dyDescent="0.2">
      <c r="A120">
        <v>118</v>
      </c>
      <c r="B120" t="s">
        <v>286</v>
      </c>
      <c r="C120" s="3" t="s">
        <v>287</v>
      </c>
      <c r="D120">
        <v>5400</v>
      </c>
      <c r="E120">
        <v>6351</v>
      </c>
      <c r="F120">
        <f t="shared" si="6"/>
        <v>118</v>
      </c>
      <c r="G120" t="s">
        <v>20</v>
      </c>
      <c r="H120">
        <v>67</v>
      </c>
      <c r="I120">
        <f t="shared" si="7"/>
        <v>94.79</v>
      </c>
      <c r="J120" t="s">
        <v>21</v>
      </c>
      <c r="K120" t="s">
        <v>22</v>
      </c>
      <c r="L120">
        <v>1390716000</v>
      </c>
      <c r="M120">
        <v>1391234400</v>
      </c>
      <c r="N120" s="4">
        <f t="shared" si="8"/>
        <v>41665.25</v>
      </c>
      <c r="O120" s="4">
        <f t="shared" si="8"/>
        <v>41671.25</v>
      </c>
      <c r="P120" t="b">
        <v>0</v>
      </c>
      <c r="Q120" t="b">
        <v>0</v>
      </c>
      <c r="R120" t="s">
        <v>122</v>
      </c>
      <c r="S120" t="str">
        <f t="shared" si="9"/>
        <v>photography</v>
      </c>
      <c r="T120" t="str">
        <f t="shared" si="10"/>
        <v>photography books</v>
      </c>
      <c r="U120">
        <f t="shared" si="11"/>
        <v>2014</v>
      </c>
    </row>
    <row r="121" spans="1:21" ht="34" x14ac:dyDescent="0.2">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4">
        <f t="shared" si="8"/>
        <v>41806.208333333336</v>
      </c>
      <c r="O121" s="4">
        <f t="shared" si="8"/>
        <v>41823.208333333336</v>
      </c>
      <c r="P121" t="b">
        <v>0</v>
      </c>
      <c r="Q121" t="b">
        <v>1</v>
      </c>
      <c r="R121" t="s">
        <v>42</v>
      </c>
      <c r="S121" t="str">
        <f t="shared" si="9"/>
        <v>film &amp; video</v>
      </c>
      <c r="T121" t="str">
        <f t="shared" si="10"/>
        <v>documentary</v>
      </c>
      <c r="U121">
        <f t="shared" si="11"/>
        <v>2014</v>
      </c>
    </row>
    <row r="122" spans="1:21" ht="17" x14ac:dyDescent="0.2">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4">
        <f t="shared" si="8"/>
        <v>42111.208333333328</v>
      </c>
      <c r="O122" s="4">
        <f t="shared" si="8"/>
        <v>42115.208333333328</v>
      </c>
      <c r="P122" t="b">
        <v>0</v>
      </c>
      <c r="Q122" t="b">
        <v>1</v>
      </c>
      <c r="R122" t="s">
        <v>292</v>
      </c>
      <c r="S122" t="str">
        <f t="shared" si="9"/>
        <v>games</v>
      </c>
      <c r="T122" t="str">
        <f t="shared" si="10"/>
        <v>mobile games</v>
      </c>
      <c r="U122">
        <f t="shared" si="11"/>
        <v>2015</v>
      </c>
    </row>
    <row r="123" spans="1:21" ht="17" x14ac:dyDescent="0.2">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4">
        <f t="shared" si="8"/>
        <v>41917.208333333336</v>
      </c>
      <c r="O123" s="4">
        <f t="shared" si="8"/>
        <v>41930.208333333336</v>
      </c>
      <c r="P123" t="b">
        <v>0</v>
      </c>
      <c r="Q123" t="b">
        <v>0</v>
      </c>
      <c r="R123" t="s">
        <v>89</v>
      </c>
      <c r="S123" t="str">
        <f t="shared" si="9"/>
        <v>games</v>
      </c>
      <c r="T123" t="str">
        <f t="shared" si="10"/>
        <v>video games</v>
      </c>
      <c r="U123">
        <f t="shared" si="11"/>
        <v>2014</v>
      </c>
    </row>
    <row r="124" spans="1:21" ht="17" x14ac:dyDescent="0.2">
      <c r="A124">
        <v>122</v>
      </c>
      <c r="B124" t="s">
        <v>295</v>
      </c>
      <c r="C124" s="3" t="s">
        <v>296</v>
      </c>
      <c r="D124">
        <v>136800</v>
      </c>
      <c r="E124">
        <v>88055</v>
      </c>
      <c r="F124">
        <f t="shared" si="6"/>
        <v>64</v>
      </c>
      <c r="G124" t="s">
        <v>14</v>
      </c>
      <c r="H124">
        <v>3387</v>
      </c>
      <c r="I124">
        <f t="shared" si="7"/>
        <v>26</v>
      </c>
      <c r="J124" t="s">
        <v>21</v>
      </c>
      <c r="K124" t="s">
        <v>22</v>
      </c>
      <c r="L124">
        <v>1417068000</v>
      </c>
      <c r="M124">
        <v>1419400800</v>
      </c>
      <c r="N124" s="4">
        <f t="shared" si="8"/>
        <v>41970.25</v>
      </c>
      <c r="O124" s="4">
        <f t="shared" si="8"/>
        <v>41997.25</v>
      </c>
      <c r="P124" t="b">
        <v>0</v>
      </c>
      <c r="Q124" t="b">
        <v>0</v>
      </c>
      <c r="R124" t="s">
        <v>119</v>
      </c>
      <c r="S124" t="str">
        <f t="shared" si="9"/>
        <v>publishing</v>
      </c>
      <c r="T124" t="str">
        <f t="shared" si="10"/>
        <v>fiction</v>
      </c>
      <c r="U124">
        <f t="shared" si="11"/>
        <v>2014</v>
      </c>
    </row>
    <row r="125" spans="1:21" ht="17" x14ac:dyDescent="0.2">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4">
        <f t="shared" si="8"/>
        <v>42332.25</v>
      </c>
      <c r="O125" s="4">
        <f t="shared" si="8"/>
        <v>42335.25</v>
      </c>
      <c r="P125" t="b">
        <v>1</v>
      </c>
      <c r="Q125" t="b">
        <v>0</v>
      </c>
      <c r="R125" t="s">
        <v>33</v>
      </c>
      <c r="S125" t="str">
        <f t="shared" si="9"/>
        <v>theater</v>
      </c>
      <c r="T125" t="str">
        <f t="shared" si="10"/>
        <v>plays</v>
      </c>
      <c r="U125">
        <f t="shared" si="11"/>
        <v>2015</v>
      </c>
    </row>
    <row r="126" spans="1:21" ht="17" x14ac:dyDescent="0.2">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4">
        <f t="shared" si="8"/>
        <v>43598.208333333328</v>
      </c>
      <c r="O126" s="4">
        <f t="shared" si="8"/>
        <v>43651.208333333328</v>
      </c>
      <c r="P126" t="b">
        <v>0</v>
      </c>
      <c r="Q126" t="b">
        <v>0</v>
      </c>
      <c r="R126" t="s">
        <v>122</v>
      </c>
      <c r="S126" t="str">
        <f t="shared" si="9"/>
        <v>photography</v>
      </c>
      <c r="T126" t="str">
        <f t="shared" si="10"/>
        <v>photography books</v>
      </c>
      <c r="U126">
        <f t="shared" si="11"/>
        <v>2019</v>
      </c>
    </row>
    <row r="127" spans="1:21" ht="17" x14ac:dyDescent="0.2">
      <c r="A127">
        <v>125</v>
      </c>
      <c r="B127" t="s">
        <v>301</v>
      </c>
      <c r="C127" s="3" t="s">
        <v>302</v>
      </c>
      <c r="D127">
        <v>5300</v>
      </c>
      <c r="E127">
        <v>8475</v>
      </c>
      <c r="F127">
        <f t="shared" si="6"/>
        <v>160</v>
      </c>
      <c r="G127" t="s">
        <v>20</v>
      </c>
      <c r="H127">
        <v>180</v>
      </c>
      <c r="I127">
        <f t="shared" si="7"/>
        <v>47.08</v>
      </c>
      <c r="J127" t="s">
        <v>21</v>
      </c>
      <c r="K127" t="s">
        <v>22</v>
      </c>
      <c r="L127">
        <v>1537333200</v>
      </c>
      <c r="M127">
        <v>1537678800</v>
      </c>
      <c r="N127" s="4">
        <f t="shared" si="8"/>
        <v>43362.208333333328</v>
      </c>
      <c r="O127" s="4">
        <f t="shared" si="8"/>
        <v>43366.208333333328</v>
      </c>
      <c r="P127" t="b">
        <v>0</v>
      </c>
      <c r="Q127" t="b">
        <v>0</v>
      </c>
      <c r="R127" t="s">
        <v>33</v>
      </c>
      <c r="S127" t="str">
        <f t="shared" si="9"/>
        <v>theater</v>
      </c>
      <c r="T127" t="str">
        <f t="shared" si="10"/>
        <v>plays</v>
      </c>
      <c r="U127">
        <f t="shared" si="11"/>
        <v>2018</v>
      </c>
    </row>
    <row r="128" spans="1:21" ht="17" x14ac:dyDescent="0.2">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4">
        <f t="shared" si="8"/>
        <v>42596.208333333328</v>
      </c>
      <c r="O128" s="4">
        <f t="shared" si="8"/>
        <v>42624.208333333328</v>
      </c>
      <c r="P128" t="b">
        <v>0</v>
      </c>
      <c r="Q128" t="b">
        <v>1</v>
      </c>
      <c r="R128" t="s">
        <v>33</v>
      </c>
      <c r="S128" t="str">
        <f t="shared" si="9"/>
        <v>theater</v>
      </c>
      <c r="T128" t="str">
        <f t="shared" si="10"/>
        <v>plays</v>
      </c>
      <c r="U128">
        <f t="shared" si="11"/>
        <v>2016</v>
      </c>
    </row>
    <row r="129" spans="1:21" ht="17" x14ac:dyDescent="0.2">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4">
        <f t="shared" si="8"/>
        <v>40310.208333333336</v>
      </c>
      <c r="O129" s="4">
        <f t="shared" si="8"/>
        <v>40313.208333333336</v>
      </c>
      <c r="P129" t="b">
        <v>0</v>
      </c>
      <c r="Q129" t="b">
        <v>0</v>
      </c>
      <c r="R129" t="s">
        <v>33</v>
      </c>
      <c r="S129" t="str">
        <f t="shared" si="9"/>
        <v>theater</v>
      </c>
      <c r="T129" t="str">
        <f t="shared" si="10"/>
        <v>plays</v>
      </c>
      <c r="U129">
        <f t="shared" si="11"/>
        <v>2010</v>
      </c>
    </row>
    <row r="130" spans="1:21" ht="17" x14ac:dyDescent="0.2">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4">
        <f t="shared" si="8"/>
        <v>40417.208333333336</v>
      </c>
      <c r="O130" s="4">
        <f t="shared" si="8"/>
        <v>40430.208333333336</v>
      </c>
      <c r="P130" t="b">
        <v>0</v>
      </c>
      <c r="Q130" t="b">
        <v>0</v>
      </c>
      <c r="R130" t="s">
        <v>23</v>
      </c>
      <c r="S130" t="str">
        <f t="shared" si="9"/>
        <v>music</v>
      </c>
      <c r="T130" t="str">
        <f t="shared" si="10"/>
        <v>rock</v>
      </c>
      <c r="U130">
        <f t="shared" si="11"/>
        <v>2010</v>
      </c>
    </row>
    <row r="131" spans="1:21" ht="17" x14ac:dyDescent="0.2">
      <c r="A131">
        <v>129</v>
      </c>
      <c r="B131" t="s">
        <v>309</v>
      </c>
      <c r="C131" s="3" t="s">
        <v>310</v>
      </c>
      <c r="D131">
        <v>148500</v>
      </c>
      <c r="E131">
        <v>4756</v>
      </c>
      <c r="F131">
        <f t="shared" ref="F131:F194" si="12">ROUND((E131/D131)*100,0)</f>
        <v>3</v>
      </c>
      <c r="G131" t="s">
        <v>74</v>
      </c>
      <c r="H131">
        <v>55</v>
      </c>
      <c r="I131">
        <f t="shared" ref="I131:I194" si="13">IF(H131=0,0,ROUND(E131/H131,2))</f>
        <v>86.47</v>
      </c>
      <c r="J131" t="s">
        <v>26</v>
      </c>
      <c r="K131" t="s">
        <v>27</v>
      </c>
      <c r="L131">
        <v>1422943200</v>
      </c>
      <c r="M131">
        <v>1425103200</v>
      </c>
      <c r="N131" s="4">
        <f t="shared" ref="N131:O194" si="14">(((L131/60)/60)/24)+DATE(1970,1,1)</f>
        <v>42038.25</v>
      </c>
      <c r="O131" s="4">
        <f t="shared" si="14"/>
        <v>42063.25</v>
      </c>
      <c r="P131" t="b">
        <v>0</v>
      </c>
      <c r="Q131" t="b">
        <v>0</v>
      </c>
      <c r="R131" t="s">
        <v>17</v>
      </c>
      <c r="S131" t="str">
        <f t="shared" ref="S131:S194" si="15">LEFT(R131,SEARCH("/",R131)-1)</f>
        <v>food</v>
      </c>
      <c r="T131" t="str">
        <f t="shared" ref="T131:T194" si="16">RIGHT(R131,LEN(R131)-SEARCH("/",R131))</f>
        <v>food trucks</v>
      </c>
      <c r="U131">
        <f t="shared" ref="U131:U194" si="17">YEAR(N131)</f>
        <v>2015</v>
      </c>
    </row>
    <row r="132" spans="1:21" ht="17" x14ac:dyDescent="0.2">
      <c r="A132">
        <v>130</v>
      </c>
      <c r="B132" t="s">
        <v>311</v>
      </c>
      <c r="C132" s="3" t="s">
        <v>312</v>
      </c>
      <c r="D132">
        <v>9600</v>
      </c>
      <c r="E132">
        <v>14925</v>
      </c>
      <c r="F132">
        <f t="shared" si="12"/>
        <v>155</v>
      </c>
      <c r="G132" t="s">
        <v>20</v>
      </c>
      <c r="H132">
        <v>533</v>
      </c>
      <c r="I132">
        <f t="shared" si="13"/>
        <v>28</v>
      </c>
      <c r="J132" t="s">
        <v>36</v>
      </c>
      <c r="K132" t="s">
        <v>37</v>
      </c>
      <c r="L132">
        <v>1319605200</v>
      </c>
      <c r="M132">
        <v>1320991200</v>
      </c>
      <c r="N132" s="4">
        <f t="shared" si="14"/>
        <v>40842.208333333336</v>
      </c>
      <c r="O132" s="4">
        <f t="shared" si="14"/>
        <v>40858.25</v>
      </c>
      <c r="P132" t="b">
        <v>0</v>
      </c>
      <c r="Q132" t="b">
        <v>0</v>
      </c>
      <c r="R132" t="s">
        <v>53</v>
      </c>
      <c r="S132" t="str">
        <f t="shared" si="15"/>
        <v>film &amp; video</v>
      </c>
      <c r="T132" t="str">
        <f t="shared" si="16"/>
        <v>drama</v>
      </c>
      <c r="U132">
        <f t="shared" si="17"/>
        <v>2011</v>
      </c>
    </row>
    <row r="133" spans="1:21" ht="34" x14ac:dyDescent="0.2">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4">
        <f t="shared" si="14"/>
        <v>41607.25</v>
      </c>
      <c r="O133" s="4">
        <f t="shared" si="14"/>
        <v>41620.25</v>
      </c>
      <c r="P133" t="b">
        <v>0</v>
      </c>
      <c r="Q133" t="b">
        <v>0</v>
      </c>
      <c r="R133" t="s">
        <v>28</v>
      </c>
      <c r="S133" t="str">
        <f t="shared" si="15"/>
        <v>technology</v>
      </c>
      <c r="T133" t="str">
        <f t="shared" si="16"/>
        <v>web</v>
      </c>
      <c r="U133">
        <f t="shared" si="17"/>
        <v>2013</v>
      </c>
    </row>
    <row r="134" spans="1:21" ht="17" x14ac:dyDescent="0.2">
      <c r="A134">
        <v>132</v>
      </c>
      <c r="B134" t="s">
        <v>315</v>
      </c>
      <c r="C134" s="3" t="s">
        <v>316</v>
      </c>
      <c r="D134">
        <v>3300</v>
      </c>
      <c r="E134">
        <v>3834</v>
      </c>
      <c r="F134">
        <f t="shared" si="12"/>
        <v>116</v>
      </c>
      <c r="G134" t="s">
        <v>20</v>
      </c>
      <c r="H134">
        <v>89</v>
      </c>
      <c r="I134">
        <f t="shared" si="13"/>
        <v>43.08</v>
      </c>
      <c r="J134" t="s">
        <v>21</v>
      </c>
      <c r="K134" t="s">
        <v>22</v>
      </c>
      <c r="L134">
        <v>1515736800</v>
      </c>
      <c r="M134">
        <v>1517119200</v>
      </c>
      <c r="N134" s="4">
        <f t="shared" si="14"/>
        <v>43112.25</v>
      </c>
      <c r="O134" s="4">
        <f t="shared" si="14"/>
        <v>43128.25</v>
      </c>
      <c r="P134" t="b">
        <v>0</v>
      </c>
      <c r="Q134" t="b">
        <v>1</v>
      </c>
      <c r="R134" t="s">
        <v>33</v>
      </c>
      <c r="S134" t="str">
        <f t="shared" si="15"/>
        <v>theater</v>
      </c>
      <c r="T134" t="str">
        <f t="shared" si="16"/>
        <v>plays</v>
      </c>
      <c r="U134">
        <f t="shared" si="17"/>
        <v>2018</v>
      </c>
    </row>
    <row r="135" spans="1:21" ht="17" x14ac:dyDescent="0.2">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4">
        <f t="shared" si="14"/>
        <v>40767.208333333336</v>
      </c>
      <c r="O135" s="4">
        <f t="shared" si="14"/>
        <v>40789.208333333336</v>
      </c>
      <c r="P135" t="b">
        <v>0</v>
      </c>
      <c r="Q135" t="b">
        <v>0</v>
      </c>
      <c r="R135" t="s">
        <v>319</v>
      </c>
      <c r="S135" t="str">
        <f t="shared" si="15"/>
        <v>music</v>
      </c>
      <c r="T135" t="str">
        <f t="shared" si="16"/>
        <v>world music</v>
      </c>
      <c r="U135">
        <f t="shared" si="17"/>
        <v>2011</v>
      </c>
    </row>
    <row r="136" spans="1:21" ht="17" x14ac:dyDescent="0.2">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4">
        <f t="shared" si="14"/>
        <v>40713.208333333336</v>
      </c>
      <c r="O136" s="4">
        <f t="shared" si="14"/>
        <v>40762.208333333336</v>
      </c>
      <c r="P136" t="b">
        <v>0</v>
      </c>
      <c r="Q136" t="b">
        <v>1</v>
      </c>
      <c r="R136" t="s">
        <v>42</v>
      </c>
      <c r="S136" t="str">
        <f t="shared" si="15"/>
        <v>film &amp; video</v>
      </c>
      <c r="T136" t="str">
        <f t="shared" si="16"/>
        <v>documentary</v>
      </c>
      <c r="U136">
        <f t="shared" si="17"/>
        <v>2011</v>
      </c>
    </row>
    <row r="137" spans="1:21" ht="17" x14ac:dyDescent="0.2">
      <c r="A137">
        <v>135</v>
      </c>
      <c r="B137" t="s">
        <v>322</v>
      </c>
      <c r="C137" s="3" t="s">
        <v>323</v>
      </c>
      <c r="D137">
        <v>7700</v>
      </c>
      <c r="E137">
        <v>5488</v>
      </c>
      <c r="F137">
        <f t="shared" si="12"/>
        <v>71</v>
      </c>
      <c r="G137" t="s">
        <v>14</v>
      </c>
      <c r="H137">
        <v>117</v>
      </c>
      <c r="I137">
        <f t="shared" si="13"/>
        <v>46.91</v>
      </c>
      <c r="J137" t="s">
        <v>21</v>
      </c>
      <c r="K137" t="s">
        <v>22</v>
      </c>
      <c r="L137">
        <v>1362636000</v>
      </c>
      <c r="M137">
        <v>1363064400</v>
      </c>
      <c r="N137" s="4">
        <f t="shared" si="14"/>
        <v>41340.25</v>
      </c>
      <c r="O137" s="4">
        <f t="shared" si="14"/>
        <v>41345.208333333336</v>
      </c>
      <c r="P137" t="b">
        <v>0</v>
      </c>
      <c r="Q137" t="b">
        <v>1</v>
      </c>
      <c r="R137" t="s">
        <v>33</v>
      </c>
      <c r="S137" t="str">
        <f t="shared" si="15"/>
        <v>theater</v>
      </c>
      <c r="T137" t="str">
        <f t="shared" si="16"/>
        <v>plays</v>
      </c>
      <c r="U137">
        <f t="shared" si="17"/>
        <v>2013</v>
      </c>
    </row>
    <row r="138" spans="1:21" ht="17" x14ac:dyDescent="0.2">
      <c r="A138">
        <v>136</v>
      </c>
      <c r="B138" t="s">
        <v>324</v>
      </c>
      <c r="C138" s="3" t="s">
        <v>325</v>
      </c>
      <c r="D138">
        <v>82800</v>
      </c>
      <c r="E138">
        <v>2721</v>
      </c>
      <c r="F138">
        <f t="shared" si="12"/>
        <v>3</v>
      </c>
      <c r="G138" t="s">
        <v>74</v>
      </c>
      <c r="H138">
        <v>58</v>
      </c>
      <c r="I138">
        <f t="shared" si="13"/>
        <v>46.91</v>
      </c>
      <c r="J138" t="s">
        <v>21</v>
      </c>
      <c r="K138" t="s">
        <v>22</v>
      </c>
      <c r="L138">
        <v>1402117200</v>
      </c>
      <c r="M138">
        <v>1403154000</v>
      </c>
      <c r="N138" s="4">
        <f t="shared" si="14"/>
        <v>41797.208333333336</v>
      </c>
      <c r="O138" s="4">
        <f t="shared" si="14"/>
        <v>41809.208333333336</v>
      </c>
      <c r="P138" t="b">
        <v>0</v>
      </c>
      <c r="Q138" t="b">
        <v>1</v>
      </c>
      <c r="R138" t="s">
        <v>53</v>
      </c>
      <c r="S138" t="str">
        <f t="shared" si="15"/>
        <v>film &amp; video</v>
      </c>
      <c r="T138" t="str">
        <f t="shared" si="16"/>
        <v>drama</v>
      </c>
      <c r="U138">
        <f t="shared" si="17"/>
        <v>2014</v>
      </c>
    </row>
    <row r="139" spans="1:21" ht="17" x14ac:dyDescent="0.2">
      <c r="A139">
        <v>137</v>
      </c>
      <c r="B139" t="s">
        <v>326</v>
      </c>
      <c r="C139" s="3" t="s">
        <v>327</v>
      </c>
      <c r="D139">
        <v>1800</v>
      </c>
      <c r="E139">
        <v>4712</v>
      </c>
      <c r="F139">
        <f t="shared" si="12"/>
        <v>262</v>
      </c>
      <c r="G139" t="s">
        <v>20</v>
      </c>
      <c r="H139">
        <v>50</v>
      </c>
      <c r="I139">
        <f t="shared" si="13"/>
        <v>94.24</v>
      </c>
      <c r="J139" t="s">
        <v>21</v>
      </c>
      <c r="K139" t="s">
        <v>22</v>
      </c>
      <c r="L139">
        <v>1286341200</v>
      </c>
      <c r="M139">
        <v>1286859600</v>
      </c>
      <c r="N139" s="4">
        <f t="shared" si="14"/>
        <v>40457.208333333336</v>
      </c>
      <c r="O139" s="4">
        <f t="shared" si="14"/>
        <v>40463.208333333336</v>
      </c>
      <c r="P139" t="b">
        <v>0</v>
      </c>
      <c r="Q139" t="b">
        <v>0</v>
      </c>
      <c r="R139" t="s">
        <v>68</v>
      </c>
      <c r="S139" t="str">
        <f t="shared" si="15"/>
        <v>publishing</v>
      </c>
      <c r="T139" t="str">
        <f t="shared" si="16"/>
        <v>nonfiction</v>
      </c>
      <c r="U139">
        <f t="shared" si="17"/>
        <v>2010</v>
      </c>
    </row>
    <row r="140" spans="1:21" ht="34" x14ac:dyDescent="0.2">
      <c r="A140">
        <v>138</v>
      </c>
      <c r="B140" t="s">
        <v>328</v>
      </c>
      <c r="C140" s="3" t="s">
        <v>329</v>
      </c>
      <c r="D140">
        <v>9600</v>
      </c>
      <c r="E140">
        <v>9216</v>
      </c>
      <c r="F140">
        <f t="shared" si="12"/>
        <v>96</v>
      </c>
      <c r="G140" t="s">
        <v>14</v>
      </c>
      <c r="H140">
        <v>115</v>
      </c>
      <c r="I140">
        <f t="shared" si="13"/>
        <v>80.14</v>
      </c>
      <c r="J140" t="s">
        <v>21</v>
      </c>
      <c r="K140" t="s">
        <v>22</v>
      </c>
      <c r="L140">
        <v>1348808400</v>
      </c>
      <c r="M140">
        <v>1349326800</v>
      </c>
      <c r="N140" s="4">
        <f t="shared" si="14"/>
        <v>41180.208333333336</v>
      </c>
      <c r="O140" s="4">
        <f t="shared" si="14"/>
        <v>41186.208333333336</v>
      </c>
      <c r="P140" t="b">
        <v>0</v>
      </c>
      <c r="Q140" t="b">
        <v>0</v>
      </c>
      <c r="R140" t="s">
        <v>292</v>
      </c>
      <c r="S140" t="str">
        <f t="shared" si="15"/>
        <v>games</v>
      </c>
      <c r="T140" t="str">
        <f t="shared" si="16"/>
        <v>mobile games</v>
      </c>
      <c r="U140">
        <f t="shared" si="17"/>
        <v>2012</v>
      </c>
    </row>
    <row r="141" spans="1:21" ht="17" x14ac:dyDescent="0.2">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4">
        <f t="shared" si="14"/>
        <v>42115.208333333328</v>
      </c>
      <c r="O141" s="4">
        <f t="shared" si="14"/>
        <v>42131.208333333328</v>
      </c>
      <c r="P141" t="b">
        <v>0</v>
      </c>
      <c r="Q141" t="b">
        <v>1</v>
      </c>
      <c r="R141" t="s">
        <v>65</v>
      </c>
      <c r="S141" t="str">
        <f t="shared" si="15"/>
        <v>technology</v>
      </c>
      <c r="T141" t="str">
        <f t="shared" si="16"/>
        <v>wearables</v>
      </c>
      <c r="U141">
        <f t="shared" si="17"/>
        <v>2015</v>
      </c>
    </row>
    <row r="142" spans="1:21" ht="34" x14ac:dyDescent="0.2">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4">
        <f t="shared" si="14"/>
        <v>43156.25</v>
      </c>
      <c r="O142" s="4">
        <f t="shared" si="14"/>
        <v>43161.25</v>
      </c>
      <c r="P142" t="b">
        <v>0</v>
      </c>
      <c r="Q142" t="b">
        <v>0</v>
      </c>
      <c r="R142" t="s">
        <v>42</v>
      </c>
      <c r="S142" t="str">
        <f t="shared" si="15"/>
        <v>film &amp; video</v>
      </c>
      <c r="T142" t="str">
        <f t="shared" si="16"/>
        <v>documentary</v>
      </c>
      <c r="U142">
        <f t="shared" si="17"/>
        <v>2018</v>
      </c>
    </row>
    <row r="143" spans="1:21" ht="17" x14ac:dyDescent="0.2">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4">
        <f t="shared" si="14"/>
        <v>42167.208333333328</v>
      </c>
      <c r="O143" s="4">
        <f t="shared" si="14"/>
        <v>42173.208333333328</v>
      </c>
      <c r="P143" t="b">
        <v>0</v>
      </c>
      <c r="Q143" t="b">
        <v>0</v>
      </c>
      <c r="R143" t="s">
        <v>28</v>
      </c>
      <c r="S143" t="str">
        <f t="shared" si="15"/>
        <v>technology</v>
      </c>
      <c r="T143" t="str">
        <f t="shared" si="16"/>
        <v>web</v>
      </c>
      <c r="U143">
        <f t="shared" si="17"/>
        <v>2015</v>
      </c>
    </row>
    <row r="144" spans="1:21" ht="34" x14ac:dyDescent="0.2">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4">
        <f t="shared" si="14"/>
        <v>41005.208333333336</v>
      </c>
      <c r="O144" s="4">
        <f t="shared" si="14"/>
        <v>41046.208333333336</v>
      </c>
      <c r="P144" t="b">
        <v>0</v>
      </c>
      <c r="Q144" t="b">
        <v>0</v>
      </c>
      <c r="R144" t="s">
        <v>28</v>
      </c>
      <c r="S144" t="str">
        <f t="shared" si="15"/>
        <v>technology</v>
      </c>
      <c r="T144" t="str">
        <f t="shared" si="16"/>
        <v>web</v>
      </c>
      <c r="U144">
        <f t="shared" si="17"/>
        <v>2012</v>
      </c>
    </row>
    <row r="145" spans="1:21" ht="17" x14ac:dyDescent="0.2">
      <c r="A145">
        <v>143</v>
      </c>
      <c r="B145" t="s">
        <v>338</v>
      </c>
      <c r="C145" s="3" t="s">
        <v>339</v>
      </c>
      <c r="D145">
        <v>5400</v>
      </c>
      <c r="E145">
        <v>7322</v>
      </c>
      <c r="F145">
        <f t="shared" si="12"/>
        <v>136</v>
      </c>
      <c r="G145" t="s">
        <v>20</v>
      </c>
      <c r="H145">
        <v>70</v>
      </c>
      <c r="I145">
        <f t="shared" si="13"/>
        <v>104.6</v>
      </c>
      <c r="J145" t="s">
        <v>21</v>
      </c>
      <c r="K145" t="s">
        <v>22</v>
      </c>
      <c r="L145">
        <v>1277701200</v>
      </c>
      <c r="M145">
        <v>1279429200</v>
      </c>
      <c r="N145" s="4">
        <f t="shared" si="14"/>
        <v>40357.208333333336</v>
      </c>
      <c r="O145" s="4">
        <f t="shared" si="14"/>
        <v>40377.208333333336</v>
      </c>
      <c r="P145" t="b">
        <v>0</v>
      </c>
      <c r="Q145" t="b">
        <v>0</v>
      </c>
      <c r="R145" t="s">
        <v>60</v>
      </c>
      <c r="S145" t="str">
        <f t="shared" si="15"/>
        <v>music</v>
      </c>
      <c r="T145" t="str">
        <f t="shared" si="16"/>
        <v>indie rock</v>
      </c>
      <c r="U145">
        <f t="shared" si="17"/>
        <v>2010</v>
      </c>
    </row>
    <row r="146" spans="1:21" ht="17" x14ac:dyDescent="0.2">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4">
        <f t="shared" si="14"/>
        <v>43633.208333333328</v>
      </c>
      <c r="O146" s="4">
        <f t="shared" si="14"/>
        <v>43641.208333333328</v>
      </c>
      <c r="P146" t="b">
        <v>0</v>
      </c>
      <c r="Q146" t="b">
        <v>0</v>
      </c>
      <c r="R146" t="s">
        <v>33</v>
      </c>
      <c r="S146" t="str">
        <f t="shared" si="15"/>
        <v>theater</v>
      </c>
      <c r="T146" t="str">
        <f t="shared" si="16"/>
        <v>plays</v>
      </c>
      <c r="U146">
        <f t="shared" si="17"/>
        <v>2019</v>
      </c>
    </row>
    <row r="147" spans="1:21" ht="17" x14ac:dyDescent="0.2">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4">
        <f t="shared" si="14"/>
        <v>41889.208333333336</v>
      </c>
      <c r="O147" s="4">
        <f t="shared" si="14"/>
        <v>41894.208333333336</v>
      </c>
      <c r="P147" t="b">
        <v>0</v>
      </c>
      <c r="Q147" t="b">
        <v>0</v>
      </c>
      <c r="R147" t="s">
        <v>65</v>
      </c>
      <c r="S147" t="str">
        <f t="shared" si="15"/>
        <v>technology</v>
      </c>
      <c r="T147" t="str">
        <f t="shared" si="16"/>
        <v>wearables</v>
      </c>
      <c r="U147">
        <f t="shared" si="17"/>
        <v>2014</v>
      </c>
    </row>
    <row r="148" spans="1:21" ht="34" x14ac:dyDescent="0.2">
      <c r="A148">
        <v>146</v>
      </c>
      <c r="B148" t="s">
        <v>344</v>
      </c>
      <c r="C148" s="3" t="s">
        <v>345</v>
      </c>
      <c r="D148">
        <v>8800</v>
      </c>
      <c r="E148">
        <v>1518</v>
      </c>
      <c r="F148">
        <f t="shared" si="12"/>
        <v>17</v>
      </c>
      <c r="G148" t="s">
        <v>74</v>
      </c>
      <c r="H148">
        <v>51</v>
      </c>
      <c r="I148">
        <f t="shared" si="13"/>
        <v>29.76</v>
      </c>
      <c r="J148" t="s">
        <v>21</v>
      </c>
      <c r="K148" t="s">
        <v>22</v>
      </c>
      <c r="L148">
        <v>1320732000</v>
      </c>
      <c r="M148">
        <v>1322460000</v>
      </c>
      <c r="N148" s="4">
        <f t="shared" si="14"/>
        <v>40855.25</v>
      </c>
      <c r="O148" s="4">
        <f t="shared" si="14"/>
        <v>40875.25</v>
      </c>
      <c r="P148" t="b">
        <v>0</v>
      </c>
      <c r="Q148" t="b">
        <v>0</v>
      </c>
      <c r="R148" t="s">
        <v>33</v>
      </c>
      <c r="S148" t="str">
        <f t="shared" si="15"/>
        <v>theater</v>
      </c>
      <c r="T148" t="str">
        <f t="shared" si="16"/>
        <v>plays</v>
      </c>
      <c r="U148">
        <f t="shared" si="17"/>
        <v>2011</v>
      </c>
    </row>
    <row r="149" spans="1:21" ht="34" x14ac:dyDescent="0.2">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4">
        <f t="shared" si="14"/>
        <v>42534.208333333328</v>
      </c>
      <c r="O149" s="4">
        <f t="shared" si="14"/>
        <v>42540.208333333328</v>
      </c>
      <c r="P149" t="b">
        <v>0</v>
      </c>
      <c r="Q149" t="b">
        <v>1</v>
      </c>
      <c r="R149" t="s">
        <v>33</v>
      </c>
      <c r="S149" t="str">
        <f t="shared" si="15"/>
        <v>theater</v>
      </c>
      <c r="T149" t="str">
        <f t="shared" si="16"/>
        <v>plays</v>
      </c>
      <c r="U149">
        <f t="shared" si="17"/>
        <v>2016</v>
      </c>
    </row>
    <row r="150" spans="1:21" ht="17" x14ac:dyDescent="0.2">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4">
        <f t="shared" si="14"/>
        <v>42941.208333333328</v>
      </c>
      <c r="O150" s="4">
        <f t="shared" si="14"/>
        <v>42950.208333333328</v>
      </c>
      <c r="P150" t="b">
        <v>0</v>
      </c>
      <c r="Q150" t="b">
        <v>0</v>
      </c>
      <c r="R150" t="s">
        <v>65</v>
      </c>
      <c r="S150" t="str">
        <f t="shared" si="15"/>
        <v>technology</v>
      </c>
      <c r="T150" t="str">
        <f t="shared" si="16"/>
        <v>wearables</v>
      </c>
      <c r="U150">
        <f t="shared" si="17"/>
        <v>2017</v>
      </c>
    </row>
    <row r="151" spans="1:21" ht="17" x14ac:dyDescent="0.2">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4">
        <f t="shared" si="14"/>
        <v>41275.25</v>
      </c>
      <c r="O151" s="4">
        <f t="shared" si="14"/>
        <v>41327.25</v>
      </c>
      <c r="P151" t="b">
        <v>0</v>
      </c>
      <c r="Q151" t="b">
        <v>0</v>
      </c>
      <c r="R151" t="s">
        <v>60</v>
      </c>
      <c r="S151" t="str">
        <f t="shared" si="15"/>
        <v>music</v>
      </c>
      <c r="T151" t="str">
        <f t="shared" si="16"/>
        <v>indie rock</v>
      </c>
      <c r="U151">
        <f t="shared" si="17"/>
        <v>2013</v>
      </c>
    </row>
    <row r="152" spans="1:21" ht="17" x14ac:dyDescent="0.2">
      <c r="A152">
        <v>150</v>
      </c>
      <c r="B152" t="s">
        <v>352</v>
      </c>
      <c r="C152" s="3" t="s">
        <v>353</v>
      </c>
      <c r="D152">
        <v>100</v>
      </c>
      <c r="E152">
        <v>1</v>
      </c>
      <c r="F152">
        <f t="shared" si="12"/>
        <v>1</v>
      </c>
      <c r="G152" t="s">
        <v>14</v>
      </c>
      <c r="H152">
        <v>1</v>
      </c>
      <c r="I152">
        <f t="shared" si="13"/>
        <v>1</v>
      </c>
      <c r="J152" t="s">
        <v>21</v>
      </c>
      <c r="K152" t="s">
        <v>22</v>
      </c>
      <c r="L152">
        <v>1544940000</v>
      </c>
      <c r="M152">
        <v>1545026400</v>
      </c>
      <c r="N152" s="4">
        <f t="shared" si="14"/>
        <v>43450.25</v>
      </c>
      <c r="O152" s="4">
        <f t="shared" si="14"/>
        <v>43451.25</v>
      </c>
      <c r="P152" t="b">
        <v>0</v>
      </c>
      <c r="Q152" t="b">
        <v>0</v>
      </c>
      <c r="R152" t="s">
        <v>23</v>
      </c>
      <c r="S152" t="str">
        <f t="shared" si="15"/>
        <v>music</v>
      </c>
      <c r="T152" t="str">
        <f t="shared" si="16"/>
        <v>rock</v>
      </c>
      <c r="U152">
        <f t="shared" si="17"/>
        <v>2018</v>
      </c>
    </row>
    <row r="153" spans="1:21" ht="17" x14ac:dyDescent="0.2">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4">
        <f t="shared" si="14"/>
        <v>41799.208333333336</v>
      </c>
      <c r="O153" s="4">
        <f t="shared" si="14"/>
        <v>41850.208333333336</v>
      </c>
      <c r="P153" t="b">
        <v>0</v>
      </c>
      <c r="Q153" t="b">
        <v>0</v>
      </c>
      <c r="R153" t="s">
        <v>50</v>
      </c>
      <c r="S153" t="str">
        <f t="shared" si="15"/>
        <v>music</v>
      </c>
      <c r="T153" t="str">
        <f t="shared" si="16"/>
        <v>electric music</v>
      </c>
      <c r="U153">
        <f t="shared" si="17"/>
        <v>2014</v>
      </c>
    </row>
    <row r="154" spans="1:21" ht="17" x14ac:dyDescent="0.2">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4">
        <f t="shared" si="14"/>
        <v>42783.25</v>
      </c>
      <c r="O154" s="4">
        <f t="shared" si="14"/>
        <v>42790.25</v>
      </c>
      <c r="P154" t="b">
        <v>0</v>
      </c>
      <c r="Q154" t="b">
        <v>0</v>
      </c>
      <c r="R154" t="s">
        <v>60</v>
      </c>
      <c r="S154" t="str">
        <f t="shared" si="15"/>
        <v>music</v>
      </c>
      <c r="T154" t="str">
        <f t="shared" si="16"/>
        <v>indie rock</v>
      </c>
      <c r="U154">
        <f t="shared" si="17"/>
        <v>2017</v>
      </c>
    </row>
    <row r="155" spans="1:21" ht="17" x14ac:dyDescent="0.2">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4">
        <f t="shared" si="14"/>
        <v>41201.208333333336</v>
      </c>
      <c r="O155" s="4">
        <f t="shared" si="14"/>
        <v>41207.208333333336</v>
      </c>
      <c r="P155" t="b">
        <v>0</v>
      </c>
      <c r="Q155" t="b">
        <v>0</v>
      </c>
      <c r="R155" t="s">
        <v>33</v>
      </c>
      <c r="S155" t="str">
        <f t="shared" si="15"/>
        <v>theater</v>
      </c>
      <c r="T155" t="str">
        <f t="shared" si="16"/>
        <v>plays</v>
      </c>
      <c r="U155">
        <f t="shared" si="17"/>
        <v>2012</v>
      </c>
    </row>
    <row r="156" spans="1:21" ht="17" x14ac:dyDescent="0.2">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4">
        <f t="shared" si="14"/>
        <v>42502.208333333328</v>
      </c>
      <c r="O156" s="4">
        <f t="shared" si="14"/>
        <v>42525.208333333328</v>
      </c>
      <c r="P156" t="b">
        <v>0</v>
      </c>
      <c r="Q156" t="b">
        <v>1</v>
      </c>
      <c r="R156" t="s">
        <v>60</v>
      </c>
      <c r="S156" t="str">
        <f t="shared" si="15"/>
        <v>music</v>
      </c>
      <c r="T156" t="str">
        <f t="shared" si="16"/>
        <v>indie rock</v>
      </c>
      <c r="U156">
        <f t="shared" si="17"/>
        <v>2016</v>
      </c>
    </row>
    <row r="157" spans="1:21" ht="17" x14ac:dyDescent="0.2">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4">
        <f t="shared" si="14"/>
        <v>40262.208333333336</v>
      </c>
      <c r="O157" s="4">
        <f t="shared" si="14"/>
        <v>40277.208333333336</v>
      </c>
      <c r="P157" t="b">
        <v>0</v>
      </c>
      <c r="Q157" t="b">
        <v>0</v>
      </c>
      <c r="R157" t="s">
        <v>33</v>
      </c>
      <c r="S157" t="str">
        <f t="shared" si="15"/>
        <v>theater</v>
      </c>
      <c r="T157" t="str">
        <f t="shared" si="16"/>
        <v>plays</v>
      </c>
      <c r="U157">
        <f t="shared" si="17"/>
        <v>2010</v>
      </c>
    </row>
    <row r="158" spans="1:21" ht="17" x14ac:dyDescent="0.2">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4">
        <f t="shared" si="14"/>
        <v>43743.208333333328</v>
      </c>
      <c r="O158" s="4">
        <f t="shared" si="14"/>
        <v>43767.208333333328</v>
      </c>
      <c r="P158" t="b">
        <v>0</v>
      </c>
      <c r="Q158" t="b">
        <v>0</v>
      </c>
      <c r="R158" t="s">
        <v>23</v>
      </c>
      <c r="S158" t="str">
        <f t="shared" si="15"/>
        <v>music</v>
      </c>
      <c r="T158" t="str">
        <f t="shared" si="16"/>
        <v>rock</v>
      </c>
      <c r="U158">
        <f t="shared" si="17"/>
        <v>2019</v>
      </c>
    </row>
    <row r="159" spans="1:21" ht="17" x14ac:dyDescent="0.2">
      <c r="A159">
        <v>157</v>
      </c>
      <c r="B159" t="s">
        <v>366</v>
      </c>
      <c r="C159" s="3" t="s">
        <v>367</v>
      </c>
      <c r="D159">
        <v>4200</v>
      </c>
      <c r="E159">
        <v>2212</v>
      </c>
      <c r="F159">
        <f t="shared" si="12"/>
        <v>53</v>
      </c>
      <c r="G159" t="s">
        <v>14</v>
      </c>
      <c r="H159">
        <v>30</v>
      </c>
      <c r="I159">
        <f t="shared" si="13"/>
        <v>73.73</v>
      </c>
      <c r="J159" t="s">
        <v>26</v>
      </c>
      <c r="K159" t="s">
        <v>27</v>
      </c>
      <c r="L159">
        <v>1388383200</v>
      </c>
      <c r="M159">
        <v>1389420000</v>
      </c>
      <c r="N159" s="4">
        <f t="shared" si="14"/>
        <v>41638.25</v>
      </c>
      <c r="O159" s="4">
        <f t="shared" si="14"/>
        <v>41650.25</v>
      </c>
      <c r="P159" t="b">
        <v>0</v>
      </c>
      <c r="Q159" t="b">
        <v>0</v>
      </c>
      <c r="R159" t="s">
        <v>122</v>
      </c>
      <c r="S159" t="str">
        <f t="shared" si="15"/>
        <v>photography</v>
      </c>
      <c r="T159" t="str">
        <f t="shared" si="16"/>
        <v>photography books</v>
      </c>
      <c r="U159">
        <f t="shared" si="17"/>
        <v>2013</v>
      </c>
    </row>
    <row r="160" spans="1:21" ht="17" x14ac:dyDescent="0.2">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4">
        <f t="shared" si="14"/>
        <v>42346.25</v>
      </c>
      <c r="O160" s="4">
        <f t="shared" si="14"/>
        <v>42347.25</v>
      </c>
      <c r="P160" t="b">
        <v>0</v>
      </c>
      <c r="Q160" t="b">
        <v>0</v>
      </c>
      <c r="R160" t="s">
        <v>23</v>
      </c>
      <c r="S160" t="str">
        <f t="shared" si="15"/>
        <v>music</v>
      </c>
      <c r="T160" t="str">
        <f t="shared" si="16"/>
        <v>rock</v>
      </c>
      <c r="U160">
        <f t="shared" si="17"/>
        <v>2015</v>
      </c>
    </row>
    <row r="161" spans="1:21" ht="17" x14ac:dyDescent="0.2">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4">
        <f t="shared" si="14"/>
        <v>43551.208333333328</v>
      </c>
      <c r="O161" s="4">
        <f t="shared" si="14"/>
        <v>43569.208333333328</v>
      </c>
      <c r="P161" t="b">
        <v>0</v>
      </c>
      <c r="Q161" t="b">
        <v>1</v>
      </c>
      <c r="R161" t="s">
        <v>33</v>
      </c>
      <c r="S161" t="str">
        <f t="shared" si="15"/>
        <v>theater</v>
      </c>
      <c r="T161" t="str">
        <f t="shared" si="16"/>
        <v>plays</v>
      </c>
      <c r="U161">
        <f t="shared" si="17"/>
        <v>2019</v>
      </c>
    </row>
    <row r="162" spans="1:21" ht="17" x14ac:dyDescent="0.2">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4">
        <f t="shared" si="14"/>
        <v>43582.208333333328</v>
      </c>
      <c r="O162" s="4">
        <f t="shared" si="14"/>
        <v>43598.208333333328</v>
      </c>
      <c r="P162" t="b">
        <v>0</v>
      </c>
      <c r="Q162" t="b">
        <v>0</v>
      </c>
      <c r="R162" t="s">
        <v>65</v>
      </c>
      <c r="S162" t="str">
        <f t="shared" si="15"/>
        <v>technology</v>
      </c>
      <c r="T162" t="str">
        <f t="shared" si="16"/>
        <v>wearables</v>
      </c>
      <c r="U162">
        <f t="shared" si="17"/>
        <v>2019</v>
      </c>
    </row>
    <row r="163" spans="1:21" ht="34" x14ac:dyDescent="0.2">
      <c r="A163">
        <v>161</v>
      </c>
      <c r="B163" t="s">
        <v>374</v>
      </c>
      <c r="C163" s="3" t="s">
        <v>375</v>
      </c>
      <c r="D163">
        <v>5500</v>
      </c>
      <c r="E163">
        <v>4300</v>
      </c>
      <c r="F163">
        <f t="shared" si="12"/>
        <v>78</v>
      </c>
      <c r="G163" t="s">
        <v>14</v>
      </c>
      <c r="H163">
        <v>75</v>
      </c>
      <c r="I163">
        <f t="shared" si="13"/>
        <v>57.33</v>
      </c>
      <c r="J163" t="s">
        <v>21</v>
      </c>
      <c r="K163" t="s">
        <v>22</v>
      </c>
      <c r="L163">
        <v>1442984400</v>
      </c>
      <c r="M163">
        <v>1443502800</v>
      </c>
      <c r="N163" s="4">
        <f t="shared" si="14"/>
        <v>42270.208333333328</v>
      </c>
      <c r="O163" s="4">
        <f t="shared" si="14"/>
        <v>42276.208333333328</v>
      </c>
      <c r="P163" t="b">
        <v>0</v>
      </c>
      <c r="Q163" t="b">
        <v>1</v>
      </c>
      <c r="R163" t="s">
        <v>28</v>
      </c>
      <c r="S163" t="str">
        <f t="shared" si="15"/>
        <v>technology</v>
      </c>
      <c r="T163" t="str">
        <f t="shared" si="16"/>
        <v>web</v>
      </c>
      <c r="U163">
        <f t="shared" si="17"/>
        <v>2015</v>
      </c>
    </row>
    <row r="164" spans="1:21" ht="34" x14ac:dyDescent="0.2">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4">
        <f t="shared" si="14"/>
        <v>43442.25</v>
      </c>
      <c r="O164" s="4">
        <f t="shared" si="14"/>
        <v>43472.25</v>
      </c>
      <c r="P164" t="b">
        <v>0</v>
      </c>
      <c r="Q164" t="b">
        <v>0</v>
      </c>
      <c r="R164" t="s">
        <v>23</v>
      </c>
      <c r="S164" t="str">
        <f t="shared" si="15"/>
        <v>music</v>
      </c>
      <c r="T164" t="str">
        <f t="shared" si="16"/>
        <v>rock</v>
      </c>
      <c r="U164">
        <f t="shared" si="17"/>
        <v>2018</v>
      </c>
    </row>
    <row r="165" spans="1:21" ht="17" x14ac:dyDescent="0.2">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4">
        <f t="shared" si="14"/>
        <v>43028.208333333328</v>
      </c>
      <c r="O165" s="4">
        <f t="shared" si="14"/>
        <v>43077.25</v>
      </c>
      <c r="P165" t="b">
        <v>0</v>
      </c>
      <c r="Q165" t="b">
        <v>1</v>
      </c>
      <c r="R165" t="s">
        <v>122</v>
      </c>
      <c r="S165" t="str">
        <f t="shared" si="15"/>
        <v>photography</v>
      </c>
      <c r="T165" t="str">
        <f t="shared" si="16"/>
        <v>photography books</v>
      </c>
      <c r="U165">
        <f t="shared" si="17"/>
        <v>2017</v>
      </c>
    </row>
    <row r="166" spans="1:21" ht="17" x14ac:dyDescent="0.2">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4">
        <f t="shared" si="14"/>
        <v>43016.208333333328</v>
      </c>
      <c r="O166" s="4">
        <f t="shared" si="14"/>
        <v>43017.208333333328</v>
      </c>
      <c r="P166" t="b">
        <v>0</v>
      </c>
      <c r="Q166" t="b">
        <v>0</v>
      </c>
      <c r="R166" t="s">
        <v>33</v>
      </c>
      <c r="S166" t="str">
        <f t="shared" si="15"/>
        <v>theater</v>
      </c>
      <c r="T166" t="str">
        <f t="shared" si="16"/>
        <v>plays</v>
      </c>
      <c r="U166">
        <f t="shared" si="17"/>
        <v>2017</v>
      </c>
    </row>
    <row r="167" spans="1:21" ht="17" x14ac:dyDescent="0.2">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4">
        <f t="shared" si="14"/>
        <v>42948.208333333328</v>
      </c>
      <c r="O167" s="4">
        <f t="shared" si="14"/>
        <v>42980.208333333328</v>
      </c>
      <c r="P167" t="b">
        <v>0</v>
      </c>
      <c r="Q167" t="b">
        <v>0</v>
      </c>
      <c r="R167" t="s">
        <v>28</v>
      </c>
      <c r="S167" t="str">
        <f t="shared" si="15"/>
        <v>technology</v>
      </c>
      <c r="T167" t="str">
        <f t="shared" si="16"/>
        <v>web</v>
      </c>
      <c r="U167">
        <f t="shared" si="17"/>
        <v>2017</v>
      </c>
    </row>
    <row r="168" spans="1:21" ht="17" x14ac:dyDescent="0.2">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4">
        <f t="shared" si="14"/>
        <v>40534.25</v>
      </c>
      <c r="O168" s="4">
        <f t="shared" si="14"/>
        <v>40538.25</v>
      </c>
      <c r="P168" t="b">
        <v>0</v>
      </c>
      <c r="Q168" t="b">
        <v>0</v>
      </c>
      <c r="R168" t="s">
        <v>122</v>
      </c>
      <c r="S168" t="str">
        <f t="shared" si="15"/>
        <v>photography</v>
      </c>
      <c r="T168" t="str">
        <f t="shared" si="16"/>
        <v>photography books</v>
      </c>
      <c r="U168">
        <f t="shared" si="17"/>
        <v>2010</v>
      </c>
    </row>
    <row r="169" spans="1:21" ht="17" x14ac:dyDescent="0.2">
      <c r="A169">
        <v>167</v>
      </c>
      <c r="B169" t="s">
        <v>386</v>
      </c>
      <c r="C169" s="3" t="s">
        <v>387</v>
      </c>
      <c r="D169">
        <v>2600</v>
      </c>
      <c r="E169">
        <v>10804</v>
      </c>
      <c r="F169">
        <f t="shared" si="12"/>
        <v>416</v>
      </c>
      <c r="G169" t="s">
        <v>20</v>
      </c>
      <c r="H169">
        <v>146</v>
      </c>
      <c r="I169">
        <f t="shared" si="13"/>
        <v>74</v>
      </c>
      <c r="J169" t="s">
        <v>26</v>
      </c>
      <c r="K169" t="s">
        <v>27</v>
      </c>
      <c r="L169">
        <v>1370840400</v>
      </c>
      <c r="M169">
        <v>1371704400</v>
      </c>
      <c r="N169" s="4">
        <f t="shared" si="14"/>
        <v>41435.208333333336</v>
      </c>
      <c r="O169" s="4">
        <f t="shared" si="14"/>
        <v>41445.208333333336</v>
      </c>
      <c r="P169" t="b">
        <v>0</v>
      </c>
      <c r="Q169" t="b">
        <v>0</v>
      </c>
      <c r="R169" t="s">
        <v>33</v>
      </c>
      <c r="S169" t="str">
        <f t="shared" si="15"/>
        <v>theater</v>
      </c>
      <c r="T169" t="str">
        <f t="shared" si="16"/>
        <v>plays</v>
      </c>
      <c r="U169">
        <f t="shared" si="17"/>
        <v>2013</v>
      </c>
    </row>
    <row r="170" spans="1:21" ht="17" x14ac:dyDescent="0.2">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4">
        <f t="shared" si="14"/>
        <v>43518.25</v>
      </c>
      <c r="O170" s="4">
        <f t="shared" si="14"/>
        <v>43541.208333333328</v>
      </c>
      <c r="P170" t="b">
        <v>0</v>
      </c>
      <c r="Q170" t="b">
        <v>1</v>
      </c>
      <c r="R170" t="s">
        <v>60</v>
      </c>
      <c r="S170" t="str">
        <f t="shared" si="15"/>
        <v>music</v>
      </c>
      <c r="T170" t="str">
        <f t="shared" si="16"/>
        <v>indie rock</v>
      </c>
      <c r="U170">
        <f t="shared" si="17"/>
        <v>2019</v>
      </c>
    </row>
    <row r="171" spans="1:21" ht="17" x14ac:dyDescent="0.2">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4">
        <f t="shared" si="14"/>
        <v>41077.208333333336</v>
      </c>
      <c r="O171" s="4">
        <f t="shared" si="14"/>
        <v>41105.208333333336</v>
      </c>
      <c r="P171" t="b">
        <v>0</v>
      </c>
      <c r="Q171" t="b">
        <v>1</v>
      </c>
      <c r="R171" t="s">
        <v>100</v>
      </c>
      <c r="S171" t="str">
        <f t="shared" si="15"/>
        <v>film &amp; video</v>
      </c>
      <c r="T171" t="str">
        <f t="shared" si="16"/>
        <v>shorts</v>
      </c>
      <c r="U171">
        <f t="shared" si="17"/>
        <v>2012</v>
      </c>
    </row>
    <row r="172" spans="1:21" ht="17" x14ac:dyDescent="0.2">
      <c r="A172">
        <v>170</v>
      </c>
      <c r="B172" t="s">
        <v>392</v>
      </c>
      <c r="C172" s="3" t="s">
        <v>393</v>
      </c>
      <c r="D172">
        <v>188100</v>
      </c>
      <c r="E172">
        <v>5528</v>
      </c>
      <c r="F172">
        <f t="shared" si="12"/>
        <v>3</v>
      </c>
      <c r="G172" t="s">
        <v>14</v>
      </c>
      <c r="H172">
        <v>67</v>
      </c>
      <c r="I172">
        <f t="shared" si="13"/>
        <v>82.51</v>
      </c>
      <c r="J172" t="s">
        <v>21</v>
      </c>
      <c r="K172" t="s">
        <v>22</v>
      </c>
      <c r="L172">
        <v>1501736400</v>
      </c>
      <c r="M172">
        <v>1502341200</v>
      </c>
      <c r="N172" s="4">
        <f t="shared" si="14"/>
        <v>42950.208333333328</v>
      </c>
      <c r="O172" s="4">
        <f t="shared" si="14"/>
        <v>42957.208333333328</v>
      </c>
      <c r="P172" t="b">
        <v>0</v>
      </c>
      <c r="Q172" t="b">
        <v>0</v>
      </c>
      <c r="R172" t="s">
        <v>60</v>
      </c>
      <c r="S172" t="str">
        <f t="shared" si="15"/>
        <v>music</v>
      </c>
      <c r="T172" t="str">
        <f t="shared" si="16"/>
        <v>indie rock</v>
      </c>
      <c r="U172">
        <f t="shared" si="17"/>
        <v>2017</v>
      </c>
    </row>
    <row r="173" spans="1:21" ht="34" x14ac:dyDescent="0.2">
      <c r="A173">
        <v>171</v>
      </c>
      <c r="B173" t="s">
        <v>394</v>
      </c>
      <c r="C173" s="3" t="s">
        <v>395</v>
      </c>
      <c r="D173">
        <v>4900</v>
      </c>
      <c r="E173">
        <v>521</v>
      </c>
      <c r="F173">
        <f t="shared" si="12"/>
        <v>11</v>
      </c>
      <c r="G173" t="s">
        <v>14</v>
      </c>
      <c r="H173">
        <v>5</v>
      </c>
      <c r="I173">
        <f t="shared" si="13"/>
        <v>104.2</v>
      </c>
      <c r="J173" t="s">
        <v>21</v>
      </c>
      <c r="K173" t="s">
        <v>22</v>
      </c>
      <c r="L173">
        <v>1395291600</v>
      </c>
      <c r="M173">
        <v>1397192400</v>
      </c>
      <c r="N173" s="4">
        <f t="shared" si="14"/>
        <v>41718.208333333336</v>
      </c>
      <c r="O173" s="4">
        <f t="shared" si="14"/>
        <v>41740.208333333336</v>
      </c>
      <c r="P173" t="b">
        <v>0</v>
      </c>
      <c r="Q173" t="b">
        <v>0</v>
      </c>
      <c r="R173" t="s">
        <v>206</v>
      </c>
      <c r="S173" t="str">
        <f t="shared" si="15"/>
        <v>publishing</v>
      </c>
      <c r="T173" t="str">
        <f t="shared" si="16"/>
        <v>translations</v>
      </c>
      <c r="U173">
        <f t="shared" si="17"/>
        <v>2014</v>
      </c>
    </row>
    <row r="174" spans="1:21" ht="17" x14ac:dyDescent="0.2">
      <c r="A174">
        <v>172</v>
      </c>
      <c r="B174" t="s">
        <v>396</v>
      </c>
      <c r="C174" s="3" t="s">
        <v>397</v>
      </c>
      <c r="D174">
        <v>800</v>
      </c>
      <c r="E174">
        <v>663</v>
      </c>
      <c r="F174">
        <f t="shared" si="12"/>
        <v>83</v>
      </c>
      <c r="G174" t="s">
        <v>14</v>
      </c>
      <c r="H174">
        <v>26</v>
      </c>
      <c r="I174">
        <f t="shared" si="13"/>
        <v>25.5</v>
      </c>
      <c r="J174" t="s">
        <v>21</v>
      </c>
      <c r="K174" t="s">
        <v>22</v>
      </c>
      <c r="L174">
        <v>1405746000</v>
      </c>
      <c r="M174">
        <v>1407042000</v>
      </c>
      <c r="N174" s="4">
        <f t="shared" si="14"/>
        <v>41839.208333333336</v>
      </c>
      <c r="O174" s="4">
        <f t="shared" si="14"/>
        <v>41854.208333333336</v>
      </c>
      <c r="P174" t="b">
        <v>0</v>
      </c>
      <c r="Q174" t="b">
        <v>1</v>
      </c>
      <c r="R174" t="s">
        <v>42</v>
      </c>
      <c r="S174" t="str">
        <f t="shared" si="15"/>
        <v>film &amp; video</v>
      </c>
      <c r="T174" t="str">
        <f t="shared" si="16"/>
        <v>documentary</v>
      </c>
      <c r="U174">
        <f t="shared" si="17"/>
        <v>2014</v>
      </c>
    </row>
    <row r="175" spans="1:21" ht="34" x14ac:dyDescent="0.2">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4">
        <f t="shared" si="14"/>
        <v>41412.208333333336</v>
      </c>
      <c r="O175" s="4">
        <f t="shared" si="14"/>
        <v>41418.208333333336</v>
      </c>
      <c r="P175" t="b">
        <v>0</v>
      </c>
      <c r="Q175" t="b">
        <v>0</v>
      </c>
      <c r="R175" t="s">
        <v>33</v>
      </c>
      <c r="S175" t="str">
        <f t="shared" si="15"/>
        <v>theater</v>
      </c>
      <c r="T175" t="str">
        <f t="shared" si="16"/>
        <v>plays</v>
      </c>
      <c r="U175">
        <f t="shared" si="17"/>
        <v>2013</v>
      </c>
    </row>
    <row r="176" spans="1:21" ht="17" x14ac:dyDescent="0.2">
      <c r="A176">
        <v>174</v>
      </c>
      <c r="B176" t="s">
        <v>400</v>
      </c>
      <c r="C176" s="3" t="s">
        <v>401</v>
      </c>
      <c r="D176">
        <v>600</v>
      </c>
      <c r="E176">
        <v>5368</v>
      </c>
      <c r="F176">
        <f t="shared" si="12"/>
        <v>895</v>
      </c>
      <c r="G176" t="s">
        <v>20</v>
      </c>
      <c r="H176">
        <v>48</v>
      </c>
      <c r="I176">
        <f t="shared" si="13"/>
        <v>111.83</v>
      </c>
      <c r="J176" t="s">
        <v>21</v>
      </c>
      <c r="K176" t="s">
        <v>22</v>
      </c>
      <c r="L176">
        <v>1444021200</v>
      </c>
      <c r="M176">
        <v>1444107600</v>
      </c>
      <c r="N176" s="4">
        <f t="shared" si="14"/>
        <v>42282.208333333328</v>
      </c>
      <c r="O176" s="4">
        <f t="shared" si="14"/>
        <v>42283.208333333328</v>
      </c>
      <c r="P176" t="b">
        <v>0</v>
      </c>
      <c r="Q176" t="b">
        <v>1</v>
      </c>
      <c r="R176" t="s">
        <v>65</v>
      </c>
      <c r="S176" t="str">
        <f t="shared" si="15"/>
        <v>technology</v>
      </c>
      <c r="T176" t="str">
        <f t="shared" si="16"/>
        <v>wearables</v>
      </c>
      <c r="U176">
        <f t="shared" si="17"/>
        <v>2015</v>
      </c>
    </row>
    <row r="177" spans="1:21" ht="17" x14ac:dyDescent="0.2">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4">
        <f t="shared" si="14"/>
        <v>42613.208333333328</v>
      </c>
      <c r="O177" s="4">
        <f t="shared" si="14"/>
        <v>42632.208333333328</v>
      </c>
      <c r="P177" t="b">
        <v>0</v>
      </c>
      <c r="Q177" t="b">
        <v>0</v>
      </c>
      <c r="R177" t="s">
        <v>33</v>
      </c>
      <c r="S177" t="str">
        <f t="shared" si="15"/>
        <v>theater</v>
      </c>
      <c r="T177" t="str">
        <f t="shared" si="16"/>
        <v>plays</v>
      </c>
      <c r="U177">
        <f t="shared" si="17"/>
        <v>2016</v>
      </c>
    </row>
    <row r="178" spans="1:21" ht="34" x14ac:dyDescent="0.2">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4">
        <f t="shared" si="14"/>
        <v>42616.208333333328</v>
      </c>
      <c r="O178" s="4">
        <f t="shared" si="14"/>
        <v>42625.208333333328</v>
      </c>
      <c r="P178" t="b">
        <v>0</v>
      </c>
      <c r="Q178" t="b">
        <v>0</v>
      </c>
      <c r="R178" t="s">
        <v>33</v>
      </c>
      <c r="S178" t="str">
        <f t="shared" si="15"/>
        <v>theater</v>
      </c>
      <c r="T178" t="str">
        <f t="shared" si="16"/>
        <v>plays</v>
      </c>
      <c r="U178">
        <f t="shared" si="17"/>
        <v>2016</v>
      </c>
    </row>
    <row r="179" spans="1:21" ht="17" x14ac:dyDescent="0.2">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4">
        <f t="shared" si="14"/>
        <v>40497.25</v>
      </c>
      <c r="O179" s="4">
        <f t="shared" si="14"/>
        <v>40522.25</v>
      </c>
      <c r="P179" t="b">
        <v>0</v>
      </c>
      <c r="Q179" t="b">
        <v>0</v>
      </c>
      <c r="R179" t="s">
        <v>33</v>
      </c>
      <c r="S179" t="str">
        <f t="shared" si="15"/>
        <v>theater</v>
      </c>
      <c r="T179" t="str">
        <f t="shared" si="16"/>
        <v>plays</v>
      </c>
      <c r="U179">
        <f t="shared" si="17"/>
        <v>2010</v>
      </c>
    </row>
    <row r="180" spans="1:21" ht="17" x14ac:dyDescent="0.2">
      <c r="A180">
        <v>178</v>
      </c>
      <c r="B180" t="s">
        <v>408</v>
      </c>
      <c r="C180" s="3" t="s">
        <v>409</v>
      </c>
      <c r="D180">
        <v>7200</v>
      </c>
      <c r="E180">
        <v>6927</v>
      </c>
      <c r="F180">
        <f t="shared" si="12"/>
        <v>96</v>
      </c>
      <c r="G180" t="s">
        <v>14</v>
      </c>
      <c r="H180">
        <v>210</v>
      </c>
      <c r="I180">
        <f t="shared" si="13"/>
        <v>32.99</v>
      </c>
      <c r="J180" t="s">
        <v>21</v>
      </c>
      <c r="K180" t="s">
        <v>22</v>
      </c>
      <c r="L180">
        <v>1505970000</v>
      </c>
      <c r="M180">
        <v>1506747600</v>
      </c>
      <c r="N180" s="4">
        <f t="shared" si="14"/>
        <v>42999.208333333328</v>
      </c>
      <c r="O180" s="4">
        <f t="shared" si="14"/>
        <v>43008.208333333328</v>
      </c>
      <c r="P180" t="b">
        <v>0</v>
      </c>
      <c r="Q180" t="b">
        <v>0</v>
      </c>
      <c r="R180" t="s">
        <v>17</v>
      </c>
      <c r="S180" t="str">
        <f t="shared" si="15"/>
        <v>food</v>
      </c>
      <c r="T180" t="str">
        <f t="shared" si="16"/>
        <v>food trucks</v>
      </c>
      <c r="U180">
        <f t="shared" si="17"/>
        <v>2017</v>
      </c>
    </row>
    <row r="181" spans="1:21" ht="34" x14ac:dyDescent="0.2">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4">
        <f t="shared" si="14"/>
        <v>41350.208333333336</v>
      </c>
      <c r="O181" s="4">
        <f t="shared" si="14"/>
        <v>41351.208333333336</v>
      </c>
      <c r="P181" t="b">
        <v>0</v>
      </c>
      <c r="Q181" t="b">
        <v>1</v>
      </c>
      <c r="R181" t="s">
        <v>33</v>
      </c>
      <c r="S181" t="str">
        <f t="shared" si="15"/>
        <v>theater</v>
      </c>
      <c r="T181" t="str">
        <f t="shared" si="16"/>
        <v>plays</v>
      </c>
      <c r="U181">
        <f t="shared" si="17"/>
        <v>2013</v>
      </c>
    </row>
    <row r="182" spans="1:21" ht="17" x14ac:dyDescent="0.2">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4">
        <f t="shared" si="14"/>
        <v>40259.208333333336</v>
      </c>
      <c r="O182" s="4">
        <f t="shared" si="14"/>
        <v>40264.208333333336</v>
      </c>
      <c r="P182" t="b">
        <v>0</v>
      </c>
      <c r="Q182" t="b">
        <v>0</v>
      </c>
      <c r="R182" t="s">
        <v>65</v>
      </c>
      <c r="S182" t="str">
        <f t="shared" si="15"/>
        <v>technology</v>
      </c>
      <c r="T182" t="str">
        <f t="shared" si="16"/>
        <v>wearables</v>
      </c>
      <c r="U182">
        <f t="shared" si="17"/>
        <v>2010</v>
      </c>
    </row>
    <row r="183" spans="1:21" ht="17" x14ac:dyDescent="0.2">
      <c r="A183">
        <v>181</v>
      </c>
      <c r="B183" t="s">
        <v>414</v>
      </c>
      <c r="C183" s="3" t="s">
        <v>415</v>
      </c>
      <c r="D183">
        <v>8600</v>
      </c>
      <c r="E183">
        <v>5315</v>
      </c>
      <c r="F183">
        <f t="shared" si="12"/>
        <v>62</v>
      </c>
      <c r="G183" t="s">
        <v>14</v>
      </c>
      <c r="H183">
        <v>136</v>
      </c>
      <c r="I183">
        <f t="shared" si="13"/>
        <v>39.08</v>
      </c>
      <c r="J183" t="s">
        <v>21</v>
      </c>
      <c r="K183" t="s">
        <v>22</v>
      </c>
      <c r="L183">
        <v>1507093200</v>
      </c>
      <c r="M183">
        <v>1508648400</v>
      </c>
      <c r="N183" s="4">
        <f t="shared" si="14"/>
        <v>43012.208333333328</v>
      </c>
      <c r="O183" s="4">
        <f t="shared" si="14"/>
        <v>43030.208333333328</v>
      </c>
      <c r="P183" t="b">
        <v>0</v>
      </c>
      <c r="Q183" t="b">
        <v>0</v>
      </c>
      <c r="R183" t="s">
        <v>28</v>
      </c>
      <c r="S183" t="str">
        <f t="shared" si="15"/>
        <v>technology</v>
      </c>
      <c r="T183" t="str">
        <f t="shared" si="16"/>
        <v>web</v>
      </c>
      <c r="U183">
        <f t="shared" si="17"/>
        <v>2017</v>
      </c>
    </row>
    <row r="184" spans="1:21" ht="34" x14ac:dyDescent="0.2">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4">
        <f t="shared" si="14"/>
        <v>43631.208333333328</v>
      </c>
      <c r="O184" s="4">
        <f t="shared" si="14"/>
        <v>43647.208333333328</v>
      </c>
      <c r="P184" t="b">
        <v>0</v>
      </c>
      <c r="Q184" t="b">
        <v>0</v>
      </c>
      <c r="R184" t="s">
        <v>33</v>
      </c>
      <c r="S184" t="str">
        <f t="shared" si="15"/>
        <v>theater</v>
      </c>
      <c r="T184" t="str">
        <f t="shared" si="16"/>
        <v>plays</v>
      </c>
      <c r="U184">
        <f t="shared" si="17"/>
        <v>2019</v>
      </c>
    </row>
    <row r="185" spans="1:21" ht="34" x14ac:dyDescent="0.2">
      <c r="A185">
        <v>183</v>
      </c>
      <c r="B185" t="s">
        <v>418</v>
      </c>
      <c r="C185" s="3" t="s">
        <v>419</v>
      </c>
      <c r="D185">
        <v>5100</v>
      </c>
      <c r="E185">
        <v>3525</v>
      </c>
      <c r="F185">
        <f t="shared" si="12"/>
        <v>69</v>
      </c>
      <c r="G185" t="s">
        <v>14</v>
      </c>
      <c r="H185">
        <v>86</v>
      </c>
      <c r="I185">
        <f t="shared" si="13"/>
        <v>40.99</v>
      </c>
      <c r="J185" t="s">
        <v>15</v>
      </c>
      <c r="K185" t="s">
        <v>16</v>
      </c>
      <c r="L185">
        <v>1284008400</v>
      </c>
      <c r="M185">
        <v>1285131600</v>
      </c>
      <c r="N185" s="4">
        <f t="shared" si="14"/>
        <v>40430.208333333336</v>
      </c>
      <c r="O185" s="4">
        <f t="shared" si="14"/>
        <v>40443.208333333336</v>
      </c>
      <c r="P185" t="b">
        <v>0</v>
      </c>
      <c r="Q185" t="b">
        <v>0</v>
      </c>
      <c r="R185" t="s">
        <v>23</v>
      </c>
      <c r="S185" t="str">
        <f t="shared" si="15"/>
        <v>music</v>
      </c>
      <c r="T185" t="str">
        <f t="shared" si="16"/>
        <v>rock</v>
      </c>
      <c r="U185">
        <f t="shared" si="17"/>
        <v>2010</v>
      </c>
    </row>
    <row r="186" spans="1:21" ht="17" x14ac:dyDescent="0.2">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4">
        <f t="shared" si="14"/>
        <v>43588.208333333328</v>
      </c>
      <c r="O186" s="4">
        <f t="shared" si="14"/>
        <v>43589.208333333328</v>
      </c>
      <c r="P186" t="b">
        <v>0</v>
      </c>
      <c r="Q186" t="b">
        <v>0</v>
      </c>
      <c r="R186" t="s">
        <v>33</v>
      </c>
      <c r="S186" t="str">
        <f t="shared" si="15"/>
        <v>theater</v>
      </c>
      <c r="T186" t="str">
        <f t="shared" si="16"/>
        <v>plays</v>
      </c>
      <c r="U186">
        <f t="shared" si="17"/>
        <v>2019</v>
      </c>
    </row>
    <row r="187" spans="1:21" ht="17" x14ac:dyDescent="0.2">
      <c r="A187">
        <v>185</v>
      </c>
      <c r="B187" t="s">
        <v>422</v>
      </c>
      <c r="C187" s="3" t="s">
        <v>423</v>
      </c>
      <c r="D187">
        <v>1000</v>
      </c>
      <c r="E187">
        <v>718</v>
      </c>
      <c r="F187">
        <f t="shared" si="12"/>
        <v>72</v>
      </c>
      <c r="G187" t="s">
        <v>14</v>
      </c>
      <c r="H187">
        <v>19</v>
      </c>
      <c r="I187">
        <f t="shared" si="13"/>
        <v>37.79</v>
      </c>
      <c r="J187" t="s">
        <v>21</v>
      </c>
      <c r="K187" t="s">
        <v>22</v>
      </c>
      <c r="L187">
        <v>1526187600</v>
      </c>
      <c r="M187">
        <v>1527138000</v>
      </c>
      <c r="N187" s="4">
        <f t="shared" si="14"/>
        <v>43233.208333333328</v>
      </c>
      <c r="O187" s="4">
        <f t="shared" si="14"/>
        <v>43244.208333333328</v>
      </c>
      <c r="P187" t="b">
        <v>0</v>
      </c>
      <c r="Q187" t="b">
        <v>0</v>
      </c>
      <c r="R187" t="s">
        <v>269</v>
      </c>
      <c r="S187" t="str">
        <f t="shared" si="15"/>
        <v>film &amp; video</v>
      </c>
      <c r="T187" t="str">
        <f t="shared" si="16"/>
        <v>television</v>
      </c>
      <c r="U187">
        <f t="shared" si="17"/>
        <v>2018</v>
      </c>
    </row>
    <row r="188" spans="1:21" ht="17" x14ac:dyDescent="0.2">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4">
        <f t="shared" si="14"/>
        <v>41782.208333333336</v>
      </c>
      <c r="O188" s="4">
        <f t="shared" si="14"/>
        <v>41797.208333333336</v>
      </c>
      <c r="P188" t="b">
        <v>0</v>
      </c>
      <c r="Q188" t="b">
        <v>0</v>
      </c>
      <c r="R188" t="s">
        <v>33</v>
      </c>
      <c r="S188" t="str">
        <f t="shared" si="15"/>
        <v>theater</v>
      </c>
      <c r="T188" t="str">
        <f t="shared" si="16"/>
        <v>plays</v>
      </c>
      <c r="U188">
        <f t="shared" si="17"/>
        <v>2014</v>
      </c>
    </row>
    <row r="189" spans="1:21" ht="17" x14ac:dyDescent="0.2">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4">
        <f t="shared" si="14"/>
        <v>41328.25</v>
      </c>
      <c r="O189" s="4">
        <f t="shared" si="14"/>
        <v>41356.208333333336</v>
      </c>
      <c r="P189" t="b">
        <v>0</v>
      </c>
      <c r="Q189" t="b">
        <v>1</v>
      </c>
      <c r="R189" t="s">
        <v>100</v>
      </c>
      <c r="S189" t="str">
        <f t="shared" si="15"/>
        <v>film &amp; video</v>
      </c>
      <c r="T189" t="str">
        <f t="shared" si="16"/>
        <v>shorts</v>
      </c>
      <c r="U189">
        <f t="shared" si="17"/>
        <v>2013</v>
      </c>
    </row>
    <row r="190" spans="1:21" ht="17" x14ac:dyDescent="0.2">
      <c r="A190">
        <v>188</v>
      </c>
      <c r="B190" t="s">
        <v>428</v>
      </c>
      <c r="C190" s="3" t="s">
        <v>429</v>
      </c>
      <c r="D190">
        <v>8200</v>
      </c>
      <c r="E190">
        <v>2625</v>
      </c>
      <c r="F190">
        <f t="shared" si="12"/>
        <v>32</v>
      </c>
      <c r="G190" t="s">
        <v>14</v>
      </c>
      <c r="H190">
        <v>35</v>
      </c>
      <c r="I190">
        <f t="shared" si="13"/>
        <v>75</v>
      </c>
      <c r="J190" t="s">
        <v>107</v>
      </c>
      <c r="K190" t="s">
        <v>108</v>
      </c>
      <c r="L190">
        <v>1417500000</v>
      </c>
      <c r="M190">
        <v>1417586400</v>
      </c>
      <c r="N190" s="4">
        <f t="shared" si="14"/>
        <v>41975.25</v>
      </c>
      <c r="O190" s="4">
        <f t="shared" si="14"/>
        <v>41976.25</v>
      </c>
      <c r="P190" t="b">
        <v>0</v>
      </c>
      <c r="Q190" t="b">
        <v>0</v>
      </c>
      <c r="R190" t="s">
        <v>33</v>
      </c>
      <c r="S190" t="str">
        <f t="shared" si="15"/>
        <v>theater</v>
      </c>
      <c r="T190" t="str">
        <f t="shared" si="16"/>
        <v>plays</v>
      </c>
      <c r="U190">
        <f t="shared" si="17"/>
        <v>2014</v>
      </c>
    </row>
    <row r="191" spans="1:21" ht="17" x14ac:dyDescent="0.2">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4">
        <f t="shared" si="14"/>
        <v>42433.25</v>
      </c>
      <c r="O191" s="4">
        <f t="shared" si="14"/>
        <v>42433.25</v>
      </c>
      <c r="P191" t="b">
        <v>0</v>
      </c>
      <c r="Q191" t="b">
        <v>0</v>
      </c>
      <c r="R191" t="s">
        <v>33</v>
      </c>
      <c r="S191" t="str">
        <f t="shared" si="15"/>
        <v>theater</v>
      </c>
      <c r="T191" t="str">
        <f t="shared" si="16"/>
        <v>plays</v>
      </c>
      <c r="U191">
        <f t="shared" si="17"/>
        <v>2016</v>
      </c>
    </row>
    <row r="192" spans="1:21" ht="17" x14ac:dyDescent="0.2">
      <c r="A192">
        <v>190</v>
      </c>
      <c r="B192" t="s">
        <v>432</v>
      </c>
      <c r="C192" s="3" t="s">
        <v>433</v>
      </c>
      <c r="D192">
        <v>3700</v>
      </c>
      <c r="E192">
        <v>2538</v>
      </c>
      <c r="F192">
        <f t="shared" si="12"/>
        <v>69</v>
      </c>
      <c r="G192" t="s">
        <v>14</v>
      </c>
      <c r="H192">
        <v>24</v>
      </c>
      <c r="I192">
        <f t="shared" si="13"/>
        <v>105.75</v>
      </c>
      <c r="J192" t="s">
        <v>21</v>
      </c>
      <c r="K192" t="s">
        <v>22</v>
      </c>
      <c r="L192">
        <v>1370322000</v>
      </c>
      <c r="M192">
        <v>1370408400</v>
      </c>
      <c r="N192" s="4">
        <f t="shared" si="14"/>
        <v>41429.208333333336</v>
      </c>
      <c r="O192" s="4">
        <f t="shared" si="14"/>
        <v>41430.208333333336</v>
      </c>
      <c r="P192" t="b">
        <v>0</v>
      </c>
      <c r="Q192" t="b">
        <v>1</v>
      </c>
      <c r="R192" t="s">
        <v>33</v>
      </c>
      <c r="S192" t="str">
        <f t="shared" si="15"/>
        <v>theater</v>
      </c>
      <c r="T192" t="str">
        <f t="shared" si="16"/>
        <v>plays</v>
      </c>
      <c r="U192">
        <f t="shared" si="17"/>
        <v>2013</v>
      </c>
    </row>
    <row r="193" spans="1:21" ht="17" x14ac:dyDescent="0.2">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4">
        <f t="shared" si="14"/>
        <v>43536.208333333328</v>
      </c>
      <c r="O193" s="4">
        <f t="shared" si="14"/>
        <v>43539.208333333328</v>
      </c>
      <c r="P193" t="b">
        <v>0</v>
      </c>
      <c r="Q193" t="b">
        <v>0</v>
      </c>
      <c r="R193" t="s">
        <v>33</v>
      </c>
      <c r="S193" t="str">
        <f t="shared" si="15"/>
        <v>theater</v>
      </c>
      <c r="T193" t="str">
        <f t="shared" si="16"/>
        <v>plays</v>
      </c>
      <c r="U193">
        <f t="shared" si="17"/>
        <v>2019</v>
      </c>
    </row>
    <row r="194" spans="1:21" ht="17" x14ac:dyDescent="0.2">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4">
        <f t="shared" si="14"/>
        <v>41817.208333333336</v>
      </c>
      <c r="O194" s="4">
        <f t="shared" si="14"/>
        <v>41821.208333333336</v>
      </c>
      <c r="P194" t="b">
        <v>0</v>
      </c>
      <c r="Q194" t="b">
        <v>0</v>
      </c>
      <c r="R194" t="s">
        <v>23</v>
      </c>
      <c r="S194" t="str">
        <f t="shared" si="15"/>
        <v>music</v>
      </c>
      <c r="T194" t="str">
        <f t="shared" si="16"/>
        <v>rock</v>
      </c>
      <c r="U194">
        <f t="shared" si="17"/>
        <v>2014</v>
      </c>
    </row>
    <row r="195" spans="1:21" ht="17" x14ac:dyDescent="0.2">
      <c r="A195">
        <v>193</v>
      </c>
      <c r="B195" t="s">
        <v>438</v>
      </c>
      <c r="C195" s="3" t="s">
        <v>439</v>
      </c>
      <c r="D195">
        <v>6600</v>
      </c>
      <c r="E195">
        <v>3012</v>
      </c>
      <c r="F195">
        <f t="shared" ref="F195:F258" si="18">ROUND((E195/D195)*100,0)</f>
        <v>46</v>
      </c>
      <c r="G195" t="s">
        <v>14</v>
      </c>
      <c r="H195">
        <v>65</v>
      </c>
      <c r="I195">
        <f t="shared" ref="I195:I258" si="19">IF(H195=0,0,ROUND(E195/H195,2))</f>
        <v>46.34</v>
      </c>
      <c r="J195" t="s">
        <v>21</v>
      </c>
      <c r="K195" t="s">
        <v>22</v>
      </c>
      <c r="L195">
        <v>1523163600</v>
      </c>
      <c r="M195">
        <v>1523509200</v>
      </c>
      <c r="N195" s="4">
        <f t="shared" ref="N195:O258" si="20">(((L195/60)/60)/24)+DATE(1970,1,1)</f>
        <v>43198.208333333328</v>
      </c>
      <c r="O195" s="4">
        <f t="shared" si="20"/>
        <v>43202.208333333328</v>
      </c>
      <c r="P195" t="b">
        <v>1</v>
      </c>
      <c r="Q195" t="b">
        <v>0</v>
      </c>
      <c r="R195" t="s">
        <v>60</v>
      </c>
      <c r="S195" t="str">
        <f t="shared" ref="S195:S258" si="21">LEFT(R195,SEARCH("/",R195)-1)</f>
        <v>music</v>
      </c>
      <c r="T195" t="str">
        <f t="shared" ref="T195:T258" si="22">RIGHT(R195,LEN(R195)-SEARCH("/",R195))</f>
        <v>indie rock</v>
      </c>
      <c r="U195">
        <f t="shared" ref="U195:U258" si="23">YEAR(N195)</f>
        <v>2018</v>
      </c>
    </row>
    <row r="196" spans="1:21" ht="17" x14ac:dyDescent="0.2">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4">
        <f t="shared" si="20"/>
        <v>42261.208333333328</v>
      </c>
      <c r="O196" s="4">
        <f t="shared" si="20"/>
        <v>42277.208333333328</v>
      </c>
      <c r="P196" t="b">
        <v>0</v>
      </c>
      <c r="Q196" t="b">
        <v>0</v>
      </c>
      <c r="R196" t="s">
        <v>148</v>
      </c>
      <c r="S196" t="str">
        <f t="shared" si="21"/>
        <v>music</v>
      </c>
      <c r="T196" t="str">
        <f t="shared" si="22"/>
        <v>metal</v>
      </c>
      <c r="U196">
        <f t="shared" si="23"/>
        <v>2015</v>
      </c>
    </row>
    <row r="197" spans="1:21" ht="17" x14ac:dyDescent="0.2">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4">
        <f t="shared" si="20"/>
        <v>43310.208333333328</v>
      </c>
      <c r="O197" s="4">
        <f t="shared" si="20"/>
        <v>43317.208333333328</v>
      </c>
      <c r="P197" t="b">
        <v>0</v>
      </c>
      <c r="Q197" t="b">
        <v>0</v>
      </c>
      <c r="R197" t="s">
        <v>50</v>
      </c>
      <c r="S197" t="str">
        <f t="shared" si="21"/>
        <v>music</v>
      </c>
      <c r="T197" t="str">
        <f t="shared" si="22"/>
        <v>electric music</v>
      </c>
      <c r="U197">
        <f t="shared" si="23"/>
        <v>2018</v>
      </c>
    </row>
    <row r="198" spans="1:21" ht="17" x14ac:dyDescent="0.2">
      <c r="A198">
        <v>196</v>
      </c>
      <c r="B198" t="s">
        <v>444</v>
      </c>
      <c r="C198" s="3" t="s">
        <v>445</v>
      </c>
      <c r="D198">
        <v>8200</v>
      </c>
      <c r="E198">
        <v>5178</v>
      </c>
      <c r="F198">
        <f t="shared" si="18"/>
        <v>63</v>
      </c>
      <c r="G198" t="s">
        <v>14</v>
      </c>
      <c r="H198">
        <v>100</v>
      </c>
      <c r="I198">
        <f t="shared" si="19"/>
        <v>51.78</v>
      </c>
      <c r="J198" t="s">
        <v>36</v>
      </c>
      <c r="K198" t="s">
        <v>37</v>
      </c>
      <c r="L198">
        <v>1472878800</v>
      </c>
      <c r="M198">
        <v>1474520400</v>
      </c>
      <c r="N198" s="4">
        <f t="shared" si="20"/>
        <v>42616.208333333328</v>
      </c>
      <c r="O198" s="4">
        <f t="shared" si="20"/>
        <v>42635.208333333328</v>
      </c>
      <c r="P198" t="b">
        <v>0</v>
      </c>
      <c r="Q198" t="b">
        <v>0</v>
      </c>
      <c r="R198" t="s">
        <v>65</v>
      </c>
      <c r="S198" t="str">
        <f t="shared" si="21"/>
        <v>technology</v>
      </c>
      <c r="T198" t="str">
        <f t="shared" si="22"/>
        <v>wearables</v>
      </c>
      <c r="U198">
        <f t="shared" si="23"/>
        <v>2016</v>
      </c>
    </row>
    <row r="199" spans="1:21" ht="17" x14ac:dyDescent="0.2">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4">
        <f t="shared" si="20"/>
        <v>42909.208333333328</v>
      </c>
      <c r="O199" s="4">
        <f t="shared" si="20"/>
        <v>42923.208333333328</v>
      </c>
      <c r="P199" t="b">
        <v>0</v>
      </c>
      <c r="Q199" t="b">
        <v>0</v>
      </c>
      <c r="R199" t="s">
        <v>53</v>
      </c>
      <c r="S199" t="str">
        <f t="shared" si="21"/>
        <v>film &amp; video</v>
      </c>
      <c r="T199" t="str">
        <f t="shared" si="22"/>
        <v>drama</v>
      </c>
      <c r="U199">
        <f t="shared" si="23"/>
        <v>2017</v>
      </c>
    </row>
    <row r="200" spans="1:21" ht="17" x14ac:dyDescent="0.2">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4">
        <f t="shared" si="20"/>
        <v>40396.208333333336</v>
      </c>
      <c r="O200" s="4">
        <f t="shared" si="20"/>
        <v>40425.208333333336</v>
      </c>
      <c r="P200" t="b">
        <v>0</v>
      </c>
      <c r="Q200" t="b">
        <v>0</v>
      </c>
      <c r="R200" t="s">
        <v>50</v>
      </c>
      <c r="S200" t="str">
        <f t="shared" si="21"/>
        <v>music</v>
      </c>
      <c r="T200" t="str">
        <f t="shared" si="22"/>
        <v>electric music</v>
      </c>
      <c r="U200">
        <f t="shared" si="23"/>
        <v>2010</v>
      </c>
    </row>
    <row r="201" spans="1:21" ht="17" x14ac:dyDescent="0.2">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4">
        <f t="shared" si="20"/>
        <v>42192.208333333328</v>
      </c>
      <c r="O201" s="4">
        <f t="shared" si="20"/>
        <v>42196.208333333328</v>
      </c>
      <c r="P201" t="b">
        <v>0</v>
      </c>
      <c r="Q201" t="b">
        <v>0</v>
      </c>
      <c r="R201" t="s">
        <v>23</v>
      </c>
      <c r="S201" t="str">
        <f t="shared" si="21"/>
        <v>music</v>
      </c>
      <c r="T201" t="str">
        <f t="shared" si="22"/>
        <v>rock</v>
      </c>
      <c r="U201">
        <f t="shared" si="23"/>
        <v>2015</v>
      </c>
    </row>
    <row r="202" spans="1:21" ht="17" x14ac:dyDescent="0.2">
      <c r="A202">
        <v>200</v>
      </c>
      <c r="B202" t="s">
        <v>452</v>
      </c>
      <c r="C202" s="3" t="s">
        <v>453</v>
      </c>
      <c r="D202">
        <v>100</v>
      </c>
      <c r="E202">
        <v>2</v>
      </c>
      <c r="F202">
        <f t="shared" si="18"/>
        <v>2</v>
      </c>
      <c r="G202" t="s">
        <v>14</v>
      </c>
      <c r="H202">
        <v>1</v>
      </c>
      <c r="I202">
        <f t="shared" si="19"/>
        <v>2</v>
      </c>
      <c r="J202" t="s">
        <v>15</v>
      </c>
      <c r="K202" t="s">
        <v>16</v>
      </c>
      <c r="L202">
        <v>1269493200</v>
      </c>
      <c r="M202">
        <v>1270443600</v>
      </c>
      <c r="N202" s="4">
        <f t="shared" si="20"/>
        <v>40262.208333333336</v>
      </c>
      <c r="O202" s="4">
        <f t="shared" si="20"/>
        <v>40273.208333333336</v>
      </c>
      <c r="P202" t="b">
        <v>0</v>
      </c>
      <c r="Q202" t="b">
        <v>0</v>
      </c>
      <c r="R202" t="s">
        <v>33</v>
      </c>
      <c r="S202" t="str">
        <f t="shared" si="21"/>
        <v>theater</v>
      </c>
      <c r="T202" t="str">
        <f t="shared" si="22"/>
        <v>plays</v>
      </c>
      <c r="U202">
        <f t="shared" si="23"/>
        <v>2010</v>
      </c>
    </row>
    <row r="203" spans="1:21" ht="34" x14ac:dyDescent="0.2">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4">
        <f t="shared" si="20"/>
        <v>41845.208333333336</v>
      </c>
      <c r="O203" s="4">
        <f t="shared" si="20"/>
        <v>41863.208333333336</v>
      </c>
      <c r="P203" t="b">
        <v>0</v>
      </c>
      <c r="Q203" t="b">
        <v>0</v>
      </c>
      <c r="R203" t="s">
        <v>28</v>
      </c>
      <c r="S203" t="str">
        <f t="shared" si="21"/>
        <v>technology</v>
      </c>
      <c r="T203" t="str">
        <f t="shared" si="22"/>
        <v>web</v>
      </c>
      <c r="U203">
        <f t="shared" si="23"/>
        <v>2014</v>
      </c>
    </row>
    <row r="204" spans="1:21" ht="17" x14ac:dyDescent="0.2">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4">
        <f t="shared" si="20"/>
        <v>40818.208333333336</v>
      </c>
      <c r="O204" s="4">
        <f t="shared" si="20"/>
        <v>40822.208333333336</v>
      </c>
      <c r="P204" t="b">
        <v>0</v>
      </c>
      <c r="Q204" t="b">
        <v>0</v>
      </c>
      <c r="R204" t="s">
        <v>17</v>
      </c>
      <c r="S204" t="str">
        <f t="shared" si="21"/>
        <v>food</v>
      </c>
      <c r="T204" t="str">
        <f t="shared" si="22"/>
        <v>food trucks</v>
      </c>
      <c r="U204">
        <f t="shared" si="23"/>
        <v>2011</v>
      </c>
    </row>
    <row r="205" spans="1:21" ht="34" x14ac:dyDescent="0.2">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4">
        <f t="shared" si="20"/>
        <v>42752.25</v>
      </c>
      <c r="O205" s="4">
        <f t="shared" si="20"/>
        <v>42754.25</v>
      </c>
      <c r="P205" t="b">
        <v>0</v>
      </c>
      <c r="Q205" t="b">
        <v>0</v>
      </c>
      <c r="R205" t="s">
        <v>33</v>
      </c>
      <c r="S205" t="str">
        <f t="shared" si="21"/>
        <v>theater</v>
      </c>
      <c r="T205" t="str">
        <f t="shared" si="22"/>
        <v>plays</v>
      </c>
      <c r="U205">
        <f t="shared" si="23"/>
        <v>2017</v>
      </c>
    </row>
    <row r="206" spans="1:21" ht="17" x14ac:dyDescent="0.2">
      <c r="A206">
        <v>204</v>
      </c>
      <c r="B206" t="s">
        <v>460</v>
      </c>
      <c r="C206" s="3" t="s">
        <v>461</v>
      </c>
      <c r="D206">
        <v>75000</v>
      </c>
      <c r="E206">
        <v>2529</v>
      </c>
      <c r="F206">
        <f t="shared" si="18"/>
        <v>3</v>
      </c>
      <c r="G206" t="s">
        <v>14</v>
      </c>
      <c r="H206">
        <v>40</v>
      </c>
      <c r="I206">
        <f t="shared" si="19"/>
        <v>63.23</v>
      </c>
      <c r="J206" t="s">
        <v>21</v>
      </c>
      <c r="K206" t="s">
        <v>22</v>
      </c>
      <c r="L206">
        <v>1301806800</v>
      </c>
      <c r="M206">
        <v>1302670800</v>
      </c>
      <c r="N206" s="4">
        <f t="shared" si="20"/>
        <v>40636.208333333336</v>
      </c>
      <c r="O206" s="4">
        <f t="shared" si="20"/>
        <v>40646.208333333336</v>
      </c>
      <c r="P206" t="b">
        <v>0</v>
      </c>
      <c r="Q206" t="b">
        <v>0</v>
      </c>
      <c r="R206" t="s">
        <v>159</v>
      </c>
      <c r="S206" t="str">
        <f t="shared" si="21"/>
        <v>music</v>
      </c>
      <c r="T206" t="str">
        <f t="shared" si="22"/>
        <v>jazz</v>
      </c>
      <c r="U206">
        <f t="shared" si="23"/>
        <v>2011</v>
      </c>
    </row>
    <row r="207" spans="1:21" ht="17" x14ac:dyDescent="0.2">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4">
        <f t="shared" si="20"/>
        <v>43390.208333333328</v>
      </c>
      <c r="O207" s="4">
        <f t="shared" si="20"/>
        <v>43402.208333333328</v>
      </c>
      <c r="P207" t="b">
        <v>1</v>
      </c>
      <c r="Q207" t="b">
        <v>0</v>
      </c>
      <c r="R207" t="s">
        <v>33</v>
      </c>
      <c r="S207" t="str">
        <f t="shared" si="21"/>
        <v>theater</v>
      </c>
      <c r="T207" t="str">
        <f t="shared" si="22"/>
        <v>plays</v>
      </c>
      <c r="U207">
        <f t="shared" si="23"/>
        <v>2018</v>
      </c>
    </row>
    <row r="208" spans="1:21" ht="17" x14ac:dyDescent="0.2">
      <c r="A208">
        <v>206</v>
      </c>
      <c r="B208" t="s">
        <v>464</v>
      </c>
      <c r="C208" s="3" t="s">
        <v>465</v>
      </c>
      <c r="D208">
        <v>9000</v>
      </c>
      <c r="E208">
        <v>3496</v>
      </c>
      <c r="F208">
        <f t="shared" si="18"/>
        <v>39</v>
      </c>
      <c r="G208" t="s">
        <v>74</v>
      </c>
      <c r="H208">
        <v>57</v>
      </c>
      <c r="I208">
        <f t="shared" si="19"/>
        <v>61.33</v>
      </c>
      <c r="J208" t="s">
        <v>21</v>
      </c>
      <c r="K208" t="s">
        <v>22</v>
      </c>
      <c r="L208">
        <v>1267250400</v>
      </c>
      <c r="M208">
        <v>1268028000</v>
      </c>
      <c r="N208" s="4">
        <f t="shared" si="20"/>
        <v>40236.25</v>
      </c>
      <c r="O208" s="4">
        <f t="shared" si="20"/>
        <v>40245.25</v>
      </c>
      <c r="P208" t="b">
        <v>0</v>
      </c>
      <c r="Q208" t="b">
        <v>0</v>
      </c>
      <c r="R208" t="s">
        <v>119</v>
      </c>
      <c r="S208" t="str">
        <f t="shared" si="21"/>
        <v>publishing</v>
      </c>
      <c r="T208" t="str">
        <f t="shared" si="22"/>
        <v>fiction</v>
      </c>
      <c r="U208">
        <f t="shared" si="23"/>
        <v>2010</v>
      </c>
    </row>
    <row r="209" spans="1:21" ht="34" x14ac:dyDescent="0.2">
      <c r="A209">
        <v>207</v>
      </c>
      <c r="B209" t="s">
        <v>466</v>
      </c>
      <c r="C209" s="3" t="s">
        <v>467</v>
      </c>
      <c r="D209">
        <v>1000</v>
      </c>
      <c r="E209">
        <v>4257</v>
      </c>
      <c r="F209">
        <f t="shared" si="18"/>
        <v>426</v>
      </c>
      <c r="G209" t="s">
        <v>20</v>
      </c>
      <c r="H209">
        <v>43</v>
      </c>
      <c r="I209">
        <f t="shared" si="19"/>
        <v>99</v>
      </c>
      <c r="J209" t="s">
        <v>21</v>
      </c>
      <c r="K209" t="s">
        <v>22</v>
      </c>
      <c r="L209">
        <v>1535432400</v>
      </c>
      <c r="M209">
        <v>1537160400</v>
      </c>
      <c r="N209" s="4">
        <f t="shared" si="20"/>
        <v>43340.208333333328</v>
      </c>
      <c r="O209" s="4">
        <f t="shared" si="20"/>
        <v>43360.208333333328</v>
      </c>
      <c r="P209" t="b">
        <v>0</v>
      </c>
      <c r="Q209" t="b">
        <v>1</v>
      </c>
      <c r="R209" t="s">
        <v>23</v>
      </c>
      <c r="S209" t="str">
        <f t="shared" si="21"/>
        <v>music</v>
      </c>
      <c r="T209" t="str">
        <f t="shared" si="22"/>
        <v>rock</v>
      </c>
      <c r="U209">
        <f t="shared" si="23"/>
        <v>2018</v>
      </c>
    </row>
    <row r="210" spans="1:21" ht="17" x14ac:dyDescent="0.2">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4">
        <f t="shared" si="20"/>
        <v>43048.25</v>
      </c>
      <c r="O210" s="4">
        <f t="shared" si="20"/>
        <v>43072.25</v>
      </c>
      <c r="P210" t="b">
        <v>0</v>
      </c>
      <c r="Q210" t="b">
        <v>0</v>
      </c>
      <c r="R210" t="s">
        <v>42</v>
      </c>
      <c r="S210" t="str">
        <f t="shared" si="21"/>
        <v>film &amp; video</v>
      </c>
      <c r="T210" t="str">
        <f t="shared" si="22"/>
        <v>documentary</v>
      </c>
      <c r="U210">
        <f t="shared" si="23"/>
        <v>2017</v>
      </c>
    </row>
    <row r="211" spans="1:21" ht="17" x14ac:dyDescent="0.2">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4">
        <f t="shared" si="20"/>
        <v>42496.208333333328</v>
      </c>
      <c r="O211" s="4">
        <f t="shared" si="20"/>
        <v>42503.208333333328</v>
      </c>
      <c r="P211" t="b">
        <v>0</v>
      </c>
      <c r="Q211" t="b">
        <v>0</v>
      </c>
      <c r="R211" t="s">
        <v>42</v>
      </c>
      <c r="S211" t="str">
        <f t="shared" si="21"/>
        <v>film &amp; video</v>
      </c>
      <c r="T211" t="str">
        <f t="shared" si="22"/>
        <v>documentary</v>
      </c>
      <c r="U211">
        <f t="shared" si="23"/>
        <v>2016</v>
      </c>
    </row>
    <row r="212" spans="1:21" ht="17" x14ac:dyDescent="0.2">
      <c r="A212">
        <v>210</v>
      </c>
      <c r="B212" t="s">
        <v>472</v>
      </c>
      <c r="C212" s="3" t="s">
        <v>473</v>
      </c>
      <c r="D212">
        <v>9400</v>
      </c>
      <c r="E212">
        <v>6338</v>
      </c>
      <c r="F212">
        <f t="shared" si="18"/>
        <v>67</v>
      </c>
      <c r="G212" t="s">
        <v>14</v>
      </c>
      <c r="H212">
        <v>226</v>
      </c>
      <c r="I212">
        <f t="shared" si="19"/>
        <v>28.04</v>
      </c>
      <c r="J212" t="s">
        <v>36</v>
      </c>
      <c r="K212" t="s">
        <v>37</v>
      </c>
      <c r="L212">
        <v>1488520800</v>
      </c>
      <c r="M212">
        <v>1490850000</v>
      </c>
      <c r="N212" s="4">
        <f t="shared" si="20"/>
        <v>42797.25</v>
      </c>
      <c r="O212" s="4">
        <f t="shared" si="20"/>
        <v>42824.208333333328</v>
      </c>
      <c r="P212" t="b">
        <v>0</v>
      </c>
      <c r="Q212" t="b">
        <v>0</v>
      </c>
      <c r="R212" t="s">
        <v>474</v>
      </c>
      <c r="S212" t="str">
        <f t="shared" si="21"/>
        <v>film &amp; video</v>
      </c>
      <c r="T212" t="str">
        <f t="shared" si="22"/>
        <v>science fiction</v>
      </c>
      <c r="U212">
        <f t="shared" si="23"/>
        <v>2017</v>
      </c>
    </row>
    <row r="213" spans="1:21" ht="34" x14ac:dyDescent="0.2">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4">
        <f t="shared" si="20"/>
        <v>41513.208333333336</v>
      </c>
      <c r="O213" s="4">
        <f t="shared" si="20"/>
        <v>41537.208333333336</v>
      </c>
      <c r="P213" t="b">
        <v>0</v>
      </c>
      <c r="Q213" t="b">
        <v>0</v>
      </c>
      <c r="R213" t="s">
        <v>33</v>
      </c>
      <c r="S213" t="str">
        <f t="shared" si="21"/>
        <v>theater</v>
      </c>
      <c r="T213" t="str">
        <f t="shared" si="22"/>
        <v>plays</v>
      </c>
      <c r="U213">
        <f t="shared" si="23"/>
        <v>2013</v>
      </c>
    </row>
    <row r="214" spans="1:21" ht="34" x14ac:dyDescent="0.2">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4">
        <f t="shared" si="20"/>
        <v>43814.25</v>
      </c>
      <c r="O214" s="4">
        <f t="shared" si="20"/>
        <v>43860.25</v>
      </c>
      <c r="P214" t="b">
        <v>0</v>
      </c>
      <c r="Q214" t="b">
        <v>0</v>
      </c>
      <c r="R214" t="s">
        <v>33</v>
      </c>
      <c r="S214" t="str">
        <f t="shared" si="21"/>
        <v>theater</v>
      </c>
      <c r="T214" t="str">
        <f t="shared" si="22"/>
        <v>plays</v>
      </c>
      <c r="U214">
        <f t="shared" si="23"/>
        <v>2019</v>
      </c>
    </row>
    <row r="215" spans="1:21" ht="34" x14ac:dyDescent="0.2">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4">
        <f t="shared" si="20"/>
        <v>40488.208333333336</v>
      </c>
      <c r="O215" s="4">
        <f t="shared" si="20"/>
        <v>40496.25</v>
      </c>
      <c r="P215" t="b">
        <v>0</v>
      </c>
      <c r="Q215" t="b">
        <v>1</v>
      </c>
      <c r="R215" t="s">
        <v>60</v>
      </c>
      <c r="S215" t="str">
        <f t="shared" si="21"/>
        <v>music</v>
      </c>
      <c r="T215" t="str">
        <f t="shared" si="22"/>
        <v>indie rock</v>
      </c>
      <c r="U215">
        <f t="shared" si="23"/>
        <v>2010</v>
      </c>
    </row>
    <row r="216" spans="1:21" ht="17" x14ac:dyDescent="0.2">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4">
        <f t="shared" si="20"/>
        <v>40409.208333333336</v>
      </c>
      <c r="O216" s="4">
        <f t="shared" si="20"/>
        <v>40415.208333333336</v>
      </c>
      <c r="P216" t="b">
        <v>0</v>
      </c>
      <c r="Q216" t="b">
        <v>0</v>
      </c>
      <c r="R216" t="s">
        <v>23</v>
      </c>
      <c r="S216" t="str">
        <f t="shared" si="21"/>
        <v>music</v>
      </c>
      <c r="T216" t="str">
        <f t="shared" si="22"/>
        <v>rock</v>
      </c>
      <c r="U216">
        <f t="shared" si="23"/>
        <v>2010</v>
      </c>
    </row>
    <row r="217" spans="1:21" ht="17" x14ac:dyDescent="0.2">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4">
        <f t="shared" si="20"/>
        <v>43509.25</v>
      </c>
      <c r="O217" s="4">
        <f t="shared" si="20"/>
        <v>43511.25</v>
      </c>
      <c r="P217" t="b">
        <v>0</v>
      </c>
      <c r="Q217" t="b">
        <v>0</v>
      </c>
      <c r="R217" t="s">
        <v>33</v>
      </c>
      <c r="S217" t="str">
        <f t="shared" si="21"/>
        <v>theater</v>
      </c>
      <c r="T217" t="str">
        <f t="shared" si="22"/>
        <v>plays</v>
      </c>
      <c r="U217">
        <f t="shared" si="23"/>
        <v>2019</v>
      </c>
    </row>
    <row r="218" spans="1:21" ht="17" x14ac:dyDescent="0.2">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4">
        <f t="shared" si="20"/>
        <v>40869.25</v>
      </c>
      <c r="O218" s="4">
        <f t="shared" si="20"/>
        <v>40871.25</v>
      </c>
      <c r="P218" t="b">
        <v>0</v>
      </c>
      <c r="Q218" t="b">
        <v>0</v>
      </c>
      <c r="R218" t="s">
        <v>33</v>
      </c>
      <c r="S218" t="str">
        <f t="shared" si="21"/>
        <v>theater</v>
      </c>
      <c r="T218" t="str">
        <f t="shared" si="22"/>
        <v>plays</v>
      </c>
      <c r="U218">
        <f t="shared" si="23"/>
        <v>2011</v>
      </c>
    </row>
    <row r="219" spans="1:21" ht="17" x14ac:dyDescent="0.2">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4">
        <f t="shared" si="20"/>
        <v>43583.208333333328</v>
      </c>
      <c r="O219" s="4">
        <f t="shared" si="20"/>
        <v>43592.208333333328</v>
      </c>
      <c r="P219" t="b">
        <v>0</v>
      </c>
      <c r="Q219" t="b">
        <v>0</v>
      </c>
      <c r="R219" t="s">
        <v>474</v>
      </c>
      <c r="S219" t="str">
        <f t="shared" si="21"/>
        <v>film &amp; video</v>
      </c>
      <c r="T219" t="str">
        <f t="shared" si="22"/>
        <v>science fiction</v>
      </c>
      <c r="U219">
        <f t="shared" si="23"/>
        <v>2019</v>
      </c>
    </row>
    <row r="220" spans="1:21" ht="17" x14ac:dyDescent="0.2">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4">
        <f t="shared" si="20"/>
        <v>40858.25</v>
      </c>
      <c r="O220" s="4">
        <f t="shared" si="20"/>
        <v>40892.25</v>
      </c>
      <c r="P220" t="b">
        <v>0</v>
      </c>
      <c r="Q220" t="b">
        <v>1</v>
      </c>
      <c r="R220" t="s">
        <v>100</v>
      </c>
      <c r="S220" t="str">
        <f t="shared" si="21"/>
        <v>film &amp; video</v>
      </c>
      <c r="T220" t="str">
        <f t="shared" si="22"/>
        <v>shorts</v>
      </c>
      <c r="U220">
        <f t="shared" si="23"/>
        <v>2011</v>
      </c>
    </row>
    <row r="221" spans="1:21" ht="17" x14ac:dyDescent="0.2">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4">
        <f t="shared" si="20"/>
        <v>41137.208333333336</v>
      </c>
      <c r="O221" s="4">
        <f t="shared" si="20"/>
        <v>41149.208333333336</v>
      </c>
      <c r="P221" t="b">
        <v>0</v>
      </c>
      <c r="Q221" t="b">
        <v>0</v>
      </c>
      <c r="R221" t="s">
        <v>71</v>
      </c>
      <c r="S221" t="str">
        <f t="shared" si="21"/>
        <v>film &amp; video</v>
      </c>
      <c r="T221" t="str">
        <f t="shared" si="22"/>
        <v>animation</v>
      </c>
      <c r="U221">
        <f t="shared" si="23"/>
        <v>2012</v>
      </c>
    </row>
    <row r="222" spans="1:21" ht="17" x14ac:dyDescent="0.2">
      <c r="A222">
        <v>220</v>
      </c>
      <c r="B222" t="s">
        <v>493</v>
      </c>
      <c r="C222" s="3" t="s">
        <v>494</v>
      </c>
      <c r="D222">
        <v>7900</v>
      </c>
      <c r="E222">
        <v>667</v>
      </c>
      <c r="F222">
        <f t="shared" si="18"/>
        <v>8</v>
      </c>
      <c r="G222" t="s">
        <v>14</v>
      </c>
      <c r="H222">
        <v>17</v>
      </c>
      <c r="I222">
        <f t="shared" si="19"/>
        <v>39.24</v>
      </c>
      <c r="J222" t="s">
        <v>21</v>
      </c>
      <c r="K222" t="s">
        <v>22</v>
      </c>
      <c r="L222">
        <v>1309496400</v>
      </c>
      <c r="M222">
        <v>1311051600</v>
      </c>
      <c r="N222" s="4">
        <f t="shared" si="20"/>
        <v>40725.208333333336</v>
      </c>
      <c r="O222" s="4">
        <f t="shared" si="20"/>
        <v>40743.208333333336</v>
      </c>
      <c r="P222" t="b">
        <v>1</v>
      </c>
      <c r="Q222" t="b">
        <v>0</v>
      </c>
      <c r="R222" t="s">
        <v>33</v>
      </c>
      <c r="S222" t="str">
        <f t="shared" si="21"/>
        <v>theater</v>
      </c>
      <c r="T222" t="str">
        <f t="shared" si="22"/>
        <v>plays</v>
      </c>
      <c r="U222">
        <f t="shared" si="23"/>
        <v>2011</v>
      </c>
    </row>
    <row r="223" spans="1:21" ht="34" x14ac:dyDescent="0.2">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4">
        <f t="shared" si="20"/>
        <v>41081.208333333336</v>
      </c>
      <c r="O223" s="4">
        <f t="shared" si="20"/>
        <v>41083.208333333336</v>
      </c>
      <c r="P223" t="b">
        <v>1</v>
      </c>
      <c r="Q223" t="b">
        <v>0</v>
      </c>
      <c r="R223" t="s">
        <v>17</v>
      </c>
      <c r="S223" t="str">
        <f t="shared" si="21"/>
        <v>food</v>
      </c>
      <c r="T223" t="str">
        <f t="shared" si="22"/>
        <v>food trucks</v>
      </c>
      <c r="U223">
        <f t="shared" si="23"/>
        <v>2012</v>
      </c>
    </row>
    <row r="224" spans="1:21" ht="17" x14ac:dyDescent="0.2">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4">
        <f t="shared" si="20"/>
        <v>41914.208333333336</v>
      </c>
      <c r="O224" s="4">
        <f t="shared" si="20"/>
        <v>41915.208333333336</v>
      </c>
      <c r="P224" t="b">
        <v>0</v>
      </c>
      <c r="Q224" t="b">
        <v>0</v>
      </c>
      <c r="R224" t="s">
        <v>122</v>
      </c>
      <c r="S224" t="str">
        <f t="shared" si="21"/>
        <v>photography</v>
      </c>
      <c r="T224" t="str">
        <f t="shared" si="22"/>
        <v>photography books</v>
      </c>
      <c r="U224">
        <f t="shared" si="23"/>
        <v>2014</v>
      </c>
    </row>
    <row r="225" spans="1:21" ht="17" x14ac:dyDescent="0.2">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4">
        <f t="shared" si="20"/>
        <v>42445.208333333328</v>
      </c>
      <c r="O225" s="4">
        <f t="shared" si="20"/>
        <v>42459.208333333328</v>
      </c>
      <c r="P225" t="b">
        <v>0</v>
      </c>
      <c r="Q225" t="b">
        <v>0</v>
      </c>
      <c r="R225" t="s">
        <v>33</v>
      </c>
      <c r="S225" t="str">
        <f t="shared" si="21"/>
        <v>theater</v>
      </c>
      <c r="T225" t="str">
        <f t="shared" si="22"/>
        <v>plays</v>
      </c>
      <c r="U225">
        <f t="shared" si="23"/>
        <v>2016</v>
      </c>
    </row>
    <row r="226" spans="1:21" ht="17" x14ac:dyDescent="0.2">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4">
        <f t="shared" si="20"/>
        <v>41906.208333333336</v>
      </c>
      <c r="O226" s="4">
        <f t="shared" si="20"/>
        <v>41951.25</v>
      </c>
      <c r="P226" t="b">
        <v>0</v>
      </c>
      <c r="Q226" t="b">
        <v>0</v>
      </c>
      <c r="R226" t="s">
        <v>474</v>
      </c>
      <c r="S226" t="str">
        <f t="shared" si="21"/>
        <v>film &amp; video</v>
      </c>
      <c r="T226" t="str">
        <f t="shared" si="22"/>
        <v>science fiction</v>
      </c>
      <c r="U226">
        <f t="shared" si="23"/>
        <v>2014</v>
      </c>
    </row>
    <row r="227" spans="1:21" ht="17" x14ac:dyDescent="0.2">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4">
        <f t="shared" si="20"/>
        <v>41762.208333333336</v>
      </c>
      <c r="O227" s="4">
        <f t="shared" si="20"/>
        <v>41762.208333333336</v>
      </c>
      <c r="P227" t="b">
        <v>1</v>
      </c>
      <c r="Q227" t="b">
        <v>0</v>
      </c>
      <c r="R227" t="s">
        <v>23</v>
      </c>
      <c r="S227" t="str">
        <f t="shared" si="21"/>
        <v>music</v>
      </c>
      <c r="T227" t="str">
        <f t="shared" si="22"/>
        <v>rock</v>
      </c>
      <c r="U227">
        <f t="shared" si="23"/>
        <v>2014</v>
      </c>
    </row>
    <row r="228" spans="1:21" ht="17" x14ac:dyDescent="0.2">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4">
        <f t="shared" si="20"/>
        <v>40276.208333333336</v>
      </c>
      <c r="O228" s="4">
        <f t="shared" si="20"/>
        <v>40313.208333333336</v>
      </c>
      <c r="P228" t="b">
        <v>0</v>
      </c>
      <c r="Q228" t="b">
        <v>0</v>
      </c>
      <c r="R228" t="s">
        <v>122</v>
      </c>
      <c r="S228" t="str">
        <f t="shared" si="21"/>
        <v>photography</v>
      </c>
      <c r="T228" t="str">
        <f t="shared" si="22"/>
        <v>photography books</v>
      </c>
      <c r="U228">
        <f t="shared" si="23"/>
        <v>2010</v>
      </c>
    </row>
    <row r="229" spans="1:21" ht="17" x14ac:dyDescent="0.2">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4">
        <f t="shared" si="20"/>
        <v>42139.208333333328</v>
      </c>
      <c r="O229" s="4">
        <f t="shared" si="20"/>
        <v>42145.208333333328</v>
      </c>
      <c r="P229" t="b">
        <v>0</v>
      </c>
      <c r="Q229" t="b">
        <v>0</v>
      </c>
      <c r="R229" t="s">
        <v>292</v>
      </c>
      <c r="S229" t="str">
        <f t="shared" si="21"/>
        <v>games</v>
      </c>
      <c r="T229" t="str">
        <f t="shared" si="22"/>
        <v>mobile games</v>
      </c>
      <c r="U229">
        <f t="shared" si="23"/>
        <v>2015</v>
      </c>
    </row>
    <row r="230" spans="1:21" ht="17" x14ac:dyDescent="0.2">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4">
        <f t="shared" si="20"/>
        <v>42613.208333333328</v>
      </c>
      <c r="O230" s="4">
        <f t="shared" si="20"/>
        <v>42638.208333333328</v>
      </c>
      <c r="P230" t="b">
        <v>0</v>
      </c>
      <c r="Q230" t="b">
        <v>0</v>
      </c>
      <c r="R230" t="s">
        <v>71</v>
      </c>
      <c r="S230" t="str">
        <f t="shared" si="21"/>
        <v>film &amp; video</v>
      </c>
      <c r="T230" t="str">
        <f t="shared" si="22"/>
        <v>animation</v>
      </c>
      <c r="U230">
        <f t="shared" si="23"/>
        <v>2016</v>
      </c>
    </row>
    <row r="231" spans="1:21" ht="17" x14ac:dyDescent="0.2">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4">
        <f t="shared" si="20"/>
        <v>42887.208333333328</v>
      </c>
      <c r="O231" s="4">
        <f t="shared" si="20"/>
        <v>42935.208333333328</v>
      </c>
      <c r="P231" t="b">
        <v>0</v>
      </c>
      <c r="Q231" t="b">
        <v>1</v>
      </c>
      <c r="R231" t="s">
        <v>292</v>
      </c>
      <c r="S231" t="str">
        <f t="shared" si="21"/>
        <v>games</v>
      </c>
      <c r="T231" t="str">
        <f t="shared" si="22"/>
        <v>mobile games</v>
      </c>
      <c r="U231">
        <f t="shared" si="23"/>
        <v>2017</v>
      </c>
    </row>
    <row r="232" spans="1:21" ht="17" x14ac:dyDescent="0.2">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4">
        <f t="shared" si="20"/>
        <v>43805.25</v>
      </c>
      <c r="O232" s="4">
        <f t="shared" si="20"/>
        <v>43805.25</v>
      </c>
      <c r="P232" t="b">
        <v>0</v>
      </c>
      <c r="Q232" t="b">
        <v>0</v>
      </c>
      <c r="R232" t="s">
        <v>89</v>
      </c>
      <c r="S232" t="str">
        <f t="shared" si="21"/>
        <v>games</v>
      </c>
      <c r="T232" t="str">
        <f t="shared" si="22"/>
        <v>video games</v>
      </c>
      <c r="U232">
        <f t="shared" si="23"/>
        <v>2019</v>
      </c>
    </row>
    <row r="233" spans="1:21" ht="17" x14ac:dyDescent="0.2">
      <c r="A233">
        <v>231</v>
      </c>
      <c r="B233" t="s">
        <v>514</v>
      </c>
      <c r="C233" s="3" t="s">
        <v>515</v>
      </c>
      <c r="D233">
        <v>7200</v>
      </c>
      <c r="E233">
        <v>5523</v>
      </c>
      <c r="F233">
        <f t="shared" si="18"/>
        <v>77</v>
      </c>
      <c r="G233" t="s">
        <v>74</v>
      </c>
      <c r="H233">
        <v>67</v>
      </c>
      <c r="I233">
        <f t="shared" si="19"/>
        <v>82.43</v>
      </c>
      <c r="J233" t="s">
        <v>21</v>
      </c>
      <c r="K233" t="s">
        <v>22</v>
      </c>
      <c r="L233">
        <v>1369112400</v>
      </c>
      <c r="M233">
        <v>1374123600</v>
      </c>
      <c r="N233" s="4">
        <f t="shared" si="20"/>
        <v>41415.208333333336</v>
      </c>
      <c r="O233" s="4">
        <f t="shared" si="20"/>
        <v>41473.208333333336</v>
      </c>
      <c r="P233" t="b">
        <v>0</v>
      </c>
      <c r="Q233" t="b">
        <v>0</v>
      </c>
      <c r="R233" t="s">
        <v>33</v>
      </c>
      <c r="S233" t="str">
        <f t="shared" si="21"/>
        <v>theater</v>
      </c>
      <c r="T233" t="str">
        <f t="shared" si="22"/>
        <v>plays</v>
      </c>
      <c r="U233">
        <f t="shared" si="23"/>
        <v>2013</v>
      </c>
    </row>
    <row r="234" spans="1:21" ht="17" x14ac:dyDescent="0.2">
      <c r="A234">
        <v>232</v>
      </c>
      <c r="B234" t="s">
        <v>516</v>
      </c>
      <c r="C234" s="3" t="s">
        <v>517</v>
      </c>
      <c r="D234">
        <v>3400</v>
      </c>
      <c r="E234">
        <v>5823</v>
      </c>
      <c r="F234">
        <f t="shared" si="18"/>
        <v>171</v>
      </c>
      <c r="G234" t="s">
        <v>20</v>
      </c>
      <c r="H234">
        <v>92</v>
      </c>
      <c r="I234">
        <f t="shared" si="19"/>
        <v>63.29</v>
      </c>
      <c r="J234" t="s">
        <v>21</v>
      </c>
      <c r="K234" t="s">
        <v>22</v>
      </c>
      <c r="L234">
        <v>1469422800</v>
      </c>
      <c r="M234">
        <v>1469509200</v>
      </c>
      <c r="N234" s="4">
        <f t="shared" si="20"/>
        <v>42576.208333333328</v>
      </c>
      <c r="O234" s="4">
        <f t="shared" si="20"/>
        <v>42577.208333333328</v>
      </c>
      <c r="P234" t="b">
        <v>0</v>
      </c>
      <c r="Q234" t="b">
        <v>0</v>
      </c>
      <c r="R234" t="s">
        <v>33</v>
      </c>
      <c r="S234" t="str">
        <f t="shared" si="21"/>
        <v>theater</v>
      </c>
      <c r="T234" t="str">
        <f t="shared" si="22"/>
        <v>plays</v>
      </c>
      <c r="U234">
        <f t="shared" si="23"/>
        <v>2016</v>
      </c>
    </row>
    <row r="235" spans="1:21" ht="17" x14ac:dyDescent="0.2">
      <c r="A235">
        <v>233</v>
      </c>
      <c r="B235" t="s">
        <v>518</v>
      </c>
      <c r="C235" s="3" t="s">
        <v>519</v>
      </c>
      <c r="D235">
        <v>3800</v>
      </c>
      <c r="E235">
        <v>6000</v>
      </c>
      <c r="F235">
        <f t="shared" si="18"/>
        <v>158</v>
      </c>
      <c r="G235" t="s">
        <v>20</v>
      </c>
      <c r="H235">
        <v>62</v>
      </c>
      <c r="I235">
        <f t="shared" si="19"/>
        <v>96.77</v>
      </c>
      <c r="J235" t="s">
        <v>21</v>
      </c>
      <c r="K235" t="s">
        <v>22</v>
      </c>
      <c r="L235">
        <v>1307854800</v>
      </c>
      <c r="M235">
        <v>1309237200</v>
      </c>
      <c r="N235" s="4">
        <f t="shared" si="20"/>
        <v>40706.208333333336</v>
      </c>
      <c r="O235" s="4">
        <f t="shared" si="20"/>
        <v>40722.208333333336</v>
      </c>
      <c r="P235" t="b">
        <v>0</v>
      </c>
      <c r="Q235" t="b">
        <v>0</v>
      </c>
      <c r="R235" t="s">
        <v>71</v>
      </c>
      <c r="S235" t="str">
        <f t="shared" si="21"/>
        <v>film &amp; video</v>
      </c>
      <c r="T235" t="str">
        <f t="shared" si="22"/>
        <v>animation</v>
      </c>
      <c r="U235">
        <f t="shared" si="23"/>
        <v>2011</v>
      </c>
    </row>
    <row r="236" spans="1:21" ht="17" x14ac:dyDescent="0.2">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4">
        <f t="shared" si="20"/>
        <v>42969.208333333328</v>
      </c>
      <c r="O236" s="4">
        <f t="shared" si="20"/>
        <v>42976.208333333328</v>
      </c>
      <c r="P236" t="b">
        <v>0</v>
      </c>
      <c r="Q236" t="b">
        <v>1</v>
      </c>
      <c r="R236" t="s">
        <v>89</v>
      </c>
      <c r="S236" t="str">
        <f t="shared" si="21"/>
        <v>games</v>
      </c>
      <c r="T236" t="str">
        <f t="shared" si="22"/>
        <v>video games</v>
      </c>
      <c r="U236">
        <f t="shared" si="23"/>
        <v>2017</v>
      </c>
    </row>
    <row r="237" spans="1:21" ht="34" x14ac:dyDescent="0.2">
      <c r="A237">
        <v>235</v>
      </c>
      <c r="B237" t="s">
        <v>522</v>
      </c>
      <c r="C237" s="3" t="s">
        <v>523</v>
      </c>
      <c r="D237">
        <v>8600</v>
      </c>
      <c r="E237">
        <v>3589</v>
      </c>
      <c r="F237">
        <f t="shared" si="18"/>
        <v>42</v>
      </c>
      <c r="G237" t="s">
        <v>14</v>
      </c>
      <c r="H237">
        <v>92</v>
      </c>
      <c r="I237">
        <f t="shared" si="19"/>
        <v>39.01</v>
      </c>
      <c r="J237" t="s">
        <v>21</v>
      </c>
      <c r="K237" t="s">
        <v>22</v>
      </c>
      <c r="L237">
        <v>1486965600</v>
      </c>
      <c r="M237">
        <v>1487397600</v>
      </c>
      <c r="N237" s="4">
        <f t="shared" si="20"/>
        <v>42779.25</v>
      </c>
      <c r="O237" s="4">
        <f t="shared" si="20"/>
        <v>42784.25</v>
      </c>
      <c r="P237" t="b">
        <v>0</v>
      </c>
      <c r="Q237" t="b">
        <v>0</v>
      </c>
      <c r="R237" t="s">
        <v>71</v>
      </c>
      <c r="S237" t="str">
        <f t="shared" si="21"/>
        <v>film &amp; video</v>
      </c>
      <c r="T237" t="str">
        <f t="shared" si="22"/>
        <v>animation</v>
      </c>
      <c r="U237">
        <f t="shared" si="23"/>
        <v>2017</v>
      </c>
    </row>
    <row r="238" spans="1:21" ht="17" x14ac:dyDescent="0.2">
      <c r="A238">
        <v>236</v>
      </c>
      <c r="B238" t="s">
        <v>524</v>
      </c>
      <c r="C238" s="3" t="s">
        <v>525</v>
      </c>
      <c r="D238">
        <v>39500</v>
      </c>
      <c r="E238">
        <v>4323</v>
      </c>
      <c r="F238">
        <f t="shared" si="18"/>
        <v>11</v>
      </c>
      <c r="G238" t="s">
        <v>14</v>
      </c>
      <c r="H238">
        <v>57</v>
      </c>
      <c r="I238">
        <f t="shared" si="19"/>
        <v>75.84</v>
      </c>
      <c r="J238" t="s">
        <v>26</v>
      </c>
      <c r="K238" t="s">
        <v>27</v>
      </c>
      <c r="L238">
        <v>1561438800</v>
      </c>
      <c r="M238">
        <v>1562043600</v>
      </c>
      <c r="N238" s="4">
        <f t="shared" si="20"/>
        <v>43641.208333333328</v>
      </c>
      <c r="O238" s="4">
        <f t="shared" si="20"/>
        <v>43648.208333333328</v>
      </c>
      <c r="P238" t="b">
        <v>0</v>
      </c>
      <c r="Q238" t="b">
        <v>1</v>
      </c>
      <c r="R238" t="s">
        <v>23</v>
      </c>
      <c r="S238" t="str">
        <f t="shared" si="21"/>
        <v>music</v>
      </c>
      <c r="T238" t="str">
        <f t="shared" si="22"/>
        <v>rock</v>
      </c>
      <c r="U238">
        <f t="shared" si="23"/>
        <v>2019</v>
      </c>
    </row>
    <row r="239" spans="1:21" ht="34" x14ac:dyDescent="0.2">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4">
        <f t="shared" si="20"/>
        <v>41754.208333333336</v>
      </c>
      <c r="O239" s="4">
        <f t="shared" si="20"/>
        <v>41756.208333333336</v>
      </c>
      <c r="P239" t="b">
        <v>0</v>
      </c>
      <c r="Q239" t="b">
        <v>0</v>
      </c>
      <c r="R239" t="s">
        <v>71</v>
      </c>
      <c r="S239" t="str">
        <f t="shared" si="21"/>
        <v>film &amp; video</v>
      </c>
      <c r="T239" t="str">
        <f t="shared" si="22"/>
        <v>animation</v>
      </c>
      <c r="U239">
        <f t="shared" si="23"/>
        <v>2014</v>
      </c>
    </row>
    <row r="240" spans="1:21" ht="17" x14ac:dyDescent="0.2">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4">
        <f t="shared" si="20"/>
        <v>43083.25</v>
      </c>
      <c r="O240" s="4">
        <f t="shared" si="20"/>
        <v>43108.25</v>
      </c>
      <c r="P240" t="b">
        <v>0</v>
      </c>
      <c r="Q240" t="b">
        <v>1</v>
      </c>
      <c r="R240" t="s">
        <v>33</v>
      </c>
      <c r="S240" t="str">
        <f t="shared" si="21"/>
        <v>theater</v>
      </c>
      <c r="T240" t="str">
        <f t="shared" si="22"/>
        <v>plays</v>
      </c>
      <c r="U240">
        <f t="shared" si="23"/>
        <v>2017</v>
      </c>
    </row>
    <row r="241" spans="1:21" ht="34" x14ac:dyDescent="0.2">
      <c r="A241">
        <v>239</v>
      </c>
      <c r="B241" t="s">
        <v>530</v>
      </c>
      <c r="C241" s="3" t="s">
        <v>531</v>
      </c>
      <c r="D241">
        <v>3200</v>
      </c>
      <c r="E241">
        <v>3127</v>
      </c>
      <c r="F241">
        <f t="shared" si="18"/>
        <v>98</v>
      </c>
      <c r="G241" t="s">
        <v>14</v>
      </c>
      <c r="H241">
        <v>41</v>
      </c>
      <c r="I241">
        <f t="shared" si="19"/>
        <v>76.27</v>
      </c>
      <c r="J241" t="s">
        <v>21</v>
      </c>
      <c r="K241" t="s">
        <v>22</v>
      </c>
      <c r="L241">
        <v>1440824400</v>
      </c>
      <c r="M241">
        <v>1441170000</v>
      </c>
      <c r="N241" s="4">
        <f t="shared" si="20"/>
        <v>42245.208333333328</v>
      </c>
      <c r="O241" s="4">
        <f t="shared" si="20"/>
        <v>42249.208333333328</v>
      </c>
      <c r="P241" t="b">
        <v>0</v>
      </c>
      <c r="Q241" t="b">
        <v>0</v>
      </c>
      <c r="R241" t="s">
        <v>65</v>
      </c>
      <c r="S241" t="str">
        <f t="shared" si="21"/>
        <v>technology</v>
      </c>
      <c r="T241" t="str">
        <f t="shared" si="22"/>
        <v>wearables</v>
      </c>
      <c r="U241">
        <f t="shared" si="23"/>
        <v>2015</v>
      </c>
    </row>
    <row r="242" spans="1:21" ht="17" x14ac:dyDescent="0.2">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4">
        <f t="shared" si="20"/>
        <v>40396.208333333336</v>
      </c>
      <c r="O242" s="4">
        <f t="shared" si="20"/>
        <v>40397.208333333336</v>
      </c>
      <c r="P242" t="b">
        <v>0</v>
      </c>
      <c r="Q242" t="b">
        <v>0</v>
      </c>
      <c r="R242" t="s">
        <v>33</v>
      </c>
      <c r="S242" t="str">
        <f t="shared" si="21"/>
        <v>theater</v>
      </c>
      <c r="T242" t="str">
        <f t="shared" si="22"/>
        <v>plays</v>
      </c>
      <c r="U242">
        <f t="shared" si="23"/>
        <v>2010</v>
      </c>
    </row>
    <row r="243" spans="1:21" ht="17" x14ac:dyDescent="0.2">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4">
        <f t="shared" si="20"/>
        <v>41742.208333333336</v>
      </c>
      <c r="O243" s="4">
        <f t="shared" si="20"/>
        <v>41752.208333333336</v>
      </c>
      <c r="P243" t="b">
        <v>0</v>
      </c>
      <c r="Q243" t="b">
        <v>1</v>
      </c>
      <c r="R243" t="s">
        <v>68</v>
      </c>
      <c r="S243" t="str">
        <f t="shared" si="21"/>
        <v>publishing</v>
      </c>
      <c r="T243" t="str">
        <f t="shared" si="22"/>
        <v>nonfiction</v>
      </c>
      <c r="U243">
        <f t="shared" si="23"/>
        <v>2014</v>
      </c>
    </row>
    <row r="244" spans="1:21" ht="17" x14ac:dyDescent="0.2">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4">
        <f t="shared" si="20"/>
        <v>42865.208333333328</v>
      </c>
      <c r="O244" s="4">
        <f t="shared" si="20"/>
        <v>42875.208333333328</v>
      </c>
      <c r="P244" t="b">
        <v>0</v>
      </c>
      <c r="Q244" t="b">
        <v>1</v>
      </c>
      <c r="R244" t="s">
        <v>23</v>
      </c>
      <c r="S244" t="str">
        <f t="shared" si="21"/>
        <v>music</v>
      </c>
      <c r="T244" t="str">
        <f t="shared" si="22"/>
        <v>rock</v>
      </c>
      <c r="U244">
        <f t="shared" si="23"/>
        <v>2017</v>
      </c>
    </row>
    <row r="245" spans="1:21" ht="34" x14ac:dyDescent="0.2">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4">
        <f t="shared" si="20"/>
        <v>43163.25</v>
      </c>
      <c r="O245" s="4">
        <f t="shared" si="20"/>
        <v>43166.25</v>
      </c>
      <c r="P245" t="b">
        <v>0</v>
      </c>
      <c r="Q245" t="b">
        <v>0</v>
      </c>
      <c r="R245" t="s">
        <v>33</v>
      </c>
      <c r="S245" t="str">
        <f t="shared" si="21"/>
        <v>theater</v>
      </c>
      <c r="T245" t="str">
        <f t="shared" si="22"/>
        <v>plays</v>
      </c>
      <c r="U245">
        <f t="shared" si="23"/>
        <v>2018</v>
      </c>
    </row>
    <row r="246" spans="1:21" ht="34" x14ac:dyDescent="0.2">
      <c r="A246">
        <v>244</v>
      </c>
      <c r="B246" t="s">
        <v>540</v>
      </c>
      <c r="C246" s="3" t="s">
        <v>541</v>
      </c>
      <c r="D246">
        <v>700</v>
      </c>
      <c r="E246">
        <v>3988</v>
      </c>
      <c r="F246">
        <f t="shared" si="18"/>
        <v>570</v>
      </c>
      <c r="G246" t="s">
        <v>20</v>
      </c>
      <c r="H246">
        <v>53</v>
      </c>
      <c r="I246">
        <f t="shared" si="19"/>
        <v>75.25</v>
      </c>
      <c r="J246" t="s">
        <v>21</v>
      </c>
      <c r="K246" t="s">
        <v>22</v>
      </c>
      <c r="L246">
        <v>1405314000</v>
      </c>
      <c r="M246">
        <v>1409806800</v>
      </c>
      <c r="N246" s="4">
        <f t="shared" si="20"/>
        <v>41834.208333333336</v>
      </c>
      <c r="O246" s="4">
        <f t="shared" si="20"/>
        <v>41886.208333333336</v>
      </c>
      <c r="P246" t="b">
        <v>0</v>
      </c>
      <c r="Q246" t="b">
        <v>0</v>
      </c>
      <c r="R246" t="s">
        <v>33</v>
      </c>
      <c r="S246" t="str">
        <f t="shared" si="21"/>
        <v>theater</v>
      </c>
      <c r="T246" t="str">
        <f t="shared" si="22"/>
        <v>plays</v>
      </c>
      <c r="U246">
        <f t="shared" si="23"/>
        <v>2014</v>
      </c>
    </row>
    <row r="247" spans="1:21" ht="17" x14ac:dyDescent="0.2">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4">
        <f t="shared" si="20"/>
        <v>41736.208333333336</v>
      </c>
      <c r="O247" s="4">
        <f t="shared" si="20"/>
        <v>41737.208333333336</v>
      </c>
      <c r="P247" t="b">
        <v>0</v>
      </c>
      <c r="Q247" t="b">
        <v>0</v>
      </c>
      <c r="R247" t="s">
        <v>33</v>
      </c>
      <c r="S247" t="str">
        <f t="shared" si="21"/>
        <v>theater</v>
      </c>
      <c r="T247" t="str">
        <f t="shared" si="22"/>
        <v>plays</v>
      </c>
      <c r="U247">
        <f t="shared" si="23"/>
        <v>2014</v>
      </c>
    </row>
    <row r="248" spans="1:21" ht="17" x14ac:dyDescent="0.2">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4">
        <f t="shared" si="20"/>
        <v>41491.208333333336</v>
      </c>
      <c r="O248" s="4">
        <f t="shared" si="20"/>
        <v>41495.208333333336</v>
      </c>
      <c r="P248" t="b">
        <v>0</v>
      </c>
      <c r="Q248" t="b">
        <v>0</v>
      </c>
      <c r="R248" t="s">
        <v>28</v>
      </c>
      <c r="S248" t="str">
        <f t="shared" si="21"/>
        <v>technology</v>
      </c>
      <c r="T248" t="str">
        <f t="shared" si="22"/>
        <v>web</v>
      </c>
      <c r="U248">
        <f t="shared" si="23"/>
        <v>2013</v>
      </c>
    </row>
    <row r="249" spans="1:21" ht="17" x14ac:dyDescent="0.2">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4">
        <f t="shared" si="20"/>
        <v>42726.25</v>
      </c>
      <c r="O249" s="4">
        <f t="shared" si="20"/>
        <v>42741.25</v>
      </c>
      <c r="P249" t="b">
        <v>0</v>
      </c>
      <c r="Q249" t="b">
        <v>1</v>
      </c>
      <c r="R249" t="s">
        <v>119</v>
      </c>
      <c r="S249" t="str">
        <f t="shared" si="21"/>
        <v>publishing</v>
      </c>
      <c r="T249" t="str">
        <f t="shared" si="22"/>
        <v>fiction</v>
      </c>
      <c r="U249">
        <f t="shared" si="23"/>
        <v>2016</v>
      </c>
    </row>
    <row r="250" spans="1:21" ht="17" x14ac:dyDescent="0.2">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4">
        <f t="shared" si="20"/>
        <v>42004.25</v>
      </c>
      <c r="O250" s="4">
        <f t="shared" si="20"/>
        <v>42009.25</v>
      </c>
      <c r="P250" t="b">
        <v>0</v>
      </c>
      <c r="Q250" t="b">
        <v>0</v>
      </c>
      <c r="R250" t="s">
        <v>292</v>
      </c>
      <c r="S250" t="str">
        <f t="shared" si="21"/>
        <v>games</v>
      </c>
      <c r="T250" t="str">
        <f t="shared" si="22"/>
        <v>mobile games</v>
      </c>
      <c r="U250">
        <f t="shared" si="23"/>
        <v>2014</v>
      </c>
    </row>
    <row r="251" spans="1:21" ht="17" x14ac:dyDescent="0.2">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4">
        <f t="shared" si="20"/>
        <v>42006.25</v>
      </c>
      <c r="O251" s="4">
        <f t="shared" si="20"/>
        <v>42013.25</v>
      </c>
      <c r="P251" t="b">
        <v>0</v>
      </c>
      <c r="Q251" t="b">
        <v>0</v>
      </c>
      <c r="R251" t="s">
        <v>206</v>
      </c>
      <c r="S251" t="str">
        <f t="shared" si="21"/>
        <v>publishing</v>
      </c>
      <c r="T251" t="str">
        <f t="shared" si="22"/>
        <v>translations</v>
      </c>
      <c r="U251">
        <f t="shared" si="23"/>
        <v>2015</v>
      </c>
    </row>
    <row r="252" spans="1:21" ht="17" x14ac:dyDescent="0.2">
      <c r="A252">
        <v>250</v>
      </c>
      <c r="B252" t="s">
        <v>552</v>
      </c>
      <c r="C252" s="3" t="s">
        <v>553</v>
      </c>
      <c r="D252">
        <v>100</v>
      </c>
      <c r="E252">
        <v>3</v>
      </c>
      <c r="F252">
        <f t="shared" si="18"/>
        <v>3</v>
      </c>
      <c r="G252" t="s">
        <v>14</v>
      </c>
      <c r="H252">
        <v>1</v>
      </c>
      <c r="I252">
        <f t="shared" si="19"/>
        <v>3</v>
      </c>
      <c r="J252" t="s">
        <v>21</v>
      </c>
      <c r="K252" t="s">
        <v>22</v>
      </c>
      <c r="L252">
        <v>1264399200</v>
      </c>
      <c r="M252">
        <v>1267423200</v>
      </c>
      <c r="N252" s="4">
        <f t="shared" si="20"/>
        <v>40203.25</v>
      </c>
      <c r="O252" s="4">
        <f t="shared" si="20"/>
        <v>40238.25</v>
      </c>
      <c r="P252" t="b">
        <v>0</v>
      </c>
      <c r="Q252" t="b">
        <v>0</v>
      </c>
      <c r="R252" t="s">
        <v>23</v>
      </c>
      <c r="S252" t="str">
        <f t="shared" si="21"/>
        <v>music</v>
      </c>
      <c r="T252" t="str">
        <f t="shared" si="22"/>
        <v>rock</v>
      </c>
      <c r="U252">
        <f t="shared" si="23"/>
        <v>2010</v>
      </c>
    </row>
    <row r="253" spans="1:21" ht="17" x14ac:dyDescent="0.2">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4">
        <f t="shared" si="20"/>
        <v>41252.25</v>
      </c>
      <c r="O253" s="4">
        <f t="shared" si="20"/>
        <v>41254.25</v>
      </c>
      <c r="P253" t="b">
        <v>0</v>
      </c>
      <c r="Q253" t="b">
        <v>0</v>
      </c>
      <c r="R253" t="s">
        <v>33</v>
      </c>
      <c r="S253" t="str">
        <f t="shared" si="21"/>
        <v>theater</v>
      </c>
      <c r="T253" t="str">
        <f t="shared" si="22"/>
        <v>plays</v>
      </c>
      <c r="U253">
        <f t="shared" si="23"/>
        <v>2012</v>
      </c>
    </row>
    <row r="254" spans="1:21" ht="34" x14ac:dyDescent="0.2">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4">
        <f t="shared" si="20"/>
        <v>41572.208333333336</v>
      </c>
      <c r="O254" s="4">
        <f t="shared" si="20"/>
        <v>41577.208333333336</v>
      </c>
      <c r="P254" t="b">
        <v>0</v>
      </c>
      <c r="Q254" t="b">
        <v>0</v>
      </c>
      <c r="R254" t="s">
        <v>33</v>
      </c>
      <c r="S254" t="str">
        <f t="shared" si="21"/>
        <v>theater</v>
      </c>
      <c r="T254" t="str">
        <f t="shared" si="22"/>
        <v>plays</v>
      </c>
      <c r="U254">
        <f t="shared" si="23"/>
        <v>2013</v>
      </c>
    </row>
    <row r="255" spans="1:21" ht="17" x14ac:dyDescent="0.2">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4">
        <f t="shared" si="20"/>
        <v>40641.208333333336</v>
      </c>
      <c r="O255" s="4">
        <f t="shared" si="20"/>
        <v>40653.208333333336</v>
      </c>
      <c r="P255" t="b">
        <v>0</v>
      </c>
      <c r="Q255" t="b">
        <v>0</v>
      </c>
      <c r="R255" t="s">
        <v>53</v>
      </c>
      <c r="S255" t="str">
        <f t="shared" si="21"/>
        <v>film &amp; video</v>
      </c>
      <c r="T255" t="str">
        <f t="shared" si="22"/>
        <v>drama</v>
      </c>
      <c r="U255">
        <f t="shared" si="23"/>
        <v>2011</v>
      </c>
    </row>
    <row r="256" spans="1:21" ht="34" x14ac:dyDescent="0.2">
      <c r="A256">
        <v>254</v>
      </c>
      <c r="B256" t="s">
        <v>560</v>
      </c>
      <c r="C256" s="3" t="s">
        <v>561</v>
      </c>
      <c r="D256">
        <v>4600</v>
      </c>
      <c r="E256">
        <v>8505</v>
      </c>
      <c r="F256">
        <f t="shared" si="18"/>
        <v>185</v>
      </c>
      <c r="G256" t="s">
        <v>20</v>
      </c>
      <c r="H256">
        <v>88</v>
      </c>
      <c r="I256">
        <f t="shared" si="19"/>
        <v>96.65</v>
      </c>
      <c r="J256" t="s">
        <v>21</v>
      </c>
      <c r="K256" t="s">
        <v>22</v>
      </c>
      <c r="L256">
        <v>1487656800</v>
      </c>
      <c r="M256">
        <v>1487829600</v>
      </c>
      <c r="N256" s="4">
        <f t="shared" si="20"/>
        <v>42787.25</v>
      </c>
      <c r="O256" s="4">
        <f t="shared" si="20"/>
        <v>42789.25</v>
      </c>
      <c r="P256" t="b">
        <v>0</v>
      </c>
      <c r="Q256" t="b">
        <v>0</v>
      </c>
      <c r="R256" t="s">
        <v>68</v>
      </c>
      <c r="S256" t="str">
        <f t="shared" si="21"/>
        <v>publishing</v>
      </c>
      <c r="T256" t="str">
        <f t="shared" si="22"/>
        <v>nonfiction</v>
      </c>
      <c r="U256">
        <f t="shared" si="23"/>
        <v>2017</v>
      </c>
    </row>
    <row r="257" spans="1:21" ht="34" x14ac:dyDescent="0.2">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4">
        <f t="shared" si="20"/>
        <v>40590.25</v>
      </c>
      <c r="O257" s="4">
        <f t="shared" si="20"/>
        <v>40595.25</v>
      </c>
      <c r="P257" t="b">
        <v>0</v>
      </c>
      <c r="Q257" t="b">
        <v>1</v>
      </c>
      <c r="R257" t="s">
        <v>23</v>
      </c>
      <c r="S257" t="str">
        <f t="shared" si="21"/>
        <v>music</v>
      </c>
      <c r="T257" t="str">
        <f t="shared" si="22"/>
        <v>rock</v>
      </c>
      <c r="U257">
        <f t="shared" si="23"/>
        <v>2011</v>
      </c>
    </row>
    <row r="258" spans="1:21" ht="17" x14ac:dyDescent="0.2">
      <c r="A258">
        <v>256</v>
      </c>
      <c r="B258" t="s">
        <v>564</v>
      </c>
      <c r="C258" s="3" t="s">
        <v>565</v>
      </c>
      <c r="D258">
        <v>4100</v>
      </c>
      <c r="E258">
        <v>959</v>
      </c>
      <c r="F258">
        <f t="shared" si="18"/>
        <v>23</v>
      </c>
      <c r="G258" t="s">
        <v>14</v>
      </c>
      <c r="H258">
        <v>15</v>
      </c>
      <c r="I258">
        <f t="shared" si="19"/>
        <v>63.93</v>
      </c>
      <c r="J258" t="s">
        <v>40</v>
      </c>
      <c r="K258" t="s">
        <v>41</v>
      </c>
      <c r="L258">
        <v>1453615200</v>
      </c>
      <c r="M258">
        <v>1456812000</v>
      </c>
      <c r="N258" s="4">
        <f t="shared" si="20"/>
        <v>42393.25</v>
      </c>
      <c r="O258" s="4">
        <f t="shared" si="20"/>
        <v>42430.25</v>
      </c>
      <c r="P258" t="b">
        <v>0</v>
      </c>
      <c r="Q258" t="b">
        <v>0</v>
      </c>
      <c r="R258" t="s">
        <v>23</v>
      </c>
      <c r="S258" t="str">
        <f t="shared" si="21"/>
        <v>music</v>
      </c>
      <c r="T258" t="str">
        <f t="shared" si="22"/>
        <v>rock</v>
      </c>
      <c r="U258">
        <f t="shared" si="23"/>
        <v>2016</v>
      </c>
    </row>
    <row r="259" spans="1:21" ht="17" x14ac:dyDescent="0.2">
      <c r="A259">
        <v>257</v>
      </c>
      <c r="B259" t="s">
        <v>566</v>
      </c>
      <c r="C259" s="3" t="s">
        <v>567</v>
      </c>
      <c r="D259">
        <v>5700</v>
      </c>
      <c r="E259">
        <v>8322</v>
      </c>
      <c r="F259">
        <f t="shared" ref="F259:F322" si="24">ROUND((E259/D259)*100,0)</f>
        <v>146</v>
      </c>
      <c r="G259" t="s">
        <v>20</v>
      </c>
      <c r="H259">
        <v>92</v>
      </c>
      <c r="I259">
        <f t="shared" ref="I259:I322" si="25">IF(H259=0,0,ROUND(E259/H259,2))</f>
        <v>90.46</v>
      </c>
      <c r="J259" t="s">
        <v>21</v>
      </c>
      <c r="K259" t="s">
        <v>22</v>
      </c>
      <c r="L259">
        <v>1362463200</v>
      </c>
      <c r="M259">
        <v>1363669200</v>
      </c>
      <c r="N259" s="4">
        <f t="shared" ref="N259:O322" si="26">(((L259/60)/60)/24)+DATE(1970,1,1)</f>
        <v>41338.25</v>
      </c>
      <c r="O259" s="4">
        <f t="shared" si="26"/>
        <v>41352.208333333336</v>
      </c>
      <c r="P259" t="b">
        <v>0</v>
      </c>
      <c r="Q259" t="b">
        <v>0</v>
      </c>
      <c r="R259" t="s">
        <v>33</v>
      </c>
      <c r="S259" t="str">
        <f t="shared" ref="S259:S322" si="27">LEFT(R259,SEARCH("/",R259)-1)</f>
        <v>theater</v>
      </c>
      <c r="T259" t="str">
        <f t="shared" ref="T259:T322" si="28">RIGHT(R259,LEN(R259)-SEARCH("/",R259))</f>
        <v>plays</v>
      </c>
      <c r="U259">
        <f t="shared" ref="U259:U322" si="29">YEAR(N259)</f>
        <v>2013</v>
      </c>
    </row>
    <row r="260" spans="1:21" ht="17" x14ac:dyDescent="0.2">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4">
        <f t="shared" si="26"/>
        <v>42712.25</v>
      </c>
      <c r="O260" s="4">
        <f t="shared" si="26"/>
        <v>42732.25</v>
      </c>
      <c r="P260" t="b">
        <v>0</v>
      </c>
      <c r="Q260" t="b">
        <v>1</v>
      </c>
      <c r="R260" t="s">
        <v>33</v>
      </c>
      <c r="S260" t="str">
        <f t="shared" si="27"/>
        <v>theater</v>
      </c>
      <c r="T260" t="str">
        <f t="shared" si="28"/>
        <v>plays</v>
      </c>
      <c r="U260">
        <f t="shared" si="29"/>
        <v>2016</v>
      </c>
    </row>
    <row r="261" spans="1:21" ht="34" x14ac:dyDescent="0.2">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4">
        <f t="shared" si="26"/>
        <v>41251.25</v>
      </c>
      <c r="O261" s="4">
        <f t="shared" si="26"/>
        <v>41270.25</v>
      </c>
      <c r="P261" t="b">
        <v>1</v>
      </c>
      <c r="Q261" t="b">
        <v>0</v>
      </c>
      <c r="R261" t="s">
        <v>122</v>
      </c>
      <c r="S261" t="str">
        <f t="shared" si="27"/>
        <v>photography</v>
      </c>
      <c r="T261" t="str">
        <f t="shared" si="28"/>
        <v>photography books</v>
      </c>
      <c r="U261">
        <f t="shared" si="29"/>
        <v>2012</v>
      </c>
    </row>
    <row r="262" spans="1:21" ht="17" x14ac:dyDescent="0.2">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4">
        <f t="shared" si="26"/>
        <v>41180.208333333336</v>
      </c>
      <c r="O262" s="4">
        <f t="shared" si="26"/>
        <v>41192.208333333336</v>
      </c>
      <c r="P262" t="b">
        <v>0</v>
      </c>
      <c r="Q262" t="b">
        <v>0</v>
      </c>
      <c r="R262" t="s">
        <v>23</v>
      </c>
      <c r="S262" t="str">
        <f t="shared" si="27"/>
        <v>music</v>
      </c>
      <c r="T262" t="str">
        <f t="shared" si="28"/>
        <v>rock</v>
      </c>
      <c r="U262">
        <f t="shared" si="29"/>
        <v>2012</v>
      </c>
    </row>
    <row r="263" spans="1:21" ht="34" x14ac:dyDescent="0.2">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4">
        <f t="shared" si="26"/>
        <v>40415.208333333336</v>
      </c>
      <c r="O263" s="4">
        <f t="shared" si="26"/>
        <v>40419.208333333336</v>
      </c>
      <c r="P263" t="b">
        <v>0</v>
      </c>
      <c r="Q263" t="b">
        <v>1</v>
      </c>
      <c r="R263" t="s">
        <v>23</v>
      </c>
      <c r="S263" t="str">
        <f t="shared" si="27"/>
        <v>music</v>
      </c>
      <c r="T263" t="str">
        <f t="shared" si="28"/>
        <v>rock</v>
      </c>
      <c r="U263">
        <f t="shared" si="29"/>
        <v>2010</v>
      </c>
    </row>
    <row r="264" spans="1:21" ht="17" x14ac:dyDescent="0.2">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4">
        <f t="shared" si="26"/>
        <v>40638.208333333336</v>
      </c>
      <c r="O264" s="4">
        <f t="shared" si="26"/>
        <v>40664.208333333336</v>
      </c>
      <c r="P264" t="b">
        <v>0</v>
      </c>
      <c r="Q264" t="b">
        <v>1</v>
      </c>
      <c r="R264" t="s">
        <v>60</v>
      </c>
      <c r="S264" t="str">
        <f t="shared" si="27"/>
        <v>music</v>
      </c>
      <c r="T264" t="str">
        <f t="shared" si="28"/>
        <v>indie rock</v>
      </c>
      <c r="U264">
        <f t="shared" si="29"/>
        <v>2011</v>
      </c>
    </row>
    <row r="265" spans="1:21" ht="17" x14ac:dyDescent="0.2">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4">
        <f t="shared" si="26"/>
        <v>40187.25</v>
      </c>
      <c r="O265" s="4">
        <f t="shared" si="26"/>
        <v>40187.25</v>
      </c>
      <c r="P265" t="b">
        <v>0</v>
      </c>
      <c r="Q265" t="b">
        <v>0</v>
      </c>
      <c r="R265" t="s">
        <v>122</v>
      </c>
      <c r="S265" t="str">
        <f t="shared" si="27"/>
        <v>photography</v>
      </c>
      <c r="T265" t="str">
        <f t="shared" si="28"/>
        <v>photography books</v>
      </c>
      <c r="U265">
        <f t="shared" si="29"/>
        <v>2010</v>
      </c>
    </row>
    <row r="266" spans="1:21" ht="17" x14ac:dyDescent="0.2">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4">
        <f t="shared" si="26"/>
        <v>41317.25</v>
      </c>
      <c r="O266" s="4">
        <f t="shared" si="26"/>
        <v>41333.25</v>
      </c>
      <c r="P266" t="b">
        <v>0</v>
      </c>
      <c r="Q266" t="b">
        <v>0</v>
      </c>
      <c r="R266" t="s">
        <v>33</v>
      </c>
      <c r="S266" t="str">
        <f t="shared" si="27"/>
        <v>theater</v>
      </c>
      <c r="T266" t="str">
        <f t="shared" si="28"/>
        <v>plays</v>
      </c>
      <c r="U266">
        <f t="shared" si="29"/>
        <v>2013</v>
      </c>
    </row>
    <row r="267" spans="1:21" ht="17" x14ac:dyDescent="0.2">
      <c r="A267">
        <v>265</v>
      </c>
      <c r="B267" t="s">
        <v>582</v>
      </c>
      <c r="C267" s="3" t="s">
        <v>583</v>
      </c>
      <c r="D267">
        <v>4900</v>
      </c>
      <c r="E267">
        <v>6031</v>
      </c>
      <c r="F267">
        <f t="shared" si="24"/>
        <v>123</v>
      </c>
      <c r="G267" t="s">
        <v>20</v>
      </c>
      <c r="H267">
        <v>86</v>
      </c>
      <c r="I267">
        <f t="shared" si="25"/>
        <v>70.13</v>
      </c>
      <c r="J267" t="s">
        <v>21</v>
      </c>
      <c r="K267" t="s">
        <v>22</v>
      </c>
      <c r="L267">
        <v>1451800800</v>
      </c>
      <c r="M267">
        <v>1455602400</v>
      </c>
      <c r="N267" s="4">
        <f t="shared" si="26"/>
        <v>42372.25</v>
      </c>
      <c r="O267" s="4">
        <f t="shared" si="26"/>
        <v>42416.25</v>
      </c>
      <c r="P267" t="b">
        <v>0</v>
      </c>
      <c r="Q267" t="b">
        <v>0</v>
      </c>
      <c r="R267" t="s">
        <v>33</v>
      </c>
      <c r="S267" t="str">
        <f t="shared" si="27"/>
        <v>theater</v>
      </c>
      <c r="T267" t="str">
        <f t="shared" si="28"/>
        <v>plays</v>
      </c>
      <c r="U267">
        <f t="shared" si="29"/>
        <v>2016</v>
      </c>
    </row>
    <row r="268" spans="1:21" ht="17" x14ac:dyDescent="0.2">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4">
        <f t="shared" si="26"/>
        <v>41950.25</v>
      </c>
      <c r="O268" s="4">
        <f t="shared" si="26"/>
        <v>41983.25</v>
      </c>
      <c r="P268" t="b">
        <v>0</v>
      </c>
      <c r="Q268" t="b">
        <v>1</v>
      </c>
      <c r="R268" t="s">
        <v>159</v>
      </c>
      <c r="S268" t="str">
        <f t="shared" si="27"/>
        <v>music</v>
      </c>
      <c r="T268" t="str">
        <f t="shared" si="28"/>
        <v>jazz</v>
      </c>
      <c r="U268">
        <f t="shared" si="29"/>
        <v>2014</v>
      </c>
    </row>
    <row r="269" spans="1:21" ht="17" x14ac:dyDescent="0.2">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4">
        <f t="shared" si="26"/>
        <v>41206.208333333336</v>
      </c>
      <c r="O269" s="4">
        <f t="shared" si="26"/>
        <v>41222.25</v>
      </c>
      <c r="P269" t="b">
        <v>0</v>
      </c>
      <c r="Q269" t="b">
        <v>0</v>
      </c>
      <c r="R269" t="s">
        <v>33</v>
      </c>
      <c r="S269" t="str">
        <f t="shared" si="27"/>
        <v>theater</v>
      </c>
      <c r="T269" t="str">
        <f t="shared" si="28"/>
        <v>plays</v>
      </c>
      <c r="U269">
        <f t="shared" si="29"/>
        <v>2012</v>
      </c>
    </row>
    <row r="270" spans="1:21" ht="17" x14ac:dyDescent="0.2">
      <c r="A270">
        <v>268</v>
      </c>
      <c r="B270" t="s">
        <v>588</v>
      </c>
      <c r="C270" s="3" t="s">
        <v>589</v>
      </c>
      <c r="D270">
        <v>1500</v>
      </c>
      <c r="E270">
        <v>2708</v>
      </c>
      <c r="F270">
        <f t="shared" si="24"/>
        <v>181</v>
      </c>
      <c r="G270" t="s">
        <v>20</v>
      </c>
      <c r="H270">
        <v>48</v>
      </c>
      <c r="I270">
        <f t="shared" si="25"/>
        <v>56.42</v>
      </c>
      <c r="J270" t="s">
        <v>21</v>
      </c>
      <c r="K270" t="s">
        <v>22</v>
      </c>
      <c r="L270">
        <v>1349326800</v>
      </c>
      <c r="M270">
        <v>1353304800</v>
      </c>
      <c r="N270" s="4">
        <f t="shared" si="26"/>
        <v>41186.208333333336</v>
      </c>
      <c r="O270" s="4">
        <f t="shared" si="26"/>
        <v>41232.25</v>
      </c>
      <c r="P270" t="b">
        <v>0</v>
      </c>
      <c r="Q270" t="b">
        <v>0</v>
      </c>
      <c r="R270" t="s">
        <v>42</v>
      </c>
      <c r="S270" t="str">
        <f t="shared" si="27"/>
        <v>film &amp; video</v>
      </c>
      <c r="T270" t="str">
        <f t="shared" si="28"/>
        <v>documentary</v>
      </c>
      <c r="U270">
        <f t="shared" si="29"/>
        <v>2012</v>
      </c>
    </row>
    <row r="271" spans="1:21" ht="17" x14ac:dyDescent="0.2">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4">
        <f t="shared" si="26"/>
        <v>43496.25</v>
      </c>
      <c r="O271" s="4">
        <f t="shared" si="26"/>
        <v>43517.25</v>
      </c>
      <c r="P271" t="b">
        <v>0</v>
      </c>
      <c r="Q271" t="b">
        <v>0</v>
      </c>
      <c r="R271" t="s">
        <v>269</v>
      </c>
      <c r="S271" t="str">
        <f t="shared" si="27"/>
        <v>film &amp; video</v>
      </c>
      <c r="T271" t="str">
        <f t="shared" si="28"/>
        <v>television</v>
      </c>
      <c r="U271">
        <f t="shared" si="29"/>
        <v>2019</v>
      </c>
    </row>
    <row r="272" spans="1:21" ht="17" x14ac:dyDescent="0.2">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4">
        <f t="shared" si="26"/>
        <v>40514.25</v>
      </c>
      <c r="O272" s="4">
        <f t="shared" si="26"/>
        <v>40516.25</v>
      </c>
      <c r="P272" t="b">
        <v>0</v>
      </c>
      <c r="Q272" t="b">
        <v>0</v>
      </c>
      <c r="R272" t="s">
        <v>89</v>
      </c>
      <c r="S272" t="str">
        <f t="shared" si="27"/>
        <v>games</v>
      </c>
      <c r="T272" t="str">
        <f t="shared" si="28"/>
        <v>video games</v>
      </c>
      <c r="U272">
        <f t="shared" si="29"/>
        <v>2010</v>
      </c>
    </row>
    <row r="273" spans="1:21" ht="34" x14ac:dyDescent="0.2">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4">
        <f t="shared" si="26"/>
        <v>42345.25</v>
      </c>
      <c r="O273" s="4">
        <f t="shared" si="26"/>
        <v>42376.25</v>
      </c>
      <c r="P273" t="b">
        <v>0</v>
      </c>
      <c r="Q273" t="b">
        <v>0</v>
      </c>
      <c r="R273" t="s">
        <v>122</v>
      </c>
      <c r="S273" t="str">
        <f t="shared" si="27"/>
        <v>photography</v>
      </c>
      <c r="T273" t="str">
        <f t="shared" si="28"/>
        <v>photography books</v>
      </c>
      <c r="U273">
        <f t="shared" si="29"/>
        <v>2015</v>
      </c>
    </row>
    <row r="274" spans="1:21" ht="17" x14ac:dyDescent="0.2">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4">
        <f t="shared" si="26"/>
        <v>43656.208333333328</v>
      </c>
      <c r="O274" s="4">
        <f t="shared" si="26"/>
        <v>43681.208333333328</v>
      </c>
      <c r="P274" t="b">
        <v>0</v>
      </c>
      <c r="Q274" t="b">
        <v>1</v>
      </c>
      <c r="R274" t="s">
        <v>33</v>
      </c>
      <c r="S274" t="str">
        <f t="shared" si="27"/>
        <v>theater</v>
      </c>
      <c r="T274" t="str">
        <f t="shared" si="28"/>
        <v>plays</v>
      </c>
      <c r="U274">
        <f t="shared" si="29"/>
        <v>2019</v>
      </c>
    </row>
    <row r="275" spans="1:21" ht="17" x14ac:dyDescent="0.2">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4">
        <f t="shared" si="26"/>
        <v>42995.208333333328</v>
      </c>
      <c r="O275" s="4">
        <f t="shared" si="26"/>
        <v>42998.208333333328</v>
      </c>
      <c r="P275" t="b">
        <v>0</v>
      </c>
      <c r="Q275" t="b">
        <v>0</v>
      </c>
      <c r="R275" t="s">
        <v>33</v>
      </c>
      <c r="S275" t="str">
        <f t="shared" si="27"/>
        <v>theater</v>
      </c>
      <c r="T275" t="str">
        <f t="shared" si="28"/>
        <v>plays</v>
      </c>
      <c r="U275">
        <f t="shared" si="29"/>
        <v>2017</v>
      </c>
    </row>
    <row r="276" spans="1:21" ht="34" x14ac:dyDescent="0.2">
      <c r="A276">
        <v>274</v>
      </c>
      <c r="B276" t="s">
        <v>600</v>
      </c>
      <c r="C276" s="3" t="s">
        <v>601</v>
      </c>
      <c r="D276">
        <v>2400</v>
      </c>
      <c r="E276">
        <v>773</v>
      </c>
      <c r="F276">
        <f t="shared" si="24"/>
        <v>32</v>
      </c>
      <c r="G276" t="s">
        <v>14</v>
      </c>
      <c r="H276">
        <v>15</v>
      </c>
      <c r="I276">
        <f t="shared" si="25"/>
        <v>51.53</v>
      </c>
      <c r="J276" t="s">
        <v>21</v>
      </c>
      <c r="K276" t="s">
        <v>22</v>
      </c>
      <c r="L276">
        <v>1509948000</v>
      </c>
      <c r="M276">
        <v>1510380000</v>
      </c>
      <c r="N276" s="4">
        <f t="shared" si="26"/>
        <v>43045.25</v>
      </c>
      <c r="O276" s="4">
        <f t="shared" si="26"/>
        <v>43050.25</v>
      </c>
      <c r="P276" t="b">
        <v>0</v>
      </c>
      <c r="Q276" t="b">
        <v>0</v>
      </c>
      <c r="R276" t="s">
        <v>33</v>
      </c>
      <c r="S276" t="str">
        <f t="shared" si="27"/>
        <v>theater</v>
      </c>
      <c r="T276" t="str">
        <f t="shared" si="28"/>
        <v>plays</v>
      </c>
      <c r="U276">
        <f t="shared" si="29"/>
        <v>2017</v>
      </c>
    </row>
    <row r="277" spans="1:21" ht="34" x14ac:dyDescent="0.2">
      <c r="A277">
        <v>275</v>
      </c>
      <c r="B277" t="s">
        <v>602</v>
      </c>
      <c r="C277" s="3" t="s">
        <v>603</v>
      </c>
      <c r="D277">
        <v>3900</v>
      </c>
      <c r="E277">
        <v>9419</v>
      </c>
      <c r="F277">
        <f t="shared" si="24"/>
        <v>242</v>
      </c>
      <c r="G277" t="s">
        <v>20</v>
      </c>
      <c r="H277">
        <v>116</v>
      </c>
      <c r="I277">
        <f t="shared" si="25"/>
        <v>81.2</v>
      </c>
      <c r="J277" t="s">
        <v>21</v>
      </c>
      <c r="K277" t="s">
        <v>22</v>
      </c>
      <c r="L277">
        <v>1554526800</v>
      </c>
      <c r="M277">
        <v>1555218000</v>
      </c>
      <c r="N277" s="4">
        <f t="shared" si="26"/>
        <v>43561.208333333328</v>
      </c>
      <c r="O277" s="4">
        <f t="shared" si="26"/>
        <v>43569.208333333328</v>
      </c>
      <c r="P277" t="b">
        <v>0</v>
      </c>
      <c r="Q277" t="b">
        <v>0</v>
      </c>
      <c r="R277" t="s">
        <v>206</v>
      </c>
      <c r="S277" t="str">
        <f t="shared" si="27"/>
        <v>publishing</v>
      </c>
      <c r="T277" t="str">
        <f t="shared" si="28"/>
        <v>translations</v>
      </c>
      <c r="U277">
        <f t="shared" si="29"/>
        <v>2019</v>
      </c>
    </row>
    <row r="278" spans="1:21" ht="17" x14ac:dyDescent="0.2">
      <c r="A278">
        <v>276</v>
      </c>
      <c r="B278" t="s">
        <v>604</v>
      </c>
      <c r="C278" s="3" t="s">
        <v>605</v>
      </c>
      <c r="D278">
        <v>5500</v>
      </c>
      <c r="E278">
        <v>5324</v>
      </c>
      <c r="F278">
        <f t="shared" si="24"/>
        <v>97</v>
      </c>
      <c r="G278" t="s">
        <v>14</v>
      </c>
      <c r="H278">
        <v>133</v>
      </c>
      <c r="I278">
        <f t="shared" si="25"/>
        <v>40.03</v>
      </c>
      <c r="J278" t="s">
        <v>21</v>
      </c>
      <c r="K278" t="s">
        <v>22</v>
      </c>
      <c r="L278">
        <v>1334811600</v>
      </c>
      <c r="M278">
        <v>1335243600</v>
      </c>
      <c r="N278" s="4">
        <f t="shared" si="26"/>
        <v>41018.208333333336</v>
      </c>
      <c r="O278" s="4">
        <f t="shared" si="26"/>
        <v>41023.208333333336</v>
      </c>
      <c r="P278" t="b">
        <v>0</v>
      </c>
      <c r="Q278" t="b">
        <v>1</v>
      </c>
      <c r="R278" t="s">
        <v>89</v>
      </c>
      <c r="S278" t="str">
        <f t="shared" si="27"/>
        <v>games</v>
      </c>
      <c r="T278" t="str">
        <f t="shared" si="28"/>
        <v>video games</v>
      </c>
      <c r="U278">
        <f t="shared" si="29"/>
        <v>2012</v>
      </c>
    </row>
    <row r="279" spans="1:21" ht="34" x14ac:dyDescent="0.2">
      <c r="A279">
        <v>277</v>
      </c>
      <c r="B279" t="s">
        <v>606</v>
      </c>
      <c r="C279" s="3" t="s">
        <v>607</v>
      </c>
      <c r="D279">
        <v>700</v>
      </c>
      <c r="E279">
        <v>7465</v>
      </c>
      <c r="F279">
        <f t="shared" si="24"/>
        <v>1066</v>
      </c>
      <c r="G279" t="s">
        <v>20</v>
      </c>
      <c r="H279">
        <v>83</v>
      </c>
      <c r="I279">
        <f t="shared" si="25"/>
        <v>89.94</v>
      </c>
      <c r="J279" t="s">
        <v>21</v>
      </c>
      <c r="K279" t="s">
        <v>22</v>
      </c>
      <c r="L279">
        <v>1279515600</v>
      </c>
      <c r="M279">
        <v>1279688400</v>
      </c>
      <c r="N279" s="4">
        <f t="shared" si="26"/>
        <v>40378.208333333336</v>
      </c>
      <c r="O279" s="4">
        <f t="shared" si="26"/>
        <v>40380.208333333336</v>
      </c>
      <c r="P279" t="b">
        <v>0</v>
      </c>
      <c r="Q279" t="b">
        <v>0</v>
      </c>
      <c r="R279" t="s">
        <v>33</v>
      </c>
      <c r="S279" t="str">
        <f t="shared" si="27"/>
        <v>theater</v>
      </c>
      <c r="T279" t="str">
        <f t="shared" si="28"/>
        <v>plays</v>
      </c>
      <c r="U279">
        <f t="shared" si="29"/>
        <v>2010</v>
      </c>
    </row>
    <row r="280" spans="1:21" ht="17" x14ac:dyDescent="0.2">
      <c r="A280">
        <v>278</v>
      </c>
      <c r="B280" t="s">
        <v>608</v>
      </c>
      <c r="C280" s="3" t="s">
        <v>609</v>
      </c>
      <c r="D280">
        <v>2700</v>
      </c>
      <c r="E280">
        <v>8799</v>
      </c>
      <c r="F280">
        <f t="shared" si="24"/>
        <v>326</v>
      </c>
      <c r="G280" t="s">
        <v>20</v>
      </c>
      <c r="H280">
        <v>91</v>
      </c>
      <c r="I280">
        <f t="shared" si="25"/>
        <v>96.69</v>
      </c>
      <c r="J280" t="s">
        <v>21</v>
      </c>
      <c r="K280" t="s">
        <v>22</v>
      </c>
      <c r="L280">
        <v>1353909600</v>
      </c>
      <c r="M280">
        <v>1356069600</v>
      </c>
      <c r="N280" s="4">
        <f t="shared" si="26"/>
        <v>41239.25</v>
      </c>
      <c r="O280" s="4">
        <f t="shared" si="26"/>
        <v>41264.25</v>
      </c>
      <c r="P280" t="b">
        <v>0</v>
      </c>
      <c r="Q280" t="b">
        <v>0</v>
      </c>
      <c r="R280" t="s">
        <v>28</v>
      </c>
      <c r="S280" t="str">
        <f t="shared" si="27"/>
        <v>technology</v>
      </c>
      <c r="T280" t="str">
        <f t="shared" si="28"/>
        <v>web</v>
      </c>
      <c r="U280">
        <f t="shared" si="29"/>
        <v>2012</v>
      </c>
    </row>
    <row r="281" spans="1:21" ht="17" x14ac:dyDescent="0.2">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4">
        <f t="shared" si="26"/>
        <v>43346.208333333328</v>
      </c>
      <c r="O281" s="4">
        <f t="shared" si="26"/>
        <v>43349.208333333328</v>
      </c>
      <c r="P281" t="b">
        <v>0</v>
      </c>
      <c r="Q281" t="b">
        <v>0</v>
      </c>
      <c r="R281" t="s">
        <v>33</v>
      </c>
      <c r="S281" t="str">
        <f t="shared" si="27"/>
        <v>theater</v>
      </c>
      <c r="T281" t="str">
        <f t="shared" si="28"/>
        <v>plays</v>
      </c>
      <c r="U281">
        <f t="shared" si="29"/>
        <v>2018</v>
      </c>
    </row>
    <row r="282" spans="1:21" ht="34" x14ac:dyDescent="0.2">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4">
        <f t="shared" si="26"/>
        <v>43060.25</v>
      </c>
      <c r="O282" s="4">
        <f t="shared" si="26"/>
        <v>43066.25</v>
      </c>
      <c r="P282" t="b">
        <v>0</v>
      </c>
      <c r="Q282" t="b">
        <v>0</v>
      </c>
      <c r="R282" t="s">
        <v>71</v>
      </c>
      <c r="S282" t="str">
        <f t="shared" si="27"/>
        <v>film &amp; video</v>
      </c>
      <c r="T282" t="str">
        <f t="shared" si="28"/>
        <v>animation</v>
      </c>
      <c r="U282">
        <f t="shared" si="29"/>
        <v>2017</v>
      </c>
    </row>
    <row r="283" spans="1:21" ht="17" x14ac:dyDescent="0.2">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4">
        <f t="shared" si="26"/>
        <v>40979.25</v>
      </c>
      <c r="O283" s="4">
        <f t="shared" si="26"/>
        <v>41000.208333333336</v>
      </c>
      <c r="P283" t="b">
        <v>0</v>
      </c>
      <c r="Q283" t="b">
        <v>1</v>
      </c>
      <c r="R283" t="s">
        <v>33</v>
      </c>
      <c r="S283" t="str">
        <f t="shared" si="27"/>
        <v>theater</v>
      </c>
      <c r="T283" t="str">
        <f t="shared" si="28"/>
        <v>plays</v>
      </c>
      <c r="U283">
        <f t="shared" si="29"/>
        <v>2012</v>
      </c>
    </row>
    <row r="284" spans="1:21" ht="17" x14ac:dyDescent="0.2">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4">
        <f t="shared" si="26"/>
        <v>42701.25</v>
      </c>
      <c r="O284" s="4">
        <f t="shared" si="26"/>
        <v>42707.25</v>
      </c>
      <c r="P284" t="b">
        <v>0</v>
      </c>
      <c r="Q284" t="b">
        <v>1</v>
      </c>
      <c r="R284" t="s">
        <v>269</v>
      </c>
      <c r="S284" t="str">
        <f t="shared" si="27"/>
        <v>film &amp; video</v>
      </c>
      <c r="T284" t="str">
        <f t="shared" si="28"/>
        <v>television</v>
      </c>
      <c r="U284">
        <f t="shared" si="29"/>
        <v>2016</v>
      </c>
    </row>
    <row r="285" spans="1:21" ht="34" x14ac:dyDescent="0.2">
      <c r="A285">
        <v>283</v>
      </c>
      <c r="B285" t="s">
        <v>618</v>
      </c>
      <c r="C285" s="3" t="s">
        <v>619</v>
      </c>
      <c r="D285">
        <v>8100</v>
      </c>
      <c r="E285">
        <v>1517</v>
      </c>
      <c r="F285">
        <f t="shared" si="24"/>
        <v>19</v>
      </c>
      <c r="G285" t="s">
        <v>14</v>
      </c>
      <c r="H285">
        <v>29</v>
      </c>
      <c r="I285">
        <f t="shared" si="25"/>
        <v>52.31</v>
      </c>
      <c r="J285" t="s">
        <v>36</v>
      </c>
      <c r="K285" t="s">
        <v>37</v>
      </c>
      <c r="L285">
        <v>1464584400</v>
      </c>
      <c r="M285">
        <v>1465016400</v>
      </c>
      <c r="N285" s="4">
        <f t="shared" si="26"/>
        <v>42520.208333333328</v>
      </c>
      <c r="O285" s="4">
        <f t="shared" si="26"/>
        <v>42525.208333333328</v>
      </c>
      <c r="P285" t="b">
        <v>0</v>
      </c>
      <c r="Q285" t="b">
        <v>0</v>
      </c>
      <c r="R285" t="s">
        <v>23</v>
      </c>
      <c r="S285" t="str">
        <f t="shared" si="27"/>
        <v>music</v>
      </c>
      <c r="T285" t="str">
        <f t="shared" si="28"/>
        <v>rock</v>
      </c>
      <c r="U285">
        <f t="shared" si="29"/>
        <v>2016</v>
      </c>
    </row>
    <row r="286" spans="1:21" ht="17" x14ac:dyDescent="0.2">
      <c r="A286">
        <v>284</v>
      </c>
      <c r="B286" t="s">
        <v>620</v>
      </c>
      <c r="C286" s="3" t="s">
        <v>621</v>
      </c>
      <c r="D286">
        <v>9800</v>
      </c>
      <c r="E286">
        <v>8153</v>
      </c>
      <c r="F286">
        <f t="shared" si="24"/>
        <v>83</v>
      </c>
      <c r="G286" t="s">
        <v>14</v>
      </c>
      <c r="H286">
        <v>132</v>
      </c>
      <c r="I286">
        <f t="shared" si="25"/>
        <v>61.77</v>
      </c>
      <c r="J286" t="s">
        <v>21</v>
      </c>
      <c r="K286" t="s">
        <v>22</v>
      </c>
      <c r="L286">
        <v>1335848400</v>
      </c>
      <c r="M286">
        <v>1336280400</v>
      </c>
      <c r="N286" s="4">
        <f t="shared" si="26"/>
        <v>41030.208333333336</v>
      </c>
      <c r="O286" s="4">
        <f t="shared" si="26"/>
        <v>41035.208333333336</v>
      </c>
      <c r="P286" t="b">
        <v>0</v>
      </c>
      <c r="Q286" t="b">
        <v>0</v>
      </c>
      <c r="R286" t="s">
        <v>28</v>
      </c>
      <c r="S286" t="str">
        <f t="shared" si="27"/>
        <v>technology</v>
      </c>
      <c r="T286" t="str">
        <f t="shared" si="28"/>
        <v>web</v>
      </c>
      <c r="U286">
        <f t="shared" si="29"/>
        <v>2012</v>
      </c>
    </row>
    <row r="287" spans="1:21" ht="17" x14ac:dyDescent="0.2">
      <c r="A287">
        <v>285</v>
      </c>
      <c r="B287" t="s">
        <v>622</v>
      </c>
      <c r="C287" s="3" t="s">
        <v>623</v>
      </c>
      <c r="D287">
        <v>900</v>
      </c>
      <c r="E287">
        <v>6357</v>
      </c>
      <c r="F287">
        <f t="shared" si="24"/>
        <v>706</v>
      </c>
      <c r="G287" t="s">
        <v>20</v>
      </c>
      <c r="H287">
        <v>254</v>
      </c>
      <c r="I287">
        <f t="shared" si="25"/>
        <v>25.03</v>
      </c>
      <c r="J287" t="s">
        <v>21</v>
      </c>
      <c r="K287" t="s">
        <v>22</v>
      </c>
      <c r="L287">
        <v>1473483600</v>
      </c>
      <c r="M287">
        <v>1476766800</v>
      </c>
      <c r="N287" s="4">
        <f t="shared" si="26"/>
        <v>42623.208333333328</v>
      </c>
      <c r="O287" s="4">
        <f t="shared" si="26"/>
        <v>42661.208333333328</v>
      </c>
      <c r="P287" t="b">
        <v>0</v>
      </c>
      <c r="Q287" t="b">
        <v>0</v>
      </c>
      <c r="R287" t="s">
        <v>33</v>
      </c>
      <c r="S287" t="str">
        <f t="shared" si="27"/>
        <v>theater</v>
      </c>
      <c r="T287" t="str">
        <f t="shared" si="28"/>
        <v>plays</v>
      </c>
      <c r="U287">
        <f t="shared" si="29"/>
        <v>2016</v>
      </c>
    </row>
    <row r="288" spans="1:21" ht="17" x14ac:dyDescent="0.2">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4">
        <f t="shared" si="26"/>
        <v>42697.25</v>
      </c>
      <c r="O288" s="4">
        <f t="shared" si="26"/>
        <v>42704.25</v>
      </c>
      <c r="P288" t="b">
        <v>0</v>
      </c>
      <c r="Q288" t="b">
        <v>0</v>
      </c>
      <c r="R288" t="s">
        <v>33</v>
      </c>
      <c r="S288" t="str">
        <f t="shared" si="27"/>
        <v>theater</v>
      </c>
      <c r="T288" t="str">
        <f t="shared" si="28"/>
        <v>plays</v>
      </c>
      <c r="U288">
        <f t="shared" si="29"/>
        <v>2016</v>
      </c>
    </row>
    <row r="289" spans="1:21" ht="17" x14ac:dyDescent="0.2">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4">
        <f t="shared" si="26"/>
        <v>42122.208333333328</v>
      </c>
      <c r="O289" s="4">
        <f t="shared" si="26"/>
        <v>42122.208333333328</v>
      </c>
      <c r="P289" t="b">
        <v>0</v>
      </c>
      <c r="Q289" t="b">
        <v>0</v>
      </c>
      <c r="R289" t="s">
        <v>50</v>
      </c>
      <c r="S289" t="str">
        <f t="shared" si="27"/>
        <v>music</v>
      </c>
      <c r="T289" t="str">
        <f t="shared" si="28"/>
        <v>electric music</v>
      </c>
      <c r="U289">
        <f t="shared" si="29"/>
        <v>2015</v>
      </c>
    </row>
    <row r="290" spans="1:21" ht="17" x14ac:dyDescent="0.2">
      <c r="A290">
        <v>288</v>
      </c>
      <c r="B290" t="s">
        <v>628</v>
      </c>
      <c r="C290" s="3" t="s">
        <v>629</v>
      </c>
      <c r="D290">
        <v>5600</v>
      </c>
      <c r="E290">
        <v>5476</v>
      </c>
      <c r="F290">
        <f t="shared" si="24"/>
        <v>98</v>
      </c>
      <c r="G290" t="s">
        <v>14</v>
      </c>
      <c r="H290">
        <v>137</v>
      </c>
      <c r="I290">
        <f t="shared" si="25"/>
        <v>39.97</v>
      </c>
      <c r="J290" t="s">
        <v>36</v>
      </c>
      <c r="K290" t="s">
        <v>37</v>
      </c>
      <c r="L290">
        <v>1331701200</v>
      </c>
      <c r="M290">
        <v>1331787600</v>
      </c>
      <c r="N290" s="4">
        <f t="shared" si="26"/>
        <v>40982.208333333336</v>
      </c>
      <c r="O290" s="4">
        <f t="shared" si="26"/>
        <v>40983.208333333336</v>
      </c>
      <c r="P290" t="b">
        <v>0</v>
      </c>
      <c r="Q290" t="b">
        <v>1</v>
      </c>
      <c r="R290" t="s">
        <v>148</v>
      </c>
      <c r="S290" t="str">
        <f t="shared" si="27"/>
        <v>music</v>
      </c>
      <c r="T290" t="str">
        <f t="shared" si="28"/>
        <v>metal</v>
      </c>
      <c r="U290">
        <f t="shared" si="29"/>
        <v>2012</v>
      </c>
    </row>
    <row r="291" spans="1:21" ht="17" x14ac:dyDescent="0.2">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4">
        <f t="shared" si="26"/>
        <v>42219.208333333328</v>
      </c>
      <c r="O291" s="4">
        <f t="shared" si="26"/>
        <v>42222.208333333328</v>
      </c>
      <c r="P291" t="b">
        <v>0</v>
      </c>
      <c r="Q291" t="b">
        <v>0</v>
      </c>
      <c r="R291" t="s">
        <v>33</v>
      </c>
      <c r="S291" t="str">
        <f t="shared" si="27"/>
        <v>theater</v>
      </c>
      <c r="T291" t="str">
        <f t="shared" si="28"/>
        <v>plays</v>
      </c>
      <c r="U291">
        <f t="shared" si="29"/>
        <v>2015</v>
      </c>
    </row>
    <row r="292" spans="1:21" ht="17" x14ac:dyDescent="0.2">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4">
        <f t="shared" si="26"/>
        <v>41404.208333333336</v>
      </c>
      <c r="O292" s="4">
        <f t="shared" si="26"/>
        <v>41436.208333333336</v>
      </c>
      <c r="P292" t="b">
        <v>0</v>
      </c>
      <c r="Q292" t="b">
        <v>1</v>
      </c>
      <c r="R292" t="s">
        <v>42</v>
      </c>
      <c r="S292" t="str">
        <f t="shared" si="27"/>
        <v>film &amp; video</v>
      </c>
      <c r="T292" t="str">
        <f t="shared" si="28"/>
        <v>documentary</v>
      </c>
      <c r="U292">
        <f t="shared" si="29"/>
        <v>2013</v>
      </c>
    </row>
    <row r="293" spans="1:21" ht="17" x14ac:dyDescent="0.2">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4">
        <f t="shared" si="26"/>
        <v>40831.208333333336</v>
      </c>
      <c r="O293" s="4">
        <f t="shared" si="26"/>
        <v>40835.208333333336</v>
      </c>
      <c r="P293" t="b">
        <v>1</v>
      </c>
      <c r="Q293" t="b">
        <v>0</v>
      </c>
      <c r="R293" t="s">
        <v>28</v>
      </c>
      <c r="S293" t="str">
        <f t="shared" si="27"/>
        <v>technology</v>
      </c>
      <c r="T293" t="str">
        <f t="shared" si="28"/>
        <v>web</v>
      </c>
      <c r="U293">
        <f t="shared" si="29"/>
        <v>2011</v>
      </c>
    </row>
    <row r="294" spans="1:21" ht="17" x14ac:dyDescent="0.2">
      <c r="A294">
        <v>292</v>
      </c>
      <c r="B294" t="s">
        <v>636</v>
      </c>
      <c r="C294" s="3" t="s">
        <v>637</v>
      </c>
      <c r="D294">
        <v>7300</v>
      </c>
      <c r="E294">
        <v>717</v>
      </c>
      <c r="F294">
        <f t="shared" si="24"/>
        <v>10</v>
      </c>
      <c r="G294" t="s">
        <v>14</v>
      </c>
      <c r="H294">
        <v>10</v>
      </c>
      <c r="I294">
        <f t="shared" si="25"/>
        <v>71.7</v>
      </c>
      <c r="J294" t="s">
        <v>21</v>
      </c>
      <c r="K294" t="s">
        <v>22</v>
      </c>
      <c r="L294">
        <v>1331874000</v>
      </c>
      <c r="M294">
        <v>1333429200</v>
      </c>
      <c r="N294" s="4">
        <f t="shared" si="26"/>
        <v>40984.208333333336</v>
      </c>
      <c r="O294" s="4">
        <f t="shared" si="26"/>
        <v>41002.208333333336</v>
      </c>
      <c r="P294" t="b">
        <v>0</v>
      </c>
      <c r="Q294" t="b">
        <v>0</v>
      </c>
      <c r="R294" t="s">
        <v>17</v>
      </c>
      <c r="S294" t="str">
        <f t="shared" si="27"/>
        <v>food</v>
      </c>
      <c r="T294" t="str">
        <f t="shared" si="28"/>
        <v>food trucks</v>
      </c>
      <c r="U294">
        <f t="shared" si="29"/>
        <v>2012</v>
      </c>
    </row>
    <row r="295" spans="1:21" ht="17" x14ac:dyDescent="0.2">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4">
        <f t="shared" si="26"/>
        <v>40456.208333333336</v>
      </c>
      <c r="O295" s="4">
        <f t="shared" si="26"/>
        <v>40465.208333333336</v>
      </c>
      <c r="P295" t="b">
        <v>0</v>
      </c>
      <c r="Q295" t="b">
        <v>0</v>
      </c>
      <c r="R295" t="s">
        <v>33</v>
      </c>
      <c r="S295" t="str">
        <f t="shared" si="27"/>
        <v>theater</v>
      </c>
      <c r="T295" t="str">
        <f t="shared" si="28"/>
        <v>plays</v>
      </c>
      <c r="U295">
        <f t="shared" si="29"/>
        <v>2010</v>
      </c>
    </row>
    <row r="296" spans="1:21" ht="17" x14ac:dyDescent="0.2">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4">
        <f t="shared" si="26"/>
        <v>43399.208333333328</v>
      </c>
      <c r="O296" s="4">
        <f t="shared" si="26"/>
        <v>43411.25</v>
      </c>
      <c r="P296" t="b">
        <v>0</v>
      </c>
      <c r="Q296" t="b">
        <v>0</v>
      </c>
      <c r="R296" t="s">
        <v>33</v>
      </c>
      <c r="S296" t="str">
        <f t="shared" si="27"/>
        <v>theater</v>
      </c>
      <c r="T296" t="str">
        <f t="shared" si="28"/>
        <v>plays</v>
      </c>
      <c r="U296">
        <f t="shared" si="29"/>
        <v>2018</v>
      </c>
    </row>
    <row r="297" spans="1:21" ht="34" x14ac:dyDescent="0.2">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4">
        <f t="shared" si="26"/>
        <v>41562.208333333336</v>
      </c>
      <c r="O297" s="4">
        <f t="shared" si="26"/>
        <v>41587.25</v>
      </c>
      <c r="P297" t="b">
        <v>0</v>
      </c>
      <c r="Q297" t="b">
        <v>0</v>
      </c>
      <c r="R297" t="s">
        <v>33</v>
      </c>
      <c r="S297" t="str">
        <f t="shared" si="27"/>
        <v>theater</v>
      </c>
      <c r="T297" t="str">
        <f t="shared" si="28"/>
        <v>plays</v>
      </c>
      <c r="U297">
        <f t="shared" si="29"/>
        <v>2013</v>
      </c>
    </row>
    <row r="298" spans="1:21" ht="34" x14ac:dyDescent="0.2">
      <c r="A298">
        <v>296</v>
      </c>
      <c r="B298" t="s">
        <v>644</v>
      </c>
      <c r="C298" s="3" t="s">
        <v>645</v>
      </c>
      <c r="D298">
        <v>6100</v>
      </c>
      <c r="E298">
        <v>3352</v>
      </c>
      <c r="F298">
        <f t="shared" si="24"/>
        <v>55</v>
      </c>
      <c r="G298" t="s">
        <v>14</v>
      </c>
      <c r="H298">
        <v>38</v>
      </c>
      <c r="I298">
        <f t="shared" si="25"/>
        <v>88.21</v>
      </c>
      <c r="J298" t="s">
        <v>26</v>
      </c>
      <c r="K298" t="s">
        <v>27</v>
      </c>
      <c r="L298">
        <v>1548655200</v>
      </c>
      <c r="M298">
        <v>1550556000</v>
      </c>
      <c r="N298" s="4">
        <f t="shared" si="26"/>
        <v>43493.25</v>
      </c>
      <c r="O298" s="4">
        <f t="shared" si="26"/>
        <v>43515.25</v>
      </c>
      <c r="P298" t="b">
        <v>0</v>
      </c>
      <c r="Q298" t="b">
        <v>0</v>
      </c>
      <c r="R298" t="s">
        <v>33</v>
      </c>
      <c r="S298" t="str">
        <f t="shared" si="27"/>
        <v>theater</v>
      </c>
      <c r="T298" t="str">
        <f t="shared" si="28"/>
        <v>plays</v>
      </c>
      <c r="U298">
        <f t="shared" si="29"/>
        <v>2019</v>
      </c>
    </row>
    <row r="299" spans="1:21" ht="17" x14ac:dyDescent="0.2">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4">
        <f t="shared" si="26"/>
        <v>41653.25</v>
      </c>
      <c r="O299" s="4">
        <f t="shared" si="26"/>
        <v>41662.25</v>
      </c>
      <c r="P299" t="b">
        <v>0</v>
      </c>
      <c r="Q299" t="b">
        <v>1</v>
      </c>
      <c r="R299" t="s">
        <v>33</v>
      </c>
      <c r="S299" t="str">
        <f t="shared" si="27"/>
        <v>theater</v>
      </c>
      <c r="T299" t="str">
        <f t="shared" si="28"/>
        <v>plays</v>
      </c>
      <c r="U299">
        <f t="shared" si="29"/>
        <v>2014</v>
      </c>
    </row>
    <row r="300" spans="1:21" ht="17" x14ac:dyDescent="0.2">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4">
        <f t="shared" si="26"/>
        <v>42426.25</v>
      </c>
      <c r="O300" s="4">
        <f t="shared" si="26"/>
        <v>42444.208333333328</v>
      </c>
      <c r="P300" t="b">
        <v>0</v>
      </c>
      <c r="Q300" t="b">
        <v>1</v>
      </c>
      <c r="R300" t="s">
        <v>23</v>
      </c>
      <c r="S300" t="str">
        <f t="shared" si="27"/>
        <v>music</v>
      </c>
      <c r="T300" t="str">
        <f t="shared" si="28"/>
        <v>rock</v>
      </c>
      <c r="U300">
        <f t="shared" si="29"/>
        <v>2016</v>
      </c>
    </row>
    <row r="301" spans="1:21" ht="34" x14ac:dyDescent="0.2">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4">
        <f t="shared" si="26"/>
        <v>42432.25</v>
      </c>
      <c r="O301" s="4">
        <f t="shared" si="26"/>
        <v>42488.208333333328</v>
      </c>
      <c r="P301" t="b">
        <v>0</v>
      </c>
      <c r="Q301" t="b">
        <v>0</v>
      </c>
      <c r="R301" t="s">
        <v>17</v>
      </c>
      <c r="S301" t="str">
        <f t="shared" si="27"/>
        <v>food</v>
      </c>
      <c r="T301" t="str">
        <f t="shared" si="28"/>
        <v>food trucks</v>
      </c>
      <c r="U301">
        <f t="shared" si="29"/>
        <v>2016</v>
      </c>
    </row>
    <row r="302" spans="1:21" ht="17" x14ac:dyDescent="0.2">
      <c r="A302">
        <v>300</v>
      </c>
      <c r="B302" t="s">
        <v>652</v>
      </c>
      <c r="C302" s="3" t="s">
        <v>653</v>
      </c>
      <c r="D302">
        <v>100</v>
      </c>
      <c r="E302">
        <v>5</v>
      </c>
      <c r="F302">
        <f t="shared" si="24"/>
        <v>5</v>
      </c>
      <c r="G302" t="s">
        <v>14</v>
      </c>
      <c r="H302">
        <v>1</v>
      </c>
      <c r="I302">
        <f t="shared" si="25"/>
        <v>5</v>
      </c>
      <c r="J302" t="s">
        <v>36</v>
      </c>
      <c r="K302" t="s">
        <v>37</v>
      </c>
      <c r="L302">
        <v>1504069200</v>
      </c>
      <c r="M302">
        <v>1504155600</v>
      </c>
      <c r="N302" s="4">
        <f t="shared" si="26"/>
        <v>42977.208333333328</v>
      </c>
      <c r="O302" s="4">
        <f t="shared" si="26"/>
        <v>42978.208333333328</v>
      </c>
      <c r="P302" t="b">
        <v>0</v>
      </c>
      <c r="Q302" t="b">
        <v>1</v>
      </c>
      <c r="R302" t="s">
        <v>68</v>
      </c>
      <c r="S302" t="str">
        <f t="shared" si="27"/>
        <v>publishing</v>
      </c>
      <c r="T302" t="str">
        <f t="shared" si="28"/>
        <v>nonfiction</v>
      </c>
      <c r="U302">
        <f t="shared" si="29"/>
        <v>2017</v>
      </c>
    </row>
    <row r="303" spans="1:21" ht="34" x14ac:dyDescent="0.2">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4">
        <f t="shared" si="26"/>
        <v>42061.25</v>
      </c>
      <c r="O303" s="4">
        <f t="shared" si="26"/>
        <v>42078.208333333328</v>
      </c>
      <c r="P303" t="b">
        <v>0</v>
      </c>
      <c r="Q303" t="b">
        <v>0</v>
      </c>
      <c r="R303" t="s">
        <v>42</v>
      </c>
      <c r="S303" t="str">
        <f t="shared" si="27"/>
        <v>film &amp; video</v>
      </c>
      <c r="T303" t="str">
        <f t="shared" si="28"/>
        <v>documentary</v>
      </c>
      <c r="U303">
        <f t="shared" si="29"/>
        <v>2015</v>
      </c>
    </row>
    <row r="304" spans="1:21" ht="17" x14ac:dyDescent="0.2">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4">
        <f t="shared" si="26"/>
        <v>43345.208333333328</v>
      </c>
      <c r="O304" s="4">
        <f t="shared" si="26"/>
        <v>43359.208333333328</v>
      </c>
      <c r="P304" t="b">
        <v>0</v>
      </c>
      <c r="Q304" t="b">
        <v>0</v>
      </c>
      <c r="R304" t="s">
        <v>33</v>
      </c>
      <c r="S304" t="str">
        <f t="shared" si="27"/>
        <v>theater</v>
      </c>
      <c r="T304" t="str">
        <f t="shared" si="28"/>
        <v>plays</v>
      </c>
      <c r="U304">
        <f t="shared" si="29"/>
        <v>2018</v>
      </c>
    </row>
    <row r="305" spans="1:21" ht="17" x14ac:dyDescent="0.2">
      <c r="A305">
        <v>303</v>
      </c>
      <c r="B305" t="s">
        <v>658</v>
      </c>
      <c r="C305" s="3" t="s">
        <v>659</v>
      </c>
      <c r="D305">
        <v>3400</v>
      </c>
      <c r="E305">
        <v>2809</v>
      </c>
      <c r="F305">
        <f t="shared" si="24"/>
        <v>83</v>
      </c>
      <c r="G305" t="s">
        <v>14</v>
      </c>
      <c r="H305">
        <v>32</v>
      </c>
      <c r="I305">
        <f t="shared" si="25"/>
        <v>87.78</v>
      </c>
      <c r="J305" t="s">
        <v>21</v>
      </c>
      <c r="K305" t="s">
        <v>22</v>
      </c>
      <c r="L305">
        <v>1452146400</v>
      </c>
      <c r="M305">
        <v>1452578400</v>
      </c>
      <c r="N305" s="4">
        <f t="shared" si="26"/>
        <v>42376.25</v>
      </c>
      <c r="O305" s="4">
        <f t="shared" si="26"/>
        <v>42381.25</v>
      </c>
      <c r="P305" t="b">
        <v>0</v>
      </c>
      <c r="Q305" t="b">
        <v>0</v>
      </c>
      <c r="R305" t="s">
        <v>60</v>
      </c>
      <c r="S305" t="str">
        <f t="shared" si="27"/>
        <v>music</v>
      </c>
      <c r="T305" t="str">
        <f t="shared" si="28"/>
        <v>indie rock</v>
      </c>
      <c r="U305">
        <f t="shared" si="29"/>
        <v>2016</v>
      </c>
    </row>
    <row r="306" spans="1:21" ht="17" x14ac:dyDescent="0.2">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4">
        <f t="shared" si="26"/>
        <v>42589.208333333328</v>
      </c>
      <c r="O306" s="4">
        <f t="shared" si="26"/>
        <v>42630.208333333328</v>
      </c>
      <c r="P306" t="b">
        <v>0</v>
      </c>
      <c r="Q306" t="b">
        <v>0</v>
      </c>
      <c r="R306" t="s">
        <v>42</v>
      </c>
      <c r="S306" t="str">
        <f t="shared" si="27"/>
        <v>film &amp; video</v>
      </c>
      <c r="T306" t="str">
        <f t="shared" si="28"/>
        <v>documentary</v>
      </c>
      <c r="U306">
        <f t="shared" si="29"/>
        <v>2016</v>
      </c>
    </row>
    <row r="307" spans="1:21" ht="17" x14ac:dyDescent="0.2">
      <c r="A307">
        <v>305</v>
      </c>
      <c r="B307" t="s">
        <v>662</v>
      </c>
      <c r="C307" s="3" t="s">
        <v>663</v>
      </c>
      <c r="D307">
        <v>2800</v>
      </c>
      <c r="E307">
        <v>8014</v>
      </c>
      <c r="F307">
        <f t="shared" si="24"/>
        <v>286</v>
      </c>
      <c r="G307" t="s">
        <v>20</v>
      </c>
      <c r="H307">
        <v>85</v>
      </c>
      <c r="I307">
        <f t="shared" si="25"/>
        <v>94.28</v>
      </c>
      <c r="J307" t="s">
        <v>21</v>
      </c>
      <c r="K307" t="s">
        <v>22</v>
      </c>
      <c r="L307">
        <v>1458363600</v>
      </c>
      <c r="M307">
        <v>1461906000</v>
      </c>
      <c r="N307" s="4">
        <f t="shared" si="26"/>
        <v>42448.208333333328</v>
      </c>
      <c r="O307" s="4">
        <f t="shared" si="26"/>
        <v>42489.208333333328</v>
      </c>
      <c r="P307" t="b">
        <v>0</v>
      </c>
      <c r="Q307" t="b">
        <v>0</v>
      </c>
      <c r="R307" t="s">
        <v>33</v>
      </c>
      <c r="S307" t="str">
        <f t="shared" si="27"/>
        <v>theater</v>
      </c>
      <c r="T307" t="str">
        <f t="shared" si="28"/>
        <v>plays</v>
      </c>
      <c r="U307">
        <f t="shared" si="29"/>
        <v>2016</v>
      </c>
    </row>
    <row r="308" spans="1:21" ht="34" x14ac:dyDescent="0.2">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4">
        <f t="shared" si="26"/>
        <v>42930.208333333328</v>
      </c>
      <c r="O308" s="4">
        <f t="shared" si="26"/>
        <v>42933.208333333328</v>
      </c>
      <c r="P308" t="b">
        <v>0</v>
      </c>
      <c r="Q308" t="b">
        <v>1</v>
      </c>
      <c r="R308" t="s">
        <v>33</v>
      </c>
      <c r="S308" t="str">
        <f t="shared" si="27"/>
        <v>theater</v>
      </c>
      <c r="T308" t="str">
        <f t="shared" si="28"/>
        <v>plays</v>
      </c>
      <c r="U308">
        <f t="shared" si="29"/>
        <v>2017</v>
      </c>
    </row>
    <row r="309" spans="1:21" ht="17" x14ac:dyDescent="0.2">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4">
        <f t="shared" si="26"/>
        <v>41066.208333333336</v>
      </c>
      <c r="O309" s="4">
        <f t="shared" si="26"/>
        <v>41086.208333333336</v>
      </c>
      <c r="P309" t="b">
        <v>0</v>
      </c>
      <c r="Q309" t="b">
        <v>1</v>
      </c>
      <c r="R309" t="s">
        <v>119</v>
      </c>
      <c r="S309" t="str">
        <f t="shared" si="27"/>
        <v>publishing</v>
      </c>
      <c r="T309" t="str">
        <f t="shared" si="28"/>
        <v>fiction</v>
      </c>
      <c r="U309">
        <f t="shared" si="29"/>
        <v>2012</v>
      </c>
    </row>
    <row r="310" spans="1:21" ht="17" x14ac:dyDescent="0.2">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4">
        <f t="shared" si="26"/>
        <v>40651.208333333336</v>
      </c>
      <c r="O310" s="4">
        <f t="shared" si="26"/>
        <v>40652.208333333336</v>
      </c>
      <c r="P310" t="b">
        <v>0</v>
      </c>
      <c r="Q310" t="b">
        <v>0</v>
      </c>
      <c r="R310" t="s">
        <v>33</v>
      </c>
      <c r="S310" t="str">
        <f t="shared" si="27"/>
        <v>theater</v>
      </c>
      <c r="T310" t="str">
        <f t="shared" si="28"/>
        <v>plays</v>
      </c>
      <c r="U310">
        <f t="shared" si="29"/>
        <v>2011</v>
      </c>
    </row>
    <row r="311" spans="1:21" ht="17" x14ac:dyDescent="0.2">
      <c r="A311">
        <v>309</v>
      </c>
      <c r="B311" t="s">
        <v>670</v>
      </c>
      <c r="C311" s="3" t="s">
        <v>671</v>
      </c>
      <c r="D311">
        <v>4100</v>
      </c>
      <c r="E311">
        <v>3087</v>
      </c>
      <c r="F311">
        <f t="shared" si="24"/>
        <v>75</v>
      </c>
      <c r="G311" t="s">
        <v>74</v>
      </c>
      <c r="H311">
        <v>75</v>
      </c>
      <c r="I311">
        <f t="shared" si="25"/>
        <v>41.16</v>
      </c>
      <c r="J311" t="s">
        <v>21</v>
      </c>
      <c r="K311" t="s">
        <v>22</v>
      </c>
      <c r="L311">
        <v>1316581200</v>
      </c>
      <c r="M311">
        <v>1318309200</v>
      </c>
      <c r="N311" s="4">
        <f t="shared" si="26"/>
        <v>40807.208333333336</v>
      </c>
      <c r="O311" s="4">
        <f t="shared" si="26"/>
        <v>40827.208333333336</v>
      </c>
      <c r="P311" t="b">
        <v>0</v>
      </c>
      <c r="Q311" t="b">
        <v>1</v>
      </c>
      <c r="R311" t="s">
        <v>60</v>
      </c>
      <c r="S311" t="str">
        <f t="shared" si="27"/>
        <v>music</v>
      </c>
      <c r="T311" t="str">
        <f t="shared" si="28"/>
        <v>indie rock</v>
      </c>
      <c r="U311">
        <f t="shared" si="29"/>
        <v>2011</v>
      </c>
    </row>
    <row r="312" spans="1:21" ht="17" x14ac:dyDescent="0.2">
      <c r="A312">
        <v>310</v>
      </c>
      <c r="B312" t="s">
        <v>672</v>
      </c>
      <c r="C312" s="3" t="s">
        <v>673</v>
      </c>
      <c r="D312">
        <v>7800</v>
      </c>
      <c r="E312">
        <v>1586</v>
      </c>
      <c r="F312">
        <f t="shared" si="24"/>
        <v>20</v>
      </c>
      <c r="G312" t="s">
        <v>14</v>
      </c>
      <c r="H312">
        <v>16</v>
      </c>
      <c r="I312">
        <f t="shared" si="25"/>
        <v>99.13</v>
      </c>
      <c r="J312" t="s">
        <v>21</v>
      </c>
      <c r="K312" t="s">
        <v>22</v>
      </c>
      <c r="L312">
        <v>1270789200</v>
      </c>
      <c r="M312">
        <v>1272171600</v>
      </c>
      <c r="N312" s="4">
        <f t="shared" si="26"/>
        <v>40277.208333333336</v>
      </c>
      <c r="O312" s="4">
        <f t="shared" si="26"/>
        <v>40293.208333333336</v>
      </c>
      <c r="P312" t="b">
        <v>0</v>
      </c>
      <c r="Q312" t="b">
        <v>0</v>
      </c>
      <c r="R312" t="s">
        <v>89</v>
      </c>
      <c r="S312" t="str">
        <f t="shared" si="27"/>
        <v>games</v>
      </c>
      <c r="T312" t="str">
        <f t="shared" si="28"/>
        <v>video games</v>
      </c>
      <c r="U312">
        <f t="shared" si="29"/>
        <v>2010</v>
      </c>
    </row>
    <row r="313" spans="1:21" ht="17" x14ac:dyDescent="0.2">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4">
        <f t="shared" si="26"/>
        <v>40590.25</v>
      </c>
      <c r="O313" s="4">
        <f t="shared" si="26"/>
        <v>40602.25</v>
      </c>
      <c r="P313" t="b">
        <v>0</v>
      </c>
      <c r="Q313" t="b">
        <v>0</v>
      </c>
      <c r="R313" t="s">
        <v>33</v>
      </c>
      <c r="S313" t="str">
        <f t="shared" si="27"/>
        <v>theater</v>
      </c>
      <c r="T313" t="str">
        <f t="shared" si="28"/>
        <v>plays</v>
      </c>
      <c r="U313">
        <f t="shared" si="29"/>
        <v>2011</v>
      </c>
    </row>
    <row r="314" spans="1:21" ht="17" x14ac:dyDescent="0.2">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4">
        <f t="shared" si="26"/>
        <v>41572.208333333336</v>
      </c>
      <c r="O314" s="4">
        <f t="shared" si="26"/>
        <v>41579.208333333336</v>
      </c>
      <c r="P314" t="b">
        <v>0</v>
      </c>
      <c r="Q314" t="b">
        <v>0</v>
      </c>
      <c r="R314" t="s">
        <v>33</v>
      </c>
      <c r="S314" t="str">
        <f t="shared" si="27"/>
        <v>theater</v>
      </c>
      <c r="T314" t="str">
        <f t="shared" si="28"/>
        <v>plays</v>
      </c>
      <c r="U314">
        <f t="shared" si="29"/>
        <v>2013</v>
      </c>
    </row>
    <row r="315" spans="1:21" ht="17" x14ac:dyDescent="0.2">
      <c r="A315">
        <v>313</v>
      </c>
      <c r="B315" t="s">
        <v>678</v>
      </c>
      <c r="C315" s="3" t="s">
        <v>679</v>
      </c>
      <c r="D315">
        <v>2200</v>
      </c>
      <c r="E315">
        <v>8697</v>
      </c>
      <c r="F315">
        <f t="shared" si="24"/>
        <v>395</v>
      </c>
      <c r="G315" t="s">
        <v>20</v>
      </c>
      <c r="H315">
        <v>223</v>
      </c>
      <c r="I315">
        <f t="shared" si="25"/>
        <v>39</v>
      </c>
      <c r="J315" t="s">
        <v>21</v>
      </c>
      <c r="K315" t="s">
        <v>22</v>
      </c>
      <c r="L315">
        <v>1330322400</v>
      </c>
      <c r="M315">
        <v>1330495200</v>
      </c>
      <c r="N315" s="4">
        <f t="shared" si="26"/>
        <v>40966.25</v>
      </c>
      <c r="O315" s="4">
        <f t="shared" si="26"/>
        <v>40968.25</v>
      </c>
      <c r="P315" t="b">
        <v>0</v>
      </c>
      <c r="Q315" t="b">
        <v>0</v>
      </c>
      <c r="R315" t="s">
        <v>23</v>
      </c>
      <c r="S315" t="str">
        <f t="shared" si="27"/>
        <v>music</v>
      </c>
      <c r="T315" t="str">
        <f t="shared" si="28"/>
        <v>rock</v>
      </c>
      <c r="U315">
        <f t="shared" si="29"/>
        <v>2012</v>
      </c>
    </row>
    <row r="316" spans="1:21" ht="17" x14ac:dyDescent="0.2">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4">
        <f t="shared" si="26"/>
        <v>43536.208333333328</v>
      </c>
      <c r="O316" s="4">
        <f t="shared" si="26"/>
        <v>43541.208333333328</v>
      </c>
      <c r="P316" t="b">
        <v>0</v>
      </c>
      <c r="Q316" t="b">
        <v>1</v>
      </c>
      <c r="R316" t="s">
        <v>42</v>
      </c>
      <c r="S316" t="str">
        <f t="shared" si="27"/>
        <v>film &amp; video</v>
      </c>
      <c r="T316" t="str">
        <f t="shared" si="28"/>
        <v>documentary</v>
      </c>
      <c r="U316">
        <f t="shared" si="29"/>
        <v>2019</v>
      </c>
    </row>
    <row r="317" spans="1:21" ht="34" x14ac:dyDescent="0.2">
      <c r="A317">
        <v>315</v>
      </c>
      <c r="B317" t="s">
        <v>682</v>
      </c>
      <c r="C317" s="3" t="s">
        <v>683</v>
      </c>
      <c r="D317">
        <v>9500</v>
      </c>
      <c r="E317">
        <v>3220</v>
      </c>
      <c r="F317">
        <f t="shared" si="24"/>
        <v>34</v>
      </c>
      <c r="G317" t="s">
        <v>14</v>
      </c>
      <c r="H317">
        <v>31</v>
      </c>
      <c r="I317">
        <f t="shared" si="25"/>
        <v>103.87</v>
      </c>
      <c r="J317" t="s">
        <v>21</v>
      </c>
      <c r="K317" t="s">
        <v>22</v>
      </c>
      <c r="L317">
        <v>1400907600</v>
      </c>
      <c r="M317">
        <v>1403413200</v>
      </c>
      <c r="N317" s="4">
        <f t="shared" si="26"/>
        <v>41783.208333333336</v>
      </c>
      <c r="O317" s="4">
        <f t="shared" si="26"/>
        <v>41812.208333333336</v>
      </c>
      <c r="P317" t="b">
        <v>0</v>
      </c>
      <c r="Q317" t="b">
        <v>0</v>
      </c>
      <c r="R317" t="s">
        <v>33</v>
      </c>
      <c r="S317" t="str">
        <f t="shared" si="27"/>
        <v>theater</v>
      </c>
      <c r="T317" t="str">
        <f t="shared" si="28"/>
        <v>plays</v>
      </c>
      <c r="U317">
        <f t="shared" si="29"/>
        <v>2014</v>
      </c>
    </row>
    <row r="318" spans="1:21" ht="17" x14ac:dyDescent="0.2">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4">
        <f t="shared" si="26"/>
        <v>43788.25</v>
      </c>
      <c r="O318" s="4">
        <f t="shared" si="26"/>
        <v>43789.25</v>
      </c>
      <c r="P318" t="b">
        <v>0</v>
      </c>
      <c r="Q318" t="b">
        <v>1</v>
      </c>
      <c r="R318" t="s">
        <v>17</v>
      </c>
      <c r="S318" t="str">
        <f t="shared" si="27"/>
        <v>food</v>
      </c>
      <c r="T318" t="str">
        <f t="shared" si="28"/>
        <v>food trucks</v>
      </c>
      <c r="U318">
        <f t="shared" si="29"/>
        <v>2019</v>
      </c>
    </row>
    <row r="319" spans="1:21" ht="17" x14ac:dyDescent="0.2">
      <c r="A319">
        <v>317</v>
      </c>
      <c r="B319" t="s">
        <v>686</v>
      </c>
      <c r="C319" s="3" t="s">
        <v>687</v>
      </c>
      <c r="D319">
        <v>6600</v>
      </c>
      <c r="E319">
        <v>1269</v>
      </c>
      <c r="F319">
        <f t="shared" si="24"/>
        <v>19</v>
      </c>
      <c r="G319" t="s">
        <v>14</v>
      </c>
      <c r="H319">
        <v>30</v>
      </c>
      <c r="I319">
        <f t="shared" si="25"/>
        <v>42.3</v>
      </c>
      <c r="J319" t="s">
        <v>21</v>
      </c>
      <c r="K319" t="s">
        <v>22</v>
      </c>
      <c r="L319">
        <v>1494738000</v>
      </c>
      <c r="M319">
        <v>1495861200</v>
      </c>
      <c r="N319" s="4">
        <f t="shared" si="26"/>
        <v>42869.208333333328</v>
      </c>
      <c r="O319" s="4">
        <f t="shared" si="26"/>
        <v>42882.208333333328</v>
      </c>
      <c r="P319" t="b">
        <v>0</v>
      </c>
      <c r="Q319" t="b">
        <v>0</v>
      </c>
      <c r="R319" t="s">
        <v>33</v>
      </c>
      <c r="S319" t="str">
        <f t="shared" si="27"/>
        <v>theater</v>
      </c>
      <c r="T319" t="str">
        <f t="shared" si="28"/>
        <v>plays</v>
      </c>
      <c r="U319">
        <f t="shared" si="29"/>
        <v>2017</v>
      </c>
    </row>
    <row r="320" spans="1:21" ht="34" x14ac:dyDescent="0.2">
      <c r="A320">
        <v>318</v>
      </c>
      <c r="B320" t="s">
        <v>688</v>
      </c>
      <c r="C320" s="3" t="s">
        <v>689</v>
      </c>
      <c r="D320">
        <v>5700</v>
      </c>
      <c r="E320">
        <v>903</v>
      </c>
      <c r="F320">
        <f t="shared" si="24"/>
        <v>16</v>
      </c>
      <c r="G320" t="s">
        <v>14</v>
      </c>
      <c r="H320">
        <v>17</v>
      </c>
      <c r="I320">
        <f t="shared" si="25"/>
        <v>53.12</v>
      </c>
      <c r="J320" t="s">
        <v>21</v>
      </c>
      <c r="K320" t="s">
        <v>22</v>
      </c>
      <c r="L320">
        <v>1392357600</v>
      </c>
      <c r="M320">
        <v>1392530400</v>
      </c>
      <c r="N320" s="4">
        <f t="shared" si="26"/>
        <v>41684.25</v>
      </c>
      <c r="O320" s="4">
        <f t="shared" si="26"/>
        <v>41686.25</v>
      </c>
      <c r="P320" t="b">
        <v>0</v>
      </c>
      <c r="Q320" t="b">
        <v>0</v>
      </c>
      <c r="R320" t="s">
        <v>23</v>
      </c>
      <c r="S320" t="str">
        <f t="shared" si="27"/>
        <v>music</v>
      </c>
      <c r="T320" t="str">
        <f t="shared" si="28"/>
        <v>rock</v>
      </c>
      <c r="U320">
        <f t="shared" si="29"/>
        <v>2014</v>
      </c>
    </row>
    <row r="321" spans="1:21" ht="17" x14ac:dyDescent="0.2">
      <c r="A321">
        <v>319</v>
      </c>
      <c r="B321" t="s">
        <v>690</v>
      </c>
      <c r="C321" s="3" t="s">
        <v>691</v>
      </c>
      <c r="D321">
        <v>8400</v>
      </c>
      <c r="E321">
        <v>3251</v>
      </c>
      <c r="F321">
        <f t="shared" si="24"/>
        <v>39</v>
      </c>
      <c r="G321" t="s">
        <v>74</v>
      </c>
      <c r="H321">
        <v>64</v>
      </c>
      <c r="I321">
        <f t="shared" si="25"/>
        <v>50.8</v>
      </c>
      <c r="J321" t="s">
        <v>21</v>
      </c>
      <c r="K321" t="s">
        <v>22</v>
      </c>
      <c r="L321">
        <v>1281589200</v>
      </c>
      <c r="M321">
        <v>1283662800</v>
      </c>
      <c r="N321" s="4">
        <f t="shared" si="26"/>
        <v>40402.208333333336</v>
      </c>
      <c r="O321" s="4">
        <f t="shared" si="26"/>
        <v>40426.208333333336</v>
      </c>
      <c r="P321" t="b">
        <v>0</v>
      </c>
      <c r="Q321" t="b">
        <v>0</v>
      </c>
      <c r="R321" t="s">
        <v>28</v>
      </c>
      <c r="S321" t="str">
        <f t="shared" si="27"/>
        <v>technology</v>
      </c>
      <c r="T321" t="str">
        <f t="shared" si="28"/>
        <v>web</v>
      </c>
      <c r="U321">
        <f t="shared" si="29"/>
        <v>2010</v>
      </c>
    </row>
    <row r="322" spans="1:21" ht="17" x14ac:dyDescent="0.2">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4">
        <f t="shared" si="26"/>
        <v>40673.208333333336</v>
      </c>
      <c r="O322" s="4">
        <f t="shared" si="26"/>
        <v>40682.208333333336</v>
      </c>
      <c r="P322" t="b">
        <v>0</v>
      </c>
      <c r="Q322" t="b">
        <v>0</v>
      </c>
      <c r="R322" t="s">
        <v>119</v>
      </c>
      <c r="S322" t="str">
        <f t="shared" si="27"/>
        <v>publishing</v>
      </c>
      <c r="T322" t="str">
        <f t="shared" si="28"/>
        <v>fiction</v>
      </c>
      <c r="U322">
        <f t="shared" si="29"/>
        <v>2011</v>
      </c>
    </row>
    <row r="323" spans="1:21" ht="34" x14ac:dyDescent="0.2">
      <c r="A323">
        <v>321</v>
      </c>
      <c r="B323" t="s">
        <v>694</v>
      </c>
      <c r="C323" s="3" t="s">
        <v>695</v>
      </c>
      <c r="D323">
        <v>170400</v>
      </c>
      <c r="E323">
        <v>160422</v>
      </c>
      <c r="F323">
        <f t="shared" ref="F323:F386" si="30">ROUND((E323/D323)*100,0)</f>
        <v>94</v>
      </c>
      <c r="G323" t="s">
        <v>14</v>
      </c>
      <c r="H323">
        <v>2468</v>
      </c>
      <c r="I323">
        <f t="shared" ref="I323:I386" si="31">IF(H323=0,0,ROUND(E323/H323,2))</f>
        <v>65</v>
      </c>
      <c r="J323" t="s">
        <v>21</v>
      </c>
      <c r="K323" t="s">
        <v>22</v>
      </c>
      <c r="L323">
        <v>1301634000</v>
      </c>
      <c r="M323">
        <v>1302325200</v>
      </c>
      <c r="N323" s="4">
        <f t="shared" ref="N323:O386" si="32">(((L323/60)/60)/24)+DATE(1970,1,1)</f>
        <v>40634.208333333336</v>
      </c>
      <c r="O323" s="4">
        <f t="shared" si="32"/>
        <v>40642.208333333336</v>
      </c>
      <c r="P323" t="b">
        <v>0</v>
      </c>
      <c r="Q323" t="b">
        <v>0</v>
      </c>
      <c r="R323" t="s">
        <v>100</v>
      </c>
      <c r="S323" t="str">
        <f t="shared" ref="S323:S386" si="33">LEFT(R323,SEARCH("/",R323)-1)</f>
        <v>film &amp; video</v>
      </c>
      <c r="T323" t="str">
        <f t="shared" ref="T323:T386" si="34">RIGHT(R323,LEN(R323)-SEARCH("/",R323))</f>
        <v>shorts</v>
      </c>
      <c r="U323">
        <f t="shared" ref="U323:U386" si="35">YEAR(N323)</f>
        <v>2011</v>
      </c>
    </row>
    <row r="324" spans="1:21" ht="34" x14ac:dyDescent="0.2">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4">
        <f t="shared" si="32"/>
        <v>40507.25</v>
      </c>
      <c r="O324" s="4">
        <f t="shared" si="32"/>
        <v>40520.25</v>
      </c>
      <c r="P324" t="b">
        <v>0</v>
      </c>
      <c r="Q324" t="b">
        <v>0</v>
      </c>
      <c r="R324" t="s">
        <v>33</v>
      </c>
      <c r="S324" t="str">
        <f t="shared" si="33"/>
        <v>theater</v>
      </c>
      <c r="T324" t="str">
        <f t="shared" si="34"/>
        <v>plays</v>
      </c>
      <c r="U324">
        <f t="shared" si="35"/>
        <v>2010</v>
      </c>
    </row>
    <row r="325" spans="1:21" ht="17" x14ac:dyDescent="0.2">
      <c r="A325">
        <v>323</v>
      </c>
      <c r="B325" t="s">
        <v>698</v>
      </c>
      <c r="C325" s="3" t="s">
        <v>699</v>
      </c>
      <c r="D325">
        <v>8900</v>
      </c>
      <c r="E325">
        <v>2148</v>
      </c>
      <c r="F325">
        <f t="shared" si="30"/>
        <v>24</v>
      </c>
      <c r="G325" t="s">
        <v>14</v>
      </c>
      <c r="H325">
        <v>26</v>
      </c>
      <c r="I325">
        <f t="shared" si="31"/>
        <v>82.62</v>
      </c>
      <c r="J325" t="s">
        <v>40</v>
      </c>
      <c r="K325" t="s">
        <v>41</v>
      </c>
      <c r="L325">
        <v>1395896400</v>
      </c>
      <c r="M325">
        <v>1396069200</v>
      </c>
      <c r="N325" s="4">
        <f t="shared" si="32"/>
        <v>41725.208333333336</v>
      </c>
      <c r="O325" s="4">
        <f t="shared" si="32"/>
        <v>41727.208333333336</v>
      </c>
      <c r="P325" t="b">
        <v>0</v>
      </c>
      <c r="Q325" t="b">
        <v>0</v>
      </c>
      <c r="R325" t="s">
        <v>42</v>
      </c>
      <c r="S325" t="str">
        <f t="shared" si="33"/>
        <v>film &amp; video</v>
      </c>
      <c r="T325" t="str">
        <f t="shared" si="34"/>
        <v>documentary</v>
      </c>
      <c r="U325">
        <f t="shared" si="35"/>
        <v>2014</v>
      </c>
    </row>
    <row r="326" spans="1:21" ht="17" x14ac:dyDescent="0.2">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4">
        <f t="shared" si="32"/>
        <v>42176.208333333328</v>
      </c>
      <c r="O326" s="4">
        <f t="shared" si="32"/>
        <v>42188.208333333328</v>
      </c>
      <c r="P326" t="b">
        <v>0</v>
      </c>
      <c r="Q326" t="b">
        <v>1</v>
      </c>
      <c r="R326" t="s">
        <v>33</v>
      </c>
      <c r="S326" t="str">
        <f t="shared" si="33"/>
        <v>theater</v>
      </c>
      <c r="T326" t="str">
        <f t="shared" si="34"/>
        <v>plays</v>
      </c>
      <c r="U326">
        <f t="shared" si="35"/>
        <v>2015</v>
      </c>
    </row>
    <row r="327" spans="1:21" ht="34" x14ac:dyDescent="0.2">
      <c r="A327">
        <v>325</v>
      </c>
      <c r="B327" t="s">
        <v>702</v>
      </c>
      <c r="C327" s="3" t="s">
        <v>703</v>
      </c>
      <c r="D327">
        <v>6500</v>
      </c>
      <c r="E327">
        <v>5897</v>
      </c>
      <c r="F327">
        <f t="shared" si="30"/>
        <v>91</v>
      </c>
      <c r="G327" t="s">
        <v>14</v>
      </c>
      <c r="H327">
        <v>73</v>
      </c>
      <c r="I327">
        <f t="shared" si="31"/>
        <v>80.78</v>
      </c>
      <c r="J327" t="s">
        <v>21</v>
      </c>
      <c r="K327" t="s">
        <v>22</v>
      </c>
      <c r="L327">
        <v>1529125200</v>
      </c>
      <c r="M327">
        <v>1531112400</v>
      </c>
      <c r="N327" s="4">
        <f t="shared" si="32"/>
        <v>43267.208333333328</v>
      </c>
      <c r="O327" s="4">
        <f t="shared" si="32"/>
        <v>43290.208333333328</v>
      </c>
      <c r="P327" t="b">
        <v>0</v>
      </c>
      <c r="Q327" t="b">
        <v>1</v>
      </c>
      <c r="R327" t="s">
        <v>33</v>
      </c>
      <c r="S327" t="str">
        <f t="shared" si="33"/>
        <v>theater</v>
      </c>
      <c r="T327" t="str">
        <f t="shared" si="34"/>
        <v>plays</v>
      </c>
      <c r="U327">
        <f t="shared" si="35"/>
        <v>2018</v>
      </c>
    </row>
    <row r="328" spans="1:21" ht="34" x14ac:dyDescent="0.2">
      <c r="A328">
        <v>326</v>
      </c>
      <c r="B328" t="s">
        <v>704</v>
      </c>
      <c r="C328" s="3" t="s">
        <v>705</v>
      </c>
      <c r="D328">
        <v>7200</v>
      </c>
      <c r="E328">
        <v>3326</v>
      </c>
      <c r="F328">
        <f t="shared" si="30"/>
        <v>46</v>
      </c>
      <c r="G328" t="s">
        <v>14</v>
      </c>
      <c r="H328">
        <v>128</v>
      </c>
      <c r="I328">
        <f t="shared" si="31"/>
        <v>25.98</v>
      </c>
      <c r="J328" t="s">
        <v>21</v>
      </c>
      <c r="K328" t="s">
        <v>22</v>
      </c>
      <c r="L328">
        <v>1451109600</v>
      </c>
      <c r="M328">
        <v>1451628000</v>
      </c>
      <c r="N328" s="4">
        <f t="shared" si="32"/>
        <v>42364.25</v>
      </c>
      <c r="O328" s="4">
        <f t="shared" si="32"/>
        <v>42370.25</v>
      </c>
      <c r="P328" t="b">
        <v>0</v>
      </c>
      <c r="Q328" t="b">
        <v>0</v>
      </c>
      <c r="R328" t="s">
        <v>71</v>
      </c>
      <c r="S328" t="str">
        <f t="shared" si="33"/>
        <v>film &amp; video</v>
      </c>
      <c r="T328" t="str">
        <f t="shared" si="34"/>
        <v>animation</v>
      </c>
      <c r="U328">
        <f t="shared" si="35"/>
        <v>2015</v>
      </c>
    </row>
    <row r="329" spans="1:21" ht="17" x14ac:dyDescent="0.2">
      <c r="A329">
        <v>327</v>
      </c>
      <c r="B329" t="s">
        <v>706</v>
      </c>
      <c r="C329" s="3" t="s">
        <v>707</v>
      </c>
      <c r="D329">
        <v>2600</v>
      </c>
      <c r="E329">
        <v>1002</v>
      </c>
      <c r="F329">
        <f t="shared" si="30"/>
        <v>39</v>
      </c>
      <c r="G329" t="s">
        <v>14</v>
      </c>
      <c r="H329">
        <v>33</v>
      </c>
      <c r="I329">
        <f t="shared" si="31"/>
        <v>30.36</v>
      </c>
      <c r="J329" t="s">
        <v>21</v>
      </c>
      <c r="K329" t="s">
        <v>22</v>
      </c>
      <c r="L329">
        <v>1566968400</v>
      </c>
      <c r="M329">
        <v>1567314000</v>
      </c>
      <c r="N329" s="4">
        <f t="shared" si="32"/>
        <v>43705.208333333328</v>
      </c>
      <c r="O329" s="4">
        <f t="shared" si="32"/>
        <v>43709.208333333328</v>
      </c>
      <c r="P329" t="b">
        <v>0</v>
      </c>
      <c r="Q329" t="b">
        <v>1</v>
      </c>
      <c r="R329" t="s">
        <v>33</v>
      </c>
      <c r="S329" t="str">
        <f t="shared" si="33"/>
        <v>theater</v>
      </c>
      <c r="T329" t="str">
        <f t="shared" si="34"/>
        <v>plays</v>
      </c>
      <c r="U329">
        <f t="shared" si="35"/>
        <v>2019</v>
      </c>
    </row>
    <row r="330" spans="1:21" ht="34" x14ac:dyDescent="0.2">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4">
        <f t="shared" si="32"/>
        <v>43434.25</v>
      </c>
      <c r="O330" s="4">
        <f t="shared" si="32"/>
        <v>43445.25</v>
      </c>
      <c r="P330" t="b">
        <v>0</v>
      </c>
      <c r="Q330" t="b">
        <v>0</v>
      </c>
      <c r="R330" t="s">
        <v>23</v>
      </c>
      <c r="S330" t="str">
        <f t="shared" si="33"/>
        <v>music</v>
      </c>
      <c r="T330" t="str">
        <f t="shared" si="34"/>
        <v>rock</v>
      </c>
      <c r="U330">
        <f t="shared" si="35"/>
        <v>2018</v>
      </c>
    </row>
    <row r="331" spans="1:21" ht="17" x14ac:dyDescent="0.2">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4">
        <f t="shared" si="32"/>
        <v>42716.25</v>
      </c>
      <c r="O331" s="4">
        <f t="shared" si="32"/>
        <v>42727.25</v>
      </c>
      <c r="P331" t="b">
        <v>0</v>
      </c>
      <c r="Q331" t="b">
        <v>0</v>
      </c>
      <c r="R331" t="s">
        <v>89</v>
      </c>
      <c r="S331" t="str">
        <f t="shared" si="33"/>
        <v>games</v>
      </c>
      <c r="T331" t="str">
        <f t="shared" si="34"/>
        <v>video games</v>
      </c>
      <c r="U331">
        <f t="shared" si="35"/>
        <v>2016</v>
      </c>
    </row>
    <row r="332" spans="1:21" ht="34" x14ac:dyDescent="0.2">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4">
        <f t="shared" si="32"/>
        <v>43077.25</v>
      </c>
      <c r="O332" s="4">
        <f t="shared" si="32"/>
        <v>43078.25</v>
      </c>
      <c r="P332" t="b">
        <v>0</v>
      </c>
      <c r="Q332" t="b">
        <v>0</v>
      </c>
      <c r="R332" t="s">
        <v>42</v>
      </c>
      <c r="S332" t="str">
        <f t="shared" si="33"/>
        <v>film &amp; video</v>
      </c>
      <c r="T332" t="str">
        <f t="shared" si="34"/>
        <v>documentary</v>
      </c>
      <c r="U332">
        <f t="shared" si="35"/>
        <v>2017</v>
      </c>
    </row>
    <row r="333" spans="1:21" ht="17" x14ac:dyDescent="0.2">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4">
        <f t="shared" si="32"/>
        <v>40896.25</v>
      </c>
      <c r="O333" s="4">
        <f t="shared" si="32"/>
        <v>40897.25</v>
      </c>
      <c r="P333" t="b">
        <v>0</v>
      </c>
      <c r="Q333" t="b">
        <v>0</v>
      </c>
      <c r="R333" t="s">
        <v>17</v>
      </c>
      <c r="S333" t="str">
        <f t="shared" si="33"/>
        <v>food</v>
      </c>
      <c r="T333" t="str">
        <f t="shared" si="34"/>
        <v>food trucks</v>
      </c>
      <c r="U333">
        <f t="shared" si="35"/>
        <v>2011</v>
      </c>
    </row>
    <row r="334" spans="1:21" ht="34" x14ac:dyDescent="0.2">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4">
        <f t="shared" si="32"/>
        <v>41361.208333333336</v>
      </c>
      <c r="O334" s="4">
        <f t="shared" si="32"/>
        <v>41362.208333333336</v>
      </c>
      <c r="P334" t="b">
        <v>0</v>
      </c>
      <c r="Q334" t="b">
        <v>0</v>
      </c>
      <c r="R334" t="s">
        <v>65</v>
      </c>
      <c r="S334" t="str">
        <f t="shared" si="33"/>
        <v>technology</v>
      </c>
      <c r="T334" t="str">
        <f t="shared" si="34"/>
        <v>wearables</v>
      </c>
      <c r="U334">
        <f t="shared" si="35"/>
        <v>2013</v>
      </c>
    </row>
    <row r="335" spans="1:21" ht="17" x14ac:dyDescent="0.2">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4">
        <f t="shared" si="32"/>
        <v>43424.25</v>
      </c>
      <c r="O335" s="4">
        <f t="shared" si="32"/>
        <v>43452.25</v>
      </c>
      <c r="P335" t="b">
        <v>0</v>
      </c>
      <c r="Q335" t="b">
        <v>0</v>
      </c>
      <c r="R335" t="s">
        <v>33</v>
      </c>
      <c r="S335" t="str">
        <f t="shared" si="33"/>
        <v>theater</v>
      </c>
      <c r="T335" t="str">
        <f t="shared" si="34"/>
        <v>plays</v>
      </c>
      <c r="U335">
        <f t="shared" si="35"/>
        <v>2018</v>
      </c>
    </row>
    <row r="336" spans="1:21" ht="17" x14ac:dyDescent="0.2">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4">
        <f t="shared" si="32"/>
        <v>43110.25</v>
      </c>
      <c r="O336" s="4">
        <f t="shared" si="32"/>
        <v>43117.25</v>
      </c>
      <c r="P336" t="b">
        <v>0</v>
      </c>
      <c r="Q336" t="b">
        <v>0</v>
      </c>
      <c r="R336" t="s">
        <v>23</v>
      </c>
      <c r="S336" t="str">
        <f t="shared" si="33"/>
        <v>music</v>
      </c>
      <c r="T336" t="str">
        <f t="shared" si="34"/>
        <v>rock</v>
      </c>
      <c r="U336">
        <f t="shared" si="35"/>
        <v>2018</v>
      </c>
    </row>
    <row r="337" spans="1:21" ht="17" x14ac:dyDescent="0.2">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4">
        <f t="shared" si="32"/>
        <v>43784.25</v>
      </c>
      <c r="O337" s="4">
        <f t="shared" si="32"/>
        <v>43797.25</v>
      </c>
      <c r="P337" t="b">
        <v>0</v>
      </c>
      <c r="Q337" t="b">
        <v>0</v>
      </c>
      <c r="R337" t="s">
        <v>23</v>
      </c>
      <c r="S337" t="str">
        <f t="shared" si="33"/>
        <v>music</v>
      </c>
      <c r="T337" t="str">
        <f t="shared" si="34"/>
        <v>rock</v>
      </c>
      <c r="U337">
        <f t="shared" si="35"/>
        <v>2019</v>
      </c>
    </row>
    <row r="338" spans="1:21" ht="17" x14ac:dyDescent="0.2">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4">
        <f t="shared" si="32"/>
        <v>40527.25</v>
      </c>
      <c r="O338" s="4">
        <f t="shared" si="32"/>
        <v>40528.25</v>
      </c>
      <c r="P338" t="b">
        <v>0</v>
      </c>
      <c r="Q338" t="b">
        <v>1</v>
      </c>
      <c r="R338" t="s">
        <v>23</v>
      </c>
      <c r="S338" t="str">
        <f t="shared" si="33"/>
        <v>music</v>
      </c>
      <c r="T338" t="str">
        <f t="shared" si="34"/>
        <v>rock</v>
      </c>
      <c r="U338">
        <f t="shared" si="35"/>
        <v>2010</v>
      </c>
    </row>
    <row r="339" spans="1:21" ht="17" x14ac:dyDescent="0.2">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4">
        <f t="shared" si="32"/>
        <v>43780.25</v>
      </c>
      <c r="O339" s="4">
        <f t="shared" si="32"/>
        <v>43781.25</v>
      </c>
      <c r="P339" t="b">
        <v>0</v>
      </c>
      <c r="Q339" t="b">
        <v>0</v>
      </c>
      <c r="R339" t="s">
        <v>33</v>
      </c>
      <c r="S339" t="str">
        <f t="shared" si="33"/>
        <v>theater</v>
      </c>
      <c r="T339" t="str">
        <f t="shared" si="34"/>
        <v>plays</v>
      </c>
      <c r="U339">
        <f t="shared" si="35"/>
        <v>2019</v>
      </c>
    </row>
    <row r="340" spans="1:21" ht="17" x14ac:dyDescent="0.2">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4">
        <f t="shared" si="32"/>
        <v>40821.208333333336</v>
      </c>
      <c r="O340" s="4">
        <f t="shared" si="32"/>
        <v>40851.208333333336</v>
      </c>
      <c r="P340" t="b">
        <v>0</v>
      </c>
      <c r="Q340" t="b">
        <v>0</v>
      </c>
      <c r="R340" t="s">
        <v>33</v>
      </c>
      <c r="S340" t="str">
        <f t="shared" si="33"/>
        <v>theater</v>
      </c>
      <c r="T340" t="str">
        <f t="shared" si="34"/>
        <v>plays</v>
      </c>
      <c r="U340">
        <f t="shared" si="35"/>
        <v>2011</v>
      </c>
    </row>
    <row r="341" spans="1:21" ht="17" x14ac:dyDescent="0.2">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4">
        <f t="shared" si="32"/>
        <v>42949.208333333328</v>
      </c>
      <c r="O341" s="4">
        <f t="shared" si="32"/>
        <v>42963.208333333328</v>
      </c>
      <c r="P341" t="b">
        <v>0</v>
      </c>
      <c r="Q341" t="b">
        <v>0</v>
      </c>
      <c r="R341" t="s">
        <v>33</v>
      </c>
      <c r="S341" t="str">
        <f t="shared" si="33"/>
        <v>theater</v>
      </c>
      <c r="T341" t="str">
        <f t="shared" si="34"/>
        <v>plays</v>
      </c>
      <c r="U341">
        <f t="shared" si="35"/>
        <v>2017</v>
      </c>
    </row>
    <row r="342" spans="1:21" ht="17" x14ac:dyDescent="0.2">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4">
        <f t="shared" si="32"/>
        <v>40889.25</v>
      </c>
      <c r="O342" s="4">
        <f t="shared" si="32"/>
        <v>40890.25</v>
      </c>
      <c r="P342" t="b">
        <v>0</v>
      </c>
      <c r="Q342" t="b">
        <v>0</v>
      </c>
      <c r="R342" t="s">
        <v>122</v>
      </c>
      <c r="S342" t="str">
        <f t="shared" si="33"/>
        <v>photography</v>
      </c>
      <c r="T342" t="str">
        <f t="shared" si="34"/>
        <v>photography books</v>
      </c>
      <c r="U342">
        <f t="shared" si="35"/>
        <v>2011</v>
      </c>
    </row>
    <row r="343" spans="1:21" ht="34" x14ac:dyDescent="0.2">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4">
        <f t="shared" si="32"/>
        <v>42244.208333333328</v>
      </c>
      <c r="O343" s="4">
        <f t="shared" si="32"/>
        <v>42251.208333333328</v>
      </c>
      <c r="P343" t="b">
        <v>0</v>
      </c>
      <c r="Q343" t="b">
        <v>0</v>
      </c>
      <c r="R343" t="s">
        <v>60</v>
      </c>
      <c r="S343" t="str">
        <f t="shared" si="33"/>
        <v>music</v>
      </c>
      <c r="T343" t="str">
        <f t="shared" si="34"/>
        <v>indie rock</v>
      </c>
      <c r="U343">
        <f t="shared" si="35"/>
        <v>2015</v>
      </c>
    </row>
    <row r="344" spans="1:21" ht="17" x14ac:dyDescent="0.2">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4">
        <f t="shared" si="32"/>
        <v>41475.208333333336</v>
      </c>
      <c r="O344" s="4">
        <f t="shared" si="32"/>
        <v>41487.208333333336</v>
      </c>
      <c r="P344" t="b">
        <v>0</v>
      </c>
      <c r="Q344" t="b">
        <v>0</v>
      </c>
      <c r="R344" t="s">
        <v>33</v>
      </c>
      <c r="S344" t="str">
        <f t="shared" si="33"/>
        <v>theater</v>
      </c>
      <c r="T344" t="str">
        <f t="shared" si="34"/>
        <v>plays</v>
      </c>
      <c r="U344">
        <f t="shared" si="35"/>
        <v>2013</v>
      </c>
    </row>
    <row r="345" spans="1:21" ht="17" x14ac:dyDescent="0.2">
      <c r="A345">
        <v>343</v>
      </c>
      <c r="B345" t="s">
        <v>738</v>
      </c>
      <c r="C345" s="3" t="s">
        <v>739</v>
      </c>
      <c r="D345">
        <v>9000</v>
      </c>
      <c r="E345">
        <v>4853</v>
      </c>
      <c r="F345">
        <f t="shared" si="30"/>
        <v>54</v>
      </c>
      <c r="G345" t="s">
        <v>14</v>
      </c>
      <c r="H345">
        <v>147</v>
      </c>
      <c r="I345">
        <f t="shared" si="31"/>
        <v>33.01</v>
      </c>
      <c r="J345" t="s">
        <v>21</v>
      </c>
      <c r="K345" t="s">
        <v>22</v>
      </c>
      <c r="L345">
        <v>1384840800</v>
      </c>
      <c r="M345">
        <v>1389420000</v>
      </c>
      <c r="N345" s="4">
        <f t="shared" si="32"/>
        <v>41597.25</v>
      </c>
      <c r="O345" s="4">
        <f t="shared" si="32"/>
        <v>41650.25</v>
      </c>
      <c r="P345" t="b">
        <v>0</v>
      </c>
      <c r="Q345" t="b">
        <v>0</v>
      </c>
      <c r="R345" t="s">
        <v>33</v>
      </c>
      <c r="S345" t="str">
        <f t="shared" si="33"/>
        <v>theater</v>
      </c>
      <c r="T345" t="str">
        <f t="shared" si="34"/>
        <v>plays</v>
      </c>
      <c r="U345">
        <f t="shared" si="35"/>
        <v>2013</v>
      </c>
    </row>
    <row r="346" spans="1:21" ht="17" x14ac:dyDescent="0.2">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4">
        <f t="shared" si="32"/>
        <v>43122.25</v>
      </c>
      <c r="O346" s="4">
        <f t="shared" si="32"/>
        <v>43162.25</v>
      </c>
      <c r="P346" t="b">
        <v>0</v>
      </c>
      <c r="Q346" t="b">
        <v>0</v>
      </c>
      <c r="R346" t="s">
        <v>89</v>
      </c>
      <c r="S346" t="str">
        <f t="shared" si="33"/>
        <v>games</v>
      </c>
      <c r="T346" t="str">
        <f t="shared" si="34"/>
        <v>video games</v>
      </c>
      <c r="U346">
        <f t="shared" si="35"/>
        <v>2018</v>
      </c>
    </row>
    <row r="347" spans="1:21" ht="17" x14ac:dyDescent="0.2">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4">
        <f t="shared" si="32"/>
        <v>42194.208333333328</v>
      </c>
      <c r="O347" s="4">
        <f t="shared" si="32"/>
        <v>42195.208333333328</v>
      </c>
      <c r="P347" t="b">
        <v>0</v>
      </c>
      <c r="Q347" t="b">
        <v>0</v>
      </c>
      <c r="R347" t="s">
        <v>53</v>
      </c>
      <c r="S347" t="str">
        <f t="shared" si="33"/>
        <v>film &amp; video</v>
      </c>
      <c r="T347" t="str">
        <f t="shared" si="34"/>
        <v>drama</v>
      </c>
      <c r="U347">
        <f t="shared" si="35"/>
        <v>2015</v>
      </c>
    </row>
    <row r="348" spans="1:21" ht="17" x14ac:dyDescent="0.2">
      <c r="A348">
        <v>346</v>
      </c>
      <c r="B348" t="s">
        <v>744</v>
      </c>
      <c r="C348" s="3" t="s">
        <v>745</v>
      </c>
      <c r="D348">
        <v>8000</v>
      </c>
      <c r="E348">
        <v>2758</v>
      </c>
      <c r="F348">
        <f t="shared" si="30"/>
        <v>34</v>
      </c>
      <c r="G348" t="s">
        <v>14</v>
      </c>
      <c r="H348">
        <v>25</v>
      </c>
      <c r="I348">
        <f t="shared" si="31"/>
        <v>110.32</v>
      </c>
      <c r="J348" t="s">
        <v>21</v>
      </c>
      <c r="K348" t="s">
        <v>22</v>
      </c>
      <c r="L348">
        <v>1503550800</v>
      </c>
      <c r="M348">
        <v>1508302800</v>
      </c>
      <c r="N348" s="4">
        <f t="shared" si="32"/>
        <v>42971.208333333328</v>
      </c>
      <c r="O348" s="4">
        <f t="shared" si="32"/>
        <v>43026.208333333328</v>
      </c>
      <c r="P348" t="b">
        <v>0</v>
      </c>
      <c r="Q348" t="b">
        <v>1</v>
      </c>
      <c r="R348" t="s">
        <v>60</v>
      </c>
      <c r="S348" t="str">
        <f t="shared" si="33"/>
        <v>music</v>
      </c>
      <c r="T348" t="str">
        <f t="shared" si="34"/>
        <v>indie rock</v>
      </c>
      <c r="U348">
        <f t="shared" si="35"/>
        <v>2017</v>
      </c>
    </row>
    <row r="349" spans="1:21" ht="17" x14ac:dyDescent="0.2">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4">
        <f t="shared" si="32"/>
        <v>42046.25</v>
      </c>
      <c r="O349" s="4">
        <f t="shared" si="32"/>
        <v>42070.25</v>
      </c>
      <c r="P349" t="b">
        <v>0</v>
      </c>
      <c r="Q349" t="b">
        <v>0</v>
      </c>
      <c r="R349" t="s">
        <v>28</v>
      </c>
      <c r="S349" t="str">
        <f t="shared" si="33"/>
        <v>technology</v>
      </c>
      <c r="T349" t="str">
        <f t="shared" si="34"/>
        <v>web</v>
      </c>
      <c r="U349">
        <f t="shared" si="35"/>
        <v>2015</v>
      </c>
    </row>
    <row r="350" spans="1:21" ht="17" x14ac:dyDescent="0.2">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4">
        <f t="shared" si="32"/>
        <v>42782.25</v>
      </c>
      <c r="O350" s="4">
        <f t="shared" si="32"/>
        <v>42795.25</v>
      </c>
      <c r="P350" t="b">
        <v>0</v>
      </c>
      <c r="Q350" t="b">
        <v>0</v>
      </c>
      <c r="R350" t="s">
        <v>17</v>
      </c>
      <c r="S350" t="str">
        <f t="shared" si="33"/>
        <v>food</v>
      </c>
      <c r="T350" t="str">
        <f t="shared" si="34"/>
        <v>food trucks</v>
      </c>
      <c r="U350">
        <f t="shared" si="35"/>
        <v>2017</v>
      </c>
    </row>
    <row r="351" spans="1:21" ht="17" x14ac:dyDescent="0.2">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4">
        <f t="shared" si="32"/>
        <v>42930.208333333328</v>
      </c>
      <c r="O351" s="4">
        <f t="shared" si="32"/>
        <v>42960.208333333328</v>
      </c>
      <c r="P351" t="b">
        <v>0</v>
      </c>
      <c r="Q351" t="b">
        <v>0</v>
      </c>
      <c r="R351" t="s">
        <v>33</v>
      </c>
      <c r="S351" t="str">
        <f t="shared" si="33"/>
        <v>theater</v>
      </c>
      <c r="T351" t="str">
        <f t="shared" si="34"/>
        <v>plays</v>
      </c>
      <c r="U351">
        <f t="shared" si="35"/>
        <v>2017</v>
      </c>
    </row>
    <row r="352" spans="1:21" ht="17" x14ac:dyDescent="0.2">
      <c r="A352">
        <v>350</v>
      </c>
      <c r="B352" t="s">
        <v>752</v>
      </c>
      <c r="C352" s="3" t="s">
        <v>753</v>
      </c>
      <c r="D352">
        <v>100</v>
      </c>
      <c r="E352">
        <v>5</v>
      </c>
      <c r="F352">
        <f t="shared" si="30"/>
        <v>5</v>
      </c>
      <c r="G352" t="s">
        <v>14</v>
      </c>
      <c r="H352">
        <v>1</v>
      </c>
      <c r="I352">
        <f t="shared" si="31"/>
        <v>5</v>
      </c>
      <c r="J352" t="s">
        <v>21</v>
      </c>
      <c r="K352" t="s">
        <v>22</v>
      </c>
      <c r="L352">
        <v>1432098000</v>
      </c>
      <c r="M352">
        <v>1433653200</v>
      </c>
      <c r="N352" s="4">
        <f t="shared" si="32"/>
        <v>42144.208333333328</v>
      </c>
      <c r="O352" s="4">
        <f t="shared" si="32"/>
        <v>42162.208333333328</v>
      </c>
      <c r="P352" t="b">
        <v>0</v>
      </c>
      <c r="Q352" t="b">
        <v>1</v>
      </c>
      <c r="R352" t="s">
        <v>159</v>
      </c>
      <c r="S352" t="str">
        <f t="shared" si="33"/>
        <v>music</v>
      </c>
      <c r="T352" t="str">
        <f t="shared" si="34"/>
        <v>jazz</v>
      </c>
      <c r="U352">
        <f t="shared" si="35"/>
        <v>2015</v>
      </c>
    </row>
    <row r="353" spans="1:21" ht="17" x14ac:dyDescent="0.2">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4">
        <f t="shared" si="32"/>
        <v>42240.208333333328</v>
      </c>
      <c r="O353" s="4">
        <f t="shared" si="32"/>
        <v>42254.208333333328</v>
      </c>
      <c r="P353" t="b">
        <v>0</v>
      </c>
      <c r="Q353" t="b">
        <v>0</v>
      </c>
      <c r="R353" t="s">
        <v>23</v>
      </c>
      <c r="S353" t="str">
        <f t="shared" si="33"/>
        <v>music</v>
      </c>
      <c r="T353" t="str">
        <f t="shared" si="34"/>
        <v>rock</v>
      </c>
      <c r="U353">
        <f t="shared" si="35"/>
        <v>2015</v>
      </c>
    </row>
    <row r="354" spans="1:21" ht="17" x14ac:dyDescent="0.2">
      <c r="A354">
        <v>352</v>
      </c>
      <c r="B354" t="s">
        <v>756</v>
      </c>
      <c r="C354" s="3" t="s">
        <v>757</v>
      </c>
      <c r="D354">
        <v>2800</v>
      </c>
      <c r="E354">
        <v>977</v>
      </c>
      <c r="F354">
        <f t="shared" si="30"/>
        <v>35</v>
      </c>
      <c r="G354" t="s">
        <v>14</v>
      </c>
      <c r="H354">
        <v>33</v>
      </c>
      <c r="I354">
        <f t="shared" si="31"/>
        <v>29.61</v>
      </c>
      <c r="J354" t="s">
        <v>15</v>
      </c>
      <c r="K354" t="s">
        <v>16</v>
      </c>
      <c r="L354">
        <v>1446876000</v>
      </c>
      <c r="M354">
        <v>1447567200</v>
      </c>
      <c r="N354" s="4">
        <f t="shared" si="32"/>
        <v>42315.25</v>
      </c>
      <c r="O354" s="4">
        <f t="shared" si="32"/>
        <v>42323.25</v>
      </c>
      <c r="P354" t="b">
        <v>0</v>
      </c>
      <c r="Q354" t="b">
        <v>0</v>
      </c>
      <c r="R354" t="s">
        <v>33</v>
      </c>
      <c r="S354" t="str">
        <f t="shared" si="33"/>
        <v>theater</v>
      </c>
      <c r="T354" t="str">
        <f t="shared" si="34"/>
        <v>plays</v>
      </c>
      <c r="U354">
        <f t="shared" si="35"/>
        <v>2015</v>
      </c>
    </row>
    <row r="355" spans="1:21" ht="17" x14ac:dyDescent="0.2">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4">
        <f t="shared" si="32"/>
        <v>43651.208333333328</v>
      </c>
      <c r="O355" s="4">
        <f t="shared" si="32"/>
        <v>43652.208333333328</v>
      </c>
      <c r="P355" t="b">
        <v>0</v>
      </c>
      <c r="Q355" t="b">
        <v>0</v>
      </c>
      <c r="R355" t="s">
        <v>33</v>
      </c>
      <c r="S355" t="str">
        <f t="shared" si="33"/>
        <v>theater</v>
      </c>
      <c r="T355" t="str">
        <f t="shared" si="34"/>
        <v>plays</v>
      </c>
      <c r="U355">
        <f t="shared" si="35"/>
        <v>2019</v>
      </c>
    </row>
    <row r="356" spans="1:21" ht="17" x14ac:dyDescent="0.2">
      <c r="A356">
        <v>354</v>
      </c>
      <c r="B356" t="s">
        <v>760</v>
      </c>
      <c r="C356" s="3" t="s">
        <v>761</v>
      </c>
      <c r="D356">
        <v>6100</v>
      </c>
      <c r="E356">
        <v>7548</v>
      </c>
      <c r="F356">
        <f t="shared" si="30"/>
        <v>124</v>
      </c>
      <c r="G356" t="s">
        <v>20</v>
      </c>
      <c r="H356">
        <v>80</v>
      </c>
      <c r="I356">
        <f t="shared" si="31"/>
        <v>94.35</v>
      </c>
      <c r="J356" t="s">
        <v>36</v>
      </c>
      <c r="K356" t="s">
        <v>37</v>
      </c>
      <c r="L356">
        <v>1378184400</v>
      </c>
      <c r="M356">
        <v>1378789200</v>
      </c>
      <c r="N356" s="4">
        <f t="shared" si="32"/>
        <v>41520.208333333336</v>
      </c>
      <c r="O356" s="4">
        <f t="shared" si="32"/>
        <v>41527.208333333336</v>
      </c>
      <c r="P356" t="b">
        <v>0</v>
      </c>
      <c r="Q356" t="b">
        <v>0</v>
      </c>
      <c r="R356" t="s">
        <v>42</v>
      </c>
      <c r="S356" t="str">
        <f t="shared" si="33"/>
        <v>film &amp; video</v>
      </c>
      <c r="T356" t="str">
        <f t="shared" si="34"/>
        <v>documentary</v>
      </c>
      <c r="U356">
        <f t="shared" si="35"/>
        <v>2013</v>
      </c>
    </row>
    <row r="357" spans="1:21" ht="17" x14ac:dyDescent="0.2">
      <c r="A357">
        <v>355</v>
      </c>
      <c r="B357" t="s">
        <v>762</v>
      </c>
      <c r="C357" s="3" t="s">
        <v>763</v>
      </c>
      <c r="D357">
        <v>3800</v>
      </c>
      <c r="E357">
        <v>2241</v>
      </c>
      <c r="F357">
        <f t="shared" si="30"/>
        <v>59</v>
      </c>
      <c r="G357" t="s">
        <v>47</v>
      </c>
      <c r="H357">
        <v>86</v>
      </c>
      <c r="I357">
        <f t="shared" si="31"/>
        <v>26.06</v>
      </c>
      <c r="J357" t="s">
        <v>21</v>
      </c>
      <c r="K357" t="s">
        <v>22</v>
      </c>
      <c r="L357">
        <v>1485064800</v>
      </c>
      <c r="M357">
        <v>1488520800</v>
      </c>
      <c r="N357" s="4">
        <f t="shared" si="32"/>
        <v>42757.25</v>
      </c>
      <c r="O357" s="4">
        <f t="shared" si="32"/>
        <v>42797.25</v>
      </c>
      <c r="P357" t="b">
        <v>0</v>
      </c>
      <c r="Q357" t="b">
        <v>0</v>
      </c>
      <c r="R357" t="s">
        <v>65</v>
      </c>
      <c r="S357" t="str">
        <f t="shared" si="33"/>
        <v>technology</v>
      </c>
      <c r="T357" t="str">
        <f t="shared" si="34"/>
        <v>wearables</v>
      </c>
      <c r="U357">
        <f t="shared" si="35"/>
        <v>2017</v>
      </c>
    </row>
    <row r="358" spans="1:21" ht="17" x14ac:dyDescent="0.2">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4">
        <f t="shared" si="32"/>
        <v>40922.25</v>
      </c>
      <c r="O358" s="4">
        <f t="shared" si="32"/>
        <v>40931.25</v>
      </c>
      <c r="P358" t="b">
        <v>0</v>
      </c>
      <c r="Q358" t="b">
        <v>0</v>
      </c>
      <c r="R358" t="s">
        <v>33</v>
      </c>
      <c r="S358" t="str">
        <f t="shared" si="33"/>
        <v>theater</v>
      </c>
      <c r="T358" t="str">
        <f t="shared" si="34"/>
        <v>plays</v>
      </c>
      <c r="U358">
        <f t="shared" si="35"/>
        <v>2012</v>
      </c>
    </row>
    <row r="359" spans="1:21" ht="17" x14ac:dyDescent="0.2">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4">
        <f t="shared" si="32"/>
        <v>42250.208333333328</v>
      </c>
      <c r="O359" s="4">
        <f t="shared" si="32"/>
        <v>42275.208333333328</v>
      </c>
      <c r="P359" t="b">
        <v>0</v>
      </c>
      <c r="Q359" t="b">
        <v>0</v>
      </c>
      <c r="R359" t="s">
        <v>89</v>
      </c>
      <c r="S359" t="str">
        <f t="shared" si="33"/>
        <v>games</v>
      </c>
      <c r="T359" t="str">
        <f t="shared" si="34"/>
        <v>video games</v>
      </c>
      <c r="U359">
        <f t="shared" si="35"/>
        <v>2015</v>
      </c>
    </row>
    <row r="360" spans="1:21" ht="17" x14ac:dyDescent="0.2">
      <c r="A360">
        <v>358</v>
      </c>
      <c r="B360" t="s">
        <v>768</v>
      </c>
      <c r="C360" s="3" t="s">
        <v>769</v>
      </c>
      <c r="D360">
        <v>9700</v>
      </c>
      <c r="E360">
        <v>1146</v>
      </c>
      <c r="F360">
        <f t="shared" si="30"/>
        <v>12</v>
      </c>
      <c r="G360" t="s">
        <v>14</v>
      </c>
      <c r="H360">
        <v>23</v>
      </c>
      <c r="I360">
        <f t="shared" si="31"/>
        <v>49.83</v>
      </c>
      <c r="J360" t="s">
        <v>15</v>
      </c>
      <c r="K360" t="s">
        <v>16</v>
      </c>
      <c r="L360">
        <v>1533877200</v>
      </c>
      <c r="M360">
        <v>1534136400</v>
      </c>
      <c r="N360" s="4">
        <f t="shared" si="32"/>
        <v>43322.208333333328</v>
      </c>
      <c r="O360" s="4">
        <f t="shared" si="32"/>
        <v>43325.208333333328</v>
      </c>
      <c r="P360" t="b">
        <v>1</v>
      </c>
      <c r="Q360" t="b">
        <v>0</v>
      </c>
      <c r="R360" t="s">
        <v>122</v>
      </c>
      <c r="S360" t="str">
        <f t="shared" si="33"/>
        <v>photography</v>
      </c>
      <c r="T360" t="str">
        <f t="shared" si="34"/>
        <v>photography books</v>
      </c>
      <c r="U360">
        <f t="shared" si="35"/>
        <v>2018</v>
      </c>
    </row>
    <row r="361" spans="1:21" ht="17" x14ac:dyDescent="0.2">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4">
        <f t="shared" si="32"/>
        <v>40782.208333333336</v>
      </c>
      <c r="O361" s="4">
        <f t="shared" si="32"/>
        <v>40789.208333333336</v>
      </c>
      <c r="P361" t="b">
        <v>0</v>
      </c>
      <c r="Q361" t="b">
        <v>0</v>
      </c>
      <c r="R361" t="s">
        <v>71</v>
      </c>
      <c r="S361" t="str">
        <f t="shared" si="33"/>
        <v>film &amp; video</v>
      </c>
      <c r="T361" t="str">
        <f t="shared" si="34"/>
        <v>animation</v>
      </c>
      <c r="U361">
        <f t="shared" si="35"/>
        <v>2011</v>
      </c>
    </row>
    <row r="362" spans="1:21" ht="17" x14ac:dyDescent="0.2">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4">
        <f t="shared" si="32"/>
        <v>40544.25</v>
      </c>
      <c r="O362" s="4">
        <f t="shared" si="32"/>
        <v>40558.25</v>
      </c>
      <c r="P362" t="b">
        <v>0</v>
      </c>
      <c r="Q362" t="b">
        <v>1</v>
      </c>
      <c r="R362" t="s">
        <v>33</v>
      </c>
      <c r="S362" t="str">
        <f t="shared" si="33"/>
        <v>theater</v>
      </c>
      <c r="T362" t="str">
        <f t="shared" si="34"/>
        <v>plays</v>
      </c>
      <c r="U362">
        <f t="shared" si="35"/>
        <v>2011</v>
      </c>
    </row>
    <row r="363" spans="1:21" ht="17" x14ac:dyDescent="0.2">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4">
        <f t="shared" si="32"/>
        <v>43015.208333333328</v>
      </c>
      <c r="O363" s="4">
        <f t="shared" si="32"/>
        <v>43039.208333333328</v>
      </c>
      <c r="P363" t="b">
        <v>0</v>
      </c>
      <c r="Q363" t="b">
        <v>0</v>
      </c>
      <c r="R363" t="s">
        <v>33</v>
      </c>
      <c r="S363" t="str">
        <f t="shared" si="33"/>
        <v>theater</v>
      </c>
      <c r="T363" t="str">
        <f t="shared" si="34"/>
        <v>plays</v>
      </c>
      <c r="U363">
        <f t="shared" si="35"/>
        <v>2017</v>
      </c>
    </row>
    <row r="364" spans="1:21" ht="17" x14ac:dyDescent="0.2">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4">
        <f t="shared" si="32"/>
        <v>40570.25</v>
      </c>
      <c r="O364" s="4">
        <f t="shared" si="32"/>
        <v>40608.25</v>
      </c>
      <c r="P364" t="b">
        <v>0</v>
      </c>
      <c r="Q364" t="b">
        <v>0</v>
      </c>
      <c r="R364" t="s">
        <v>23</v>
      </c>
      <c r="S364" t="str">
        <f t="shared" si="33"/>
        <v>music</v>
      </c>
      <c r="T364" t="str">
        <f t="shared" si="34"/>
        <v>rock</v>
      </c>
      <c r="U364">
        <f t="shared" si="35"/>
        <v>2011</v>
      </c>
    </row>
    <row r="365" spans="1:21" ht="17" x14ac:dyDescent="0.2">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4">
        <f t="shared" si="32"/>
        <v>40904.25</v>
      </c>
      <c r="O365" s="4">
        <f t="shared" si="32"/>
        <v>40905.25</v>
      </c>
      <c r="P365" t="b">
        <v>0</v>
      </c>
      <c r="Q365" t="b">
        <v>0</v>
      </c>
      <c r="R365" t="s">
        <v>23</v>
      </c>
      <c r="S365" t="str">
        <f t="shared" si="33"/>
        <v>music</v>
      </c>
      <c r="T365" t="str">
        <f t="shared" si="34"/>
        <v>rock</v>
      </c>
      <c r="U365">
        <f t="shared" si="35"/>
        <v>2011</v>
      </c>
    </row>
    <row r="366" spans="1:21" ht="17" x14ac:dyDescent="0.2">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4">
        <f t="shared" si="32"/>
        <v>43164.25</v>
      </c>
      <c r="O366" s="4">
        <f t="shared" si="32"/>
        <v>43194.208333333328</v>
      </c>
      <c r="P366" t="b">
        <v>0</v>
      </c>
      <c r="Q366" t="b">
        <v>0</v>
      </c>
      <c r="R366" t="s">
        <v>60</v>
      </c>
      <c r="S366" t="str">
        <f t="shared" si="33"/>
        <v>music</v>
      </c>
      <c r="T366" t="str">
        <f t="shared" si="34"/>
        <v>indie rock</v>
      </c>
      <c r="U366">
        <f t="shared" si="35"/>
        <v>2018</v>
      </c>
    </row>
    <row r="367" spans="1:21" ht="17" x14ac:dyDescent="0.2">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4">
        <f t="shared" si="32"/>
        <v>42733.25</v>
      </c>
      <c r="O367" s="4">
        <f t="shared" si="32"/>
        <v>42760.25</v>
      </c>
      <c r="P367" t="b">
        <v>0</v>
      </c>
      <c r="Q367" t="b">
        <v>0</v>
      </c>
      <c r="R367" t="s">
        <v>33</v>
      </c>
      <c r="S367" t="str">
        <f t="shared" si="33"/>
        <v>theater</v>
      </c>
      <c r="T367" t="str">
        <f t="shared" si="34"/>
        <v>plays</v>
      </c>
      <c r="U367">
        <f t="shared" si="35"/>
        <v>2016</v>
      </c>
    </row>
    <row r="368" spans="1:21" ht="17" x14ac:dyDescent="0.2">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4">
        <f t="shared" si="32"/>
        <v>40546.25</v>
      </c>
      <c r="O368" s="4">
        <f t="shared" si="32"/>
        <v>40547.25</v>
      </c>
      <c r="P368" t="b">
        <v>0</v>
      </c>
      <c r="Q368" t="b">
        <v>1</v>
      </c>
      <c r="R368" t="s">
        <v>33</v>
      </c>
      <c r="S368" t="str">
        <f t="shared" si="33"/>
        <v>theater</v>
      </c>
      <c r="T368" t="str">
        <f t="shared" si="34"/>
        <v>plays</v>
      </c>
      <c r="U368">
        <f t="shared" si="35"/>
        <v>2011</v>
      </c>
    </row>
    <row r="369" spans="1:21" ht="17" x14ac:dyDescent="0.2">
      <c r="A369">
        <v>367</v>
      </c>
      <c r="B369" t="s">
        <v>786</v>
      </c>
      <c r="C369" s="3" t="s">
        <v>787</v>
      </c>
      <c r="D369">
        <v>9900</v>
      </c>
      <c r="E369">
        <v>1870</v>
      </c>
      <c r="F369">
        <f t="shared" si="30"/>
        <v>19</v>
      </c>
      <c r="G369" t="s">
        <v>14</v>
      </c>
      <c r="H369">
        <v>75</v>
      </c>
      <c r="I369">
        <f t="shared" si="31"/>
        <v>24.93</v>
      </c>
      <c r="J369" t="s">
        <v>21</v>
      </c>
      <c r="K369" t="s">
        <v>22</v>
      </c>
      <c r="L369">
        <v>1413608400</v>
      </c>
      <c r="M369">
        <v>1415685600</v>
      </c>
      <c r="N369" s="4">
        <f t="shared" si="32"/>
        <v>41930.208333333336</v>
      </c>
      <c r="O369" s="4">
        <f t="shared" si="32"/>
        <v>41954.25</v>
      </c>
      <c r="P369" t="b">
        <v>0</v>
      </c>
      <c r="Q369" t="b">
        <v>1</v>
      </c>
      <c r="R369" t="s">
        <v>33</v>
      </c>
      <c r="S369" t="str">
        <f t="shared" si="33"/>
        <v>theater</v>
      </c>
      <c r="T369" t="str">
        <f t="shared" si="34"/>
        <v>plays</v>
      </c>
      <c r="U369">
        <f t="shared" si="35"/>
        <v>2014</v>
      </c>
    </row>
    <row r="370" spans="1:21" ht="17" x14ac:dyDescent="0.2">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4">
        <f t="shared" si="32"/>
        <v>40464.208333333336</v>
      </c>
      <c r="O370" s="4">
        <f t="shared" si="32"/>
        <v>40487.208333333336</v>
      </c>
      <c r="P370" t="b">
        <v>0</v>
      </c>
      <c r="Q370" t="b">
        <v>1</v>
      </c>
      <c r="R370" t="s">
        <v>42</v>
      </c>
      <c r="S370" t="str">
        <f t="shared" si="33"/>
        <v>film &amp; video</v>
      </c>
      <c r="T370" t="str">
        <f t="shared" si="34"/>
        <v>documentary</v>
      </c>
      <c r="U370">
        <f t="shared" si="35"/>
        <v>2010</v>
      </c>
    </row>
    <row r="371" spans="1:21" ht="17" x14ac:dyDescent="0.2">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4">
        <f t="shared" si="32"/>
        <v>41308.25</v>
      </c>
      <c r="O371" s="4">
        <f t="shared" si="32"/>
        <v>41347.208333333336</v>
      </c>
      <c r="P371" t="b">
        <v>0</v>
      </c>
      <c r="Q371" t="b">
        <v>1</v>
      </c>
      <c r="R371" t="s">
        <v>269</v>
      </c>
      <c r="S371" t="str">
        <f t="shared" si="33"/>
        <v>film &amp; video</v>
      </c>
      <c r="T371" t="str">
        <f t="shared" si="34"/>
        <v>television</v>
      </c>
      <c r="U371">
        <f t="shared" si="35"/>
        <v>2013</v>
      </c>
    </row>
    <row r="372" spans="1:21" ht="17" x14ac:dyDescent="0.2">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4">
        <f t="shared" si="32"/>
        <v>43570.208333333328</v>
      </c>
      <c r="O372" s="4">
        <f t="shared" si="32"/>
        <v>43576.208333333328</v>
      </c>
      <c r="P372" t="b">
        <v>0</v>
      </c>
      <c r="Q372" t="b">
        <v>0</v>
      </c>
      <c r="R372" t="s">
        <v>33</v>
      </c>
      <c r="S372" t="str">
        <f t="shared" si="33"/>
        <v>theater</v>
      </c>
      <c r="T372" t="str">
        <f t="shared" si="34"/>
        <v>plays</v>
      </c>
      <c r="U372">
        <f t="shared" si="35"/>
        <v>2019</v>
      </c>
    </row>
    <row r="373" spans="1:21" ht="17" x14ac:dyDescent="0.2">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4">
        <f t="shared" si="32"/>
        <v>42043.25</v>
      </c>
      <c r="O373" s="4">
        <f t="shared" si="32"/>
        <v>42094.208333333328</v>
      </c>
      <c r="P373" t="b">
        <v>0</v>
      </c>
      <c r="Q373" t="b">
        <v>0</v>
      </c>
      <c r="R373" t="s">
        <v>33</v>
      </c>
      <c r="S373" t="str">
        <f t="shared" si="33"/>
        <v>theater</v>
      </c>
      <c r="T373" t="str">
        <f t="shared" si="34"/>
        <v>plays</v>
      </c>
      <c r="U373">
        <f t="shared" si="35"/>
        <v>2015</v>
      </c>
    </row>
    <row r="374" spans="1:21" ht="34" x14ac:dyDescent="0.2">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4">
        <f t="shared" si="32"/>
        <v>42012.25</v>
      </c>
      <c r="O374" s="4">
        <f t="shared" si="32"/>
        <v>42032.25</v>
      </c>
      <c r="P374" t="b">
        <v>0</v>
      </c>
      <c r="Q374" t="b">
        <v>1</v>
      </c>
      <c r="R374" t="s">
        <v>42</v>
      </c>
      <c r="S374" t="str">
        <f t="shared" si="33"/>
        <v>film &amp; video</v>
      </c>
      <c r="T374" t="str">
        <f t="shared" si="34"/>
        <v>documentary</v>
      </c>
      <c r="U374">
        <f t="shared" si="35"/>
        <v>2015</v>
      </c>
    </row>
    <row r="375" spans="1:21" ht="17" x14ac:dyDescent="0.2">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4">
        <f t="shared" si="32"/>
        <v>42964.208333333328</v>
      </c>
      <c r="O375" s="4">
        <f t="shared" si="32"/>
        <v>42972.208333333328</v>
      </c>
      <c r="P375" t="b">
        <v>0</v>
      </c>
      <c r="Q375" t="b">
        <v>0</v>
      </c>
      <c r="R375" t="s">
        <v>33</v>
      </c>
      <c r="S375" t="str">
        <f t="shared" si="33"/>
        <v>theater</v>
      </c>
      <c r="T375" t="str">
        <f t="shared" si="34"/>
        <v>plays</v>
      </c>
      <c r="U375">
        <f t="shared" si="35"/>
        <v>2017</v>
      </c>
    </row>
    <row r="376" spans="1:21" ht="34" x14ac:dyDescent="0.2">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4">
        <f t="shared" si="32"/>
        <v>43476.25</v>
      </c>
      <c r="O376" s="4">
        <f t="shared" si="32"/>
        <v>43481.25</v>
      </c>
      <c r="P376" t="b">
        <v>0</v>
      </c>
      <c r="Q376" t="b">
        <v>1</v>
      </c>
      <c r="R376" t="s">
        <v>42</v>
      </c>
      <c r="S376" t="str">
        <f t="shared" si="33"/>
        <v>film &amp; video</v>
      </c>
      <c r="T376" t="str">
        <f t="shared" si="34"/>
        <v>documentary</v>
      </c>
      <c r="U376">
        <f t="shared" si="35"/>
        <v>2019</v>
      </c>
    </row>
    <row r="377" spans="1:21" ht="34" x14ac:dyDescent="0.2">
      <c r="A377">
        <v>375</v>
      </c>
      <c r="B377" t="s">
        <v>802</v>
      </c>
      <c r="C377" s="3" t="s">
        <v>803</v>
      </c>
      <c r="D377">
        <v>2700</v>
      </c>
      <c r="E377">
        <v>1479</v>
      </c>
      <c r="F377">
        <f t="shared" si="30"/>
        <v>55</v>
      </c>
      <c r="G377" t="s">
        <v>14</v>
      </c>
      <c r="H377">
        <v>25</v>
      </c>
      <c r="I377">
        <f t="shared" si="31"/>
        <v>59.16</v>
      </c>
      <c r="J377" t="s">
        <v>21</v>
      </c>
      <c r="K377" t="s">
        <v>22</v>
      </c>
      <c r="L377">
        <v>1444971600</v>
      </c>
      <c r="M377">
        <v>1449900000</v>
      </c>
      <c r="N377" s="4">
        <f t="shared" si="32"/>
        <v>42293.208333333328</v>
      </c>
      <c r="O377" s="4">
        <f t="shared" si="32"/>
        <v>42350.25</v>
      </c>
      <c r="P377" t="b">
        <v>0</v>
      </c>
      <c r="Q377" t="b">
        <v>0</v>
      </c>
      <c r="R377" t="s">
        <v>60</v>
      </c>
      <c r="S377" t="str">
        <f t="shared" si="33"/>
        <v>music</v>
      </c>
      <c r="T377" t="str">
        <f t="shared" si="34"/>
        <v>indie rock</v>
      </c>
      <c r="U377">
        <f t="shared" si="35"/>
        <v>2015</v>
      </c>
    </row>
    <row r="378" spans="1:21" ht="17" x14ac:dyDescent="0.2">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4">
        <f t="shared" si="32"/>
        <v>41826.208333333336</v>
      </c>
      <c r="O378" s="4">
        <f t="shared" si="32"/>
        <v>41832.208333333336</v>
      </c>
      <c r="P378" t="b">
        <v>0</v>
      </c>
      <c r="Q378" t="b">
        <v>0</v>
      </c>
      <c r="R378" t="s">
        <v>23</v>
      </c>
      <c r="S378" t="str">
        <f t="shared" si="33"/>
        <v>music</v>
      </c>
      <c r="T378" t="str">
        <f t="shared" si="34"/>
        <v>rock</v>
      </c>
      <c r="U378">
        <f t="shared" si="35"/>
        <v>2014</v>
      </c>
    </row>
    <row r="379" spans="1:21" ht="17" x14ac:dyDescent="0.2">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4">
        <f t="shared" si="32"/>
        <v>43760.208333333328</v>
      </c>
      <c r="O379" s="4">
        <f t="shared" si="32"/>
        <v>43774.25</v>
      </c>
      <c r="P379" t="b">
        <v>0</v>
      </c>
      <c r="Q379" t="b">
        <v>0</v>
      </c>
      <c r="R379" t="s">
        <v>33</v>
      </c>
      <c r="S379" t="str">
        <f t="shared" si="33"/>
        <v>theater</v>
      </c>
      <c r="T379" t="str">
        <f t="shared" si="34"/>
        <v>plays</v>
      </c>
      <c r="U379">
        <f t="shared" si="35"/>
        <v>2019</v>
      </c>
    </row>
    <row r="380" spans="1:21" ht="17" x14ac:dyDescent="0.2">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4">
        <f t="shared" si="32"/>
        <v>43241.208333333328</v>
      </c>
      <c r="O380" s="4">
        <f t="shared" si="32"/>
        <v>43279.208333333328</v>
      </c>
      <c r="P380" t="b">
        <v>0</v>
      </c>
      <c r="Q380" t="b">
        <v>0</v>
      </c>
      <c r="R380" t="s">
        <v>42</v>
      </c>
      <c r="S380" t="str">
        <f t="shared" si="33"/>
        <v>film &amp; video</v>
      </c>
      <c r="T380" t="str">
        <f t="shared" si="34"/>
        <v>documentary</v>
      </c>
      <c r="U380">
        <f t="shared" si="35"/>
        <v>2018</v>
      </c>
    </row>
    <row r="381" spans="1:21" ht="17" x14ac:dyDescent="0.2">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4">
        <f t="shared" si="32"/>
        <v>40843.208333333336</v>
      </c>
      <c r="O381" s="4">
        <f t="shared" si="32"/>
        <v>40857.25</v>
      </c>
      <c r="P381" t="b">
        <v>0</v>
      </c>
      <c r="Q381" t="b">
        <v>0</v>
      </c>
      <c r="R381" t="s">
        <v>33</v>
      </c>
      <c r="S381" t="str">
        <f t="shared" si="33"/>
        <v>theater</v>
      </c>
      <c r="T381" t="str">
        <f t="shared" si="34"/>
        <v>plays</v>
      </c>
      <c r="U381">
        <f t="shared" si="35"/>
        <v>2011</v>
      </c>
    </row>
    <row r="382" spans="1:21" ht="34" x14ac:dyDescent="0.2">
      <c r="A382">
        <v>380</v>
      </c>
      <c r="B382" t="s">
        <v>812</v>
      </c>
      <c r="C382" s="3" t="s">
        <v>813</v>
      </c>
      <c r="D382">
        <v>2500</v>
      </c>
      <c r="E382">
        <v>4008</v>
      </c>
      <c r="F382">
        <f t="shared" si="30"/>
        <v>160</v>
      </c>
      <c r="G382" t="s">
        <v>20</v>
      </c>
      <c r="H382">
        <v>84</v>
      </c>
      <c r="I382">
        <f t="shared" si="31"/>
        <v>47.71</v>
      </c>
      <c r="J382" t="s">
        <v>21</v>
      </c>
      <c r="K382" t="s">
        <v>22</v>
      </c>
      <c r="L382">
        <v>1371963600</v>
      </c>
      <c r="M382">
        <v>1372395600</v>
      </c>
      <c r="N382" s="4">
        <f t="shared" si="32"/>
        <v>41448.208333333336</v>
      </c>
      <c r="O382" s="4">
        <f t="shared" si="32"/>
        <v>41453.208333333336</v>
      </c>
      <c r="P382" t="b">
        <v>0</v>
      </c>
      <c r="Q382" t="b">
        <v>0</v>
      </c>
      <c r="R382" t="s">
        <v>33</v>
      </c>
      <c r="S382" t="str">
        <f t="shared" si="33"/>
        <v>theater</v>
      </c>
      <c r="T382" t="str">
        <f t="shared" si="34"/>
        <v>plays</v>
      </c>
      <c r="U382">
        <f t="shared" si="35"/>
        <v>2013</v>
      </c>
    </row>
    <row r="383" spans="1:21" ht="17" x14ac:dyDescent="0.2">
      <c r="A383">
        <v>381</v>
      </c>
      <c r="B383" t="s">
        <v>814</v>
      </c>
      <c r="C383" s="3" t="s">
        <v>815</v>
      </c>
      <c r="D383">
        <v>5300</v>
      </c>
      <c r="E383">
        <v>9749</v>
      </c>
      <c r="F383">
        <f t="shared" si="30"/>
        <v>184</v>
      </c>
      <c r="G383" t="s">
        <v>20</v>
      </c>
      <c r="H383">
        <v>155</v>
      </c>
      <c r="I383">
        <f t="shared" si="31"/>
        <v>62.9</v>
      </c>
      <c r="J383" t="s">
        <v>21</v>
      </c>
      <c r="K383" t="s">
        <v>22</v>
      </c>
      <c r="L383">
        <v>1433739600</v>
      </c>
      <c r="M383">
        <v>1437714000</v>
      </c>
      <c r="N383" s="4">
        <f t="shared" si="32"/>
        <v>42163.208333333328</v>
      </c>
      <c r="O383" s="4">
        <f t="shared" si="32"/>
        <v>42209.208333333328</v>
      </c>
      <c r="P383" t="b">
        <v>0</v>
      </c>
      <c r="Q383" t="b">
        <v>0</v>
      </c>
      <c r="R383" t="s">
        <v>33</v>
      </c>
      <c r="S383" t="str">
        <f t="shared" si="33"/>
        <v>theater</v>
      </c>
      <c r="T383" t="str">
        <f t="shared" si="34"/>
        <v>plays</v>
      </c>
      <c r="U383">
        <f t="shared" si="35"/>
        <v>2015</v>
      </c>
    </row>
    <row r="384" spans="1:21" ht="34" x14ac:dyDescent="0.2">
      <c r="A384">
        <v>382</v>
      </c>
      <c r="B384" t="s">
        <v>816</v>
      </c>
      <c r="C384" s="3" t="s">
        <v>817</v>
      </c>
      <c r="D384">
        <v>9100</v>
      </c>
      <c r="E384">
        <v>5803</v>
      </c>
      <c r="F384">
        <f t="shared" si="30"/>
        <v>64</v>
      </c>
      <c r="G384" t="s">
        <v>14</v>
      </c>
      <c r="H384">
        <v>67</v>
      </c>
      <c r="I384">
        <f t="shared" si="31"/>
        <v>86.61</v>
      </c>
      <c r="J384" t="s">
        <v>21</v>
      </c>
      <c r="K384" t="s">
        <v>22</v>
      </c>
      <c r="L384">
        <v>1508130000</v>
      </c>
      <c r="M384">
        <v>1509771600</v>
      </c>
      <c r="N384" s="4">
        <f t="shared" si="32"/>
        <v>43024.208333333328</v>
      </c>
      <c r="O384" s="4">
        <f t="shared" si="32"/>
        <v>43043.208333333328</v>
      </c>
      <c r="P384" t="b">
        <v>0</v>
      </c>
      <c r="Q384" t="b">
        <v>0</v>
      </c>
      <c r="R384" t="s">
        <v>122</v>
      </c>
      <c r="S384" t="str">
        <f t="shared" si="33"/>
        <v>photography</v>
      </c>
      <c r="T384" t="str">
        <f t="shared" si="34"/>
        <v>photography books</v>
      </c>
      <c r="U384">
        <f t="shared" si="35"/>
        <v>2017</v>
      </c>
    </row>
    <row r="385" spans="1:21" ht="17" x14ac:dyDescent="0.2">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4">
        <f t="shared" si="32"/>
        <v>43509.25</v>
      </c>
      <c r="O385" s="4">
        <f t="shared" si="32"/>
        <v>43515.25</v>
      </c>
      <c r="P385" t="b">
        <v>0</v>
      </c>
      <c r="Q385" t="b">
        <v>1</v>
      </c>
      <c r="R385" t="s">
        <v>17</v>
      </c>
      <c r="S385" t="str">
        <f t="shared" si="33"/>
        <v>food</v>
      </c>
      <c r="T385" t="str">
        <f t="shared" si="34"/>
        <v>food trucks</v>
      </c>
      <c r="U385">
        <f t="shared" si="35"/>
        <v>2019</v>
      </c>
    </row>
    <row r="386" spans="1:21" ht="17" x14ac:dyDescent="0.2">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4">
        <f t="shared" si="32"/>
        <v>42776.25</v>
      </c>
      <c r="O386" s="4">
        <f t="shared" si="32"/>
        <v>42803.25</v>
      </c>
      <c r="P386" t="b">
        <v>1</v>
      </c>
      <c r="Q386" t="b">
        <v>1</v>
      </c>
      <c r="R386" t="s">
        <v>42</v>
      </c>
      <c r="S386" t="str">
        <f t="shared" si="33"/>
        <v>film &amp; video</v>
      </c>
      <c r="T386" t="str">
        <f t="shared" si="34"/>
        <v>documentary</v>
      </c>
      <c r="U386">
        <f t="shared" si="35"/>
        <v>2017</v>
      </c>
    </row>
    <row r="387" spans="1:21" ht="34" x14ac:dyDescent="0.2">
      <c r="A387">
        <v>385</v>
      </c>
      <c r="B387" t="s">
        <v>822</v>
      </c>
      <c r="C387" s="3" t="s">
        <v>823</v>
      </c>
      <c r="D387">
        <v>38900</v>
      </c>
      <c r="E387">
        <v>56859</v>
      </c>
      <c r="F387">
        <f t="shared" ref="F387:F450" si="36">ROUND((E387/D387)*100,0)</f>
        <v>146</v>
      </c>
      <c r="G387" t="s">
        <v>20</v>
      </c>
      <c r="H387">
        <v>1137</v>
      </c>
      <c r="I387">
        <f t="shared" ref="I387:I450" si="37">IF(H387=0,0,ROUND(E387/H387,2))</f>
        <v>50.01</v>
      </c>
      <c r="J387" t="s">
        <v>21</v>
      </c>
      <c r="K387" t="s">
        <v>22</v>
      </c>
      <c r="L387">
        <v>1553835600</v>
      </c>
      <c r="M387">
        <v>1556600400</v>
      </c>
      <c r="N387" s="4">
        <f t="shared" ref="N387:O450" si="38">(((L387/60)/60)/24)+DATE(1970,1,1)</f>
        <v>43553.208333333328</v>
      </c>
      <c r="O387" s="4">
        <f t="shared" si="38"/>
        <v>43585.208333333328</v>
      </c>
      <c r="P387" t="b">
        <v>0</v>
      </c>
      <c r="Q387" t="b">
        <v>0</v>
      </c>
      <c r="R387" t="s">
        <v>68</v>
      </c>
      <c r="S387" t="str">
        <f t="shared" ref="S387:S450" si="39">LEFT(R387,SEARCH("/",R387)-1)</f>
        <v>publishing</v>
      </c>
      <c r="T387" t="str">
        <f t="shared" ref="T387:T450" si="40">RIGHT(R387,LEN(R387)-SEARCH("/",R387))</f>
        <v>nonfiction</v>
      </c>
      <c r="U387">
        <f t="shared" ref="U387:U450" si="41">YEAR(N387)</f>
        <v>2019</v>
      </c>
    </row>
    <row r="388" spans="1:21" ht="34" x14ac:dyDescent="0.2">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4">
        <f t="shared" si="38"/>
        <v>40355.208333333336</v>
      </c>
      <c r="O388" s="4">
        <f t="shared" si="38"/>
        <v>40367.208333333336</v>
      </c>
      <c r="P388" t="b">
        <v>0</v>
      </c>
      <c r="Q388" t="b">
        <v>0</v>
      </c>
      <c r="R388" t="s">
        <v>33</v>
      </c>
      <c r="S388" t="str">
        <f t="shared" si="39"/>
        <v>theater</v>
      </c>
      <c r="T388" t="str">
        <f t="shared" si="40"/>
        <v>plays</v>
      </c>
      <c r="U388">
        <f t="shared" si="41"/>
        <v>2010</v>
      </c>
    </row>
    <row r="389" spans="1:21" ht="17" x14ac:dyDescent="0.2">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4">
        <f t="shared" si="38"/>
        <v>41072.208333333336</v>
      </c>
      <c r="O389" s="4">
        <f t="shared" si="38"/>
        <v>41077.208333333336</v>
      </c>
      <c r="P389" t="b">
        <v>0</v>
      </c>
      <c r="Q389" t="b">
        <v>0</v>
      </c>
      <c r="R389" t="s">
        <v>65</v>
      </c>
      <c r="S389" t="str">
        <f t="shared" si="39"/>
        <v>technology</v>
      </c>
      <c r="T389" t="str">
        <f t="shared" si="40"/>
        <v>wearables</v>
      </c>
      <c r="U389">
        <f t="shared" si="41"/>
        <v>2012</v>
      </c>
    </row>
    <row r="390" spans="1:21" ht="17" x14ac:dyDescent="0.2">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4">
        <f t="shared" si="38"/>
        <v>40912.25</v>
      </c>
      <c r="O390" s="4">
        <f t="shared" si="38"/>
        <v>40914.25</v>
      </c>
      <c r="P390" t="b">
        <v>0</v>
      </c>
      <c r="Q390" t="b">
        <v>0</v>
      </c>
      <c r="R390" t="s">
        <v>60</v>
      </c>
      <c r="S390" t="str">
        <f t="shared" si="39"/>
        <v>music</v>
      </c>
      <c r="T390" t="str">
        <f t="shared" si="40"/>
        <v>indie rock</v>
      </c>
      <c r="U390">
        <f t="shared" si="41"/>
        <v>2012</v>
      </c>
    </row>
    <row r="391" spans="1:21" ht="17" x14ac:dyDescent="0.2">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4">
        <f t="shared" si="38"/>
        <v>40479.208333333336</v>
      </c>
      <c r="O391" s="4">
        <f t="shared" si="38"/>
        <v>40506.25</v>
      </c>
      <c r="P391" t="b">
        <v>0</v>
      </c>
      <c r="Q391" t="b">
        <v>0</v>
      </c>
      <c r="R391" t="s">
        <v>33</v>
      </c>
      <c r="S391" t="str">
        <f t="shared" si="39"/>
        <v>theater</v>
      </c>
      <c r="T391" t="str">
        <f t="shared" si="40"/>
        <v>plays</v>
      </c>
      <c r="U391">
        <f t="shared" si="41"/>
        <v>2010</v>
      </c>
    </row>
    <row r="392" spans="1:21" ht="17" x14ac:dyDescent="0.2">
      <c r="A392">
        <v>390</v>
      </c>
      <c r="B392" t="s">
        <v>832</v>
      </c>
      <c r="C392" s="3" t="s">
        <v>833</v>
      </c>
      <c r="D392">
        <v>2400</v>
      </c>
      <c r="E392">
        <v>4477</v>
      </c>
      <c r="F392">
        <f t="shared" si="36"/>
        <v>187</v>
      </c>
      <c r="G392" t="s">
        <v>20</v>
      </c>
      <c r="H392">
        <v>50</v>
      </c>
      <c r="I392">
        <f t="shared" si="37"/>
        <v>89.54</v>
      </c>
      <c r="J392" t="s">
        <v>21</v>
      </c>
      <c r="K392" t="s">
        <v>22</v>
      </c>
      <c r="L392">
        <v>1379048400</v>
      </c>
      <c r="M392">
        <v>1380344400</v>
      </c>
      <c r="N392" s="4">
        <f t="shared" si="38"/>
        <v>41530.208333333336</v>
      </c>
      <c r="O392" s="4">
        <f t="shared" si="38"/>
        <v>41545.208333333336</v>
      </c>
      <c r="P392" t="b">
        <v>0</v>
      </c>
      <c r="Q392" t="b">
        <v>0</v>
      </c>
      <c r="R392" t="s">
        <v>122</v>
      </c>
      <c r="S392" t="str">
        <f t="shared" si="39"/>
        <v>photography</v>
      </c>
      <c r="T392" t="str">
        <f t="shared" si="40"/>
        <v>photography books</v>
      </c>
      <c r="U392">
        <f t="shared" si="41"/>
        <v>2013</v>
      </c>
    </row>
    <row r="393" spans="1:21" ht="17" x14ac:dyDescent="0.2">
      <c r="A393">
        <v>391</v>
      </c>
      <c r="B393" t="s">
        <v>834</v>
      </c>
      <c r="C393" s="3" t="s">
        <v>835</v>
      </c>
      <c r="D393">
        <v>60400</v>
      </c>
      <c r="E393">
        <v>4393</v>
      </c>
      <c r="F393">
        <f t="shared" si="36"/>
        <v>7</v>
      </c>
      <c r="G393" t="s">
        <v>14</v>
      </c>
      <c r="H393">
        <v>151</v>
      </c>
      <c r="I393">
        <f t="shared" si="37"/>
        <v>29.09</v>
      </c>
      <c r="J393" t="s">
        <v>21</v>
      </c>
      <c r="K393" t="s">
        <v>22</v>
      </c>
      <c r="L393">
        <v>1389679200</v>
      </c>
      <c r="M393">
        <v>1389852000</v>
      </c>
      <c r="N393" s="4">
        <f t="shared" si="38"/>
        <v>41653.25</v>
      </c>
      <c r="O393" s="4">
        <f t="shared" si="38"/>
        <v>41655.25</v>
      </c>
      <c r="P393" t="b">
        <v>0</v>
      </c>
      <c r="Q393" t="b">
        <v>0</v>
      </c>
      <c r="R393" t="s">
        <v>68</v>
      </c>
      <c r="S393" t="str">
        <f t="shared" si="39"/>
        <v>publishing</v>
      </c>
      <c r="T393" t="str">
        <f t="shared" si="40"/>
        <v>nonfiction</v>
      </c>
      <c r="U393">
        <f t="shared" si="41"/>
        <v>2014</v>
      </c>
    </row>
    <row r="394" spans="1:21" ht="34" x14ac:dyDescent="0.2">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4">
        <f t="shared" si="38"/>
        <v>40549.25</v>
      </c>
      <c r="O394" s="4">
        <f t="shared" si="38"/>
        <v>40551.25</v>
      </c>
      <c r="P394" t="b">
        <v>0</v>
      </c>
      <c r="Q394" t="b">
        <v>0</v>
      </c>
      <c r="R394" t="s">
        <v>65</v>
      </c>
      <c r="S394" t="str">
        <f t="shared" si="39"/>
        <v>technology</v>
      </c>
      <c r="T394" t="str">
        <f t="shared" si="40"/>
        <v>wearables</v>
      </c>
      <c r="U394">
        <f t="shared" si="41"/>
        <v>2011</v>
      </c>
    </row>
    <row r="395" spans="1:21" ht="17" x14ac:dyDescent="0.2">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4">
        <f t="shared" si="38"/>
        <v>42933.208333333328</v>
      </c>
      <c r="O395" s="4">
        <f t="shared" si="38"/>
        <v>42934.208333333328</v>
      </c>
      <c r="P395" t="b">
        <v>0</v>
      </c>
      <c r="Q395" t="b">
        <v>0</v>
      </c>
      <c r="R395" t="s">
        <v>159</v>
      </c>
      <c r="S395" t="str">
        <f t="shared" si="39"/>
        <v>music</v>
      </c>
      <c r="T395" t="str">
        <f t="shared" si="40"/>
        <v>jazz</v>
      </c>
      <c r="U395">
        <f t="shared" si="41"/>
        <v>2017</v>
      </c>
    </row>
    <row r="396" spans="1:21" ht="17" x14ac:dyDescent="0.2">
      <c r="A396">
        <v>394</v>
      </c>
      <c r="B396" t="s">
        <v>840</v>
      </c>
      <c r="C396" s="3" t="s">
        <v>841</v>
      </c>
      <c r="D396">
        <v>800</v>
      </c>
      <c r="E396">
        <v>3755</v>
      </c>
      <c r="F396">
        <f t="shared" si="36"/>
        <v>469</v>
      </c>
      <c r="G396" t="s">
        <v>20</v>
      </c>
      <c r="H396">
        <v>34</v>
      </c>
      <c r="I396">
        <f t="shared" si="37"/>
        <v>110.44</v>
      </c>
      <c r="J396" t="s">
        <v>21</v>
      </c>
      <c r="K396" t="s">
        <v>22</v>
      </c>
      <c r="L396">
        <v>1375074000</v>
      </c>
      <c r="M396">
        <v>1375938000</v>
      </c>
      <c r="N396" s="4">
        <f t="shared" si="38"/>
        <v>41484.208333333336</v>
      </c>
      <c r="O396" s="4">
        <f t="shared" si="38"/>
        <v>41494.208333333336</v>
      </c>
      <c r="P396" t="b">
        <v>0</v>
      </c>
      <c r="Q396" t="b">
        <v>1</v>
      </c>
      <c r="R396" t="s">
        <v>42</v>
      </c>
      <c r="S396" t="str">
        <f t="shared" si="39"/>
        <v>film &amp; video</v>
      </c>
      <c r="T396" t="str">
        <f t="shared" si="40"/>
        <v>documentary</v>
      </c>
      <c r="U396">
        <f t="shared" si="41"/>
        <v>2013</v>
      </c>
    </row>
    <row r="397" spans="1:21" ht="34" x14ac:dyDescent="0.2">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4">
        <f t="shared" si="38"/>
        <v>40885.25</v>
      </c>
      <c r="O397" s="4">
        <f t="shared" si="38"/>
        <v>40886.25</v>
      </c>
      <c r="P397" t="b">
        <v>1</v>
      </c>
      <c r="Q397" t="b">
        <v>0</v>
      </c>
      <c r="R397" t="s">
        <v>33</v>
      </c>
      <c r="S397" t="str">
        <f t="shared" si="39"/>
        <v>theater</v>
      </c>
      <c r="T397" t="str">
        <f t="shared" si="40"/>
        <v>plays</v>
      </c>
      <c r="U397">
        <f t="shared" si="41"/>
        <v>2011</v>
      </c>
    </row>
    <row r="398" spans="1:21" ht="17" x14ac:dyDescent="0.2">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4">
        <f t="shared" si="38"/>
        <v>43378.208333333328</v>
      </c>
      <c r="O398" s="4">
        <f t="shared" si="38"/>
        <v>43386.208333333328</v>
      </c>
      <c r="P398" t="b">
        <v>0</v>
      </c>
      <c r="Q398" t="b">
        <v>0</v>
      </c>
      <c r="R398" t="s">
        <v>53</v>
      </c>
      <c r="S398" t="str">
        <f t="shared" si="39"/>
        <v>film &amp; video</v>
      </c>
      <c r="T398" t="str">
        <f t="shared" si="40"/>
        <v>drama</v>
      </c>
      <c r="U398">
        <f t="shared" si="41"/>
        <v>2018</v>
      </c>
    </row>
    <row r="399" spans="1:21" ht="17" x14ac:dyDescent="0.2">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4">
        <f t="shared" si="38"/>
        <v>41417.208333333336</v>
      </c>
      <c r="O399" s="4">
        <f t="shared" si="38"/>
        <v>41423.208333333336</v>
      </c>
      <c r="P399" t="b">
        <v>0</v>
      </c>
      <c r="Q399" t="b">
        <v>0</v>
      </c>
      <c r="R399" t="s">
        <v>23</v>
      </c>
      <c r="S399" t="str">
        <f t="shared" si="39"/>
        <v>music</v>
      </c>
      <c r="T399" t="str">
        <f t="shared" si="40"/>
        <v>rock</v>
      </c>
      <c r="U399">
        <f t="shared" si="41"/>
        <v>2013</v>
      </c>
    </row>
    <row r="400" spans="1:21" ht="34" x14ac:dyDescent="0.2">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4">
        <f t="shared" si="38"/>
        <v>43228.208333333328</v>
      </c>
      <c r="O400" s="4">
        <f t="shared" si="38"/>
        <v>43230.208333333328</v>
      </c>
      <c r="P400" t="b">
        <v>0</v>
      </c>
      <c r="Q400" t="b">
        <v>1</v>
      </c>
      <c r="R400" t="s">
        <v>71</v>
      </c>
      <c r="S400" t="str">
        <f t="shared" si="39"/>
        <v>film &amp; video</v>
      </c>
      <c r="T400" t="str">
        <f t="shared" si="40"/>
        <v>animation</v>
      </c>
      <c r="U400">
        <f t="shared" si="41"/>
        <v>2018</v>
      </c>
    </row>
    <row r="401" spans="1:21" ht="17" x14ac:dyDescent="0.2">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4">
        <f t="shared" si="38"/>
        <v>40576.25</v>
      </c>
      <c r="O401" s="4">
        <f t="shared" si="38"/>
        <v>40583.25</v>
      </c>
      <c r="P401" t="b">
        <v>0</v>
      </c>
      <c r="Q401" t="b">
        <v>0</v>
      </c>
      <c r="R401" t="s">
        <v>60</v>
      </c>
      <c r="S401" t="str">
        <f t="shared" si="39"/>
        <v>music</v>
      </c>
      <c r="T401" t="str">
        <f t="shared" si="40"/>
        <v>indie rock</v>
      </c>
      <c r="U401">
        <f t="shared" si="41"/>
        <v>2011</v>
      </c>
    </row>
    <row r="402" spans="1:21" ht="34" x14ac:dyDescent="0.2">
      <c r="A402">
        <v>400</v>
      </c>
      <c r="B402" t="s">
        <v>851</v>
      </c>
      <c r="C402" s="3" t="s">
        <v>852</v>
      </c>
      <c r="D402">
        <v>100</v>
      </c>
      <c r="E402">
        <v>2</v>
      </c>
      <c r="F402">
        <f t="shared" si="36"/>
        <v>2</v>
      </c>
      <c r="G402" t="s">
        <v>14</v>
      </c>
      <c r="H402">
        <v>1</v>
      </c>
      <c r="I402">
        <f t="shared" si="37"/>
        <v>2</v>
      </c>
      <c r="J402" t="s">
        <v>21</v>
      </c>
      <c r="K402" t="s">
        <v>22</v>
      </c>
      <c r="L402">
        <v>1376629200</v>
      </c>
      <c r="M402">
        <v>1378530000</v>
      </c>
      <c r="N402" s="4">
        <f t="shared" si="38"/>
        <v>41502.208333333336</v>
      </c>
      <c r="O402" s="4">
        <f t="shared" si="38"/>
        <v>41524.208333333336</v>
      </c>
      <c r="P402" t="b">
        <v>0</v>
      </c>
      <c r="Q402" t="b">
        <v>1</v>
      </c>
      <c r="R402" t="s">
        <v>122</v>
      </c>
      <c r="S402" t="str">
        <f t="shared" si="39"/>
        <v>photography</v>
      </c>
      <c r="T402" t="str">
        <f t="shared" si="40"/>
        <v>photography books</v>
      </c>
      <c r="U402">
        <f t="shared" si="41"/>
        <v>2013</v>
      </c>
    </row>
    <row r="403" spans="1:21" ht="17" x14ac:dyDescent="0.2">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4">
        <f t="shared" si="38"/>
        <v>43765.208333333328</v>
      </c>
      <c r="O403" s="4">
        <f t="shared" si="38"/>
        <v>43765.208333333328</v>
      </c>
      <c r="P403" t="b">
        <v>0</v>
      </c>
      <c r="Q403" t="b">
        <v>0</v>
      </c>
      <c r="R403" t="s">
        <v>33</v>
      </c>
      <c r="S403" t="str">
        <f t="shared" si="39"/>
        <v>theater</v>
      </c>
      <c r="T403" t="str">
        <f t="shared" si="40"/>
        <v>plays</v>
      </c>
      <c r="U403">
        <f t="shared" si="41"/>
        <v>2019</v>
      </c>
    </row>
    <row r="404" spans="1:21" ht="17" x14ac:dyDescent="0.2">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4">
        <f t="shared" si="38"/>
        <v>40914.25</v>
      </c>
      <c r="O404" s="4">
        <f t="shared" si="38"/>
        <v>40961.25</v>
      </c>
      <c r="P404" t="b">
        <v>0</v>
      </c>
      <c r="Q404" t="b">
        <v>1</v>
      </c>
      <c r="R404" t="s">
        <v>100</v>
      </c>
      <c r="S404" t="str">
        <f t="shared" si="39"/>
        <v>film &amp; video</v>
      </c>
      <c r="T404" t="str">
        <f t="shared" si="40"/>
        <v>shorts</v>
      </c>
      <c r="U404">
        <f t="shared" si="41"/>
        <v>2012</v>
      </c>
    </row>
    <row r="405" spans="1:21" ht="17" x14ac:dyDescent="0.2">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4">
        <f t="shared" si="38"/>
        <v>40310.208333333336</v>
      </c>
      <c r="O405" s="4">
        <f t="shared" si="38"/>
        <v>40346.208333333336</v>
      </c>
      <c r="P405" t="b">
        <v>0</v>
      </c>
      <c r="Q405" t="b">
        <v>1</v>
      </c>
      <c r="R405" t="s">
        <v>33</v>
      </c>
      <c r="S405" t="str">
        <f t="shared" si="39"/>
        <v>theater</v>
      </c>
      <c r="T405" t="str">
        <f t="shared" si="40"/>
        <v>plays</v>
      </c>
      <c r="U405">
        <f t="shared" si="41"/>
        <v>2010</v>
      </c>
    </row>
    <row r="406" spans="1:21" ht="17" x14ac:dyDescent="0.2">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4">
        <f t="shared" si="38"/>
        <v>43053.25</v>
      </c>
      <c r="O406" s="4">
        <f t="shared" si="38"/>
        <v>43056.25</v>
      </c>
      <c r="P406" t="b">
        <v>0</v>
      </c>
      <c r="Q406" t="b">
        <v>0</v>
      </c>
      <c r="R406" t="s">
        <v>33</v>
      </c>
      <c r="S406" t="str">
        <f t="shared" si="39"/>
        <v>theater</v>
      </c>
      <c r="T406" t="str">
        <f t="shared" si="40"/>
        <v>plays</v>
      </c>
      <c r="U406">
        <f t="shared" si="41"/>
        <v>2017</v>
      </c>
    </row>
    <row r="407" spans="1:21" ht="17" x14ac:dyDescent="0.2">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4">
        <f t="shared" si="38"/>
        <v>43255.208333333328</v>
      </c>
      <c r="O407" s="4">
        <f t="shared" si="38"/>
        <v>43305.208333333328</v>
      </c>
      <c r="P407" t="b">
        <v>0</v>
      </c>
      <c r="Q407" t="b">
        <v>0</v>
      </c>
      <c r="R407" t="s">
        <v>33</v>
      </c>
      <c r="S407" t="str">
        <f t="shared" si="39"/>
        <v>theater</v>
      </c>
      <c r="T407" t="str">
        <f t="shared" si="40"/>
        <v>plays</v>
      </c>
      <c r="U407">
        <f t="shared" si="41"/>
        <v>2018</v>
      </c>
    </row>
    <row r="408" spans="1:21" ht="17" x14ac:dyDescent="0.2">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4">
        <f t="shared" si="38"/>
        <v>41304.25</v>
      </c>
      <c r="O408" s="4">
        <f t="shared" si="38"/>
        <v>41316.25</v>
      </c>
      <c r="P408" t="b">
        <v>1</v>
      </c>
      <c r="Q408" t="b">
        <v>0</v>
      </c>
      <c r="R408" t="s">
        <v>42</v>
      </c>
      <c r="S408" t="str">
        <f t="shared" si="39"/>
        <v>film &amp; video</v>
      </c>
      <c r="T408" t="str">
        <f t="shared" si="40"/>
        <v>documentary</v>
      </c>
      <c r="U408">
        <f t="shared" si="41"/>
        <v>2013</v>
      </c>
    </row>
    <row r="409" spans="1:21" ht="17" x14ac:dyDescent="0.2">
      <c r="A409">
        <v>407</v>
      </c>
      <c r="B409" t="s">
        <v>865</v>
      </c>
      <c r="C409" s="3" t="s">
        <v>866</v>
      </c>
      <c r="D409">
        <v>3400</v>
      </c>
      <c r="E409">
        <v>12100</v>
      </c>
      <c r="F409">
        <f t="shared" si="36"/>
        <v>356</v>
      </c>
      <c r="G409" t="s">
        <v>20</v>
      </c>
      <c r="H409">
        <v>484</v>
      </c>
      <c r="I409">
        <f t="shared" si="37"/>
        <v>25</v>
      </c>
      <c r="J409" t="s">
        <v>36</v>
      </c>
      <c r="K409" t="s">
        <v>37</v>
      </c>
      <c r="L409">
        <v>1570942800</v>
      </c>
      <c r="M409">
        <v>1571547600</v>
      </c>
      <c r="N409" s="4">
        <f t="shared" si="38"/>
        <v>43751.208333333328</v>
      </c>
      <c r="O409" s="4">
        <f t="shared" si="38"/>
        <v>43758.208333333328</v>
      </c>
      <c r="P409" t="b">
        <v>0</v>
      </c>
      <c r="Q409" t="b">
        <v>0</v>
      </c>
      <c r="R409" t="s">
        <v>33</v>
      </c>
      <c r="S409" t="str">
        <f t="shared" si="39"/>
        <v>theater</v>
      </c>
      <c r="T409" t="str">
        <f t="shared" si="40"/>
        <v>plays</v>
      </c>
      <c r="U409">
        <f t="shared" si="41"/>
        <v>2019</v>
      </c>
    </row>
    <row r="410" spans="1:21" ht="17" x14ac:dyDescent="0.2">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4">
        <f t="shared" si="38"/>
        <v>42541.208333333328</v>
      </c>
      <c r="O410" s="4">
        <f t="shared" si="38"/>
        <v>42561.208333333328</v>
      </c>
      <c r="P410" t="b">
        <v>0</v>
      </c>
      <c r="Q410" t="b">
        <v>0</v>
      </c>
      <c r="R410" t="s">
        <v>42</v>
      </c>
      <c r="S410" t="str">
        <f t="shared" si="39"/>
        <v>film &amp; video</v>
      </c>
      <c r="T410" t="str">
        <f t="shared" si="40"/>
        <v>documentary</v>
      </c>
      <c r="U410">
        <f t="shared" si="41"/>
        <v>2016</v>
      </c>
    </row>
    <row r="411" spans="1:21" ht="17" x14ac:dyDescent="0.2">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4">
        <f t="shared" si="38"/>
        <v>42843.208333333328</v>
      </c>
      <c r="O411" s="4">
        <f t="shared" si="38"/>
        <v>42847.208333333328</v>
      </c>
      <c r="P411" t="b">
        <v>0</v>
      </c>
      <c r="Q411" t="b">
        <v>0</v>
      </c>
      <c r="R411" t="s">
        <v>23</v>
      </c>
      <c r="S411" t="str">
        <f t="shared" si="39"/>
        <v>music</v>
      </c>
      <c r="T411" t="str">
        <f t="shared" si="40"/>
        <v>rock</v>
      </c>
      <c r="U411">
        <f t="shared" si="41"/>
        <v>2017</v>
      </c>
    </row>
    <row r="412" spans="1:21" ht="17" x14ac:dyDescent="0.2">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4">
        <f t="shared" si="38"/>
        <v>42122.208333333328</v>
      </c>
      <c r="O412" s="4">
        <f t="shared" si="38"/>
        <v>42122.208333333328</v>
      </c>
      <c r="P412" t="b">
        <v>0</v>
      </c>
      <c r="Q412" t="b">
        <v>0</v>
      </c>
      <c r="R412" t="s">
        <v>292</v>
      </c>
      <c r="S412" t="str">
        <f t="shared" si="39"/>
        <v>games</v>
      </c>
      <c r="T412" t="str">
        <f t="shared" si="40"/>
        <v>mobile games</v>
      </c>
      <c r="U412">
        <f t="shared" si="41"/>
        <v>2015</v>
      </c>
    </row>
    <row r="413" spans="1:21" ht="17" x14ac:dyDescent="0.2">
      <c r="A413">
        <v>411</v>
      </c>
      <c r="B413" t="s">
        <v>872</v>
      </c>
      <c r="C413" s="3" t="s">
        <v>873</v>
      </c>
      <c r="D413">
        <v>7800</v>
      </c>
      <c r="E413">
        <v>8161</v>
      </c>
      <c r="F413">
        <f t="shared" si="36"/>
        <v>105</v>
      </c>
      <c r="G413" t="s">
        <v>20</v>
      </c>
      <c r="H413">
        <v>82</v>
      </c>
      <c r="I413">
        <f t="shared" si="37"/>
        <v>99.52</v>
      </c>
      <c r="J413" t="s">
        <v>21</v>
      </c>
      <c r="K413" t="s">
        <v>22</v>
      </c>
      <c r="L413">
        <v>1496034000</v>
      </c>
      <c r="M413">
        <v>1496206800</v>
      </c>
      <c r="N413" s="4">
        <f t="shared" si="38"/>
        <v>42884.208333333328</v>
      </c>
      <c r="O413" s="4">
        <f t="shared" si="38"/>
        <v>42886.208333333328</v>
      </c>
      <c r="P413" t="b">
        <v>0</v>
      </c>
      <c r="Q413" t="b">
        <v>0</v>
      </c>
      <c r="R413" t="s">
        <v>33</v>
      </c>
      <c r="S413" t="str">
        <f t="shared" si="39"/>
        <v>theater</v>
      </c>
      <c r="T413" t="str">
        <f t="shared" si="40"/>
        <v>plays</v>
      </c>
      <c r="U413">
        <f t="shared" si="41"/>
        <v>2017</v>
      </c>
    </row>
    <row r="414" spans="1:21" ht="17" x14ac:dyDescent="0.2">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4">
        <f t="shared" si="38"/>
        <v>41642.25</v>
      </c>
      <c r="O414" s="4">
        <f t="shared" si="38"/>
        <v>41652.25</v>
      </c>
      <c r="P414" t="b">
        <v>0</v>
      </c>
      <c r="Q414" t="b">
        <v>0</v>
      </c>
      <c r="R414" t="s">
        <v>119</v>
      </c>
      <c r="S414" t="str">
        <f t="shared" si="39"/>
        <v>publishing</v>
      </c>
      <c r="T414" t="str">
        <f t="shared" si="40"/>
        <v>fiction</v>
      </c>
      <c r="U414">
        <f t="shared" si="41"/>
        <v>2014</v>
      </c>
    </row>
    <row r="415" spans="1:21" ht="17" x14ac:dyDescent="0.2">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4">
        <f t="shared" si="38"/>
        <v>43431.25</v>
      </c>
      <c r="O415" s="4">
        <f t="shared" si="38"/>
        <v>43458.25</v>
      </c>
      <c r="P415" t="b">
        <v>0</v>
      </c>
      <c r="Q415" t="b">
        <v>0</v>
      </c>
      <c r="R415" t="s">
        <v>71</v>
      </c>
      <c r="S415" t="str">
        <f t="shared" si="39"/>
        <v>film &amp; video</v>
      </c>
      <c r="T415" t="str">
        <f t="shared" si="40"/>
        <v>animation</v>
      </c>
      <c r="U415">
        <f t="shared" si="41"/>
        <v>2018</v>
      </c>
    </row>
    <row r="416" spans="1:21" ht="17" x14ac:dyDescent="0.2">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4">
        <f t="shared" si="38"/>
        <v>40288.208333333336</v>
      </c>
      <c r="O416" s="4">
        <f t="shared" si="38"/>
        <v>40296.208333333336</v>
      </c>
      <c r="P416" t="b">
        <v>0</v>
      </c>
      <c r="Q416" t="b">
        <v>1</v>
      </c>
      <c r="R416" t="s">
        <v>17</v>
      </c>
      <c r="S416" t="str">
        <f t="shared" si="39"/>
        <v>food</v>
      </c>
      <c r="T416" t="str">
        <f t="shared" si="40"/>
        <v>food trucks</v>
      </c>
      <c r="U416">
        <f t="shared" si="41"/>
        <v>2010</v>
      </c>
    </row>
    <row r="417" spans="1:21" ht="17" x14ac:dyDescent="0.2">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4">
        <f t="shared" si="38"/>
        <v>40921.25</v>
      </c>
      <c r="O417" s="4">
        <f t="shared" si="38"/>
        <v>40938.25</v>
      </c>
      <c r="P417" t="b">
        <v>0</v>
      </c>
      <c r="Q417" t="b">
        <v>0</v>
      </c>
      <c r="R417" t="s">
        <v>33</v>
      </c>
      <c r="S417" t="str">
        <f t="shared" si="39"/>
        <v>theater</v>
      </c>
      <c r="T417" t="str">
        <f t="shared" si="40"/>
        <v>plays</v>
      </c>
      <c r="U417">
        <f t="shared" si="41"/>
        <v>2012</v>
      </c>
    </row>
    <row r="418" spans="1:21" ht="34" x14ac:dyDescent="0.2">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4">
        <f t="shared" si="38"/>
        <v>40560.25</v>
      </c>
      <c r="O418" s="4">
        <f t="shared" si="38"/>
        <v>40569.25</v>
      </c>
      <c r="P418" t="b">
        <v>0</v>
      </c>
      <c r="Q418" t="b">
        <v>1</v>
      </c>
      <c r="R418" t="s">
        <v>42</v>
      </c>
      <c r="S418" t="str">
        <f t="shared" si="39"/>
        <v>film &amp; video</v>
      </c>
      <c r="T418" t="str">
        <f t="shared" si="40"/>
        <v>documentary</v>
      </c>
      <c r="U418">
        <f t="shared" si="41"/>
        <v>2011</v>
      </c>
    </row>
    <row r="419" spans="1:21" ht="17" x14ac:dyDescent="0.2">
      <c r="A419">
        <v>417</v>
      </c>
      <c r="B419" t="s">
        <v>884</v>
      </c>
      <c r="C419" s="3" t="s">
        <v>885</v>
      </c>
      <c r="D419">
        <v>1700</v>
      </c>
      <c r="E419">
        <v>943</v>
      </c>
      <c r="F419">
        <f t="shared" si="36"/>
        <v>55</v>
      </c>
      <c r="G419" t="s">
        <v>14</v>
      </c>
      <c r="H419">
        <v>15</v>
      </c>
      <c r="I419">
        <f t="shared" si="37"/>
        <v>62.87</v>
      </c>
      <c r="J419" t="s">
        <v>21</v>
      </c>
      <c r="K419" t="s">
        <v>22</v>
      </c>
      <c r="L419">
        <v>1541221200</v>
      </c>
      <c r="M419">
        <v>1543298400</v>
      </c>
      <c r="N419" s="4">
        <f t="shared" si="38"/>
        <v>43407.208333333328</v>
      </c>
      <c r="O419" s="4">
        <f t="shared" si="38"/>
        <v>43431.25</v>
      </c>
      <c r="P419" t="b">
        <v>0</v>
      </c>
      <c r="Q419" t="b">
        <v>0</v>
      </c>
      <c r="R419" t="s">
        <v>33</v>
      </c>
      <c r="S419" t="str">
        <f t="shared" si="39"/>
        <v>theater</v>
      </c>
      <c r="T419" t="str">
        <f t="shared" si="40"/>
        <v>plays</v>
      </c>
      <c r="U419">
        <f t="shared" si="41"/>
        <v>2018</v>
      </c>
    </row>
    <row r="420" spans="1:21" ht="17" x14ac:dyDescent="0.2">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4">
        <f t="shared" si="38"/>
        <v>41035.208333333336</v>
      </c>
      <c r="O420" s="4">
        <f t="shared" si="38"/>
        <v>41036.208333333336</v>
      </c>
      <c r="P420" t="b">
        <v>0</v>
      </c>
      <c r="Q420" t="b">
        <v>0</v>
      </c>
      <c r="R420" t="s">
        <v>42</v>
      </c>
      <c r="S420" t="str">
        <f t="shared" si="39"/>
        <v>film &amp; video</v>
      </c>
      <c r="T420" t="str">
        <f t="shared" si="40"/>
        <v>documentary</v>
      </c>
      <c r="U420">
        <f t="shared" si="41"/>
        <v>2012</v>
      </c>
    </row>
    <row r="421" spans="1:21" ht="17" x14ac:dyDescent="0.2">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4">
        <f t="shared" si="38"/>
        <v>40899.25</v>
      </c>
      <c r="O421" s="4">
        <f t="shared" si="38"/>
        <v>40905.25</v>
      </c>
      <c r="P421" t="b">
        <v>0</v>
      </c>
      <c r="Q421" t="b">
        <v>0</v>
      </c>
      <c r="R421" t="s">
        <v>28</v>
      </c>
      <c r="S421" t="str">
        <f t="shared" si="39"/>
        <v>technology</v>
      </c>
      <c r="T421" t="str">
        <f t="shared" si="40"/>
        <v>web</v>
      </c>
      <c r="U421">
        <f t="shared" si="41"/>
        <v>2011</v>
      </c>
    </row>
    <row r="422" spans="1:21" ht="17" x14ac:dyDescent="0.2">
      <c r="A422">
        <v>420</v>
      </c>
      <c r="B422" t="s">
        <v>889</v>
      </c>
      <c r="C422" s="3" t="s">
        <v>890</v>
      </c>
      <c r="D422">
        <v>5000</v>
      </c>
      <c r="E422">
        <v>6423</v>
      </c>
      <c r="F422">
        <f t="shared" si="36"/>
        <v>128</v>
      </c>
      <c r="G422" t="s">
        <v>20</v>
      </c>
      <c r="H422">
        <v>94</v>
      </c>
      <c r="I422">
        <f t="shared" si="37"/>
        <v>68.33</v>
      </c>
      <c r="J422" t="s">
        <v>21</v>
      </c>
      <c r="K422" t="s">
        <v>22</v>
      </c>
      <c r="L422">
        <v>1498366800</v>
      </c>
      <c r="M422">
        <v>1499576400</v>
      </c>
      <c r="N422" s="4">
        <f t="shared" si="38"/>
        <v>42911.208333333328</v>
      </c>
      <c r="O422" s="4">
        <f t="shared" si="38"/>
        <v>42925.208333333328</v>
      </c>
      <c r="P422" t="b">
        <v>0</v>
      </c>
      <c r="Q422" t="b">
        <v>0</v>
      </c>
      <c r="R422" t="s">
        <v>33</v>
      </c>
      <c r="S422" t="str">
        <f t="shared" si="39"/>
        <v>theater</v>
      </c>
      <c r="T422" t="str">
        <f t="shared" si="40"/>
        <v>plays</v>
      </c>
      <c r="U422">
        <f t="shared" si="41"/>
        <v>2017</v>
      </c>
    </row>
    <row r="423" spans="1:21" ht="17" x14ac:dyDescent="0.2">
      <c r="A423">
        <v>421</v>
      </c>
      <c r="B423" t="s">
        <v>891</v>
      </c>
      <c r="C423" s="3" t="s">
        <v>892</v>
      </c>
      <c r="D423">
        <v>9400</v>
      </c>
      <c r="E423">
        <v>6015</v>
      </c>
      <c r="F423">
        <f t="shared" si="36"/>
        <v>64</v>
      </c>
      <c r="G423" t="s">
        <v>14</v>
      </c>
      <c r="H423">
        <v>118</v>
      </c>
      <c r="I423">
        <f t="shared" si="37"/>
        <v>50.97</v>
      </c>
      <c r="J423" t="s">
        <v>21</v>
      </c>
      <c r="K423" t="s">
        <v>22</v>
      </c>
      <c r="L423">
        <v>1498712400</v>
      </c>
      <c r="M423">
        <v>1501304400</v>
      </c>
      <c r="N423" s="4">
        <f t="shared" si="38"/>
        <v>42915.208333333328</v>
      </c>
      <c r="O423" s="4">
        <f t="shared" si="38"/>
        <v>42945.208333333328</v>
      </c>
      <c r="P423" t="b">
        <v>0</v>
      </c>
      <c r="Q423" t="b">
        <v>1</v>
      </c>
      <c r="R423" t="s">
        <v>65</v>
      </c>
      <c r="S423" t="str">
        <f t="shared" si="39"/>
        <v>technology</v>
      </c>
      <c r="T423" t="str">
        <f t="shared" si="40"/>
        <v>wearables</v>
      </c>
      <c r="U423">
        <f t="shared" si="41"/>
        <v>2017</v>
      </c>
    </row>
    <row r="424" spans="1:21" ht="34" x14ac:dyDescent="0.2">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4">
        <f t="shared" si="38"/>
        <v>40285.208333333336</v>
      </c>
      <c r="O424" s="4">
        <f t="shared" si="38"/>
        <v>40305.208333333336</v>
      </c>
      <c r="P424" t="b">
        <v>0</v>
      </c>
      <c r="Q424" t="b">
        <v>1</v>
      </c>
      <c r="R424" t="s">
        <v>33</v>
      </c>
      <c r="S424" t="str">
        <f t="shared" si="39"/>
        <v>theater</v>
      </c>
      <c r="T424" t="str">
        <f t="shared" si="40"/>
        <v>plays</v>
      </c>
      <c r="U424">
        <f t="shared" si="41"/>
        <v>2010</v>
      </c>
    </row>
    <row r="425" spans="1:21" ht="17" x14ac:dyDescent="0.2">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4">
        <f t="shared" si="38"/>
        <v>40808.208333333336</v>
      </c>
      <c r="O425" s="4">
        <f t="shared" si="38"/>
        <v>40810.208333333336</v>
      </c>
      <c r="P425" t="b">
        <v>0</v>
      </c>
      <c r="Q425" t="b">
        <v>1</v>
      </c>
      <c r="R425" t="s">
        <v>17</v>
      </c>
      <c r="S425" t="str">
        <f t="shared" si="39"/>
        <v>food</v>
      </c>
      <c r="T425" t="str">
        <f t="shared" si="40"/>
        <v>food trucks</v>
      </c>
      <c r="U425">
        <f t="shared" si="41"/>
        <v>2011</v>
      </c>
    </row>
    <row r="426" spans="1:21" ht="17" x14ac:dyDescent="0.2">
      <c r="A426">
        <v>424</v>
      </c>
      <c r="B426" t="s">
        <v>897</v>
      </c>
      <c r="C426" s="3" t="s">
        <v>898</v>
      </c>
      <c r="D426">
        <v>5100</v>
      </c>
      <c r="E426">
        <v>2064</v>
      </c>
      <c r="F426">
        <f t="shared" si="36"/>
        <v>40</v>
      </c>
      <c r="G426" t="s">
        <v>14</v>
      </c>
      <c r="H426">
        <v>83</v>
      </c>
      <c r="I426">
        <f t="shared" si="37"/>
        <v>24.87</v>
      </c>
      <c r="J426" t="s">
        <v>21</v>
      </c>
      <c r="K426" t="s">
        <v>22</v>
      </c>
      <c r="L426">
        <v>1524027600</v>
      </c>
      <c r="M426">
        <v>1524546000</v>
      </c>
      <c r="N426" s="4">
        <f t="shared" si="38"/>
        <v>43208.208333333328</v>
      </c>
      <c r="O426" s="4">
        <f t="shared" si="38"/>
        <v>43214.208333333328</v>
      </c>
      <c r="P426" t="b">
        <v>0</v>
      </c>
      <c r="Q426" t="b">
        <v>0</v>
      </c>
      <c r="R426" t="s">
        <v>60</v>
      </c>
      <c r="S426" t="str">
        <f t="shared" si="39"/>
        <v>music</v>
      </c>
      <c r="T426" t="str">
        <f t="shared" si="40"/>
        <v>indie rock</v>
      </c>
      <c r="U426">
        <f t="shared" si="41"/>
        <v>2018</v>
      </c>
    </row>
    <row r="427" spans="1:21" ht="17" x14ac:dyDescent="0.2">
      <c r="A427">
        <v>425</v>
      </c>
      <c r="B427" t="s">
        <v>899</v>
      </c>
      <c r="C427" s="3" t="s">
        <v>900</v>
      </c>
      <c r="D427">
        <v>2700</v>
      </c>
      <c r="E427">
        <v>7767</v>
      </c>
      <c r="F427">
        <f t="shared" si="36"/>
        <v>288</v>
      </c>
      <c r="G427" t="s">
        <v>20</v>
      </c>
      <c r="H427">
        <v>92</v>
      </c>
      <c r="I427">
        <f t="shared" si="37"/>
        <v>84.42</v>
      </c>
      <c r="J427" t="s">
        <v>21</v>
      </c>
      <c r="K427" t="s">
        <v>22</v>
      </c>
      <c r="L427">
        <v>1438059600</v>
      </c>
      <c r="M427">
        <v>1438578000</v>
      </c>
      <c r="N427" s="4">
        <f t="shared" si="38"/>
        <v>42213.208333333328</v>
      </c>
      <c r="O427" s="4">
        <f t="shared" si="38"/>
        <v>42219.208333333328</v>
      </c>
      <c r="P427" t="b">
        <v>0</v>
      </c>
      <c r="Q427" t="b">
        <v>0</v>
      </c>
      <c r="R427" t="s">
        <v>122</v>
      </c>
      <c r="S427" t="str">
        <f t="shared" si="39"/>
        <v>photography</v>
      </c>
      <c r="T427" t="str">
        <f t="shared" si="40"/>
        <v>photography books</v>
      </c>
      <c r="U427">
        <f t="shared" si="41"/>
        <v>2015</v>
      </c>
    </row>
    <row r="428" spans="1:21" ht="17" x14ac:dyDescent="0.2">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4">
        <f t="shared" si="38"/>
        <v>41332.25</v>
      </c>
      <c r="O428" s="4">
        <f t="shared" si="38"/>
        <v>41339.25</v>
      </c>
      <c r="P428" t="b">
        <v>0</v>
      </c>
      <c r="Q428" t="b">
        <v>0</v>
      </c>
      <c r="R428" t="s">
        <v>33</v>
      </c>
      <c r="S428" t="str">
        <f t="shared" si="39"/>
        <v>theater</v>
      </c>
      <c r="T428" t="str">
        <f t="shared" si="40"/>
        <v>plays</v>
      </c>
      <c r="U428">
        <f t="shared" si="41"/>
        <v>2013</v>
      </c>
    </row>
    <row r="429" spans="1:21" ht="17" x14ac:dyDescent="0.2">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4">
        <f t="shared" si="38"/>
        <v>41895.208333333336</v>
      </c>
      <c r="O429" s="4">
        <f t="shared" si="38"/>
        <v>41927.208333333336</v>
      </c>
      <c r="P429" t="b">
        <v>0</v>
      </c>
      <c r="Q429" t="b">
        <v>1</v>
      </c>
      <c r="R429" t="s">
        <v>33</v>
      </c>
      <c r="S429" t="str">
        <f t="shared" si="39"/>
        <v>theater</v>
      </c>
      <c r="T429" t="str">
        <f t="shared" si="40"/>
        <v>plays</v>
      </c>
      <c r="U429">
        <f t="shared" si="41"/>
        <v>2014</v>
      </c>
    </row>
    <row r="430" spans="1:21" ht="17" x14ac:dyDescent="0.2">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4">
        <f t="shared" si="38"/>
        <v>40585.25</v>
      </c>
      <c r="O430" s="4">
        <f t="shared" si="38"/>
        <v>40592.25</v>
      </c>
      <c r="P430" t="b">
        <v>0</v>
      </c>
      <c r="Q430" t="b">
        <v>0</v>
      </c>
      <c r="R430" t="s">
        <v>71</v>
      </c>
      <c r="S430" t="str">
        <f t="shared" si="39"/>
        <v>film &amp; video</v>
      </c>
      <c r="T430" t="str">
        <f t="shared" si="40"/>
        <v>animation</v>
      </c>
      <c r="U430">
        <f t="shared" si="41"/>
        <v>2011</v>
      </c>
    </row>
    <row r="431" spans="1:21" ht="17" x14ac:dyDescent="0.2">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4">
        <f t="shared" si="38"/>
        <v>41680.25</v>
      </c>
      <c r="O431" s="4">
        <f t="shared" si="38"/>
        <v>41708.208333333336</v>
      </c>
      <c r="P431" t="b">
        <v>0</v>
      </c>
      <c r="Q431" t="b">
        <v>1</v>
      </c>
      <c r="R431" t="s">
        <v>122</v>
      </c>
      <c r="S431" t="str">
        <f t="shared" si="39"/>
        <v>photography</v>
      </c>
      <c r="T431" t="str">
        <f t="shared" si="40"/>
        <v>photography books</v>
      </c>
      <c r="U431">
        <f t="shared" si="41"/>
        <v>2014</v>
      </c>
    </row>
    <row r="432" spans="1:21" ht="34" x14ac:dyDescent="0.2">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4">
        <f t="shared" si="38"/>
        <v>43737.208333333328</v>
      </c>
      <c r="O432" s="4">
        <f t="shared" si="38"/>
        <v>43771.208333333328</v>
      </c>
      <c r="P432" t="b">
        <v>0</v>
      </c>
      <c r="Q432" t="b">
        <v>0</v>
      </c>
      <c r="R432" t="s">
        <v>33</v>
      </c>
      <c r="S432" t="str">
        <f t="shared" si="39"/>
        <v>theater</v>
      </c>
      <c r="T432" t="str">
        <f t="shared" si="40"/>
        <v>plays</v>
      </c>
      <c r="U432">
        <f t="shared" si="41"/>
        <v>2019</v>
      </c>
    </row>
    <row r="433" spans="1:21" ht="17" x14ac:dyDescent="0.2">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4">
        <f t="shared" si="38"/>
        <v>43273.208333333328</v>
      </c>
      <c r="O433" s="4">
        <f t="shared" si="38"/>
        <v>43290.208333333328</v>
      </c>
      <c r="P433" t="b">
        <v>1</v>
      </c>
      <c r="Q433" t="b">
        <v>0</v>
      </c>
      <c r="R433" t="s">
        <v>33</v>
      </c>
      <c r="S433" t="str">
        <f t="shared" si="39"/>
        <v>theater</v>
      </c>
      <c r="T433" t="str">
        <f t="shared" si="40"/>
        <v>plays</v>
      </c>
      <c r="U433">
        <f t="shared" si="41"/>
        <v>2018</v>
      </c>
    </row>
    <row r="434" spans="1:21" ht="17" x14ac:dyDescent="0.2">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4">
        <f t="shared" si="38"/>
        <v>41761.208333333336</v>
      </c>
      <c r="O434" s="4">
        <f t="shared" si="38"/>
        <v>41781.208333333336</v>
      </c>
      <c r="P434" t="b">
        <v>0</v>
      </c>
      <c r="Q434" t="b">
        <v>0</v>
      </c>
      <c r="R434" t="s">
        <v>33</v>
      </c>
      <c r="S434" t="str">
        <f t="shared" si="39"/>
        <v>theater</v>
      </c>
      <c r="T434" t="str">
        <f t="shared" si="40"/>
        <v>plays</v>
      </c>
      <c r="U434">
        <f t="shared" si="41"/>
        <v>2014</v>
      </c>
    </row>
    <row r="435" spans="1:21" ht="17" x14ac:dyDescent="0.2">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4">
        <f t="shared" si="38"/>
        <v>41603.25</v>
      </c>
      <c r="O435" s="4">
        <f t="shared" si="38"/>
        <v>41619.25</v>
      </c>
      <c r="P435" t="b">
        <v>0</v>
      </c>
      <c r="Q435" t="b">
        <v>1</v>
      </c>
      <c r="R435" t="s">
        <v>42</v>
      </c>
      <c r="S435" t="str">
        <f t="shared" si="39"/>
        <v>film &amp; video</v>
      </c>
      <c r="T435" t="str">
        <f t="shared" si="40"/>
        <v>documentary</v>
      </c>
      <c r="U435">
        <f t="shared" si="41"/>
        <v>2013</v>
      </c>
    </row>
    <row r="436" spans="1:21" ht="17" x14ac:dyDescent="0.2">
      <c r="A436">
        <v>434</v>
      </c>
      <c r="B436" t="s">
        <v>917</v>
      </c>
      <c r="C436" s="3" t="s">
        <v>918</v>
      </c>
      <c r="D436">
        <v>5400</v>
      </c>
      <c r="E436">
        <v>903</v>
      </c>
      <c r="F436">
        <f t="shared" si="36"/>
        <v>17</v>
      </c>
      <c r="G436" t="s">
        <v>74</v>
      </c>
      <c r="H436">
        <v>10</v>
      </c>
      <c r="I436">
        <f t="shared" si="37"/>
        <v>90.3</v>
      </c>
      <c r="J436" t="s">
        <v>15</v>
      </c>
      <c r="K436" t="s">
        <v>16</v>
      </c>
      <c r="L436">
        <v>1480572000</v>
      </c>
      <c r="M436">
        <v>1481781600</v>
      </c>
      <c r="N436" s="4">
        <f t="shared" si="38"/>
        <v>42705.25</v>
      </c>
      <c r="O436" s="4">
        <f t="shared" si="38"/>
        <v>42719.25</v>
      </c>
      <c r="P436" t="b">
        <v>1</v>
      </c>
      <c r="Q436" t="b">
        <v>0</v>
      </c>
      <c r="R436" t="s">
        <v>33</v>
      </c>
      <c r="S436" t="str">
        <f t="shared" si="39"/>
        <v>theater</v>
      </c>
      <c r="T436" t="str">
        <f t="shared" si="40"/>
        <v>plays</v>
      </c>
      <c r="U436">
        <f t="shared" si="41"/>
        <v>2016</v>
      </c>
    </row>
    <row r="437" spans="1:21" ht="17" x14ac:dyDescent="0.2">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4">
        <f t="shared" si="38"/>
        <v>41988.25</v>
      </c>
      <c r="O437" s="4">
        <f t="shared" si="38"/>
        <v>42000.25</v>
      </c>
      <c r="P437" t="b">
        <v>0</v>
      </c>
      <c r="Q437" t="b">
        <v>1</v>
      </c>
      <c r="R437" t="s">
        <v>33</v>
      </c>
      <c r="S437" t="str">
        <f t="shared" si="39"/>
        <v>theater</v>
      </c>
      <c r="T437" t="str">
        <f t="shared" si="40"/>
        <v>plays</v>
      </c>
      <c r="U437">
        <f t="shared" si="41"/>
        <v>2014</v>
      </c>
    </row>
    <row r="438" spans="1:21" ht="17" x14ac:dyDescent="0.2">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4">
        <f t="shared" si="38"/>
        <v>43575.208333333328</v>
      </c>
      <c r="O438" s="4">
        <f t="shared" si="38"/>
        <v>43576.208333333328</v>
      </c>
      <c r="P438" t="b">
        <v>0</v>
      </c>
      <c r="Q438" t="b">
        <v>0</v>
      </c>
      <c r="R438" t="s">
        <v>159</v>
      </c>
      <c r="S438" t="str">
        <f t="shared" si="39"/>
        <v>music</v>
      </c>
      <c r="T438" t="str">
        <f t="shared" si="40"/>
        <v>jazz</v>
      </c>
      <c r="U438">
        <f t="shared" si="41"/>
        <v>2019</v>
      </c>
    </row>
    <row r="439" spans="1:21" ht="17" x14ac:dyDescent="0.2">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4">
        <f t="shared" si="38"/>
        <v>42260.208333333328</v>
      </c>
      <c r="O439" s="4">
        <f t="shared" si="38"/>
        <v>42263.208333333328</v>
      </c>
      <c r="P439" t="b">
        <v>0</v>
      </c>
      <c r="Q439" t="b">
        <v>1</v>
      </c>
      <c r="R439" t="s">
        <v>71</v>
      </c>
      <c r="S439" t="str">
        <f t="shared" si="39"/>
        <v>film &amp; video</v>
      </c>
      <c r="T439" t="str">
        <f t="shared" si="40"/>
        <v>animation</v>
      </c>
      <c r="U439">
        <f t="shared" si="41"/>
        <v>2015</v>
      </c>
    </row>
    <row r="440" spans="1:21" ht="34" x14ac:dyDescent="0.2">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4">
        <f t="shared" si="38"/>
        <v>41337.25</v>
      </c>
      <c r="O440" s="4">
        <f t="shared" si="38"/>
        <v>41367.208333333336</v>
      </c>
      <c r="P440" t="b">
        <v>0</v>
      </c>
      <c r="Q440" t="b">
        <v>0</v>
      </c>
      <c r="R440" t="s">
        <v>33</v>
      </c>
      <c r="S440" t="str">
        <f t="shared" si="39"/>
        <v>theater</v>
      </c>
      <c r="T440" t="str">
        <f t="shared" si="40"/>
        <v>plays</v>
      </c>
      <c r="U440">
        <f t="shared" si="41"/>
        <v>2013</v>
      </c>
    </row>
    <row r="441" spans="1:21" ht="17" x14ac:dyDescent="0.2">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4">
        <f t="shared" si="38"/>
        <v>42680.208333333328</v>
      </c>
      <c r="O441" s="4">
        <f t="shared" si="38"/>
        <v>42687.25</v>
      </c>
      <c r="P441" t="b">
        <v>0</v>
      </c>
      <c r="Q441" t="b">
        <v>0</v>
      </c>
      <c r="R441" t="s">
        <v>474</v>
      </c>
      <c r="S441" t="str">
        <f t="shared" si="39"/>
        <v>film &amp; video</v>
      </c>
      <c r="T441" t="str">
        <f t="shared" si="40"/>
        <v>science fiction</v>
      </c>
      <c r="U441">
        <f t="shared" si="41"/>
        <v>2016</v>
      </c>
    </row>
    <row r="442" spans="1:21" ht="17" x14ac:dyDescent="0.2">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4">
        <f t="shared" si="38"/>
        <v>42916.208333333328</v>
      </c>
      <c r="O442" s="4">
        <f t="shared" si="38"/>
        <v>42926.208333333328</v>
      </c>
      <c r="P442" t="b">
        <v>0</v>
      </c>
      <c r="Q442" t="b">
        <v>0</v>
      </c>
      <c r="R442" t="s">
        <v>269</v>
      </c>
      <c r="S442" t="str">
        <f t="shared" si="39"/>
        <v>film &amp; video</v>
      </c>
      <c r="T442" t="str">
        <f t="shared" si="40"/>
        <v>television</v>
      </c>
      <c r="U442">
        <f t="shared" si="41"/>
        <v>2017</v>
      </c>
    </row>
    <row r="443" spans="1:21" ht="17" x14ac:dyDescent="0.2">
      <c r="A443">
        <v>441</v>
      </c>
      <c r="B443" t="s">
        <v>931</v>
      </c>
      <c r="C443" s="3" t="s">
        <v>932</v>
      </c>
      <c r="D443">
        <v>7000</v>
      </c>
      <c r="E443">
        <v>1744</v>
      </c>
      <c r="F443">
        <f t="shared" si="36"/>
        <v>25</v>
      </c>
      <c r="G443" t="s">
        <v>14</v>
      </c>
      <c r="H443">
        <v>32</v>
      </c>
      <c r="I443">
        <f t="shared" si="37"/>
        <v>54.5</v>
      </c>
      <c r="J443" t="s">
        <v>21</v>
      </c>
      <c r="K443" t="s">
        <v>22</v>
      </c>
      <c r="L443">
        <v>1335416400</v>
      </c>
      <c r="M443">
        <v>1337835600</v>
      </c>
      <c r="N443" s="4">
        <f t="shared" si="38"/>
        <v>41025.208333333336</v>
      </c>
      <c r="O443" s="4">
        <f t="shared" si="38"/>
        <v>41053.208333333336</v>
      </c>
      <c r="P443" t="b">
        <v>0</v>
      </c>
      <c r="Q443" t="b">
        <v>0</v>
      </c>
      <c r="R443" t="s">
        <v>65</v>
      </c>
      <c r="S443" t="str">
        <f t="shared" si="39"/>
        <v>technology</v>
      </c>
      <c r="T443" t="str">
        <f t="shared" si="40"/>
        <v>wearables</v>
      </c>
      <c r="U443">
        <f t="shared" si="41"/>
        <v>2012</v>
      </c>
    </row>
    <row r="444" spans="1:21" ht="17" x14ac:dyDescent="0.2">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4">
        <f t="shared" si="38"/>
        <v>42980.208333333328</v>
      </c>
      <c r="O444" s="4">
        <f t="shared" si="38"/>
        <v>42996.208333333328</v>
      </c>
      <c r="P444" t="b">
        <v>0</v>
      </c>
      <c r="Q444" t="b">
        <v>0</v>
      </c>
      <c r="R444" t="s">
        <v>33</v>
      </c>
      <c r="S444" t="str">
        <f t="shared" si="39"/>
        <v>theater</v>
      </c>
      <c r="T444" t="str">
        <f t="shared" si="40"/>
        <v>plays</v>
      </c>
      <c r="U444">
        <f t="shared" si="41"/>
        <v>2017</v>
      </c>
    </row>
    <row r="445" spans="1:21" ht="17" x14ac:dyDescent="0.2">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4">
        <f t="shared" si="38"/>
        <v>40451.208333333336</v>
      </c>
      <c r="O445" s="4">
        <f t="shared" si="38"/>
        <v>40470.208333333336</v>
      </c>
      <c r="P445" t="b">
        <v>0</v>
      </c>
      <c r="Q445" t="b">
        <v>0</v>
      </c>
      <c r="R445" t="s">
        <v>33</v>
      </c>
      <c r="S445" t="str">
        <f t="shared" si="39"/>
        <v>theater</v>
      </c>
      <c r="T445" t="str">
        <f t="shared" si="40"/>
        <v>plays</v>
      </c>
      <c r="U445">
        <f t="shared" si="41"/>
        <v>2010</v>
      </c>
    </row>
    <row r="446" spans="1:21" ht="17" x14ac:dyDescent="0.2">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4">
        <f t="shared" si="38"/>
        <v>40748.208333333336</v>
      </c>
      <c r="O446" s="4">
        <f t="shared" si="38"/>
        <v>40750.208333333336</v>
      </c>
      <c r="P446" t="b">
        <v>0</v>
      </c>
      <c r="Q446" t="b">
        <v>1</v>
      </c>
      <c r="R446" t="s">
        <v>60</v>
      </c>
      <c r="S446" t="str">
        <f t="shared" si="39"/>
        <v>music</v>
      </c>
      <c r="T446" t="str">
        <f t="shared" si="40"/>
        <v>indie rock</v>
      </c>
      <c r="U446">
        <f t="shared" si="41"/>
        <v>2011</v>
      </c>
    </row>
    <row r="447" spans="1:21" ht="34" x14ac:dyDescent="0.2">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4">
        <f t="shared" si="38"/>
        <v>40515.25</v>
      </c>
      <c r="O447" s="4">
        <f t="shared" si="38"/>
        <v>40536.25</v>
      </c>
      <c r="P447" t="b">
        <v>0</v>
      </c>
      <c r="Q447" t="b">
        <v>1</v>
      </c>
      <c r="R447" t="s">
        <v>33</v>
      </c>
      <c r="S447" t="str">
        <f t="shared" si="39"/>
        <v>theater</v>
      </c>
      <c r="T447" t="str">
        <f t="shared" si="40"/>
        <v>plays</v>
      </c>
      <c r="U447">
        <f t="shared" si="41"/>
        <v>2010</v>
      </c>
    </row>
    <row r="448" spans="1:21" ht="17" x14ac:dyDescent="0.2">
      <c r="A448">
        <v>446</v>
      </c>
      <c r="B448" t="s">
        <v>940</v>
      </c>
      <c r="C448" s="3" t="s">
        <v>941</v>
      </c>
      <c r="D448">
        <v>6800</v>
      </c>
      <c r="E448">
        <v>5579</v>
      </c>
      <c r="F448">
        <f t="shared" si="36"/>
        <v>82</v>
      </c>
      <c r="G448" t="s">
        <v>14</v>
      </c>
      <c r="H448">
        <v>186</v>
      </c>
      <c r="I448">
        <f t="shared" si="37"/>
        <v>29.99</v>
      </c>
      <c r="J448" t="s">
        <v>21</v>
      </c>
      <c r="K448" t="s">
        <v>22</v>
      </c>
      <c r="L448">
        <v>1355810400</v>
      </c>
      <c r="M448">
        <v>1355983200</v>
      </c>
      <c r="N448" s="4">
        <f t="shared" si="38"/>
        <v>41261.25</v>
      </c>
      <c r="O448" s="4">
        <f t="shared" si="38"/>
        <v>41263.25</v>
      </c>
      <c r="P448" t="b">
        <v>0</v>
      </c>
      <c r="Q448" t="b">
        <v>0</v>
      </c>
      <c r="R448" t="s">
        <v>65</v>
      </c>
      <c r="S448" t="str">
        <f t="shared" si="39"/>
        <v>technology</v>
      </c>
      <c r="T448" t="str">
        <f t="shared" si="40"/>
        <v>wearables</v>
      </c>
      <c r="U448">
        <f t="shared" si="41"/>
        <v>2012</v>
      </c>
    </row>
    <row r="449" spans="1:21" ht="34" x14ac:dyDescent="0.2">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4">
        <f t="shared" si="38"/>
        <v>43088.25</v>
      </c>
      <c r="O449" s="4">
        <f t="shared" si="38"/>
        <v>43104.25</v>
      </c>
      <c r="P449" t="b">
        <v>0</v>
      </c>
      <c r="Q449" t="b">
        <v>0</v>
      </c>
      <c r="R449" t="s">
        <v>269</v>
      </c>
      <c r="S449" t="str">
        <f t="shared" si="39"/>
        <v>film &amp; video</v>
      </c>
      <c r="T449" t="str">
        <f t="shared" si="40"/>
        <v>television</v>
      </c>
      <c r="U449">
        <f t="shared" si="41"/>
        <v>2017</v>
      </c>
    </row>
    <row r="450" spans="1:21" ht="17" x14ac:dyDescent="0.2">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4">
        <f t="shared" si="38"/>
        <v>41378.208333333336</v>
      </c>
      <c r="O450" s="4">
        <f t="shared" si="38"/>
        <v>41380.208333333336</v>
      </c>
      <c r="P450" t="b">
        <v>0</v>
      </c>
      <c r="Q450" t="b">
        <v>1</v>
      </c>
      <c r="R450" t="s">
        <v>89</v>
      </c>
      <c r="S450" t="str">
        <f t="shared" si="39"/>
        <v>games</v>
      </c>
      <c r="T450" t="str">
        <f t="shared" si="40"/>
        <v>video games</v>
      </c>
      <c r="U450">
        <f t="shared" si="41"/>
        <v>2013</v>
      </c>
    </row>
    <row r="451" spans="1:21" ht="17" x14ac:dyDescent="0.2">
      <c r="A451">
        <v>449</v>
      </c>
      <c r="B451" t="s">
        <v>946</v>
      </c>
      <c r="C451" s="3" t="s">
        <v>947</v>
      </c>
      <c r="D451">
        <v>900</v>
      </c>
      <c r="E451">
        <v>8703</v>
      </c>
      <c r="F451">
        <f t="shared" ref="F451:F514" si="42">ROUND((E451/D451)*100,0)</f>
        <v>967</v>
      </c>
      <c r="G451" t="s">
        <v>20</v>
      </c>
      <c r="H451">
        <v>86</v>
      </c>
      <c r="I451">
        <f t="shared" ref="I451:I514" si="43">IF(H451=0,0,ROUND(E451/H451,2))</f>
        <v>101.2</v>
      </c>
      <c r="J451" t="s">
        <v>36</v>
      </c>
      <c r="K451" t="s">
        <v>37</v>
      </c>
      <c r="L451">
        <v>1551852000</v>
      </c>
      <c r="M451">
        <v>1553317200</v>
      </c>
      <c r="N451" s="4">
        <f t="shared" ref="N451:O514" si="44">(((L451/60)/60)/24)+DATE(1970,1,1)</f>
        <v>43530.25</v>
      </c>
      <c r="O451" s="4">
        <f t="shared" si="44"/>
        <v>43547.208333333328</v>
      </c>
      <c r="P451" t="b">
        <v>0</v>
      </c>
      <c r="Q451" t="b">
        <v>0</v>
      </c>
      <c r="R451" t="s">
        <v>89</v>
      </c>
      <c r="S451" t="str">
        <f t="shared" ref="S451:S514" si="45">LEFT(R451,SEARCH("/",R451)-1)</f>
        <v>games</v>
      </c>
      <c r="T451" t="str">
        <f t="shared" ref="T451:T514" si="46">RIGHT(R451,LEN(R451)-SEARCH("/",R451))</f>
        <v>video games</v>
      </c>
      <c r="U451">
        <f t="shared" ref="U451:U514" si="47">YEAR(N451)</f>
        <v>2019</v>
      </c>
    </row>
    <row r="452" spans="1:21" ht="17" x14ac:dyDescent="0.2">
      <c r="A452">
        <v>450</v>
      </c>
      <c r="B452" t="s">
        <v>948</v>
      </c>
      <c r="C452" s="3" t="s">
        <v>949</v>
      </c>
      <c r="D452">
        <v>100</v>
      </c>
      <c r="E452">
        <v>4</v>
      </c>
      <c r="F452">
        <f t="shared" si="42"/>
        <v>4</v>
      </c>
      <c r="G452" t="s">
        <v>14</v>
      </c>
      <c r="H452">
        <v>1</v>
      </c>
      <c r="I452">
        <f t="shared" si="43"/>
        <v>4</v>
      </c>
      <c r="J452" t="s">
        <v>15</v>
      </c>
      <c r="K452" t="s">
        <v>16</v>
      </c>
      <c r="L452">
        <v>1540098000</v>
      </c>
      <c r="M452">
        <v>1542088800</v>
      </c>
      <c r="N452" s="4">
        <f t="shared" si="44"/>
        <v>43394.208333333328</v>
      </c>
      <c r="O452" s="4">
        <f t="shared" si="44"/>
        <v>43417.25</v>
      </c>
      <c r="P452" t="b">
        <v>0</v>
      </c>
      <c r="Q452" t="b">
        <v>0</v>
      </c>
      <c r="R452" t="s">
        <v>71</v>
      </c>
      <c r="S452" t="str">
        <f t="shared" si="45"/>
        <v>film &amp; video</v>
      </c>
      <c r="T452" t="str">
        <f t="shared" si="46"/>
        <v>animation</v>
      </c>
      <c r="U452">
        <f t="shared" si="47"/>
        <v>2018</v>
      </c>
    </row>
    <row r="453" spans="1:21" ht="17" x14ac:dyDescent="0.2">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4">
        <f t="shared" si="44"/>
        <v>42935.208333333328</v>
      </c>
      <c r="O453" s="4">
        <f t="shared" si="44"/>
        <v>42966.208333333328</v>
      </c>
      <c r="P453" t="b">
        <v>0</v>
      </c>
      <c r="Q453" t="b">
        <v>0</v>
      </c>
      <c r="R453" t="s">
        <v>23</v>
      </c>
      <c r="S453" t="str">
        <f t="shared" si="45"/>
        <v>music</v>
      </c>
      <c r="T453" t="str">
        <f t="shared" si="46"/>
        <v>rock</v>
      </c>
      <c r="U453">
        <f t="shared" si="47"/>
        <v>2017</v>
      </c>
    </row>
    <row r="454" spans="1:21" ht="34" x14ac:dyDescent="0.2">
      <c r="A454">
        <v>452</v>
      </c>
      <c r="B454" t="s">
        <v>952</v>
      </c>
      <c r="C454" s="3" t="s">
        <v>953</v>
      </c>
      <c r="D454">
        <v>4800</v>
      </c>
      <c r="E454">
        <v>3045</v>
      </c>
      <c r="F454">
        <f t="shared" si="42"/>
        <v>63</v>
      </c>
      <c r="G454" t="s">
        <v>14</v>
      </c>
      <c r="H454">
        <v>31</v>
      </c>
      <c r="I454">
        <f t="shared" si="43"/>
        <v>98.23</v>
      </c>
      <c r="J454" t="s">
        <v>21</v>
      </c>
      <c r="K454" t="s">
        <v>22</v>
      </c>
      <c r="L454">
        <v>1278392400</v>
      </c>
      <c r="M454">
        <v>1278478800</v>
      </c>
      <c r="N454" s="4">
        <f t="shared" si="44"/>
        <v>40365.208333333336</v>
      </c>
      <c r="O454" s="4">
        <f t="shared" si="44"/>
        <v>40366.208333333336</v>
      </c>
      <c r="P454" t="b">
        <v>0</v>
      </c>
      <c r="Q454" t="b">
        <v>0</v>
      </c>
      <c r="R454" t="s">
        <v>53</v>
      </c>
      <c r="S454" t="str">
        <f t="shared" si="45"/>
        <v>film &amp; video</v>
      </c>
      <c r="T454" t="str">
        <f t="shared" si="46"/>
        <v>drama</v>
      </c>
      <c r="U454">
        <f t="shared" si="47"/>
        <v>2010</v>
      </c>
    </row>
    <row r="455" spans="1:21" ht="34" x14ac:dyDescent="0.2">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4">
        <f t="shared" si="44"/>
        <v>42705.25</v>
      </c>
      <c r="O455" s="4">
        <f t="shared" si="44"/>
        <v>42746.25</v>
      </c>
      <c r="P455" t="b">
        <v>0</v>
      </c>
      <c r="Q455" t="b">
        <v>0</v>
      </c>
      <c r="R455" t="s">
        <v>474</v>
      </c>
      <c r="S455" t="str">
        <f t="shared" si="45"/>
        <v>film &amp; video</v>
      </c>
      <c r="T455" t="str">
        <f t="shared" si="46"/>
        <v>science fiction</v>
      </c>
      <c r="U455">
        <f t="shared" si="47"/>
        <v>2016</v>
      </c>
    </row>
    <row r="456" spans="1:21" ht="17" x14ac:dyDescent="0.2">
      <c r="A456">
        <v>454</v>
      </c>
      <c r="B456" t="s">
        <v>956</v>
      </c>
      <c r="C456" s="3" t="s">
        <v>957</v>
      </c>
      <c r="D456">
        <v>4000</v>
      </c>
      <c r="E456">
        <v>1763</v>
      </c>
      <c r="F456">
        <f t="shared" si="42"/>
        <v>44</v>
      </c>
      <c r="G456" t="s">
        <v>14</v>
      </c>
      <c r="H456">
        <v>39</v>
      </c>
      <c r="I456">
        <f t="shared" si="43"/>
        <v>45.21</v>
      </c>
      <c r="J456" t="s">
        <v>21</v>
      </c>
      <c r="K456" t="s">
        <v>22</v>
      </c>
      <c r="L456">
        <v>1382331600</v>
      </c>
      <c r="M456">
        <v>1385445600</v>
      </c>
      <c r="N456" s="4">
        <f t="shared" si="44"/>
        <v>41568.208333333336</v>
      </c>
      <c r="O456" s="4">
        <f t="shared" si="44"/>
        <v>41604.25</v>
      </c>
      <c r="P456" t="b">
        <v>0</v>
      </c>
      <c r="Q456" t="b">
        <v>1</v>
      </c>
      <c r="R456" t="s">
        <v>53</v>
      </c>
      <c r="S456" t="str">
        <f t="shared" si="45"/>
        <v>film &amp; video</v>
      </c>
      <c r="T456" t="str">
        <f t="shared" si="46"/>
        <v>drama</v>
      </c>
      <c r="U456">
        <f t="shared" si="47"/>
        <v>2013</v>
      </c>
    </row>
    <row r="457" spans="1:21" ht="17" x14ac:dyDescent="0.2">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4">
        <f t="shared" si="44"/>
        <v>40809.208333333336</v>
      </c>
      <c r="O457" s="4">
        <f t="shared" si="44"/>
        <v>40832.208333333336</v>
      </c>
      <c r="P457" t="b">
        <v>0</v>
      </c>
      <c r="Q457" t="b">
        <v>0</v>
      </c>
      <c r="R457" t="s">
        <v>33</v>
      </c>
      <c r="S457" t="str">
        <f t="shared" si="45"/>
        <v>theater</v>
      </c>
      <c r="T457" t="str">
        <f t="shared" si="46"/>
        <v>plays</v>
      </c>
      <c r="U457">
        <f t="shared" si="47"/>
        <v>2011</v>
      </c>
    </row>
    <row r="458" spans="1:21" ht="34" x14ac:dyDescent="0.2">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4">
        <f t="shared" si="44"/>
        <v>43141.25</v>
      </c>
      <c r="O458" s="4">
        <f t="shared" si="44"/>
        <v>43141.25</v>
      </c>
      <c r="P458" t="b">
        <v>0</v>
      </c>
      <c r="Q458" t="b">
        <v>1</v>
      </c>
      <c r="R458" t="s">
        <v>60</v>
      </c>
      <c r="S458" t="str">
        <f t="shared" si="45"/>
        <v>music</v>
      </c>
      <c r="T458" t="str">
        <f t="shared" si="46"/>
        <v>indie rock</v>
      </c>
      <c r="U458">
        <f t="shared" si="47"/>
        <v>2018</v>
      </c>
    </row>
    <row r="459" spans="1:21" ht="17" x14ac:dyDescent="0.2">
      <c r="A459">
        <v>457</v>
      </c>
      <c r="B459" t="s">
        <v>962</v>
      </c>
      <c r="C459" s="3" t="s">
        <v>963</v>
      </c>
      <c r="D459">
        <v>5000</v>
      </c>
      <c r="E459">
        <v>1332</v>
      </c>
      <c r="F459">
        <f t="shared" si="42"/>
        <v>27</v>
      </c>
      <c r="G459" t="s">
        <v>14</v>
      </c>
      <c r="H459">
        <v>46</v>
      </c>
      <c r="I459">
        <f t="shared" si="43"/>
        <v>28.96</v>
      </c>
      <c r="J459" t="s">
        <v>21</v>
      </c>
      <c r="K459" t="s">
        <v>22</v>
      </c>
      <c r="L459">
        <v>1476421200</v>
      </c>
      <c r="M459">
        <v>1476594000</v>
      </c>
      <c r="N459" s="4">
        <f t="shared" si="44"/>
        <v>42657.208333333328</v>
      </c>
      <c r="O459" s="4">
        <f t="shared" si="44"/>
        <v>42659.208333333328</v>
      </c>
      <c r="P459" t="b">
        <v>0</v>
      </c>
      <c r="Q459" t="b">
        <v>0</v>
      </c>
      <c r="R459" t="s">
        <v>33</v>
      </c>
      <c r="S459" t="str">
        <f t="shared" si="45"/>
        <v>theater</v>
      </c>
      <c r="T459" t="str">
        <f t="shared" si="46"/>
        <v>plays</v>
      </c>
      <c r="U459">
        <f t="shared" si="47"/>
        <v>2016</v>
      </c>
    </row>
    <row r="460" spans="1:21" ht="17" x14ac:dyDescent="0.2">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4">
        <f t="shared" si="44"/>
        <v>40265.208333333336</v>
      </c>
      <c r="O460" s="4">
        <f t="shared" si="44"/>
        <v>40309.208333333336</v>
      </c>
      <c r="P460" t="b">
        <v>0</v>
      </c>
      <c r="Q460" t="b">
        <v>0</v>
      </c>
      <c r="R460" t="s">
        <v>33</v>
      </c>
      <c r="S460" t="str">
        <f t="shared" si="45"/>
        <v>theater</v>
      </c>
      <c r="T460" t="str">
        <f t="shared" si="46"/>
        <v>plays</v>
      </c>
      <c r="U460">
        <f t="shared" si="47"/>
        <v>2010</v>
      </c>
    </row>
    <row r="461" spans="1:21" ht="17" x14ac:dyDescent="0.2">
      <c r="A461">
        <v>459</v>
      </c>
      <c r="B461" t="s">
        <v>966</v>
      </c>
      <c r="C461" s="3" t="s">
        <v>967</v>
      </c>
      <c r="D461">
        <v>6300</v>
      </c>
      <c r="E461">
        <v>5674</v>
      </c>
      <c r="F461">
        <f t="shared" si="42"/>
        <v>90</v>
      </c>
      <c r="G461" t="s">
        <v>14</v>
      </c>
      <c r="H461">
        <v>105</v>
      </c>
      <c r="I461">
        <f t="shared" si="43"/>
        <v>54.04</v>
      </c>
      <c r="J461" t="s">
        <v>21</v>
      </c>
      <c r="K461" t="s">
        <v>22</v>
      </c>
      <c r="L461">
        <v>1419746400</v>
      </c>
      <c r="M461">
        <v>1421906400</v>
      </c>
      <c r="N461" s="4">
        <f t="shared" si="44"/>
        <v>42001.25</v>
      </c>
      <c r="O461" s="4">
        <f t="shared" si="44"/>
        <v>42026.25</v>
      </c>
      <c r="P461" t="b">
        <v>0</v>
      </c>
      <c r="Q461" t="b">
        <v>0</v>
      </c>
      <c r="R461" t="s">
        <v>42</v>
      </c>
      <c r="S461" t="str">
        <f t="shared" si="45"/>
        <v>film &amp; video</v>
      </c>
      <c r="T461" t="str">
        <f t="shared" si="46"/>
        <v>documentary</v>
      </c>
      <c r="U461">
        <f t="shared" si="47"/>
        <v>2014</v>
      </c>
    </row>
    <row r="462" spans="1:21" ht="17" x14ac:dyDescent="0.2">
      <c r="A462">
        <v>460</v>
      </c>
      <c r="B462" t="s">
        <v>968</v>
      </c>
      <c r="C462" s="3" t="s">
        <v>969</v>
      </c>
      <c r="D462">
        <v>2400</v>
      </c>
      <c r="E462">
        <v>4119</v>
      </c>
      <c r="F462">
        <f t="shared" si="42"/>
        <v>172</v>
      </c>
      <c r="G462" t="s">
        <v>20</v>
      </c>
      <c r="H462">
        <v>50</v>
      </c>
      <c r="I462">
        <f t="shared" si="43"/>
        <v>82.38</v>
      </c>
      <c r="J462" t="s">
        <v>21</v>
      </c>
      <c r="K462" t="s">
        <v>22</v>
      </c>
      <c r="L462">
        <v>1281330000</v>
      </c>
      <c r="M462">
        <v>1281589200</v>
      </c>
      <c r="N462" s="4">
        <f t="shared" si="44"/>
        <v>40399.208333333336</v>
      </c>
      <c r="O462" s="4">
        <f t="shared" si="44"/>
        <v>40402.208333333336</v>
      </c>
      <c r="P462" t="b">
        <v>0</v>
      </c>
      <c r="Q462" t="b">
        <v>0</v>
      </c>
      <c r="R462" t="s">
        <v>33</v>
      </c>
      <c r="S462" t="str">
        <f t="shared" si="45"/>
        <v>theater</v>
      </c>
      <c r="T462" t="str">
        <f t="shared" si="46"/>
        <v>plays</v>
      </c>
      <c r="U462">
        <f t="shared" si="47"/>
        <v>2010</v>
      </c>
    </row>
    <row r="463" spans="1:21" ht="17" x14ac:dyDescent="0.2">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4">
        <f t="shared" si="44"/>
        <v>41757.208333333336</v>
      </c>
      <c r="O463" s="4">
        <f t="shared" si="44"/>
        <v>41777.208333333336</v>
      </c>
      <c r="P463" t="b">
        <v>0</v>
      </c>
      <c r="Q463" t="b">
        <v>0</v>
      </c>
      <c r="R463" t="s">
        <v>53</v>
      </c>
      <c r="S463" t="str">
        <f t="shared" si="45"/>
        <v>film &amp; video</v>
      </c>
      <c r="T463" t="str">
        <f t="shared" si="46"/>
        <v>drama</v>
      </c>
      <c r="U463">
        <f t="shared" si="47"/>
        <v>2014</v>
      </c>
    </row>
    <row r="464" spans="1:21" ht="17" x14ac:dyDescent="0.2">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4">
        <f t="shared" si="44"/>
        <v>41304.25</v>
      </c>
      <c r="O464" s="4">
        <f t="shared" si="44"/>
        <v>41342.25</v>
      </c>
      <c r="P464" t="b">
        <v>0</v>
      </c>
      <c r="Q464" t="b">
        <v>0</v>
      </c>
      <c r="R464" t="s">
        <v>292</v>
      </c>
      <c r="S464" t="str">
        <f t="shared" si="45"/>
        <v>games</v>
      </c>
      <c r="T464" t="str">
        <f t="shared" si="46"/>
        <v>mobile games</v>
      </c>
      <c r="U464">
        <f t="shared" si="47"/>
        <v>2013</v>
      </c>
    </row>
    <row r="465" spans="1:21" ht="34" x14ac:dyDescent="0.2">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4">
        <f t="shared" si="44"/>
        <v>41639.25</v>
      </c>
      <c r="O465" s="4">
        <f t="shared" si="44"/>
        <v>41643.25</v>
      </c>
      <c r="P465" t="b">
        <v>0</v>
      </c>
      <c r="Q465" t="b">
        <v>0</v>
      </c>
      <c r="R465" t="s">
        <v>71</v>
      </c>
      <c r="S465" t="str">
        <f t="shared" si="45"/>
        <v>film &amp; video</v>
      </c>
      <c r="T465" t="str">
        <f t="shared" si="46"/>
        <v>animation</v>
      </c>
      <c r="U465">
        <f t="shared" si="47"/>
        <v>2013</v>
      </c>
    </row>
    <row r="466" spans="1:21" ht="17" x14ac:dyDescent="0.2">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4">
        <f t="shared" si="44"/>
        <v>43142.25</v>
      </c>
      <c r="O466" s="4">
        <f t="shared" si="44"/>
        <v>43156.25</v>
      </c>
      <c r="P466" t="b">
        <v>0</v>
      </c>
      <c r="Q466" t="b">
        <v>0</v>
      </c>
      <c r="R466" t="s">
        <v>33</v>
      </c>
      <c r="S466" t="str">
        <f t="shared" si="45"/>
        <v>theater</v>
      </c>
      <c r="T466" t="str">
        <f t="shared" si="46"/>
        <v>plays</v>
      </c>
      <c r="U466">
        <f t="shared" si="47"/>
        <v>2018</v>
      </c>
    </row>
    <row r="467" spans="1:21" ht="17" x14ac:dyDescent="0.2">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4">
        <f t="shared" si="44"/>
        <v>43127.25</v>
      </c>
      <c r="O467" s="4">
        <f t="shared" si="44"/>
        <v>43136.25</v>
      </c>
      <c r="P467" t="b">
        <v>0</v>
      </c>
      <c r="Q467" t="b">
        <v>0</v>
      </c>
      <c r="R467" t="s">
        <v>206</v>
      </c>
      <c r="S467" t="str">
        <f t="shared" si="45"/>
        <v>publishing</v>
      </c>
      <c r="T467" t="str">
        <f t="shared" si="46"/>
        <v>translations</v>
      </c>
      <c r="U467">
        <f t="shared" si="47"/>
        <v>2018</v>
      </c>
    </row>
    <row r="468" spans="1:21" ht="17" x14ac:dyDescent="0.2">
      <c r="A468">
        <v>466</v>
      </c>
      <c r="B468" t="s">
        <v>980</v>
      </c>
      <c r="C468" s="3" t="s">
        <v>981</v>
      </c>
      <c r="D468">
        <v>1200</v>
      </c>
      <c r="E468">
        <v>3984</v>
      </c>
      <c r="F468">
        <f t="shared" si="42"/>
        <v>332</v>
      </c>
      <c r="G468" t="s">
        <v>20</v>
      </c>
      <c r="H468">
        <v>42</v>
      </c>
      <c r="I468">
        <f t="shared" si="43"/>
        <v>94.86</v>
      </c>
      <c r="J468" t="s">
        <v>21</v>
      </c>
      <c r="K468" t="s">
        <v>22</v>
      </c>
      <c r="L468">
        <v>1368594000</v>
      </c>
      <c r="M468">
        <v>1370581200</v>
      </c>
      <c r="N468" s="4">
        <f t="shared" si="44"/>
        <v>41409.208333333336</v>
      </c>
      <c r="O468" s="4">
        <f t="shared" si="44"/>
        <v>41432.208333333336</v>
      </c>
      <c r="P468" t="b">
        <v>0</v>
      </c>
      <c r="Q468" t="b">
        <v>1</v>
      </c>
      <c r="R468" t="s">
        <v>65</v>
      </c>
      <c r="S468" t="str">
        <f t="shared" si="45"/>
        <v>technology</v>
      </c>
      <c r="T468" t="str">
        <f t="shared" si="46"/>
        <v>wearables</v>
      </c>
      <c r="U468">
        <f t="shared" si="47"/>
        <v>2013</v>
      </c>
    </row>
    <row r="469" spans="1:21" ht="34" x14ac:dyDescent="0.2">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4">
        <f t="shared" si="44"/>
        <v>42331.25</v>
      </c>
      <c r="O469" s="4">
        <f t="shared" si="44"/>
        <v>42338.25</v>
      </c>
      <c r="P469" t="b">
        <v>0</v>
      </c>
      <c r="Q469" t="b">
        <v>1</v>
      </c>
      <c r="R469" t="s">
        <v>28</v>
      </c>
      <c r="S469" t="str">
        <f t="shared" si="45"/>
        <v>technology</v>
      </c>
      <c r="T469" t="str">
        <f t="shared" si="46"/>
        <v>web</v>
      </c>
      <c r="U469">
        <f t="shared" si="47"/>
        <v>2015</v>
      </c>
    </row>
    <row r="470" spans="1:21" ht="17" x14ac:dyDescent="0.2">
      <c r="A470">
        <v>468</v>
      </c>
      <c r="B470" t="s">
        <v>984</v>
      </c>
      <c r="C470" s="3" t="s">
        <v>985</v>
      </c>
      <c r="D470">
        <v>4000</v>
      </c>
      <c r="E470">
        <v>1620</v>
      </c>
      <c r="F470">
        <f t="shared" si="42"/>
        <v>41</v>
      </c>
      <c r="G470" t="s">
        <v>14</v>
      </c>
      <c r="H470">
        <v>16</v>
      </c>
      <c r="I470">
        <f t="shared" si="43"/>
        <v>101.25</v>
      </c>
      <c r="J470" t="s">
        <v>21</v>
      </c>
      <c r="K470" t="s">
        <v>22</v>
      </c>
      <c r="L470">
        <v>1555218000</v>
      </c>
      <c r="M470">
        <v>1556600400</v>
      </c>
      <c r="N470" s="4">
        <f t="shared" si="44"/>
        <v>43569.208333333328</v>
      </c>
      <c r="O470" s="4">
        <f t="shared" si="44"/>
        <v>43585.208333333328</v>
      </c>
      <c r="P470" t="b">
        <v>0</v>
      </c>
      <c r="Q470" t="b">
        <v>0</v>
      </c>
      <c r="R470" t="s">
        <v>33</v>
      </c>
      <c r="S470" t="str">
        <f t="shared" si="45"/>
        <v>theater</v>
      </c>
      <c r="T470" t="str">
        <f t="shared" si="46"/>
        <v>plays</v>
      </c>
      <c r="U470">
        <f t="shared" si="47"/>
        <v>2019</v>
      </c>
    </row>
    <row r="471" spans="1:21" ht="17" x14ac:dyDescent="0.2">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4">
        <f t="shared" si="44"/>
        <v>42142.208333333328</v>
      </c>
      <c r="O471" s="4">
        <f t="shared" si="44"/>
        <v>42144.208333333328</v>
      </c>
      <c r="P471" t="b">
        <v>0</v>
      </c>
      <c r="Q471" t="b">
        <v>0</v>
      </c>
      <c r="R471" t="s">
        <v>53</v>
      </c>
      <c r="S471" t="str">
        <f t="shared" si="45"/>
        <v>film &amp; video</v>
      </c>
      <c r="T471" t="str">
        <f t="shared" si="46"/>
        <v>drama</v>
      </c>
      <c r="U471">
        <f t="shared" si="47"/>
        <v>2015</v>
      </c>
    </row>
    <row r="472" spans="1:21" ht="17" x14ac:dyDescent="0.2">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4">
        <f t="shared" si="44"/>
        <v>42716.25</v>
      </c>
      <c r="O472" s="4">
        <f t="shared" si="44"/>
        <v>42723.25</v>
      </c>
      <c r="P472" t="b">
        <v>0</v>
      </c>
      <c r="Q472" t="b">
        <v>0</v>
      </c>
      <c r="R472" t="s">
        <v>65</v>
      </c>
      <c r="S472" t="str">
        <f t="shared" si="45"/>
        <v>technology</v>
      </c>
      <c r="T472" t="str">
        <f t="shared" si="46"/>
        <v>wearables</v>
      </c>
      <c r="U472">
        <f t="shared" si="47"/>
        <v>2016</v>
      </c>
    </row>
    <row r="473" spans="1:21" ht="17" x14ac:dyDescent="0.2">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4">
        <f t="shared" si="44"/>
        <v>41031.208333333336</v>
      </c>
      <c r="O473" s="4">
        <f t="shared" si="44"/>
        <v>41031.208333333336</v>
      </c>
      <c r="P473" t="b">
        <v>0</v>
      </c>
      <c r="Q473" t="b">
        <v>1</v>
      </c>
      <c r="R473" t="s">
        <v>17</v>
      </c>
      <c r="S473" t="str">
        <f t="shared" si="45"/>
        <v>food</v>
      </c>
      <c r="T473" t="str">
        <f t="shared" si="46"/>
        <v>food trucks</v>
      </c>
      <c r="U473">
        <f t="shared" si="47"/>
        <v>2012</v>
      </c>
    </row>
    <row r="474" spans="1:21" ht="34" x14ac:dyDescent="0.2">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4">
        <f t="shared" si="44"/>
        <v>43535.208333333328</v>
      </c>
      <c r="O474" s="4">
        <f t="shared" si="44"/>
        <v>43589.208333333328</v>
      </c>
      <c r="P474" t="b">
        <v>0</v>
      </c>
      <c r="Q474" t="b">
        <v>0</v>
      </c>
      <c r="R474" t="s">
        <v>23</v>
      </c>
      <c r="S474" t="str">
        <f t="shared" si="45"/>
        <v>music</v>
      </c>
      <c r="T474" t="str">
        <f t="shared" si="46"/>
        <v>rock</v>
      </c>
      <c r="U474">
        <f t="shared" si="47"/>
        <v>2019</v>
      </c>
    </row>
    <row r="475" spans="1:21" ht="17" x14ac:dyDescent="0.2">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4">
        <f t="shared" si="44"/>
        <v>43277.208333333328</v>
      </c>
      <c r="O475" s="4">
        <f t="shared" si="44"/>
        <v>43278.208333333328</v>
      </c>
      <c r="P475" t="b">
        <v>0</v>
      </c>
      <c r="Q475" t="b">
        <v>0</v>
      </c>
      <c r="R475" t="s">
        <v>50</v>
      </c>
      <c r="S475" t="str">
        <f t="shared" si="45"/>
        <v>music</v>
      </c>
      <c r="T475" t="str">
        <f t="shared" si="46"/>
        <v>electric music</v>
      </c>
      <c r="U475">
        <f t="shared" si="47"/>
        <v>2018</v>
      </c>
    </row>
    <row r="476" spans="1:21" ht="17" x14ac:dyDescent="0.2">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4">
        <f t="shared" si="44"/>
        <v>41989.25</v>
      </c>
      <c r="O476" s="4">
        <f t="shared" si="44"/>
        <v>41990.25</v>
      </c>
      <c r="P476" t="b">
        <v>0</v>
      </c>
      <c r="Q476" t="b">
        <v>0</v>
      </c>
      <c r="R476" t="s">
        <v>269</v>
      </c>
      <c r="S476" t="str">
        <f t="shared" si="45"/>
        <v>film &amp; video</v>
      </c>
      <c r="T476" t="str">
        <f t="shared" si="46"/>
        <v>television</v>
      </c>
      <c r="U476">
        <f t="shared" si="47"/>
        <v>2014</v>
      </c>
    </row>
    <row r="477" spans="1:21" ht="34" x14ac:dyDescent="0.2">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4">
        <f t="shared" si="44"/>
        <v>41450.208333333336</v>
      </c>
      <c r="O477" s="4">
        <f t="shared" si="44"/>
        <v>41454.208333333336</v>
      </c>
      <c r="P477" t="b">
        <v>0</v>
      </c>
      <c r="Q477" t="b">
        <v>1</v>
      </c>
      <c r="R477" t="s">
        <v>206</v>
      </c>
      <c r="S477" t="str">
        <f t="shared" si="45"/>
        <v>publishing</v>
      </c>
      <c r="T477" t="str">
        <f t="shared" si="46"/>
        <v>translations</v>
      </c>
      <c r="U477">
        <f t="shared" si="47"/>
        <v>2013</v>
      </c>
    </row>
    <row r="478" spans="1:21" ht="34" x14ac:dyDescent="0.2">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4">
        <f t="shared" si="44"/>
        <v>43322.208333333328</v>
      </c>
      <c r="O478" s="4">
        <f t="shared" si="44"/>
        <v>43328.208333333328</v>
      </c>
      <c r="P478" t="b">
        <v>0</v>
      </c>
      <c r="Q478" t="b">
        <v>0</v>
      </c>
      <c r="R478" t="s">
        <v>119</v>
      </c>
      <c r="S478" t="str">
        <f t="shared" si="45"/>
        <v>publishing</v>
      </c>
      <c r="T478" t="str">
        <f t="shared" si="46"/>
        <v>fiction</v>
      </c>
      <c r="U478">
        <f t="shared" si="47"/>
        <v>2018</v>
      </c>
    </row>
    <row r="479" spans="1:21" ht="17" x14ac:dyDescent="0.2">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4">
        <f t="shared" si="44"/>
        <v>40720.208333333336</v>
      </c>
      <c r="O479" s="4">
        <f t="shared" si="44"/>
        <v>40747.208333333336</v>
      </c>
      <c r="P479" t="b">
        <v>0</v>
      </c>
      <c r="Q479" t="b">
        <v>0</v>
      </c>
      <c r="R479" t="s">
        <v>474</v>
      </c>
      <c r="S479" t="str">
        <f t="shared" si="45"/>
        <v>film &amp; video</v>
      </c>
      <c r="T479" t="str">
        <f t="shared" si="46"/>
        <v>science fiction</v>
      </c>
      <c r="U479">
        <f t="shared" si="47"/>
        <v>2011</v>
      </c>
    </row>
    <row r="480" spans="1:21" ht="17" x14ac:dyDescent="0.2">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4">
        <f t="shared" si="44"/>
        <v>42072.208333333328</v>
      </c>
      <c r="O480" s="4">
        <f t="shared" si="44"/>
        <v>42084.208333333328</v>
      </c>
      <c r="P480" t="b">
        <v>0</v>
      </c>
      <c r="Q480" t="b">
        <v>0</v>
      </c>
      <c r="R480" t="s">
        <v>65</v>
      </c>
      <c r="S480" t="str">
        <f t="shared" si="45"/>
        <v>technology</v>
      </c>
      <c r="T480" t="str">
        <f t="shared" si="46"/>
        <v>wearables</v>
      </c>
      <c r="U480">
        <f t="shared" si="47"/>
        <v>2015</v>
      </c>
    </row>
    <row r="481" spans="1:21" ht="17" x14ac:dyDescent="0.2">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4">
        <f t="shared" si="44"/>
        <v>42945.208333333328</v>
      </c>
      <c r="O481" s="4">
        <f t="shared" si="44"/>
        <v>42947.208333333328</v>
      </c>
      <c r="P481" t="b">
        <v>0</v>
      </c>
      <c r="Q481" t="b">
        <v>0</v>
      </c>
      <c r="R481" t="s">
        <v>17</v>
      </c>
      <c r="S481" t="str">
        <f t="shared" si="45"/>
        <v>food</v>
      </c>
      <c r="T481" t="str">
        <f t="shared" si="46"/>
        <v>food trucks</v>
      </c>
      <c r="U481">
        <f t="shared" si="47"/>
        <v>2017</v>
      </c>
    </row>
    <row r="482" spans="1:21" ht="17" x14ac:dyDescent="0.2">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4">
        <f t="shared" si="44"/>
        <v>40248.25</v>
      </c>
      <c r="O482" s="4">
        <f t="shared" si="44"/>
        <v>40257.208333333336</v>
      </c>
      <c r="P482" t="b">
        <v>0</v>
      </c>
      <c r="Q482" t="b">
        <v>1</v>
      </c>
      <c r="R482" t="s">
        <v>122</v>
      </c>
      <c r="S482" t="str">
        <f t="shared" si="45"/>
        <v>photography</v>
      </c>
      <c r="T482" t="str">
        <f t="shared" si="46"/>
        <v>photography books</v>
      </c>
      <c r="U482">
        <f t="shared" si="47"/>
        <v>2010</v>
      </c>
    </row>
    <row r="483" spans="1:21" ht="34" x14ac:dyDescent="0.2">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4">
        <f t="shared" si="44"/>
        <v>41913.208333333336</v>
      </c>
      <c r="O483" s="4">
        <f t="shared" si="44"/>
        <v>41955.25</v>
      </c>
      <c r="P483" t="b">
        <v>0</v>
      </c>
      <c r="Q483" t="b">
        <v>1</v>
      </c>
      <c r="R483" t="s">
        <v>33</v>
      </c>
      <c r="S483" t="str">
        <f t="shared" si="45"/>
        <v>theater</v>
      </c>
      <c r="T483" t="str">
        <f t="shared" si="46"/>
        <v>plays</v>
      </c>
      <c r="U483">
        <f t="shared" si="47"/>
        <v>2014</v>
      </c>
    </row>
    <row r="484" spans="1:21" ht="34" x14ac:dyDescent="0.2">
      <c r="A484">
        <v>482</v>
      </c>
      <c r="B484" t="s">
        <v>1011</v>
      </c>
      <c r="C484" s="3" t="s">
        <v>1012</v>
      </c>
      <c r="D484">
        <v>4200</v>
      </c>
      <c r="E484">
        <v>689</v>
      </c>
      <c r="F484">
        <f t="shared" si="42"/>
        <v>16</v>
      </c>
      <c r="G484" t="s">
        <v>14</v>
      </c>
      <c r="H484">
        <v>9</v>
      </c>
      <c r="I484">
        <f t="shared" si="43"/>
        <v>76.56</v>
      </c>
      <c r="J484" t="s">
        <v>21</v>
      </c>
      <c r="K484" t="s">
        <v>22</v>
      </c>
      <c r="L484">
        <v>1330063200</v>
      </c>
      <c r="M484">
        <v>1331013600</v>
      </c>
      <c r="N484" s="4">
        <f t="shared" si="44"/>
        <v>40963.25</v>
      </c>
      <c r="O484" s="4">
        <f t="shared" si="44"/>
        <v>40974.25</v>
      </c>
      <c r="P484" t="b">
        <v>0</v>
      </c>
      <c r="Q484" t="b">
        <v>1</v>
      </c>
      <c r="R484" t="s">
        <v>119</v>
      </c>
      <c r="S484" t="str">
        <f t="shared" si="45"/>
        <v>publishing</v>
      </c>
      <c r="T484" t="str">
        <f t="shared" si="46"/>
        <v>fiction</v>
      </c>
      <c r="U484">
        <f t="shared" si="47"/>
        <v>2012</v>
      </c>
    </row>
    <row r="485" spans="1:21" ht="17" x14ac:dyDescent="0.2">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4">
        <f t="shared" si="44"/>
        <v>43811.25</v>
      </c>
      <c r="O485" s="4">
        <f t="shared" si="44"/>
        <v>43818.25</v>
      </c>
      <c r="P485" t="b">
        <v>0</v>
      </c>
      <c r="Q485" t="b">
        <v>0</v>
      </c>
      <c r="R485" t="s">
        <v>33</v>
      </c>
      <c r="S485" t="str">
        <f t="shared" si="45"/>
        <v>theater</v>
      </c>
      <c r="T485" t="str">
        <f t="shared" si="46"/>
        <v>plays</v>
      </c>
      <c r="U485">
        <f t="shared" si="47"/>
        <v>2019</v>
      </c>
    </row>
    <row r="486" spans="1:21" ht="17" x14ac:dyDescent="0.2">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4">
        <f t="shared" si="44"/>
        <v>41855.208333333336</v>
      </c>
      <c r="O486" s="4">
        <f t="shared" si="44"/>
        <v>41904.208333333336</v>
      </c>
      <c r="P486" t="b">
        <v>0</v>
      </c>
      <c r="Q486" t="b">
        <v>1</v>
      </c>
      <c r="R486" t="s">
        <v>17</v>
      </c>
      <c r="S486" t="str">
        <f t="shared" si="45"/>
        <v>food</v>
      </c>
      <c r="T486" t="str">
        <f t="shared" si="46"/>
        <v>food trucks</v>
      </c>
      <c r="U486">
        <f t="shared" si="47"/>
        <v>2014</v>
      </c>
    </row>
    <row r="487" spans="1:21" ht="34" x14ac:dyDescent="0.2">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4">
        <f t="shared" si="44"/>
        <v>43626.208333333328</v>
      </c>
      <c r="O487" s="4">
        <f t="shared" si="44"/>
        <v>43667.208333333328</v>
      </c>
      <c r="P487" t="b">
        <v>0</v>
      </c>
      <c r="Q487" t="b">
        <v>0</v>
      </c>
      <c r="R487" t="s">
        <v>33</v>
      </c>
      <c r="S487" t="str">
        <f t="shared" si="45"/>
        <v>theater</v>
      </c>
      <c r="T487" t="str">
        <f t="shared" si="46"/>
        <v>plays</v>
      </c>
      <c r="U487">
        <f t="shared" si="47"/>
        <v>2019</v>
      </c>
    </row>
    <row r="488" spans="1:21" ht="34" x14ac:dyDescent="0.2">
      <c r="A488">
        <v>486</v>
      </c>
      <c r="B488" t="s">
        <v>1019</v>
      </c>
      <c r="C488" s="3" t="s">
        <v>1020</v>
      </c>
      <c r="D488">
        <v>5200</v>
      </c>
      <c r="E488">
        <v>702</v>
      </c>
      <c r="F488">
        <f t="shared" si="42"/>
        <v>14</v>
      </c>
      <c r="G488" t="s">
        <v>14</v>
      </c>
      <c r="H488">
        <v>21</v>
      </c>
      <c r="I488">
        <f t="shared" si="43"/>
        <v>33.43</v>
      </c>
      <c r="J488" t="s">
        <v>40</v>
      </c>
      <c r="K488" t="s">
        <v>41</v>
      </c>
      <c r="L488">
        <v>1520575200</v>
      </c>
      <c r="M488">
        <v>1521867600</v>
      </c>
      <c r="N488" s="4">
        <f t="shared" si="44"/>
        <v>43168.25</v>
      </c>
      <c r="O488" s="4">
        <f t="shared" si="44"/>
        <v>43183.208333333328</v>
      </c>
      <c r="P488" t="b">
        <v>0</v>
      </c>
      <c r="Q488" t="b">
        <v>1</v>
      </c>
      <c r="R488" t="s">
        <v>206</v>
      </c>
      <c r="S488" t="str">
        <f t="shared" si="45"/>
        <v>publishing</v>
      </c>
      <c r="T488" t="str">
        <f t="shared" si="46"/>
        <v>translations</v>
      </c>
      <c r="U488">
        <f t="shared" si="47"/>
        <v>2018</v>
      </c>
    </row>
    <row r="489" spans="1:21" ht="17" x14ac:dyDescent="0.2">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4">
        <f t="shared" si="44"/>
        <v>42845.208333333328</v>
      </c>
      <c r="O489" s="4">
        <f t="shared" si="44"/>
        <v>42878.208333333328</v>
      </c>
      <c r="P489" t="b">
        <v>0</v>
      </c>
      <c r="Q489" t="b">
        <v>0</v>
      </c>
      <c r="R489" t="s">
        <v>33</v>
      </c>
      <c r="S489" t="str">
        <f t="shared" si="45"/>
        <v>theater</v>
      </c>
      <c r="T489" t="str">
        <f t="shared" si="46"/>
        <v>plays</v>
      </c>
      <c r="U489">
        <f t="shared" si="47"/>
        <v>2017</v>
      </c>
    </row>
    <row r="490" spans="1:21" ht="17" x14ac:dyDescent="0.2">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4">
        <f t="shared" si="44"/>
        <v>42403.25</v>
      </c>
      <c r="O490" s="4">
        <f t="shared" si="44"/>
        <v>42420.25</v>
      </c>
      <c r="P490" t="b">
        <v>0</v>
      </c>
      <c r="Q490" t="b">
        <v>0</v>
      </c>
      <c r="R490" t="s">
        <v>33</v>
      </c>
      <c r="S490" t="str">
        <f t="shared" si="45"/>
        <v>theater</v>
      </c>
      <c r="T490" t="str">
        <f t="shared" si="46"/>
        <v>plays</v>
      </c>
      <c r="U490">
        <f t="shared" si="47"/>
        <v>2016</v>
      </c>
    </row>
    <row r="491" spans="1:21" ht="17" x14ac:dyDescent="0.2">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4">
        <f t="shared" si="44"/>
        <v>40406.208333333336</v>
      </c>
      <c r="O491" s="4">
        <f t="shared" si="44"/>
        <v>40411.208333333336</v>
      </c>
      <c r="P491" t="b">
        <v>0</v>
      </c>
      <c r="Q491" t="b">
        <v>0</v>
      </c>
      <c r="R491" t="s">
        <v>65</v>
      </c>
      <c r="S491" t="str">
        <f t="shared" si="45"/>
        <v>technology</v>
      </c>
      <c r="T491" t="str">
        <f t="shared" si="46"/>
        <v>wearables</v>
      </c>
      <c r="U491">
        <f t="shared" si="47"/>
        <v>2010</v>
      </c>
    </row>
    <row r="492" spans="1:21" ht="17" x14ac:dyDescent="0.2">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4">
        <f t="shared" si="44"/>
        <v>43786.25</v>
      </c>
      <c r="O492" s="4">
        <f t="shared" si="44"/>
        <v>43793.25</v>
      </c>
      <c r="P492" t="b">
        <v>0</v>
      </c>
      <c r="Q492" t="b">
        <v>0</v>
      </c>
      <c r="R492" t="s">
        <v>1029</v>
      </c>
      <c r="S492" t="str">
        <f t="shared" si="45"/>
        <v>journalism</v>
      </c>
      <c r="T492" t="str">
        <f t="shared" si="46"/>
        <v>audio</v>
      </c>
      <c r="U492">
        <f t="shared" si="47"/>
        <v>2019</v>
      </c>
    </row>
    <row r="493" spans="1:21" ht="34" x14ac:dyDescent="0.2">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4">
        <f t="shared" si="44"/>
        <v>41456.208333333336</v>
      </c>
      <c r="O493" s="4">
        <f t="shared" si="44"/>
        <v>41482.208333333336</v>
      </c>
      <c r="P493" t="b">
        <v>0</v>
      </c>
      <c r="Q493" t="b">
        <v>1</v>
      </c>
      <c r="R493" t="s">
        <v>17</v>
      </c>
      <c r="S493" t="str">
        <f t="shared" si="45"/>
        <v>food</v>
      </c>
      <c r="T493" t="str">
        <f t="shared" si="46"/>
        <v>food trucks</v>
      </c>
      <c r="U493">
        <f t="shared" si="47"/>
        <v>2013</v>
      </c>
    </row>
    <row r="494" spans="1:21" ht="17" x14ac:dyDescent="0.2">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4">
        <f t="shared" si="44"/>
        <v>40336.208333333336</v>
      </c>
      <c r="O494" s="4">
        <f t="shared" si="44"/>
        <v>40371.208333333336</v>
      </c>
      <c r="P494" t="b">
        <v>1</v>
      </c>
      <c r="Q494" t="b">
        <v>1</v>
      </c>
      <c r="R494" t="s">
        <v>100</v>
      </c>
      <c r="S494" t="str">
        <f t="shared" si="45"/>
        <v>film &amp; video</v>
      </c>
      <c r="T494" t="str">
        <f t="shared" si="46"/>
        <v>shorts</v>
      </c>
      <c r="U494">
        <f t="shared" si="47"/>
        <v>2010</v>
      </c>
    </row>
    <row r="495" spans="1:21" ht="17" x14ac:dyDescent="0.2">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4">
        <f t="shared" si="44"/>
        <v>43645.208333333328</v>
      </c>
      <c r="O495" s="4">
        <f t="shared" si="44"/>
        <v>43658.208333333328</v>
      </c>
      <c r="P495" t="b">
        <v>0</v>
      </c>
      <c r="Q495" t="b">
        <v>0</v>
      </c>
      <c r="R495" t="s">
        <v>122</v>
      </c>
      <c r="S495" t="str">
        <f t="shared" si="45"/>
        <v>photography</v>
      </c>
      <c r="T495" t="str">
        <f t="shared" si="46"/>
        <v>photography books</v>
      </c>
      <c r="U495">
        <f t="shared" si="47"/>
        <v>2019</v>
      </c>
    </row>
    <row r="496" spans="1:21" ht="17" x14ac:dyDescent="0.2">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4">
        <f t="shared" si="44"/>
        <v>40990.208333333336</v>
      </c>
      <c r="O496" s="4">
        <f t="shared" si="44"/>
        <v>40991.208333333336</v>
      </c>
      <c r="P496" t="b">
        <v>0</v>
      </c>
      <c r="Q496" t="b">
        <v>0</v>
      </c>
      <c r="R496" t="s">
        <v>65</v>
      </c>
      <c r="S496" t="str">
        <f t="shared" si="45"/>
        <v>technology</v>
      </c>
      <c r="T496" t="str">
        <f t="shared" si="46"/>
        <v>wearables</v>
      </c>
      <c r="U496">
        <f t="shared" si="47"/>
        <v>2012</v>
      </c>
    </row>
    <row r="497" spans="1:21" ht="17" x14ac:dyDescent="0.2">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4">
        <f t="shared" si="44"/>
        <v>41800.208333333336</v>
      </c>
      <c r="O497" s="4">
        <f t="shared" si="44"/>
        <v>41804.208333333336</v>
      </c>
      <c r="P497" t="b">
        <v>0</v>
      </c>
      <c r="Q497" t="b">
        <v>0</v>
      </c>
      <c r="R497" t="s">
        <v>33</v>
      </c>
      <c r="S497" t="str">
        <f t="shared" si="45"/>
        <v>theater</v>
      </c>
      <c r="T497" t="str">
        <f t="shared" si="46"/>
        <v>plays</v>
      </c>
      <c r="U497">
        <f t="shared" si="47"/>
        <v>2014</v>
      </c>
    </row>
    <row r="498" spans="1:21" ht="17" x14ac:dyDescent="0.2">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4">
        <f t="shared" si="44"/>
        <v>42876.208333333328</v>
      </c>
      <c r="O498" s="4">
        <f t="shared" si="44"/>
        <v>42893.208333333328</v>
      </c>
      <c r="P498" t="b">
        <v>0</v>
      </c>
      <c r="Q498" t="b">
        <v>0</v>
      </c>
      <c r="R498" t="s">
        <v>71</v>
      </c>
      <c r="S498" t="str">
        <f t="shared" si="45"/>
        <v>film &amp; video</v>
      </c>
      <c r="T498" t="str">
        <f t="shared" si="46"/>
        <v>animation</v>
      </c>
      <c r="U498">
        <f t="shared" si="47"/>
        <v>2017</v>
      </c>
    </row>
    <row r="499" spans="1:21" ht="17" x14ac:dyDescent="0.2">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4">
        <f t="shared" si="44"/>
        <v>42724.25</v>
      </c>
      <c r="O499" s="4">
        <f t="shared" si="44"/>
        <v>42724.25</v>
      </c>
      <c r="P499" t="b">
        <v>0</v>
      </c>
      <c r="Q499" t="b">
        <v>1</v>
      </c>
      <c r="R499" t="s">
        <v>65</v>
      </c>
      <c r="S499" t="str">
        <f t="shared" si="45"/>
        <v>technology</v>
      </c>
      <c r="T499" t="str">
        <f t="shared" si="46"/>
        <v>wearables</v>
      </c>
      <c r="U499">
        <f t="shared" si="47"/>
        <v>2016</v>
      </c>
    </row>
    <row r="500" spans="1:21" ht="17" x14ac:dyDescent="0.2">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4">
        <f t="shared" si="44"/>
        <v>42005.25</v>
      </c>
      <c r="O500" s="4">
        <f t="shared" si="44"/>
        <v>42007.25</v>
      </c>
      <c r="P500" t="b">
        <v>0</v>
      </c>
      <c r="Q500" t="b">
        <v>0</v>
      </c>
      <c r="R500" t="s">
        <v>28</v>
      </c>
      <c r="S500" t="str">
        <f t="shared" si="45"/>
        <v>technology</v>
      </c>
      <c r="T500" t="str">
        <f t="shared" si="46"/>
        <v>web</v>
      </c>
      <c r="U500">
        <f t="shared" si="47"/>
        <v>2015</v>
      </c>
    </row>
    <row r="501" spans="1:21" ht="34" x14ac:dyDescent="0.2">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4">
        <f t="shared" si="44"/>
        <v>42444.208333333328</v>
      </c>
      <c r="O501" s="4">
        <f t="shared" si="44"/>
        <v>42449.208333333328</v>
      </c>
      <c r="P501" t="b">
        <v>0</v>
      </c>
      <c r="Q501" t="b">
        <v>1</v>
      </c>
      <c r="R501" t="s">
        <v>42</v>
      </c>
      <c r="S501" t="str">
        <f t="shared" si="45"/>
        <v>film &amp; video</v>
      </c>
      <c r="T501" t="str">
        <f t="shared" si="46"/>
        <v>documentary</v>
      </c>
      <c r="U501">
        <f t="shared" si="47"/>
        <v>2016</v>
      </c>
    </row>
    <row r="502" spans="1:21" ht="17" x14ac:dyDescent="0.2">
      <c r="A502">
        <v>500</v>
      </c>
      <c r="B502" t="s">
        <v>1048</v>
      </c>
      <c r="C502" s="3" t="s">
        <v>1049</v>
      </c>
      <c r="D502">
        <v>100</v>
      </c>
      <c r="E502">
        <v>0</v>
      </c>
      <c r="F502">
        <f t="shared" si="42"/>
        <v>0</v>
      </c>
      <c r="G502" t="s">
        <v>14</v>
      </c>
      <c r="H502">
        <v>0</v>
      </c>
      <c r="I502">
        <f t="shared" si="43"/>
        <v>0</v>
      </c>
      <c r="J502" t="s">
        <v>21</v>
      </c>
      <c r="K502" t="s">
        <v>22</v>
      </c>
      <c r="L502">
        <v>1367384400</v>
      </c>
      <c r="M502">
        <v>1369803600</v>
      </c>
      <c r="N502" s="4">
        <f t="shared" si="44"/>
        <v>41395.208333333336</v>
      </c>
      <c r="O502" s="4">
        <f t="shared" si="44"/>
        <v>41423.208333333336</v>
      </c>
      <c r="P502" t="b">
        <v>0</v>
      </c>
      <c r="Q502" t="b">
        <v>1</v>
      </c>
      <c r="R502" t="s">
        <v>33</v>
      </c>
      <c r="S502" t="str">
        <f t="shared" si="45"/>
        <v>theater</v>
      </c>
      <c r="T502" t="str">
        <f t="shared" si="46"/>
        <v>plays</v>
      </c>
      <c r="U502">
        <f t="shared" si="47"/>
        <v>2013</v>
      </c>
    </row>
    <row r="503" spans="1:21" ht="17" x14ac:dyDescent="0.2">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4">
        <f t="shared" si="44"/>
        <v>41345.208333333336</v>
      </c>
      <c r="O503" s="4">
        <f t="shared" si="44"/>
        <v>41347.208333333336</v>
      </c>
      <c r="P503" t="b">
        <v>0</v>
      </c>
      <c r="Q503" t="b">
        <v>0</v>
      </c>
      <c r="R503" t="s">
        <v>42</v>
      </c>
      <c r="S503" t="str">
        <f t="shared" si="45"/>
        <v>film &amp; video</v>
      </c>
      <c r="T503" t="str">
        <f t="shared" si="46"/>
        <v>documentary</v>
      </c>
      <c r="U503">
        <f t="shared" si="47"/>
        <v>2013</v>
      </c>
    </row>
    <row r="504" spans="1:21" ht="17" x14ac:dyDescent="0.2">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4">
        <f t="shared" si="44"/>
        <v>41117.208333333336</v>
      </c>
      <c r="O504" s="4">
        <f t="shared" si="44"/>
        <v>41146.208333333336</v>
      </c>
      <c r="P504" t="b">
        <v>0</v>
      </c>
      <c r="Q504" t="b">
        <v>1</v>
      </c>
      <c r="R504" t="s">
        <v>89</v>
      </c>
      <c r="S504" t="str">
        <f t="shared" si="45"/>
        <v>games</v>
      </c>
      <c r="T504" t="str">
        <f t="shared" si="46"/>
        <v>video games</v>
      </c>
      <c r="U504">
        <f t="shared" si="47"/>
        <v>2012</v>
      </c>
    </row>
    <row r="505" spans="1:21" ht="34" x14ac:dyDescent="0.2">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4">
        <f t="shared" si="44"/>
        <v>42186.208333333328</v>
      </c>
      <c r="O505" s="4">
        <f t="shared" si="44"/>
        <v>42206.208333333328</v>
      </c>
      <c r="P505" t="b">
        <v>0</v>
      </c>
      <c r="Q505" t="b">
        <v>0</v>
      </c>
      <c r="R505" t="s">
        <v>53</v>
      </c>
      <c r="S505" t="str">
        <f t="shared" si="45"/>
        <v>film &amp; video</v>
      </c>
      <c r="T505" t="str">
        <f t="shared" si="46"/>
        <v>drama</v>
      </c>
      <c r="U505">
        <f t="shared" si="47"/>
        <v>2015</v>
      </c>
    </row>
    <row r="506" spans="1:21" ht="17" x14ac:dyDescent="0.2">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4">
        <f t="shared" si="44"/>
        <v>42142.208333333328</v>
      </c>
      <c r="O506" s="4">
        <f t="shared" si="44"/>
        <v>42143.208333333328</v>
      </c>
      <c r="P506" t="b">
        <v>0</v>
      </c>
      <c r="Q506" t="b">
        <v>0</v>
      </c>
      <c r="R506" t="s">
        <v>23</v>
      </c>
      <c r="S506" t="str">
        <f t="shared" si="45"/>
        <v>music</v>
      </c>
      <c r="T506" t="str">
        <f t="shared" si="46"/>
        <v>rock</v>
      </c>
      <c r="U506">
        <f t="shared" si="47"/>
        <v>2015</v>
      </c>
    </row>
    <row r="507" spans="1:21" ht="17" x14ac:dyDescent="0.2">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4">
        <f t="shared" si="44"/>
        <v>41341.25</v>
      </c>
      <c r="O507" s="4">
        <f t="shared" si="44"/>
        <v>41383.208333333336</v>
      </c>
      <c r="P507" t="b">
        <v>0</v>
      </c>
      <c r="Q507" t="b">
        <v>1</v>
      </c>
      <c r="R507" t="s">
        <v>133</v>
      </c>
      <c r="S507" t="str">
        <f t="shared" si="45"/>
        <v>publishing</v>
      </c>
      <c r="T507" t="str">
        <f t="shared" si="46"/>
        <v>radio &amp; podcasts</v>
      </c>
      <c r="U507">
        <f t="shared" si="47"/>
        <v>2013</v>
      </c>
    </row>
    <row r="508" spans="1:21" ht="17" x14ac:dyDescent="0.2">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4">
        <f t="shared" si="44"/>
        <v>43062.25</v>
      </c>
      <c r="O508" s="4">
        <f t="shared" si="44"/>
        <v>43079.25</v>
      </c>
      <c r="P508" t="b">
        <v>0</v>
      </c>
      <c r="Q508" t="b">
        <v>1</v>
      </c>
      <c r="R508" t="s">
        <v>33</v>
      </c>
      <c r="S508" t="str">
        <f t="shared" si="45"/>
        <v>theater</v>
      </c>
      <c r="T508" t="str">
        <f t="shared" si="46"/>
        <v>plays</v>
      </c>
      <c r="U508">
        <f t="shared" si="47"/>
        <v>2017</v>
      </c>
    </row>
    <row r="509" spans="1:21" ht="34" x14ac:dyDescent="0.2">
      <c r="A509">
        <v>507</v>
      </c>
      <c r="B509" t="s">
        <v>1061</v>
      </c>
      <c r="C509" s="3" t="s">
        <v>1062</v>
      </c>
      <c r="D509">
        <v>2100</v>
      </c>
      <c r="E509">
        <v>837</v>
      </c>
      <c r="F509">
        <f t="shared" si="42"/>
        <v>40</v>
      </c>
      <c r="G509" t="s">
        <v>14</v>
      </c>
      <c r="H509">
        <v>19</v>
      </c>
      <c r="I509">
        <f t="shared" si="43"/>
        <v>44.05</v>
      </c>
      <c r="J509" t="s">
        <v>21</v>
      </c>
      <c r="K509" t="s">
        <v>22</v>
      </c>
      <c r="L509">
        <v>1365483600</v>
      </c>
      <c r="M509">
        <v>1369717200</v>
      </c>
      <c r="N509" s="4">
        <f t="shared" si="44"/>
        <v>41373.208333333336</v>
      </c>
      <c r="O509" s="4">
        <f t="shared" si="44"/>
        <v>41422.208333333336</v>
      </c>
      <c r="P509" t="b">
        <v>0</v>
      </c>
      <c r="Q509" t="b">
        <v>1</v>
      </c>
      <c r="R509" t="s">
        <v>28</v>
      </c>
      <c r="S509" t="str">
        <f t="shared" si="45"/>
        <v>technology</v>
      </c>
      <c r="T509" t="str">
        <f t="shared" si="46"/>
        <v>web</v>
      </c>
      <c r="U509">
        <f t="shared" si="47"/>
        <v>2013</v>
      </c>
    </row>
    <row r="510" spans="1:21" ht="17" x14ac:dyDescent="0.2">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4">
        <f t="shared" si="44"/>
        <v>43310.208333333328</v>
      </c>
      <c r="O510" s="4">
        <f t="shared" si="44"/>
        <v>43331.208333333328</v>
      </c>
      <c r="P510" t="b">
        <v>0</v>
      </c>
      <c r="Q510" t="b">
        <v>0</v>
      </c>
      <c r="R510" t="s">
        <v>33</v>
      </c>
      <c r="S510" t="str">
        <f t="shared" si="45"/>
        <v>theater</v>
      </c>
      <c r="T510" t="str">
        <f t="shared" si="46"/>
        <v>plays</v>
      </c>
      <c r="U510">
        <f t="shared" si="47"/>
        <v>2018</v>
      </c>
    </row>
    <row r="511" spans="1:21" ht="17" x14ac:dyDescent="0.2">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4">
        <f t="shared" si="44"/>
        <v>41034.208333333336</v>
      </c>
      <c r="O511" s="4">
        <f t="shared" si="44"/>
        <v>41044.208333333336</v>
      </c>
      <c r="P511" t="b">
        <v>0</v>
      </c>
      <c r="Q511" t="b">
        <v>0</v>
      </c>
      <c r="R511" t="s">
        <v>33</v>
      </c>
      <c r="S511" t="str">
        <f t="shared" si="45"/>
        <v>theater</v>
      </c>
      <c r="T511" t="str">
        <f t="shared" si="46"/>
        <v>plays</v>
      </c>
      <c r="U511">
        <f t="shared" si="47"/>
        <v>2012</v>
      </c>
    </row>
    <row r="512" spans="1:21" ht="17" x14ac:dyDescent="0.2">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4">
        <f t="shared" si="44"/>
        <v>43251.208333333328</v>
      </c>
      <c r="O512" s="4">
        <f t="shared" si="44"/>
        <v>43275.208333333328</v>
      </c>
      <c r="P512" t="b">
        <v>0</v>
      </c>
      <c r="Q512" t="b">
        <v>0</v>
      </c>
      <c r="R512" t="s">
        <v>53</v>
      </c>
      <c r="S512" t="str">
        <f t="shared" si="45"/>
        <v>film &amp; video</v>
      </c>
      <c r="T512" t="str">
        <f t="shared" si="46"/>
        <v>drama</v>
      </c>
      <c r="U512">
        <f t="shared" si="47"/>
        <v>2018</v>
      </c>
    </row>
    <row r="513" spans="1:21" ht="17" x14ac:dyDescent="0.2">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4">
        <f t="shared" si="44"/>
        <v>43671.208333333328</v>
      </c>
      <c r="O513" s="4">
        <f t="shared" si="44"/>
        <v>43681.208333333328</v>
      </c>
      <c r="P513" t="b">
        <v>0</v>
      </c>
      <c r="Q513" t="b">
        <v>0</v>
      </c>
      <c r="R513" t="s">
        <v>33</v>
      </c>
      <c r="S513" t="str">
        <f t="shared" si="45"/>
        <v>theater</v>
      </c>
      <c r="T513" t="str">
        <f t="shared" si="46"/>
        <v>plays</v>
      </c>
      <c r="U513">
        <f t="shared" si="47"/>
        <v>2019</v>
      </c>
    </row>
    <row r="514" spans="1:21" ht="17" x14ac:dyDescent="0.2">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4">
        <f t="shared" si="44"/>
        <v>41825.208333333336</v>
      </c>
      <c r="O514" s="4">
        <f t="shared" si="44"/>
        <v>41826.208333333336</v>
      </c>
      <c r="P514" t="b">
        <v>0</v>
      </c>
      <c r="Q514" t="b">
        <v>1</v>
      </c>
      <c r="R514" t="s">
        <v>89</v>
      </c>
      <c r="S514" t="str">
        <f t="shared" si="45"/>
        <v>games</v>
      </c>
      <c r="T514" t="str">
        <f t="shared" si="46"/>
        <v>video games</v>
      </c>
      <c r="U514">
        <f t="shared" si="47"/>
        <v>2014</v>
      </c>
    </row>
    <row r="515" spans="1:21" ht="17" x14ac:dyDescent="0.2">
      <c r="A515">
        <v>513</v>
      </c>
      <c r="B515" t="s">
        <v>1072</v>
      </c>
      <c r="C515" s="3" t="s">
        <v>1073</v>
      </c>
      <c r="D515">
        <v>8300</v>
      </c>
      <c r="E515">
        <v>3260</v>
      </c>
      <c r="F515">
        <f t="shared" ref="F515:F578" si="48">ROUND((E515/D515)*100,0)</f>
        <v>39</v>
      </c>
      <c r="G515" t="s">
        <v>74</v>
      </c>
      <c r="H515">
        <v>35</v>
      </c>
      <c r="I515">
        <f t="shared" ref="I515:I578" si="49">IF(H515=0,0,ROUND(E515/H515,2))</f>
        <v>93.14</v>
      </c>
      <c r="J515" t="s">
        <v>21</v>
      </c>
      <c r="K515" t="s">
        <v>22</v>
      </c>
      <c r="L515">
        <v>1284008400</v>
      </c>
      <c r="M515">
        <v>1284181200</v>
      </c>
      <c r="N515" s="4">
        <f t="shared" ref="N515:O578" si="50">(((L515/60)/60)/24)+DATE(1970,1,1)</f>
        <v>40430.208333333336</v>
      </c>
      <c r="O515" s="4">
        <f t="shared" si="50"/>
        <v>40432.208333333336</v>
      </c>
      <c r="P515" t="b">
        <v>0</v>
      </c>
      <c r="Q515" t="b">
        <v>0</v>
      </c>
      <c r="R515" t="s">
        <v>269</v>
      </c>
      <c r="S515" t="str">
        <f t="shared" ref="S515:S578" si="51">LEFT(R515,SEARCH("/",R515)-1)</f>
        <v>film &amp; video</v>
      </c>
      <c r="T515" t="str">
        <f t="shared" ref="T515:T578" si="52">RIGHT(R515,LEN(R515)-SEARCH("/",R515))</f>
        <v>television</v>
      </c>
      <c r="U515">
        <f t="shared" ref="U515:U578" si="53">YEAR(N515)</f>
        <v>2010</v>
      </c>
    </row>
    <row r="516" spans="1:21" ht="17" x14ac:dyDescent="0.2">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4">
        <f t="shared" si="50"/>
        <v>41614.25</v>
      </c>
      <c r="O516" s="4">
        <f t="shared" si="50"/>
        <v>41619.25</v>
      </c>
      <c r="P516" t="b">
        <v>0</v>
      </c>
      <c r="Q516" t="b">
        <v>1</v>
      </c>
      <c r="R516" t="s">
        <v>23</v>
      </c>
      <c r="S516" t="str">
        <f t="shared" si="51"/>
        <v>music</v>
      </c>
      <c r="T516" t="str">
        <f t="shared" si="52"/>
        <v>rock</v>
      </c>
      <c r="U516">
        <f t="shared" si="53"/>
        <v>2013</v>
      </c>
    </row>
    <row r="517" spans="1:21" ht="17" x14ac:dyDescent="0.2">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4">
        <f t="shared" si="50"/>
        <v>40900.25</v>
      </c>
      <c r="O517" s="4">
        <f t="shared" si="50"/>
        <v>40902.25</v>
      </c>
      <c r="P517" t="b">
        <v>0</v>
      </c>
      <c r="Q517" t="b">
        <v>1</v>
      </c>
      <c r="R517" t="s">
        <v>33</v>
      </c>
      <c r="S517" t="str">
        <f t="shared" si="51"/>
        <v>theater</v>
      </c>
      <c r="T517" t="str">
        <f t="shared" si="52"/>
        <v>plays</v>
      </c>
      <c r="U517">
        <f t="shared" si="53"/>
        <v>2011</v>
      </c>
    </row>
    <row r="518" spans="1:21" ht="17" x14ac:dyDescent="0.2">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4">
        <f t="shared" si="50"/>
        <v>40396.208333333336</v>
      </c>
      <c r="O518" s="4">
        <f t="shared" si="50"/>
        <v>40434.208333333336</v>
      </c>
      <c r="P518" t="b">
        <v>0</v>
      </c>
      <c r="Q518" t="b">
        <v>0</v>
      </c>
      <c r="R518" t="s">
        <v>68</v>
      </c>
      <c r="S518" t="str">
        <f t="shared" si="51"/>
        <v>publishing</v>
      </c>
      <c r="T518" t="str">
        <f t="shared" si="52"/>
        <v>nonfiction</v>
      </c>
      <c r="U518">
        <f t="shared" si="53"/>
        <v>2010</v>
      </c>
    </row>
    <row r="519" spans="1:21" ht="17" x14ac:dyDescent="0.2">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4">
        <f t="shared" si="50"/>
        <v>42860.208333333328</v>
      </c>
      <c r="O519" s="4">
        <f t="shared" si="50"/>
        <v>42865.208333333328</v>
      </c>
      <c r="P519" t="b">
        <v>0</v>
      </c>
      <c r="Q519" t="b">
        <v>0</v>
      </c>
      <c r="R519" t="s">
        <v>17</v>
      </c>
      <c r="S519" t="str">
        <f t="shared" si="51"/>
        <v>food</v>
      </c>
      <c r="T519" t="str">
        <f t="shared" si="52"/>
        <v>food trucks</v>
      </c>
      <c r="U519">
        <f t="shared" si="53"/>
        <v>2017</v>
      </c>
    </row>
    <row r="520" spans="1:21" ht="34" x14ac:dyDescent="0.2">
      <c r="A520">
        <v>518</v>
      </c>
      <c r="B520" t="s">
        <v>1082</v>
      </c>
      <c r="C520" s="3" t="s">
        <v>1083</v>
      </c>
      <c r="D520">
        <v>8800</v>
      </c>
      <c r="E520">
        <v>622</v>
      </c>
      <c r="F520">
        <f t="shared" si="48"/>
        <v>7</v>
      </c>
      <c r="G520" t="s">
        <v>14</v>
      </c>
      <c r="H520">
        <v>10</v>
      </c>
      <c r="I520">
        <f t="shared" si="49"/>
        <v>62.2</v>
      </c>
      <c r="J520" t="s">
        <v>21</v>
      </c>
      <c r="K520" t="s">
        <v>22</v>
      </c>
      <c r="L520">
        <v>1519365600</v>
      </c>
      <c r="M520">
        <v>1519538400</v>
      </c>
      <c r="N520" s="4">
        <f t="shared" si="50"/>
        <v>43154.25</v>
      </c>
      <c r="O520" s="4">
        <f t="shared" si="50"/>
        <v>43156.25</v>
      </c>
      <c r="P520" t="b">
        <v>0</v>
      </c>
      <c r="Q520" t="b">
        <v>1</v>
      </c>
      <c r="R520" t="s">
        <v>71</v>
      </c>
      <c r="S520" t="str">
        <f t="shared" si="51"/>
        <v>film &amp; video</v>
      </c>
      <c r="T520" t="str">
        <f t="shared" si="52"/>
        <v>animation</v>
      </c>
      <c r="U520">
        <f t="shared" si="53"/>
        <v>2018</v>
      </c>
    </row>
    <row r="521" spans="1:21" ht="17" x14ac:dyDescent="0.2">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4">
        <f t="shared" si="50"/>
        <v>42012.25</v>
      </c>
      <c r="O521" s="4">
        <f t="shared" si="50"/>
        <v>42026.25</v>
      </c>
      <c r="P521" t="b">
        <v>0</v>
      </c>
      <c r="Q521" t="b">
        <v>1</v>
      </c>
      <c r="R521" t="s">
        <v>23</v>
      </c>
      <c r="S521" t="str">
        <f t="shared" si="51"/>
        <v>music</v>
      </c>
      <c r="T521" t="str">
        <f t="shared" si="52"/>
        <v>rock</v>
      </c>
      <c r="U521">
        <f t="shared" si="53"/>
        <v>2015</v>
      </c>
    </row>
    <row r="522" spans="1:21" ht="17" x14ac:dyDescent="0.2">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4">
        <f t="shared" si="50"/>
        <v>43574.208333333328</v>
      </c>
      <c r="O522" s="4">
        <f t="shared" si="50"/>
        <v>43577.208333333328</v>
      </c>
      <c r="P522" t="b">
        <v>0</v>
      </c>
      <c r="Q522" t="b">
        <v>0</v>
      </c>
      <c r="R522" t="s">
        <v>33</v>
      </c>
      <c r="S522" t="str">
        <f t="shared" si="51"/>
        <v>theater</v>
      </c>
      <c r="T522" t="str">
        <f t="shared" si="52"/>
        <v>plays</v>
      </c>
      <c r="U522">
        <f t="shared" si="53"/>
        <v>2019</v>
      </c>
    </row>
    <row r="523" spans="1:21" ht="17" x14ac:dyDescent="0.2">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4">
        <f t="shared" si="50"/>
        <v>42605.208333333328</v>
      </c>
      <c r="O523" s="4">
        <f t="shared" si="50"/>
        <v>42611.208333333328</v>
      </c>
      <c r="P523" t="b">
        <v>0</v>
      </c>
      <c r="Q523" t="b">
        <v>1</v>
      </c>
      <c r="R523" t="s">
        <v>53</v>
      </c>
      <c r="S523" t="str">
        <f t="shared" si="51"/>
        <v>film &amp; video</v>
      </c>
      <c r="T523" t="str">
        <f t="shared" si="52"/>
        <v>drama</v>
      </c>
      <c r="U523">
        <f t="shared" si="53"/>
        <v>2016</v>
      </c>
    </row>
    <row r="524" spans="1:21" ht="34" x14ac:dyDescent="0.2">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4">
        <f t="shared" si="50"/>
        <v>41093.208333333336</v>
      </c>
      <c r="O524" s="4">
        <f t="shared" si="50"/>
        <v>41105.208333333336</v>
      </c>
      <c r="P524" t="b">
        <v>0</v>
      </c>
      <c r="Q524" t="b">
        <v>0</v>
      </c>
      <c r="R524" t="s">
        <v>100</v>
      </c>
      <c r="S524" t="str">
        <f t="shared" si="51"/>
        <v>film &amp; video</v>
      </c>
      <c r="T524" t="str">
        <f t="shared" si="52"/>
        <v>shorts</v>
      </c>
      <c r="U524">
        <f t="shared" si="53"/>
        <v>2012</v>
      </c>
    </row>
    <row r="525" spans="1:21" ht="17" x14ac:dyDescent="0.2">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4">
        <f t="shared" si="50"/>
        <v>40241.25</v>
      </c>
      <c r="O525" s="4">
        <f t="shared" si="50"/>
        <v>40246.25</v>
      </c>
      <c r="P525" t="b">
        <v>0</v>
      </c>
      <c r="Q525" t="b">
        <v>0</v>
      </c>
      <c r="R525" t="s">
        <v>100</v>
      </c>
      <c r="S525" t="str">
        <f t="shared" si="51"/>
        <v>film &amp; video</v>
      </c>
      <c r="T525" t="str">
        <f t="shared" si="52"/>
        <v>shorts</v>
      </c>
      <c r="U525">
        <f t="shared" si="53"/>
        <v>2010</v>
      </c>
    </row>
    <row r="526" spans="1:21" ht="17" x14ac:dyDescent="0.2">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4">
        <f t="shared" si="50"/>
        <v>40294.208333333336</v>
      </c>
      <c r="O526" s="4">
        <f t="shared" si="50"/>
        <v>40307.208333333336</v>
      </c>
      <c r="P526" t="b">
        <v>0</v>
      </c>
      <c r="Q526" t="b">
        <v>0</v>
      </c>
      <c r="R526" t="s">
        <v>33</v>
      </c>
      <c r="S526" t="str">
        <f t="shared" si="51"/>
        <v>theater</v>
      </c>
      <c r="T526" t="str">
        <f t="shared" si="52"/>
        <v>plays</v>
      </c>
      <c r="U526">
        <f t="shared" si="53"/>
        <v>2010</v>
      </c>
    </row>
    <row r="527" spans="1:21" ht="34" x14ac:dyDescent="0.2">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4">
        <f t="shared" si="50"/>
        <v>40505.25</v>
      </c>
      <c r="O527" s="4">
        <f t="shared" si="50"/>
        <v>40509.25</v>
      </c>
      <c r="P527" t="b">
        <v>0</v>
      </c>
      <c r="Q527" t="b">
        <v>0</v>
      </c>
      <c r="R527" t="s">
        <v>65</v>
      </c>
      <c r="S527" t="str">
        <f t="shared" si="51"/>
        <v>technology</v>
      </c>
      <c r="T527" t="str">
        <f t="shared" si="52"/>
        <v>wearables</v>
      </c>
      <c r="U527">
        <f t="shared" si="53"/>
        <v>2010</v>
      </c>
    </row>
    <row r="528" spans="1:21" ht="34" x14ac:dyDescent="0.2">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4">
        <f t="shared" si="50"/>
        <v>42364.25</v>
      </c>
      <c r="O528" s="4">
        <f t="shared" si="50"/>
        <v>42401.25</v>
      </c>
      <c r="P528" t="b">
        <v>0</v>
      </c>
      <c r="Q528" t="b">
        <v>1</v>
      </c>
      <c r="R528" t="s">
        <v>33</v>
      </c>
      <c r="S528" t="str">
        <f t="shared" si="51"/>
        <v>theater</v>
      </c>
      <c r="T528" t="str">
        <f t="shared" si="52"/>
        <v>plays</v>
      </c>
      <c r="U528">
        <f t="shared" si="53"/>
        <v>2015</v>
      </c>
    </row>
    <row r="529" spans="1:21" ht="17" x14ac:dyDescent="0.2">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4">
        <f t="shared" si="50"/>
        <v>42405.25</v>
      </c>
      <c r="O529" s="4">
        <f t="shared" si="50"/>
        <v>42441.25</v>
      </c>
      <c r="P529" t="b">
        <v>0</v>
      </c>
      <c r="Q529" t="b">
        <v>0</v>
      </c>
      <c r="R529" t="s">
        <v>71</v>
      </c>
      <c r="S529" t="str">
        <f t="shared" si="51"/>
        <v>film &amp; video</v>
      </c>
      <c r="T529" t="str">
        <f t="shared" si="52"/>
        <v>animation</v>
      </c>
      <c r="U529">
        <f t="shared" si="53"/>
        <v>2016</v>
      </c>
    </row>
    <row r="530" spans="1:21" ht="17" x14ac:dyDescent="0.2">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4">
        <f t="shared" si="50"/>
        <v>41601.25</v>
      </c>
      <c r="O530" s="4">
        <f t="shared" si="50"/>
        <v>41646.25</v>
      </c>
      <c r="P530" t="b">
        <v>0</v>
      </c>
      <c r="Q530" t="b">
        <v>0</v>
      </c>
      <c r="R530" t="s">
        <v>60</v>
      </c>
      <c r="S530" t="str">
        <f t="shared" si="51"/>
        <v>music</v>
      </c>
      <c r="T530" t="str">
        <f t="shared" si="52"/>
        <v>indie rock</v>
      </c>
      <c r="U530">
        <f t="shared" si="53"/>
        <v>2013</v>
      </c>
    </row>
    <row r="531" spans="1:21" ht="17" x14ac:dyDescent="0.2">
      <c r="A531">
        <v>529</v>
      </c>
      <c r="B531" t="s">
        <v>1103</v>
      </c>
      <c r="C531" s="3" t="s">
        <v>1104</v>
      </c>
      <c r="D531">
        <v>5100</v>
      </c>
      <c r="E531">
        <v>574</v>
      </c>
      <c r="F531">
        <f t="shared" si="48"/>
        <v>11</v>
      </c>
      <c r="G531" t="s">
        <v>14</v>
      </c>
      <c r="H531">
        <v>9</v>
      </c>
      <c r="I531">
        <f t="shared" si="49"/>
        <v>63.78</v>
      </c>
      <c r="J531" t="s">
        <v>21</v>
      </c>
      <c r="K531" t="s">
        <v>22</v>
      </c>
      <c r="L531">
        <v>1399698000</v>
      </c>
      <c r="M531">
        <v>1402117200</v>
      </c>
      <c r="N531" s="4">
        <f t="shared" si="50"/>
        <v>41769.208333333336</v>
      </c>
      <c r="O531" s="4">
        <f t="shared" si="50"/>
        <v>41797.208333333336</v>
      </c>
      <c r="P531" t="b">
        <v>0</v>
      </c>
      <c r="Q531" t="b">
        <v>0</v>
      </c>
      <c r="R531" t="s">
        <v>89</v>
      </c>
      <c r="S531" t="str">
        <f t="shared" si="51"/>
        <v>games</v>
      </c>
      <c r="T531" t="str">
        <f t="shared" si="52"/>
        <v>video games</v>
      </c>
      <c r="U531">
        <f t="shared" si="53"/>
        <v>2014</v>
      </c>
    </row>
    <row r="532" spans="1:21" ht="34" x14ac:dyDescent="0.2">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4">
        <f t="shared" si="50"/>
        <v>40421.208333333336</v>
      </c>
      <c r="O532" s="4">
        <f t="shared" si="50"/>
        <v>40435.208333333336</v>
      </c>
      <c r="P532" t="b">
        <v>0</v>
      </c>
      <c r="Q532" t="b">
        <v>1</v>
      </c>
      <c r="R532" t="s">
        <v>119</v>
      </c>
      <c r="S532" t="str">
        <f t="shared" si="51"/>
        <v>publishing</v>
      </c>
      <c r="T532" t="str">
        <f t="shared" si="52"/>
        <v>fiction</v>
      </c>
      <c r="U532">
        <f t="shared" si="53"/>
        <v>2010</v>
      </c>
    </row>
    <row r="533" spans="1:21" ht="34" x14ac:dyDescent="0.2">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4">
        <f t="shared" si="50"/>
        <v>41589.25</v>
      </c>
      <c r="O533" s="4">
        <f t="shared" si="50"/>
        <v>41645.25</v>
      </c>
      <c r="P533" t="b">
        <v>0</v>
      </c>
      <c r="Q533" t="b">
        <v>0</v>
      </c>
      <c r="R533" t="s">
        <v>89</v>
      </c>
      <c r="S533" t="str">
        <f t="shared" si="51"/>
        <v>games</v>
      </c>
      <c r="T533" t="str">
        <f t="shared" si="52"/>
        <v>video games</v>
      </c>
      <c r="U533">
        <f t="shared" si="53"/>
        <v>2013</v>
      </c>
    </row>
    <row r="534" spans="1:21" ht="17" x14ac:dyDescent="0.2">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4">
        <f t="shared" si="50"/>
        <v>43125.25</v>
      </c>
      <c r="O534" s="4">
        <f t="shared" si="50"/>
        <v>43126.25</v>
      </c>
      <c r="P534" t="b">
        <v>0</v>
      </c>
      <c r="Q534" t="b">
        <v>0</v>
      </c>
      <c r="R534" t="s">
        <v>33</v>
      </c>
      <c r="S534" t="str">
        <f t="shared" si="51"/>
        <v>theater</v>
      </c>
      <c r="T534" t="str">
        <f t="shared" si="52"/>
        <v>plays</v>
      </c>
      <c r="U534">
        <f t="shared" si="53"/>
        <v>2018</v>
      </c>
    </row>
    <row r="535" spans="1:21" ht="17" x14ac:dyDescent="0.2">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4">
        <f t="shared" si="50"/>
        <v>41479.208333333336</v>
      </c>
      <c r="O535" s="4">
        <f t="shared" si="50"/>
        <v>41515.208333333336</v>
      </c>
      <c r="P535" t="b">
        <v>0</v>
      </c>
      <c r="Q535" t="b">
        <v>0</v>
      </c>
      <c r="R535" t="s">
        <v>60</v>
      </c>
      <c r="S535" t="str">
        <f t="shared" si="51"/>
        <v>music</v>
      </c>
      <c r="T535" t="str">
        <f t="shared" si="52"/>
        <v>indie rock</v>
      </c>
      <c r="U535">
        <f t="shared" si="53"/>
        <v>2013</v>
      </c>
    </row>
    <row r="536" spans="1:21" ht="17" x14ac:dyDescent="0.2">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4">
        <f t="shared" si="50"/>
        <v>43329.208333333328</v>
      </c>
      <c r="O536" s="4">
        <f t="shared" si="50"/>
        <v>43330.208333333328</v>
      </c>
      <c r="P536" t="b">
        <v>0</v>
      </c>
      <c r="Q536" t="b">
        <v>1</v>
      </c>
      <c r="R536" t="s">
        <v>53</v>
      </c>
      <c r="S536" t="str">
        <f t="shared" si="51"/>
        <v>film &amp; video</v>
      </c>
      <c r="T536" t="str">
        <f t="shared" si="52"/>
        <v>drama</v>
      </c>
      <c r="U536">
        <f t="shared" si="53"/>
        <v>2018</v>
      </c>
    </row>
    <row r="537" spans="1:21" ht="17" x14ac:dyDescent="0.2">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4">
        <f t="shared" si="50"/>
        <v>43259.208333333328</v>
      </c>
      <c r="O537" s="4">
        <f t="shared" si="50"/>
        <v>43261.208333333328</v>
      </c>
      <c r="P537" t="b">
        <v>0</v>
      </c>
      <c r="Q537" t="b">
        <v>1</v>
      </c>
      <c r="R537" t="s">
        <v>33</v>
      </c>
      <c r="S537" t="str">
        <f t="shared" si="51"/>
        <v>theater</v>
      </c>
      <c r="T537" t="str">
        <f t="shared" si="52"/>
        <v>plays</v>
      </c>
      <c r="U537">
        <f t="shared" si="53"/>
        <v>2018</v>
      </c>
    </row>
    <row r="538" spans="1:21" ht="17" x14ac:dyDescent="0.2">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4">
        <f t="shared" si="50"/>
        <v>40414.208333333336</v>
      </c>
      <c r="O538" s="4">
        <f t="shared" si="50"/>
        <v>40440.208333333336</v>
      </c>
      <c r="P538" t="b">
        <v>0</v>
      </c>
      <c r="Q538" t="b">
        <v>0</v>
      </c>
      <c r="R538" t="s">
        <v>119</v>
      </c>
      <c r="S538" t="str">
        <f t="shared" si="51"/>
        <v>publishing</v>
      </c>
      <c r="T538" t="str">
        <f t="shared" si="52"/>
        <v>fiction</v>
      </c>
      <c r="U538">
        <f t="shared" si="53"/>
        <v>2010</v>
      </c>
    </row>
    <row r="539" spans="1:21" ht="17" x14ac:dyDescent="0.2">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4">
        <f t="shared" si="50"/>
        <v>43342.208333333328</v>
      </c>
      <c r="O539" s="4">
        <f t="shared" si="50"/>
        <v>43365.208333333328</v>
      </c>
      <c r="P539" t="b">
        <v>1</v>
      </c>
      <c r="Q539" t="b">
        <v>1</v>
      </c>
      <c r="R539" t="s">
        <v>42</v>
      </c>
      <c r="S539" t="str">
        <f t="shared" si="51"/>
        <v>film &amp; video</v>
      </c>
      <c r="T539" t="str">
        <f t="shared" si="52"/>
        <v>documentary</v>
      </c>
      <c r="U539">
        <f t="shared" si="53"/>
        <v>2018</v>
      </c>
    </row>
    <row r="540" spans="1:21" ht="17" x14ac:dyDescent="0.2">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4">
        <f t="shared" si="50"/>
        <v>41539.208333333336</v>
      </c>
      <c r="O540" s="4">
        <f t="shared" si="50"/>
        <v>41555.208333333336</v>
      </c>
      <c r="P540" t="b">
        <v>0</v>
      </c>
      <c r="Q540" t="b">
        <v>0</v>
      </c>
      <c r="R540" t="s">
        <v>292</v>
      </c>
      <c r="S540" t="str">
        <f t="shared" si="51"/>
        <v>games</v>
      </c>
      <c r="T540" t="str">
        <f t="shared" si="52"/>
        <v>mobile games</v>
      </c>
      <c r="U540">
        <f t="shared" si="53"/>
        <v>2013</v>
      </c>
    </row>
    <row r="541" spans="1:21" ht="17" x14ac:dyDescent="0.2">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4">
        <f t="shared" si="50"/>
        <v>43647.208333333328</v>
      </c>
      <c r="O541" s="4">
        <f t="shared" si="50"/>
        <v>43653.208333333328</v>
      </c>
      <c r="P541" t="b">
        <v>0</v>
      </c>
      <c r="Q541" t="b">
        <v>1</v>
      </c>
      <c r="R541" t="s">
        <v>17</v>
      </c>
      <c r="S541" t="str">
        <f t="shared" si="51"/>
        <v>food</v>
      </c>
      <c r="T541" t="str">
        <f t="shared" si="52"/>
        <v>food trucks</v>
      </c>
      <c r="U541">
        <f t="shared" si="53"/>
        <v>2019</v>
      </c>
    </row>
    <row r="542" spans="1:21" ht="17" x14ac:dyDescent="0.2">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4">
        <f t="shared" si="50"/>
        <v>43225.208333333328</v>
      </c>
      <c r="O542" s="4">
        <f t="shared" si="50"/>
        <v>43247.208333333328</v>
      </c>
      <c r="P542" t="b">
        <v>0</v>
      </c>
      <c r="Q542" t="b">
        <v>0</v>
      </c>
      <c r="R542" t="s">
        <v>122</v>
      </c>
      <c r="S542" t="str">
        <f t="shared" si="51"/>
        <v>photography</v>
      </c>
      <c r="T542" t="str">
        <f t="shared" si="52"/>
        <v>photography books</v>
      </c>
      <c r="U542">
        <f t="shared" si="53"/>
        <v>2018</v>
      </c>
    </row>
    <row r="543" spans="1:21" ht="17" x14ac:dyDescent="0.2">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4">
        <f t="shared" si="50"/>
        <v>42165.208333333328</v>
      </c>
      <c r="O543" s="4">
        <f t="shared" si="50"/>
        <v>42191.208333333328</v>
      </c>
      <c r="P543" t="b">
        <v>0</v>
      </c>
      <c r="Q543" t="b">
        <v>0</v>
      </c>
      <c r="R543" t="s">
        <v>292</v>
      </c>
      <c r="S543" t="str">
        <f t="shared" si="51"/>
        <v>games</v>
      </c>
      <c r="T543" t="str">
        <f t="shared" si="52"/>
        <v>mobile games</v>
      </c>
      <c r="U543">
        <f t="shared" si="53"/>
        <v>2015</v>
      </c>
    </row>
    <row r="544" spans="1:21" ht="17" x14ac:dyDescent="0.2">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4">
        <f t="shared" si="50"/>
        <v>42391.25</v>
      </c>
      <c r="O544" s="4">
        <f t="shared" si="50"/>
        <v>42421.25</v>
      </c>
      <c r="P544" t="b">
        <v>0</v>
      </c>
      <c r="Q544" t="b">
        <v>0</v>
      </c>
      <c r="R544" t="s">
        <v>60</v>
      </c>
      <c r="S544" t="str">
        <f t="shared" si="51"/>
        <v>music</v>
      </c>
      <c r="T544" t="str">
        <f t="shared" si="52"/>
        <v>indie rock</v>
      </c>
      <c r="U544">
        <f t="shared" si="53"/>
        <v>2016</v>
      </c>
    </row>
    <row r="545" spans="1:21" ht="17" x14ac:dyDescent="0.2">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4">
        <f t="shared" si="50"/>
        <v>41528.208333333336</v>
      </c>
      <c r="O545" s="4">
        <f t="shared" si="50"/>
        <v>41543.208333333336</v>
      </c>
      <c r="P545" t="b">
        <v>0</v>
      </c>
      <c r="Q545" t="b">
        <v>0</v>
      </c>
      <c r="R545" t="s">
        <v>89</v>
      </c>
      <c r="S545" t="str">
        <f t="shared" si="51"/>
        <v>games</v>
      </c>
      <c r="T545" t="str">
        <f t="shared" si="52"/>
        <v>video games</v>
      </c>
      <c r="U545">
        <f t="shared" si="53"/>
        <v>2013</v>
      </c>
    </row>
    <row r="546" spans="1:21" ht="34" x14ac:dyDescent="0.2">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4">
        <f t="shared" si="50"/>
        <v>42377.25</v>
      </c>
      <c r="O546" s="4">
        <f t="shared" si="50"/>
        <v>42390.25</v>
      </c>
      <c r="P546" t="b">
        <v>0</v>
      </c>
      <c r="Q546" t="b">
        <v>0</v>
      </c>
      <c r="R546" t="s">
        <v>23</v>
      </c>
      <c r="S546" t="str">
        <f t="shared" si="51"/>
        <v>music</v>
      </c>
      <c r="T546" t="str">
        <f t="shared" si="52"/>
        <v>rock</v>
      </c>
      <c r="U546">
        <f t="shared" si="53"/>
        <v>2016</v>
      </c>
    </row>
    <row r="547" spans="1:21" ht="17" x14ac:dyDescent="0.2">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4">
        <f t="shared" si="50"/>
        <v>43824.25</v>
      </c>
      <c r="O547" s="4">
        <f t="shared" si="50"/>
        <v>43844.25</v>
      </c>
      <c r="P547" t="b">
        <v>0</v>
      </c>
      <c r="Q547" t="b">
        <v>0</v>
      </c>
      <c r="R547" t="s">
        <v>33</v>
      </c>
      <c r="S547" t="str">
        <f t="shared" si="51"/>
        <v>theater</v>
      </c>
      <c r="T547" t="str">
        <f t="shared" si="52"/>
        <v>plays</v>
      </c>
      <c r="U547">
        <f t="shared" si="53"/>
        <v>2019</v>
      </c>
    </row>
    <row r="548" spans="1:21" ht="17" x14ac:dyDescent="0.2">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4">
        <f t="shared" si="50"/>
        <v>43360.208333333328</v>
      </c>
      <c r="O548" s="4">
        <f t="shared" si="50"/>
        <v>43363.208333333328</v>
      </c>
      <c r="P548" t="b">
        <v>0</v>
      </c>
      <c r="Q548" t="b">
        <v>1</v>
      </c>
      <c r="R548" t="s">
        <v>33</v>
      </c>
      <c r="S548" t="str">
        <f t="shared" si="51"/>
        <v>theater</v>
      </c>
      <c r="T548" t="str">
        <f t="shared" si="52"/>
        <v>plays</v>
      </c>
      <c r="U548">
        <f t="shared" si="53"/>
        <v>2018</v>
      </c>
    </row>
    <row r="549" spans="1:21" ht="17" x14ac:dyDescent="0.2">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4">
        <f t="shared" si="50"/>
        <v>42029.25</v>
      </c>
      <c r="O549" s="4">
        <f t="shared" si="50"/>
        <v>42041.25</v>
      </c>
      <c r="P549" t="b">
        <v>0</v>
      </c>
      <c r="Q549" t="b">
        <v>0</v>
      </c>
      <c r="R549" t="s">
        <v>53</v>
      </c>
      <c r="S549" t="str">
        <f t="shared" si="51"/>
        <v>film &amp; video</v>
      </c>
      <c r="T549" t="str">
        <f t="shared" si="52"/>
        <v>drama</v>
      </c>
      <c r="U549">
        <f t="shared" si="53"/>
        <v>2015</v>
      </c>
    </row>
    <row r="550" spans="1:21" ht="17" x14ac:dyDescent="0.2">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4">
        <f t="shared" si="50"/>
        <v>42461.208333333328</v>
      </c>
      <c r="O550" s="4">
        <f t="shared" si="50"/>
        <v>42474.208333333328</v>
      </c>
      <c r="P550" t="b">
        <v>0</v>
      </c>
      <c r="Q550" t="b">
        <v>0</v>
      </c>
      <c r="R550" t="s">
        <v>33</v>
      </c>
      <c r="S550" t="str">
        <f t="shared" si="51"/>
        <v>theater</v>
      </c>
      <c r="T550" t="str">
        <f t="shared" si="52"/>
        <v>plays</v>
      </c>
      <c r="U550">
        <f t="shared" si="53"/>
        <v>2016</v>
      </c>
    </row>
    <row r="551" spans="1:21" ht="34" x14ac:dyDescent="0.2">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4">
        <f t="shared" si="50"/>
        <v>41422.208333333336</v>
      </c>
      <c r="O551" s="4">
        <f t="shared" si="50"/>
        <v>41431.208333333336</v>
      </c>
      <c r="P551" t="b">
        <v>0</v>
      </c>
      <c r="Q551" t="b">
        <v>0</v>
      </c>
      <c r="R551" t="s">
        <v>65</v>
      </c>
      <c r="S551" t="str">
        <f t="shared" si="51"/>
        <v>technology</v>
      </c>
      <c r="T551" t="str">
        <f t="shared" si="52"/>
        <v>wearables</v>
      </c>
      <c r="U551">
        <f t="shared" si="53"/>
        <v>2013</v>
      </c>
    </row>
    <row r="552" spans="1:21" ht="34" x14ac:dyDescent="0.2">
      <c r="A552">
        <v>550</v>
      </c>
      <c r="B552" t="s">
        <v>1145</v>
      </c>
      <c r="C552" s="3" t="s">
        <v>1146</v>
      </c>
      <c r="D552">
        <v>100</v>
      </c>
      <c r="E552">
        <v>4</v>
      </c>
      <c r="F552">
        <f t="shared" si="48"/>
        <v>4</v>
      </c>
      <c r="G552" t="s">
        <v>74</v>
      </c>
      <c r="H552">
        <v>1</v>
      </c>
      <c r="I552">
        <f t="shared" si="49"/>
        <v>4</v>
      </c>
      <c r="J552" t="s">
        <v>98</v>
      </c>
      <c r="K552" t="s">
        <v>99</v>
      </c>
      <c r="L552">
        <v>1330495200</v>
      </c>
      <c r="M552">
        <v>1332306000</v>
      </c>
      <c r="N552" s="4">
        <f t="shared" si="50"/>
        <v>40968.25</v>
      </c>
      <c r="O552" s="4">
        <f t="shared" si="50"/>
        <v>40989.208333333336</v>
      </c>
      <c r="P552" t="b">
        <v>0</v>
      </c>
      <c r="Q552" t="b">
        <v>0</v>
      </c>
      <c r="R552" t="s">
        <v>60</v>
      </c>
      <c r="S552" t="str">
        <f t="shared" si="51"/>
        <v>music</v>
      </c>
      <c r="T552" t="str">
        <f t="shared" si="52"/>
        <v>indie rock</v>
      </c>
      <c r="U552">
        <f t="shared" si="53"/>
        <v>2012</v>
      </c>
    </row>
    <row r="553" spans="1:21" ht="17" x14ac:dyDescent="0.2">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4">
        <f t="shared" si="50"/>
        <v>41993.25</v>
      </c>
      <c r="O553" s="4">
        <f t="shared" si="50"/>
        <v>42033.25</v>
      </c>
      <c r="P553" t="b">
        <v>0</v>
      </c>
      <c r="Q553" t="b">
        <v>1</v>
      </c>
      <c r="R553" t="s">
        <v>28</v>
      </c>
      <c r="S553" t="str">
        <f t="shared" si="51"/>
        <v>technology</v>
      </c>
      <c r="T553" t="str">
        <f t="shared" si="52"/>
        <v>web</v>
      </c>
      <c r="U553">
        <f t="shared" si="53"/>
        <v>2014</v>
      </c>
    </row>
    <row r="554" spans="1:21" ht="17" x14ac:dyDescent="0.2">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4">
        <f t="shared" si="50"/>
        <v>42700.25</v>
      </c>
      <c r="O554" s="4">
        <f t="shared" si="50"/>
        <v>42702.25</v>
      </c>
      <c r="P554" t="b">
        <v>0</v>
      </c>
      <c r="Q554" t="b">
        <v>0</v>
      </c>
      <c r="R554" t="s">
        <v>33</v>
      </c>
      <c r="S554" t="str">
        <f t="shared" si="51"/>
        <v>theater</v>
      </c>
      <c r="T554" t="str">
        <f t="shared" si="52"/>
        <v>plays</v>
      </c>
      <c r="U554">
        <f t="shared" si="53"/>
        <v>2016</v>
      </c>
    </row>
    <row r="555" spans="1:21" ht="34" x14ac:dyDescent="0.2">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4">
        <f t="shared" si="50"/>
        <v>40545.25</v>
      </c>
      <c r="O555" s="4">
        <f t="shared" si="50"/>
        <v>40546.25</v>
      </c>
      <c r="P555" t="b">
        <v>0</v>
      </c>
      <c r="Q555" t="b">
        <v>0</v>
      </c>
      <c r="R555" t="s">
        <v>23</v>
      </c>
      <c r="S555" t="str">
        <f t="shared" si="51"/>
        <v>music</v>
      </c>
      <c r="T555" t="str">
        <f t="shared" si="52"/>
        <v>rock</v>
      </c>
      <c r="U555">
        <f t="shared" si="53"/>
        <v>2011</v>
      </c>
    </row>
    <row r="556" spans="1:21" ht="34" x14ac:dyDescent="0.2">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4">
        <f t="shared" si="50"/>
        <v>42723.25</v>
      </c>
      <c r="O556" s="4">
        <f t="shared" si="50"/>
        <v>42729.25</v>
      </c>
      <c r="P556" t="b">
        <v>0</v>
      </c>
      <c r="Q556" t="b">
        <v>0</v>
      </c>
      <c r="R556" t="s">
        <v>60</v>
      </c>
      <c r="S556" t="str">
        <f t="shared" si="51"/>
        <v>music</v>
      </c>
      <c r="T556" t="str">
        <f t="shared" si="52"/>
        <v>indie rock</v>
      </c>
      <c r="U556">
        <f t="shared" si="53"/>
        <v>2016</v>
      </c>
    </row>
    <row r="557" spans="1:21" ht="17" x14ac:dyDescent="0.2">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4">
        <f t="shared" si="50"/>
        <v>41731.208333333336</v>
      </c>
      <c r="O557" s="4">
        <f t="shared" si="50"/>
        <v>41762.208333333336</v>
      </c>
      <c r="P557" t="b">
        <v>0</v>
      </c>
      <c r="Q557" t="b">
        <v>0</v>
      </c>
      <c r="R557" t="s">
        <v>23</v>
      </c>
      <c r="S557" t="str">
        <f t="shared" si="51"/>
        <v>music</v>
      </c>
      <c r="T557" t="str">
        <f t="shared" si="52"/>
        <v>rock</v>
      </c>
      <c r="U557">
        <f t="shared" si="53"/>
        <v>2014</v>
      </c>
    </row>
    <row r="558" spans="1:21" ht="17" x14ac:dyDescent="0.2">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4">
        <f t="shared" si="50"/>
        <v>40792.208333333336</v>
      </c>
      <c r="O558" s="4">
        <f t="shared" si="50"/>
        <v>40799.208333333336</v>
      </c>
      <c r="P558" t="b">
        <v>0</v>
      </c>
      <c r="Q558" t="b">
        <v>1</v>
      </c>
      <c r="R558" t="s">
        <v>206</v>
      </c>
      <c r="S558" t="str">
        <f t="shared" si="51"/>
        <v>publishing</v>
      </c>
      <c r="T558" t="str">
        <f t="shared" si="52"/>
        <v>translations</v>
      </c>
      <c r="U558">
        <f t="shared" si="53"/>
        <v>2011</v>
      </c>
    </row>
    <row r="559" spans="1:21" ht="17" x14ac:dyDescent="0.2">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4">
        <f t="shared" si="50"/>
        <v>42279.208333333328</v>
      </c>
      <c r="O559" s="4">
        <f t="shared" si="50"/>
        <v>42282.208333333328</v>
      </c>
      <c r="P559" t="b">
        <v>0</v>
      </c>
      <c r="Q559" t="b">
        <v>1</v>
      </c>
      <c r="R559" t="s">
        <v>474</v>
      </c>
      <c r="S559" t="str">
        <f t="shared" si="51"/>
        <v>film &amp; video</v>
      </c>
      <c r="T559" t="str">
        <f t="shared" si="52"/>
        <v>science fiction</v>
      </c>
      <c r="U559">
        <f t="shared" si="53"/>
        <v>2015</v>
      </c>
    </row>
    <row r="560" spans="1:21" ht="17" x14ac:dyDescent="0.2">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4">
        <f t="shared" si="50"/>
        <v>42424.25</v>
      </c>
      <c r="O560" s="4">
        <f t="shared" si="50"/>
        <v>42467.208333333328</v>
      </c>
      <c r="P560" t="b">
        <v>0</v>
      </c>
      <c r="Q560" t="b">
        <v>0</v>
      </c>
      <c r="R560" t="s">
        <v>33</v>
      </c>
      <c r="S560" t="str">
        <f t="shared" si="51"/>
        <v>theater</v>
      </c>
      <c r="T560" t="str">
        <f t="shared" si="52"/>
        <v>plays</v>
      </c>
      <c r="U560">
        <f t="shared" si="53"/>
        <v>2016</v>
      </c>
    </row>
    <row r="561" spans="1:21" ht="17" x14ac:dyDescent="0.2">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4">
        <f t="shared" si="50"/>
        <v>42584.208333333328</v>
      </c>
      <c r="O561" s="4">
        <f t="shared" si="50"/>
        <v>42591.208333333328</v>
      </c>
      <c r="P561" t="b">
        <v>0</v>
      </c>
      <c r="Q561" t="b">
        <v>0</v>
      </c>
      <c r="R561" t="s">
        <v>33</v>
      </c>
      <c r="S561" t="str">
        <f t="shared" si="51"/>
        <v>theater</v>
      </c>
      <c r="T561" t="str">
        <f t="shared" si="52"/>
        <v>plays</v>
      </c>
      <c r="U561">
        <f t="shared" si="53"/>
        <v>2016</v>
      </c>
    </row>
    <row r="562" spans="1:21" ht="17" x14ac:dyDescent="0.2">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4">
        <f t="shared" si="50"/>
        <v>40865.25</v>
      </c>
      <c r="O562" s="4">
        <f t="shared" si="50"/>
        <v>40905.25</v>
      </c>
      <c r="P562" t="b">
        <v>0</v>
      </c>
      <c r="Q562" t="b">
        <v>0</v>
      </c>
      <c r="R562" t="s">
        <v>71</v>
      </c>
      <c r="S562" t="str">
        <f t="shared" si="51"/>
        <v>film &amp; video</v>
      </c>
      <c r="T562" t="str">
        <f t="shared" si="52"/>
        <v>animation</v>
      </c>
      <c r="U562">
        <f t="shared" si="53"/>
        <v>2011</v>
      </c>
    </row>
    <row r="563" spans="1:21" ht="17" x14ac:dyDescent="0.2">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4">
        <f t="shared" si="50"/>
        <v>40833.208333333336</v>
      </c>
      <c r="O563" s="4">
        <f t="shared" si="50"/>
        <v>40835.208333333336</v>
      </c>
      <c r="P563" t="b">
        <v>0</v>
      </c>
      <c r="Q563" t="b">
        <v>0</v>
      </c>
      <c r="R563" t="s">
        <v>33</v>
      </c>
      <c r="S563" t="str">
        <f t="shared" si="51"/>
        <v>theater</v>
      </c>
      <c r="T563" t="str">
        <f t="shared" si="52"/>
        <v>plays</v>
      </c>
      <c r="U563">
        <f t="shared" si="53"/>
        <v>2011</v>
      </c>
    </row>
    <row r="564" spans="1:21" ht="34" x14ac:dyDescent="0.2">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4">
        <f t="shared" si="50"/>
        <v>43536.208333333328</v>
      </c>
      <c r="O564" s="4">
        <f t="shared" si="50"/>
        <v>43538.208333333328</v>
      </c>
      <c r="P564" t="b">
        <v>0</v>
      </c>
      <c r="Q564" t="b">
        <v>0</v>
      </c>
      <c r="R564" t="s">
        <v>23</v>
      </c>
      <c r="S564" t="str">
        <f t="shared" si="51"/>
        <v>music</v>
      </c>
      <c r="T564" t="str">
        <f t="shared" si="52"/>
        <v>rock</v>
      </c>
      <c r="U564">
        <f t="shared" si="53"/>
        <v>2019</v>
      </c>
    </row>
    <row r="565" spans="1:21" ht="17" x14ac:dyDescent="0.2">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4">
        <f t="shared" si="50"/>
        <v>43417.25</v>
      </c>
      <c r="O565" s="4">
        <f t="shared" si="50"/>
        <v>43437.25</v>
      </c>
      <c r="P565" t="b">
        <v>0</v>
      </c>
      <c r="Q565" t="b">
        <v>0</v>
      </c>
      <c r="R565" t="s">
        <v>42</v>
      </c>
      <c r="S565" t="str">
        <f t="shared" si="51"/>
        <v>film &amp; video</v>
      </c>
      <c r="T565" t="str">
        <f t="shared" si="52"/>
        <v>documentary</v>
      </c>
      <c r="U565">
        <f t="shared" si="53"/>
        <v>2018</v>
      </c>
    </row>
    <row r="566" spans="1:21" ht="17" x14ac:dyDescent="0.2">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4">
        <f t="shared" si="50"/>
        <v>42078.208333333328</v>
      </c>
      <c r="O566" s="4">
        <f t="shared" si="50"/>
        <v>42086.208333333328</v>
      </c>
      <c r="P566" t="b">
        <v>0</v>
      </c>
      <c r="Q566" t="b">
        <v>0</v>
      </c>
      <c r="R566" t="s">
        <v>33</v>
      </c>
      <c r="S566" t="str">
        <f t="shared" si="51"/>
        <v>theater</v>
      </c>
      <c r="T566" t="str">
        <f t="shared" si="52"/>
        <v>plays</v>
      </c>
      <c r="U566">
        <f t="shared" si="53"/>
        <v>2015</v>
      </c>
    </row>
    <row r="567" spans="1:21" ht="17" x14ac:dyDescent="0.2">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4">
        <f t="shared" si="50"/>
        <v>40862.25</v>
      </c>
      <c r="O567" s="4">
        <f t="shared" si="50"/>
        <v>40882.25</v>
      </c>
      <c r="P567" t="b">
        <v>0</v>
      </c>
      <c r="Q567" t="b">
        <v>0</v>
      </c>
      <c r="R567" t="s">
        <v>33</v>
      </c>
      <c r="S567" t="str">
        <f t="shared" si="51"/>
        <v>theater</v>
      </c>
      <c r="T567" t="str">
        <f t="shared" si="52"/>
        <v>plays</v>
      </c>
      <c r="U567">
        <f t="shared" si="53"/>
        <v>2011</v>
      </c>
    </row>
    <row r="568" spans="1:21" ht="17" x14ac:dyDescent="0.2">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4">
        <f t="shared" si="50"/>
        <v>42424.25</v>
      </c>
      <c r="O568" s="4">
        <f t="shared" si="50"/>
        <v>42447.208333333328</v>
      </c>
      <c r="P568" t="b">
        <v>0</v>
      </c>
      <c r="Q568" t="b">
        <v>1</v>
      </c>
      <c r="R568" t="s">
        <v>50</v>
      </c>
      <c r="S568" t="str">
        <f t="shared" si="51"/>
        <v>music</v>
      </c>
      <c r="T568" t="str">
        <f t="shared" si="52"/>
        <v>electric music</v>
      </c>
      <c r="U568">
        <f t="shared" si="53"/>
        <v>2016</v>
      </c>
    </row>
    <row r="569" spans="1:21" ht="34" x14ac:dyDescent="0.2">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4">
        <f t="shared" si="50"/>
        <v>41830.208333333336</v>
      </c>
      <c r="O569" s="4">
        <f t="shared" si="50"/>
        <v>41832.208333333336</v>
      </c>
      <c r="P569" t="b">
        <v>0</v>
      </c>
      <c r="Q569" t="b">
        <v>0</v>
      </c>
      <c r="R569" t="s">
        <v>23</v>
      </c>
      <c r="S569" t="str">
        <f t="shared" si="51"/>
        <v>music</v>
      </c>
      <c r="T569" t="str">
        <f t="shared" si="52"/>
        <v>rock</v>
      </c>
      <c r="U569">
        <f t="shared" si="53"/>
        <v>2014</v>
      </c>
    </row>
    <row r="570" spans="1:21" ht="17" x14ac:dyDescent="0.2">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4">
        <f t="shared" si="50"/>
        <v>40374.208333333336</v>
      </c>
      <c r="O570" s="4">
        <f t="shared" si="50"/>
        <v>40419.208333333336</v>
      </c>
      <c r="P570" t="b">
        <v>0</v>
      </c>
      <c r="Q570" t="b">
        <v>0</v>
      </c>
      <c r="R570" t="s">
        <v>33</v>
      </c>
      <c r="S570" t="str">
        <f t="shared" si="51"/>
        <v>theater</v>
      </c>
      <c r="T570" t="str">
        <f t="shared" si="52"/>
        <v>plays</v>
      </c>
      <c r="U570">
        <f t="shared" si="53"/>
        <v>2010</v>
      </c>
    </row>
    <row r="571" spans="1:21" ht="17" x14ac:dyDescent="0.2">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4">
        <f t="shared" si="50"/>
        <v>40554.25</v>
      </c>
      <c r="O571" s="4">
        <f t="shared" si="50"/>
        <v>40566.25</v>
      </c>
      <c r="P571" t="b">
        <v>0</v>
      </c>
      <c r="Q571" t="b">
        <v>0</v>
      </c>
      <c r="R571" t="s">
        <v>71</v>
      </c>
      <c r="S571" t="str">
        <f t="shared" si="51"/>
        <v>film &amp; video</v>
      </c>
      <c r="T571" t="str">
        <f t="shared" si="52"/>
        <v>animation</v>
      </c>
      <c r="U571">
        <f t="shared" si="53"/>
        <v>2011</v>
      </c>
    </row>
    <row r="572" spans="1:21" ht="17" x14ac:dyDescent="0.2">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4">
        <f t="shared" si="50"/>
        <v>41993.25</v>
      </c>
      <c r="O572" s="4">
        <f t="shared" si="50"/>
        <v>41999.25</v>
      </c>
      <c r="P572" t="b">
        <v>0</v>
      </c>
      <c r="Q572" t="b">
        <v>1</v>
      </c>
      <c r="R572" t="s">
        <v>23</v>
      </c>
      <c r="S572" t="str">
        <f t="shared" si="51"/>
        <v>music</v>
      </c>
      <c r="T572" t="str">
        <f t="shared" si="52"/>
        <v>rock</v>
      </c>
      <c r="U572">
        <f t="shared" si="53"/>
        <v>2014</v>
      </c>
    </row>
    <row r="573" spans="1:21" ht="17" x14ac:dyDescent="0.2">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4">
        <f t="shared" si="50"/>
        <v>42174.208333333328</v>
      </c>
      <c r="O573" s="4">
        <f t="shared" si="50"/>
        <v>42221.208333333328</v>
      </c>
      <c r="P573" t="b">
        <v>0</v>
      </c>
      <c r="Q573" t="b">
        <v>0</v>
      </c>
      <c r="R573" t="s">
        <v>100</v>
      </c>
      <c r="S573" t="str">
        <f t="shared" si="51"/>
        <v>film &amp; video</v>
      </c>
      <c r="T573" t="str">
        <f t="shared" si="52"/>
        <v>shorts</v>
      </c>
      <c r="U573">
        <f t="shared" si="53"/>
        <v>2015</v>
      </c>
    </row>
    <row r="574" spans="1:21" ht="17" x14ac:dyDescent="0.2">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4">
        <f t="shared" si="50"/>
        <v>42275.208333333328</v>
      </c>
      <c r="O574" s="4">
        <f t="shared" si="50"/>
        <v>42291.208333333328</v>
      </c>
      <c r="P574" t="b">
        <v>0</v>
      </c>
      <c r="Q574" t="b">
        <v>1</v>
      </c>
      <c r="R574" t="s">
        <v>23</v>
      </c>
      <c r="S574" t="str">
        <f t="shared" si="51"/>
        <v>music</v>
      </c>
      <c r="T574" t="str">
        <f t="shared" si="52"/>
        <v>rock</v>
      </c>
      <c r="U574">
        <f t="shared" si="53"/>
        <v>2015</v>
      </c>
    </row>
    <row r="575" spans="1:21" ht="17" x14ac:dyDescent="0.2">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4">
        <f t="shared" si="50"/>
        <v>41761.208333333336</v>
      </c>
      <c r="O575" s="4">
        <f t="shared" si="50"/>
        <v>41763.208333333336</v>
      </c>
      <c r="P575" t="b">
        <v>0</v>
      </c>
      <c r="Q575" t="b">
        <v>0</v>
      </c>
      <c r="R575" t="s">
        <v>1029</v>
      </c>
      <c r="S575" t="str">
        <f t="shared" si="51"/>
        <v>journalism</v>
      </c>
      <c r="T575" t="str">
        <f t="shared" si="52"/>
        <v>audio</v>
      </c>
      <c r="U575">
        <f t="shared" si="53"/>
        <v>2014</v>
      </c>
    </row>
    <row r="576" spans="1:21" ht="17" x14ac:dyDescent="0.2">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4">
        <f t="shared" si="50"/>
        <v>43806.25</v>
      </c>
      <c r="O576" s="4">
        <f t="shared" si="50"/>
        <v>43816.25</v>
      </c>
      <c r="P576" t="b">
        <v>0</v>
      </c>
      <c r="Q576" t="b">
        <v>1</v>
      </c>
      <c r="R576" t="s">
        <v>17</v>
      </c>
      <c r="S576" t="str">
        <f t="shared" si="51"/>
        <v>food</v>
      </c>
      <c r="T576" t="str">
        <f t="shared" si="52"/>
        <v>food trucks</v>
      </c>
      <c r="U576">
        <f t="shared" si="53"/>
        <v>2019</v>
      </c>
    </row>
    <row r="577" spans="1:21" ht="17" x14ac:dyDescent="0.2">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4">
        <f t="shared" si="50"/>
        <v>41779.208333333336</v>
      </c>
      <c r="O577" s="4">
        <f t="shared" si="50"/>
        <v>41782.208333333336</v>
      </c>
      <c r="P577" t="b">
        <v>0</v>
      </c>
      <c r="Q577" t="b">
        <v>1</v>
      </c>
      <c r="R577" t="s">
        <v>33</v>
      </c>
      <c r="S577" t="str">
        <f t="shared" si="51"/>
        <v>theater</v>
      </c>
      <c r="T577" t="str">
        <f t="shared" si="52"/>
        <v>plays</v>
      </c>
      <c r="U577">
        <f t="shared" si="53"/>
        <v>2014</v>
      </c>
    </row>
    <row r="578" spans="1:21" ht="34" x14ac:dyDescent="0.2">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4">
        <f t="shared" si="50"/>
        <v>43040.208333333328</v>
      </c>
      <c r="O578" s="4">
        <f t="shared" si="50"/>
        <v>43057.25</v>
      </c>
      <c r="P578" t="b">
        <v>0</v>
      </c>
      <c r="Q578" t="b">
        <v>0</v>
      </c>
      <c r="R578" t="s">
        <v>33</v>
      </c>
      <c r="S578" t="str">
        <f t="shared" si="51"/>
        <v>theater</v>
      </c>
      <c r="T578" t="str">
        <f t="shared" si="52"/>
        <v>plays</v>
      </c>
      <c r="U578">
        <f t="shared" si="53"/>
        <v>2017</v>
      </c>
    </row>
    <row r="579" spans="1:21" ht="17" x14ac:dyDescent="0.2">
      <c r="A579">
        <v>577</v>
      </c>
      <c r="B579" t="s">
        <v>1198</v>
      </c>
      <c r="C579" s="3" t="s">
        <v>1199</v>
      </c>
      <c r="D579">
        <v>8200</v>
      </c>
      <c r="E579">
        <v>1546</v>
      </c>
      <c r="F579">
        <f t="shared" ref="F579:F642" si="54">ROUND((E579/D579)*100,0)</f>
        <v>19</v>
      </c>
      <c r="G579" t="s">
        <v>74</v>
      </c>
      <c r="H579">
        <v>37</v>
      </c>
      <c r="I579">
        <f t="shared" ref="I579:I642" si="55">IF(H579=0,0,ROUND(E579/H579,2))</f>
        <v>41.78</v>
      </c>
      <c r="J579" t="s">
        <v>21</v>
      </c>
      <c r="K579" t="s">
        <v>22</v>
      </c>
      <c r="L579">
        <v>1299823200</v>
      </c>
      <c r="M579">
        <v>1302066000</v>
      </c>
      <c r="N579" s="4">
        <f t="shared" ref="N579:O642" si="56">(((L579/60)/60)/24)+DATE(1970,1,1)</f>
        <v>40613.25</v>
      </c>
      <c r="O579" s="4">
        <f t="shared" si="56"/>
        <v>40639.208333333336</v>
      </c>
      <c r="P579" t="b">
        <v>0</v>
      </c>
      <c r="Q579" t="b">
        <v>0</v>
      </c>
      <c r="R579" t="s">
        <v>159</v>
      </c>
      <c r="S579" t="str">
        <f t="shared" ref="S579:S642" si="57">LEFT(R579,SEARCH("/",R579)-1)</f>
        <v>music</v>
      </c>
      <c r="T579" t="str">
        <f t="shared" ref="T579:T642" si="58">RIGHT(R579,LEN(R579)-SEARCH("/",R579))</f>
        <v>jazz</v>
      </c>
      <c r="U579">
        <f t="shared" ref="U579:U642" si="59">YEAR(N579)</f>
        <v>2011</v>
      </c>
    </row>
    <row r="580" spans="1:21" ht="17" x14ac:dyDescent="0.2">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4">
        <f t="shared" si="56"/>
        <v>40878.25</v>
      </c>
      <c r="O580" s="4">
        <f t="shared" si="56"/>
        <v>40881.25</v>
      </c>
      <c r="P580" t="b">
        <v>0</v>
      </c>
      <c r="Q580" t="b">
        <v>0</v>
      </c>
      <c r="R580" t="s">
        <v>474</v>
      </c>
      <c r="S580" t="str">
        <f t="shared" si="57"/>
        <v>film &amp; video</v>
      </c>
      <c r="T580" t="str">
        <f t="shared" si="58"/>
        <v>science fiction</v>
      </c>
      <c r="U580">
        <f t="shared" si="59"/>
        <v>2011</v>
      </c>
    </row>
    <row r="581" spans="1:21" ht="17" x14ac:dyDescent="0.2">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4">
        <f t="shared" si="56"/>
        <v>40762.208333333336</v>
      </c>
      <c r="O581" s="4">
        <f t="shared" si="56"/>
        <v>40774.208333333336</v>
      </c>
      <c r="P581" t="b">
        <v>0</v>
      </c>
      <c r="Q581" t="b">
        <v>0</v>
      </c>
      <c r="R581" t="s">
        <v>159</v>
      </c>
      <c r="S581" t="str">
        <f t="shared" si="57"/>
        <v>music</v>
      </c>
      <c r="T581" t="str">
        <f t="shared" si="58"/>
        <v>jazz</v>
      </c>
      <c r="U581">
        <f t="shared" si="59"/>
        <v>2011</v>
      </c>
    </row>
    <row r="582" spans="1:21" ht="17" x14ac:dyDescent="0.2">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4">
        <f t="shared" si="56"/>
        <v>41696.25</v>
      </c>
      <c r="O582" s="4">
        <f t="shared" si="56"/>
        <v>41704.25</v>
      </c>
      <c r="P582" t="b">
        <v>0</v>
      </c>
      <c r="Q582" t="b">
        <v>0</v>
      </c>
      <c r="R582" t="s">
        <v>33</v>
      </c>
      <c r="S582" t="str">
        <f t="shared" si="57"/>
        <v>theater</v>
      </c>
      <c r="T582" t="str">
        <f t="shared" si="58"/>
        <v>plays</v>
      </c>
      <c r="U582">
        <f t="shared" si="59"/>
        <v>2014</v>
      </c>
    </row>
    <row r="583" spans="1:21" ht="17" x14ac:dyDescent="0.2">
      <c r="A583">
        <v>581</v>
      </c>
      <c r="B583" t="s">
        <v>1205</v>
      </c>
      <c r="C583" s="3" t="s">
        <v>1206</v>
      </c>
      <c r="D583">
        <v>6000</v>
      </c>
      <c r="E583">
        <v>3841</v>
      </c>
      <c r="F583">
        <f t="shared" si="54"/>
        <v>64</v>
      </c>
      <c r="G583" t="s">
        <v>14</v>
      </c>
      <c r="H583">
        <v>71</v>
      </c>
      <c r="I583">
        <f t="shared" si="55"/>
        <v>54.1</v>
      </c>
      <c r="J583" t="s">
        <v>21</v>
      </c>
      <c r="K583" t="s">
        <v>22</v>
      </c>
      <c r="L583">
        <v>1304053200</v>
      </c>
      <c r="M583">
        <v>1305349200</v>
      </c>
      <c r="N583" s="4">
        <f t="shared" si="56"/>
        <v>40662.208333333336</v>
      </c>
      <c r="O583" s="4">
        <f t="shared" si="56"/>
        <v>40677.208333333336</v>
      </c>
      <c r="P583" t="b">
        <v>0</v>
      </c>
      <c r="Q583" t="b">
        <v>0</v>
      </c>
      <c r="R583" t="s">
        <v>28</v>
      </c>
      <c r="S583" t="str">
        <f t="shared" si="57"/>
        <v>technology</v>
      </c>
      <c r="T583" t="str">
        <f t="shared" si="58"/>
        <v>web</v>
      </c>
      <c r="U583">
        <f t="shared" si="59"/>
        <v>2011</v>
      </c>
    </row>
    <row r="584" spans="1:21" ht="17" x14ac:dyDescent="0.2">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4">
        <f t="shared" si="56"/>
        <v>42165.208333333328</v>
      </c>
      <c r="O584" s="4">
        <f t="shared" si="56"/>
        <v>42170.208333333328</v>
      </c>
      <c r="P584" t="b">
        <v>0</v>
      </c>
      <c r="Q584" t="b">
        <v>1</v>
      </c>
      <c r="R584" t="s">
        <v>89</v>
      </c>
      <c r="S584" t="str">
        <f t="shared" si="57"/>
        <v>games</v>
      </c>
      <c r="T584" t="str">
        <f t="shared" si="58"/>
        <v>video games</v>
      </c>
      <c r="U584">
        <f t="shared" si="59"/>
        <v>2015</v>
      </c>
    </row>
    <row r="585" spans="1:21" ht="34" x14ac:dyDescent="0.2">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4">
        <f t="shared" si="56"/>
        <v>40959.25</v>
      </c>
      <c r="O585" s="4">
        <f t="shared" si="56"/>
        <v>40976.25</v>
      </c>
      <c r="P585" t="b">
        <v>0</v>
      </c>
      <c r="Q585" t="b">
        <v>0</v>
      </c>
      <c r="R585" t="s">
        <v>42</v>
      </c>
      <c r="S585" t="str">
        <f t="shared" si="57"/>
        <v>film &amp; video</v>
      </c>
      <c r="T585" t="str">
        <f t="shared" si="58"/>
        <v>documentary</v>
      </c>
      <c r="U585">
        <f t="shared" si="59"/>
        <v>2012</v>
      </c>
    </row>
    <row r="586" spans="1:21" ht="34" x14ac:dyDescent="0.2">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4">
        <f t="shared" si="56"/>
        <v>41024.208333333336</v>
      </c>
      <c r="O586" s="4">
        <f t="shared" si="56"/>
        <v>41038.208333333336</v>
      </c>
      <c r="P586" t="b">
        <v>0</v>
      </c>
      <c r="Q586" t="b">
        <v>0</v>
      </c>
      <c r="R586" t="s">
        <v>28</v>
      </c>
      <c r="S586" t="str">
        <f t="shared" si="57"/>
        <v>technology</v>
      </c>
      <c r="T586" t="str">
        <f t="shared" si="58"/>
        <v>web</v>
      </c>
      <c r="U586">
        <f t="shared" si="59"/>
        <v>2012</v>
      </c>
    </row>
    <row r="587" spans="1:21" ht="17" x14ac:dyDescent="0.2">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4">
        <f t="shared" si="56"/>
        <v>40255.208333333336</v>
      </c>
      <c r="O587" s="4">
        <f t="shared" si="56"/>
        <v>40265.208333333336</v>
      </c>
      <c r="P587" t="b">
        <v>0</v>
      </c>
      <c r="Q587" t="b">
        <v>0</v>
      </c>
      <c r="R587" t="s">
        <v>206</v>
      </c>
      <c r="S587" t="str">
        <f t="shared" si="57"/>
        <v>publishing</v>
      </c>
      <c r="T587" t="str">
        <f t="shared" si="58"/>
        <v>translations</v>
      </c>
      <c r="U587">
        <f t="shared" si="59"/>
        <v>2010</v>
      </c>
    </row>
    <row r="588" spans="1:21" ht="17" x14ac:dyDescent="0.2">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4">
        <f t="shared" si="56"/>
        <v>40499.25</v>
      </c>
      <c r="O588" s="4">
        <f t="shared" si="56"/>
        <v>40518.25</v>
      </c>
      <c r="P588" t="b">
        <v>0</v>
      </c>
      <c r="Q588" t="b">
        <v>0</v>
      </c>
      <c r="R588" t="s">
        <v>23</v>
      </c>
      <c r="S588" t="str">
        <f t="shared" si="57"/>
        <v>music</v>
      </c>
      <c r="T588" t="str">
        <f t="shared" si="58"/>
        <v>rock</v>
      </c>
      <c r="U588">
        <f t="shared" si="59"/>
        <v>2010</v>
      </c>
    </row>
    <row r="589" spans="1:21" ht="17" x14ac:dyDescent="0.2">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4">
        <f t="shared" si="56"/>
        <v>43484.25</v>
      </c>
      <c r="O589" s="4">
        <f t="shared" si="56"/>
        <v>43536.208333333328</v>
      </c>
      <c r="P589" t="b">
        <v>0</v>
      </c>
      <c r="Q589" t="b">
        <v>1</v>
      </c>
      <c r="R589" t="s">
        <v>17</v>
      </c>
      <c r="S589" t="str">
        <f t="shared" si="57"/>
        <v>food</v>
      </c>
      <c r="T589" t="str">
        <f t="shared" si="58"/>
        <v>food trucks</v>
      </c>
      <c r="U589">
        <f t="shared" si="59"/>
        <v>2019</v>
      </c>
    </row>
    <row r="590" spans="1:21" ht="17" x14ac:dyDescent="0.2">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4">
        <f t="shared" si="56"/>
        <v>40262.208333333336</v>
      </c>
      <c r="O590" s="4">
        <f t="shared" si="56"/>
        <v>40293.208333333336</v>
      </c>
      <c r="P590" t="b">
        <v>0</v>
      </c>
      <c r="Q590" t="b">
        <v>0</v>
      </c>
      <c r="R590" t="s">
        <v>33</v>
      </c>
      <c r="S590" t="str">
        <f t="shared" si="57"/>
        <v>theater</v>
      </c>
      <c r="T590" t="str">
        <f t="shared" si="58"/>
        <v>plays</v>
      </c>
      <c r="U590">
        <f t="shared" si="59"/>
        <v>2010</v>
      </c>
    </row>
    <row r="591" spans="1:21" ht="17" x14ac:dyDescent="0.2">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4">
        <f t="shared" si="56"/>
        <v>42190.208333333328</v>
      </c>
      <c r="O591" s="4">
        <f t="shared" si="56"/>
        <v>42197.208333333328</v>
      </c>
      <c r="P591" t="b">
        <v>0</v>
      </c>
      <c r="Q591" t="b">
        <v>0</v>
      </c>
      <c r="R591" t="s">
        <v>42</v>
      </c>
      <c r="S591" t="str">
        <f t="shared" si="57"/>
        <v>film &amp; video</v>
      </c>
      <c r="T591" t="str">
        <f t="shared" si="58"/>
        <v>documentary</v>
      </c>
      <c r="U591">
        <f t="shared" si="59"/>
        <v>2015</v>
      </c>
    </row>
    <row r="592" spans="1:21" ht="34" x14ac:dyDescent="0.2">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4">
        <f t="shared" si="56"/>
        <v>41994.25</v>
      </c>
      <c r="O592" s="4">
        <f t="shared" si="56"/>
        <v>42005.25</v>
      </c>
      <c r="P592" t="b">
        <v>0</v>
      </c>
      <c r="Q592" t="b">
        <v>0</v>
      </c>
      <c r="R592" t="s">
        <v>133</v>
      </c>
      <c r="S592" t="str">
        <f t="shared" si="57"/>
        <v>publishing</v>
      </c>
      <c r="T592" t="str">
        <f t="shared" si="58"/>
        <v>radio &amp; podcasts</v>
      </c>
      <c r="U592">
        <f t="shared" si="59"/>
        <v>2014</v>
      </c>
    </row>
    <row r="593" spans="1:21" ht="17" x14ac:dyDescent="0.2">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4">
        <f t="shared" si="56"/>
        <v>40373.208333333336</v>
      </c>
      <c r="O593" s="4">
        <f t="shared" si="56"/>
        <v>40383.208333333336</v>
      </c>
      <c r="P593" t="b">
        <v>0</v>
      </c>
      <c r="Q593" t="b">
        <v>0</v>
      </c>
      <c r="R593" t="s">
        <v>89</v>
      </c>
      <c r="S593" t="str">
        <f t="shared" si="57"/>
        <v>games</v>
      </c>
      <c r="T593" t="str">
        <f t="shared" si="58"/>
        <v>video games</v>
      </c>
      <c r="U593">
        <f t="shared" si="59"/>
        <v>2010</v>
      </c>
    </row>
    <row r="594" spans="1:21" ht="34" x14ac:dyDescent="0.2">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4">
        <f t="shared" si="56"/>
        <v>41789.208333333336</v>
      </c>
      <c r="O594" s="4">
        <f t="shared" si="56"/>
        <v>41798.208333333336</v>
      </c>
      <c r="P594" t="b">
        <v>0</v>
      </c>
      <c r="Q594" t="b">
        <v>0</v>
      </c>
      <c r="R594" t="s">
        <v>33</v>
      </c>
      <c r="S594" t="str">
        <f t="shared" si="57"/>
        <v>theater</v>
      </c>
      <c r="T594" t="str">
        <f t="shared" si="58"/>
        <v>plays</v>
      </c>
      <c r="U594">
        <f t="shared" si="59"/>
        <v>2014</v>
      </c>
    </row>
    <row r="595" spans="1:21" ht="17" x14ac:dyDescent="0.2">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4">
        <f t="shared" si="56"/>
        <v>41724.208333333336</v>
      </c>
      <c r="O595" s="4">
        <f t="shared" si="56"/>
        <v>41737.208333333336</v>
      </c>
      <c r="P595" t="b">
        <v>0</v>
      </c>
      <c r="Q595" t="b">
        <v>0</v>
      </c>
      <c r="R595" t="s">
        <v>71</v>
      </c>
      <c r="S595" t="str">
        <f t="shared" si="57"/>
        <v>film &amp; video</v>
      </c>
      <c r="T595" t="str">
        <f t="shared" si="58"/>
        <v>animation</v>
      </c>
      <c r="U595">
        <f t="shared" si="59"/>
        <v>2014</v>
      </c>
    </row>
    <row r="596" spans="1:21" ht="34" x14ac:dyDescent="0.2">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4">
        <f t="shared" si="56"/>
        <v>42548.208333333328</v>
      </c>
      <c r="O596" s="4">
        <f t="shared" si="56"/>
        <v>42551.208333333328</v>
      </c>
      <c r="P596" t="b">
        <v>0</v>
      </c>
      <c r="Q596" t="b">
        <v>1</v>
      </c>
      <c r="R596" t="s">
        <v>33</v>
      </c>
      <c r="S596" t="str">
        <f t="shared" si="57"/>
        <v>theater</v>
      </c>
      <c r="T596" t="str">
        <f t="shared" si="58"/>
        <v>plays</v>
      </c>
      <c r="U596">
        <f t="shared" si="59"/>
        <v>2016</v>
      </c>
    </row>
    <row r="597" spans="1:21" ht="34" x14ac:dyDescent="0.2">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4">
        <f t="shared" si="56"/>
        <v>40253.208333333336</v>
      </c>
      <c r="O597" s="4">
        <f t="shared" si="56"/>
        <v>40274.208333333336</v>
      </c>
      <c r="P597" t="b">
        <v>0</v>
      </c>
      <c r="Q597" t="b">
        <v>1</v>
      </c>
      <c r="R597" t="s">
        <v>33</v>
      </c>
      <c r="S597" t="str">
        <f t="shared" si="57"/>
        <v>theater</v>
      </c>
      <c r="T597" t="str">
        <f t="shared" si="58"/>
        <v>plays</v>
      </c>
      <c r="U597">
        <f t="shared" si="59"/>
        <v>2010</v>
      </c>
    </row>
    <row r="598" spans="1:21" ht="17" x14ac:dyDescent="0.2">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4">
        <f t="shared" si="56"/>
        <v>42434.25</v>
      </c>
      <c r="O598" s="4">
        <f t="shared" si="56"/>
        <v>42441.25</v>
      </c>
      <c r="P598" t="b">
        <v>0</v>
      </c>
      <c r="Q598" t="b">
        <v>1</v>
      </c>
      <c r="R598" t="s">
        <v>53</v>
      </c>
      <c r="S598" t="str">
        <f t="shared" si="57"/>
        <v>film &amp; video</v>
      </c>
      <c r="T598" t="str">
        <f t="shared" si="58"/>
        <v>drama</v>
      </c>
      <c r="U598">
        <f t="shared" si="59"/>
        <v>2016</v>
      </c>
    </row>
    <row r="599" spans="1:21" ht="17" x14ac:dyDescent="0.2">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4">
        <f t="shared" si="56"/>
        <v>43786.25</v>
      </c>
      <c r="O599" s="4">
        <f t="shared" si="56"/>
        <v>43804.25</v>
      </c>
      <c r="P599" t="b">
        <v>0</v>
      </c>
      <c r="Q599" t="b">
        <v>0</v>
      </c>
      <c r="R599" t="s">
        <v>33</v>
      </c>
      <c r="S599" t="str">
        <f t="shared" si="57"/>
        <v>theater</v>
      </c>
      <c r="T599" t="str">
        <f t="shared" si="58"/>
        <v>plays</v>
      </c>
      <c r="U599">
        <f t="shared" si="59"/>
        <v>2019</v>
      </c>
    </row>
    <row r="600" spans="1:21" ht="17" x14ac:dyDescent="0.2">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4">
        <f t="shared" si="56"/>
        <v>40344.208333333336</v>
      </c>
      <c r="O600" s="4">
        <f t="shared" si="56"/>
        <v>40373.208333333336</v>
      </c>
      <c r="P600" t="b">
        <v>0</v>
      </c>
      <c r="Q600" t="b">
        <v>0</v>
      </c>
      <c r="R600" t="s">
        <v>23</v>
      </c>
      <c r="S600" t="str">
        <f t="shared" si="57"/>
        <v>music</v>
      </c>
      <c r="T600" t="str">
        <f t="shared" si="58"/>
        <v>rock</v>
      </c>
      <c r="U600">
        <f t="shared" si="59"/>
        <v>2010</v>
      </c>
    </row>
    <row r="601" spans="1:21" ht="34" x14ac:dyDescent="0.2">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4">
        <f t="shared" si="56"/>
        <v>42047.25</v>
      </c>
      <c r="O601" s="4">
        <f t="shared" si="56"/>
        <v>42055.25</v>
      </c>
      <c r="P601" t="b">
        <v>0</v>
      </c>
      <c r="Q601" t="b">
        <v>0</v>
      </c>
      <c r="R601" t="s">
        <v>42</v>
      </c>
      <c r="S601" t="str">
        <f t="shared" si="57"/>
        <v>film &amp; video</v>
      </c>
      <c r="T601" t="str">
        <f t="shared" si="58"/>
        <v>documentary</v>
      </c>
      <c r="U601">
        <f t="shared" si="59"/>
        <v>2015</v>
      </c>
    </row>
    <row r="602" spans="1:21" ht="17" x14ac:dyDescent="0.2">
      <c r="A602">
        <v>600</v>
      </c>
      <c r="B602" t="s">
        <v>1242</v>
      </c>
      <c r="C602" s="3" t="s">
        <v>1243</v>
      </c>
      <c r="D602">
        <v>100</v>
      </c>
      <c r="E602">
        <v>5</v>
      </c>
      <c r="F602">
        <f t="shared" si="54"/>
        <v>5</v>
      </c>
      <c r="G602" t="s">
        <v>14</v>
      </c>
      <c r="H602">
        <v>1</v>
      </c>
      <c r="I602">
        <f t="shared" si="55"/>
        <v>5</v>
      </c>
      <c r="J602" t="s">
        <v>40</v>
      </c>
      <c r="K602" t="s">
        <v>41</v>
      </c>
      <c r="L602">
        <v>1375160400</v>
      </c>
      <c r="M602">
        <v>1376197200</v>
      </c>
      <c r="N602" s="4">
        <f t="shared" si="56"/>
        <v>41485.208333333336</v>
      </c>
      <c r="O602" s="4">
        <f t="shared" si="56"/>
        <v>41497.208333333336</v>
      </c>
      <c r="P602" t="b">
        <v>0</v>
      </c>
      <c r="Q602" t="b">
        <v>0</v>
      </c>
      <c r="R602" t="s">
        <v>17</v>
      </c>
      <c r="S602" t="str">
        <f t="shared" si="57"/>
        <v>food</v>
      </c>
      <c r="T602" t="str">
        <f t="shared" si="58"/>
        <v>food trucks</v>
      </c>
      <c r="U602">
        <f t="shared" si="59"/>
        <v>2013</v>
      </c>
    </row>
    <row r="603" spans="1:21" ht="17" x14ac:dyDescent="0.2">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4">
        <f t="shared" si="56"/>
        <v>41789.208333333336</v>
      </c>
      <c r="O603" s="4">
        <f t="shared" si="56"/>
        <v>41806.208333333336</v>
      </c>
      <c r="P603" t="b">
        <v>1</v>
      </c>
      <c r="Q603" t="b">
        <v>0</v>
      </c>
      <c r="R603" t="s">
        <v>65</v>
      </c>
      <c r="S603" t="str">
        <f t="shared" si="57"/>
        <v>technology</v>
      </c>
      <c r="T603" t="str">
        <f t="shared" si="58"/>
        <v>wearables</v>
      </c>
      <c r="U603">
        <f t="shared" si="59"/>
        <v>2014</v>
      </c>
    </row>
    <row r="604" spans="1:21" ht="34" x14ac:dyDescent="0.2">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4">
        <f t="shared" si="56"/>
        <v>42160.208333333328</v>
      </c>
      <c r="O604" s="4">
        <f t="shared" si="56"/>
        <v>42171.208333333328</v>
      </c>
      <c r="P604" t="b">
        <v>0</v>
      </c>
      <c r="Q604" t="b">
        <v>0</v>
      </c>
      <c r="R604" t="s">
        <v>33</v>
      </c>
      <c r="S604" t="str">
        <f t="shared" si="57"/>
        <v>theater</v>
      </c>
      <c r="T604" t="str">
        <f t="shared" si="58"/>
        <v>plays</v>
      </c>
      <c r="U604">
        <f t="shared" si="59"/>
        <v>2015</v>
      </c>
    </row>
    <row r="605" spans="1:21" ht="17" x14ac:dyDescent="0.2">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4">
        <f t="shared" si="56"/>
        <v>43573.208333333328</v>
      </c>
      <c r="O605" s="4">
        <f t="shared" si="56"/>
        <v>43600.208333333328</v>
      </c>
      <c r="P605" t="b">
        <v>0</v>
      </c>
      <c r="Q605" t="b">
        <v>0</v>
      </c>
      <c r="R605" t="s">
        <v>33</v>
      </c>
      <c r="S605" t="str">
        <f t="shared" si="57"/>
        <v>theater</v>
      </c>
      <c r="T605" t="str">
        <f t="shared" si="58"/>
        <v>plays</v>
      </c>
      <c r="U605">
        <f t="shared" si="59"/>
        <v>2019</v>
      </c>
    </row>
    <row r="606" spans="1:21" ht="17" x14ac:dyDescent="0.2">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4">
        <f t="shared" si="56"/>
        <v>40565.25</v>
      </c>
      <c r="O606" s="4">
        <f t="shared" si="56"/>
        <v>40586.25</v>
      </c>
      <c r="P606" t="b">
        <v>0</v>
      </c>
      <c r="Q606" t="b">
        <v>0</v>
      </c>
      <c r="R606" t="s">
        <v>33</v>
      </c>
      <c r="S606" t="str">
        <f t="shared" si="57"/>
        <v>theater</v>
      </c>
      <c r="T606" t="str">
        <f t="shared" si="58"/>
        <v>plays</v>
      </c>
      <c r="U606">
        <f t="shared" si="59"/>
        <v>2011</v>
      </c>
    </row>
    <row r="607" spans="1:21" ht="17" x14ac:dyDescent="0.2">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4">
        <f t="shared" si="56"/>
        <v>42280.208333333328</v>
      </c>
      <c r="O607" s="4">
        <f t="shared" si="56"/>
        <v>42321.25</v>
      </c>
      <c r="P607" t="b">
        <v>0</v>
      </c>
      <c r="Q607" t="b">
        <v>0</v>
      </c>
      <c r="R607" t="s">
        <v>68</v>
      </c>
      <c r="S607" t="str">
        <f t="shared" si="57"/>
        <v>publishing</v>
      </c>
      <c r="T607" t="str">
        <f t="shared" si="58"/>
        <v>nonfiction</v>
      </c>
      <c r="U607">
        <f t="shared" si="59"/>
        <v>2015</v>
      </c>
    </row>
    <row r="608" spans="1:21" ht="17" x14ac:dyDescent="0.2">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4">
        <f t="shared" si="56"/>
        <v>42436.25</v>
      </c>
      <c r="O608" s="4">
        <f t="shared" si="56"/>
        <v>42447.208333333328</v>
      </c>
      <c r="P608" t="b">
        <v>0</v>
      </c>
      <c r="Q608" t="b">
        <v>0</v>
      </c>
      <c r="R608" t="s">
        <v>23</v>
      </c>
      <c r="S608" t="str">
        <f t="shared" si="57"/>
        <v>music</v>
      </c>
      <c r="T608" t="str">
        <f t="shared" si="58"/>
        <v>rock</v>
      </c>
      <c r="U608">
        <f t="shared" si="59"/>
        <v>2016</v>
      </c>
    </row>
    <row r="609" spans="1:21" ht="17" x14ac:dyDescent="0.2">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4">
        <f t="shared" si="56"/>
        <v>41721.208333333336</v>
      </c>
      <c r="O609" s="4">
        <f t="shared" si="56"/>
        <v>41723.208333333336</v>
      </c>
      <c r="P609" t="b">
        <v>0</v>
      </c>
      <c r="Q609" t="b">
        <v>0</v>
      </c>
      <c r="R609" t="s">
        <v>17</v>
      </c>
      <c r="S609" t="str">
        <f t="shared" si="57"/>
        <v>food</v>
      </c>
      <c r="T609" t="str">
        <f t="shared" si="58"/>
        <v>food trucks</v>
      </c>
      <c r="U609">
        <f t="shared" si="59"/>
        <v>2014</v>
      </c>
    </row>
    <row r="610" spans="1:21" ht="17" x14ac:dyDescent="0.2">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4">
        <f t="shared" si="56"/>
        <v>43530.25</v>
      </c>
      <c r="O610" s="4">
        <f t="shared" si="56"/>
        <v>43534.25</v>
      </c>
      <c r="P610" t="b">
        <v>0</v>
      </c>
      <c r="Q610" t="b">
        <v>1</v>
      </c>
      <c r="R610" t="s">
        <v>159</v>
      </c>
      <c r="S610" t="str">
        <f t="shared" si="57"/>
        <v>music</v>
      </c>
      <c r="T610" t="str">
        <f t="shared" si="58"/>
        <v>jazz</v>
      </c>
      <c r="U610">
        <f t="shared" si="59"/>
        <v>2019</v>
      </c>
    </row>
    <row r="611" spans="1:21" ht="17" x14ac:dyDescent="0.2">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4">
        <f t="shared" si="56"/>
        <v>43481.25</v>
      </c>
      <c r="O611" s="4">
        <f t="shared" si="56"/>
        <v>43498.25</v>
      </c>
      <c r="P611" t="b">
        <v>0</v>
      </c>
      <c r="Q611" t="b">
        <v>0</v>
      </c>
      <c r="R611" t="s">
        <v>474</v>
      </c>
      <c r="S611" t="str">
        <f t="shared" si="57"/>
        <v>film &amp; video</v>
      </c>
      <c r="T611" t="str">
        <f t="shared" si="58"/>
        <v>science fiction</v>
      </c>
      <c r="U611">
        <f t="shared" si="59"/>
        <v>2019</v>
      </c>
    </row>
    <row r="612" spans="1:21" ht="34" x14ac:dyDescent="0.2">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4">
        <f t="shared" si="56"/>
        <v>41259.25</v>
      </c>
      <c r="O612" s="4">
        <f t="shared" si="56"/>
        <v>41273.25</v>
      </c>
      <c r="P612" t="b">
        <v>0</v>
      </c>
      <c r="Q612" t="b">
        <v>0</v>
      </c>
      <c r="R612" t="s">
        <v>33</v>
      </c>
      <c r="S612" t="str">
        <f t="shared" si="57"/>
        <v>theater</v>
      </c>
      <c r="T612" t="str">
        <f t="shared" si="58"/>
        <v>plays</v>
      </c>
      <c r="U612">
        <f t="shared" si="59"/>
        <v>2012</v>
      </c>
    </row>
    <row r="613" spans="1:21" ht="17" x14ac:dyDescent="0.2">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4">
        <f t="shared" si="56"/>
        <v>41480.208333333336</v>
      </c>
      <c r="O613" s="4">
        <f t="shared" si="56"/>
        <v>41492.208333333336</v>
      </c>
      <c r="P613" t="b">
        <v>0</v>
      </c>
      <c r="Q613" t="b">
        <v>0</v>
      </c>
      <c r="R613" t="s">
        <v>33</v>
      </c>
      <c r="S613" t="str">
        <f t="shared" si="57"/>
        <v>theater</v>
      </c>
      <c r="T613" t="str">
        <f t="shared" si="58"/>
        <v>plays</v>
      </c>
      <c r="U613">
        <f t="shared" si="59"/>
        <v>2013</v>
      </c>
    </row>
    <row r="614" spans="1:21" ht="17" x14ac:dyDescent="0.2">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4">
        <f t="shared" si="56"/>
        <v>40474.208333333336</v>
      </c>
      <c r="O614" s="4">
        <f t="shared" si="56"/>
        <v>40497.25</v>
      </c>
      <c r="P614" t="b">
        <v>0</v>
      </c>
      <c r="Q614" t="b">
        <v>0</v>
      </c>
      <c r="R614" t="s">
        <v>50</v>
      </c>
      <c r="S614" t="str">
        <f t="shared" si="57"/>
        <v>music</v>
      </c>
      <c r="T614" t="str">
        <f t="shared" si="58"/>
        <v>electric music</v>
      </c>
      <c r="U614">
        <f t="shared" si="59"/>
        <v>2010</v>
      </c>
    </row>
    <row r="615" spans="1:21" ht="34" x14ac:dyDescent="0.2">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4">
        <f t="shared" si="56"/>
        <v>42973.208333333328</v>
      </c>
      <c r="O615" s="4">
        <f t="shared" si="56"/>
        <v>42982.208333333328</v>
      </c>
      <c r="P615" t="b">
        <v>0</v>
      </c>
      <c r="Q615" t="b">
        <v>0</v>
      </c>
      <c r="R615" t="s">
        <v>33</v>
      </c>
      <c r="S615" t="str">
        <f t="shared" si="57"/>
        <v>theater</v>
      </c>
      <c r="T615" t="str">
        <f t="shared" si="58"/>
        <v>plays</v>
      </c>
      <c r="U615">
        <f t="shared" si="59"/>
        <v>2017</v>
      </c>
    </row>
    <row r="616" spans="1:21" ht="34" x14ac:dyDescent="0.2">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4">
        <f t="shared" si="56"/>
        <v>42746.25</v>
      </c>
      <c r="O616" s="4">
        <f t="shared" si="56"/>
        <v>42764.25</v>
      </c>
      <c r="P616" t="b">
        <v>0</v>
      </c>
      <c r="Q616" t="b">
        <v>0</v>
      </c>
      <c r="R616" t="s">
        <v>33</v>
      </c>
      <c r="S616" t="str">
        <f t="shared" si="57"/>
        <v>theater</v>
      </c>
      <c r="T616" t="str">
        <f t="shared" si="58"/>
        <v>plays</v>
      </c>
      <c r="U616">
        <f t="shared" si="59"/>
        <v>2017</v>
      </c>
    </row>
    <row r="617" spans="1:21" ht="17" x14ac:dyDescent="0.2">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4">
        <f t="shared" si="56"/>
        <v>42489.208333333328</v>
      </c>
      <c r="O617" s="4">
        <f t="shared" si="56"/>
        <v>42499.208333333328</v>
      </c>
      <c r="P617" t="b">
        <v>0</v>
      </c>
      <c r="Q617" t="b">
        <v>0</v>
      </c>
      <c r="R617" t="s">
        <v>33</v>
      </c>
      <c r="S617" t="str">
        <f t="shared" si="57"/>
        <v>theater</v>
      </c>
      <c r="T617" t="str">
        <f t="shared" si="58"/>
        <v>plays</v>
      </c>
      <c r="U617">
        <f t="shared" si="59"/>
        <v>2016</v>
      </c>
    </row>
    <row r="618" spans="1:21" ht="17" x14ac:dyDescent="0.2">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4">
        <f t="shared" si="56"/>
        <v>41537.208333333336</v>
      </c>
      <c r="O618" s="4">
        <f t="shared" si="56"/>
        <v>41538.208333333336</v>
      </c>
      <c r="P618" t="b">
        <v>0</v>
      </c>
      <c r="Q618" t="b">
        <v>1</v>
      </c>
      <c r="R618" t="s">
        <v>60</v>
      </c>
      <c r="S618" t="str">
        <f t="shared" si="57"/>
        <v>music</v>
      </c>
      <c r="T618" t="str">
        <f t="shared" si="58"/>
        <v>indie rock</v>
      </c>
      <c r="U618">
        <f t="shared" si="59"/>
        <v>2013</v>
      </c>
    </row>
    <row r="619" spans="1:21" ht="17" x14ac:dyDescent="0.2">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4">
        <f t="shared" si="56"/>
        <v>41794.208333333336</v>
      </c>
      <c r="O619" s="4">
        <f t="shared" si="56"/>
        <v>41804.208333333336</v>
      </c>
      <c r="P619" t="b">
        <v>0</v>
      </c>
      <c r="Q619" t="b">
        <v>0</v>
      </c>
      <c r="R619" t="s">
        <v>33</v>
      </c>
      <c r="S619" t="str">
        <f t="shared" si="57"/>
        <v>theater</v>
      </c>
      <c r="T619" t="str">
        <f t="shared" si="58"/>
        <v>plays</v>
      </c>
      <c r="U619">
        <f t="shared" si="59"/>
        <v>2014</v>
      </c>
    </row>
    <row r="620" spans="1:21" ht="17" x14ac:dyDescent="0.2">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4">
        <f t="shared" si="56"/>
        <v>41396.208333333336</v>
      </c>
      <c r="O620" s="4">
        <f t="shared" si="56"/>
        <v>41417.208333333336</v>
      </c>
      <c r="P620" t="b">
        <v>0</v>
      </c>
      <c r="Q620" t="b">
        <v>0</v>
      </c>
      <c r="R620" t="s">
        <v>68</v>
      </c>
      <c r="S620" t="str">
        <f t="shared" si="57"/>
        <v>publishing</v>
      </c>
      <c r="T620" t="str">
        <f t="shared" si="58"/>
        <v>nonfiction</v>
      </c>
      <c r="U620">
        <f t="shared" si="59"/>
        <v>2013</v>
      </c>
    </row>
    <row r="621" spans="1:21" ht="17" x14ac:dyDescent="0.2">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4">
        <f t="shared" si="56"/>
        <v>40669.208333333336</v>
      </c>
      <c r="O621" s="4">
        <f t="shared" si="56"/>
        <v>40670.208333333336</v>
      </c>
      <c r="P621" t="b">
        <v>1</v>
      </c>
      <c r="Q621" t="b">
        <v>1</v>
      </c>
      <c r="R621" t="s">
        <v>33</v>
      </c>
      <c r="S621" t="str">
        <f t="shared" si="57"/>
        <v>theater</v>
      </c>
      <c r="T621" t="str">
        <f t="shared" si="58"/>
        <v>plays</v>
      </c>
      <c r="U621">
        <f t="shared" si="59"/>
        <v>2011</v>
      </c>
    </row>
    <row r="622" spans="1:21" ht="17" x14ac:dyDescent="0.2">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4">
        <f t="shared" si="56"/>
        <v>42559.208333333328</v>
      </c>
      <c r="O622" s="4">
        <f t="shared" si="56"/>
        <v>42563.208333333328</v>
      </c>
      <c r="P622" t="b">
        <v>0</v>
      </c>
      <c r="Q622" t="b">
        <v>0</v>
      </c>
      <c r="R622" t="s">
        <v>122</v>
      </c>
      <c r="S622" t="str">
        <f t="shared" si="57"/>
        <v>photography</v>
      </c>
      <c r="T622" t="str">
        <f t="shared" si="58"/>
        <v>photography books</v>
      </c>
      <c r="U622">
        <f t="shared" si="59"/>
        <v>2016</v>
      </c>
    </row>
    <row r="623" spans="1:21" ht="17" x14ac:dyDescent="0.2">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4">
        <f t="shared" si="56"/>
        <v>42626.208333333328</v>
      </c>
      <c r="O623" s="4">
        <f t="shared" si="56"/>
        <v>42631.208333333328</v>
      </c>
      <c r="P623" t="b">
        <v>0</v>
      </c>
      <c r="Q623" t="b">
        <v>0</v>
      </c>
      <c r="R623" t="s">
        <v>33</v>
      </c>
      <c r="S623" t="str">
        <f t="shared" si="57"/>
        <v>theater</v>
      </c>
      <c r="T623" t="str">
        <f t="shared" si="58"/>
        <v>plays</v>
      </c>
      <c r="U623">
        <f t="shared" si="59"/>
        <v>2016</v>
      </c>
    </row>
    <row r="624" spans="1:21" ht="17" x14ac:dyDescent="0.2">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4">
        <f t="shared" si="56"/>
        <v>43205.208333333328</v>
      </c>
      <c r="O624" s="4">
        <f t="shared" si="56"/>
        <v>43231.208333333328</v>
      </c>
      <c r="P624" t="b">
        <v>0</v>
      </c>
      <c r="Q624" t="b">
        <v>0</v>
      </c>
      <c r="R624" t="s">
        <v>60</v>
      </c>
      <c r="S624" t="str">
        <f t="shared" si="57"/>
        <v>music</v>
      </c>
      <c r="T624" t="str">
        <f t="shared" si="58"/>
        <v>indie rock</v>
      </c>
      <c r="U624">
        <f t="shared" si="59"/>
        <v>2018</v>
      </c>
    </row>
    <row r="625" spans="1:21" ht="17" x14ac:dyDescent="0.2">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4">
        <f t="shared" si="56"/>
        <v>42201.208333333328</v>
      </c>
      <c r="O625" s="4">
        <f t="shared" si="56"/>
        <v>42206.208333333328</v>
      </c>
      <c r="P625" t="b">
        <v>0</v>
      </c>
      <c r="Q625" t="b">
        <v>0</v>
      </c>
      <c r="R625" t="s">
        <v>33</v>
      </c>
      <c r="S625" t="str">
        <f t="shared" si="57"/>
        <v>theater</v>
      </c>
      <c r="T625" t="str">
        <f t="shared" si="58"/>
        <v>plays</v>
      </c>
      <c r="U625">
        <f t="shared" si="59"/>
        <v>2015</v>
      </c>
    </row>
    <row r="626" spans="1:21" ht="17" x14ac:dyDescent="0.2">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4">
        <f t="shared" si="56"/>
        <v>42029.25</v>
      </c>
      <c r="O626" s="4">
        <f t="shared" si="56"/>
        <v>42035.25</v>
      </c>
      <c r="P626" t="b">
        <v>0</v>
      </c>
      <c r="Q626" t="b">
        <v>0</v>
      </c>
      <c r="R626" t="s">
        <v>122</v>
      </c>
      <c r="S626" t="str">
        <f t="shared" si="57"/>
        <v>photography</v>
      </c>
      <c r="T626" t="str">
        <f t="shared" si="58"/>
        <v>photography books</v>
      </c>
      <c r="U626">
        <f t="shared" si="59"/>
        <v>2015</v>
      </c>
    </row>
    <row r="627" spans="1:21" ht="34" x14ac:dyDescent="0.2">
      <c r="A627">
        <v>625</v>
      </c>
      <c r="B627" t="s">
        <v>1292</v>
      </c>
      <c r="C627" s="3" t="s">
        <v>1293</v>
      </c>
      <c r="D627">
        <v>7500</v>
      </c>
      <c r="E627">
        <v>5803</v>
      </c>
      <c r="F627">
        <f t="shared" si="54"/>
        <v>77</v>
      </c>
      <c r="G627" t="s">
        <v>14</v>
      </c>
      <c r="H627">
        <v>62</v>
      </c>
      <c r="I627">
        <f t="shared" si="55"/>
        <v>93.6</v>
      </c>
      <c r="J627" t="s">
        <v>21</v>
      </c>
      <c r="K627" t="s">
        <v>22</v>
      </c>
      <c r="L627">
        <v>1580104800</v>
      </c>
      <c r="M627">
        <v>1581314400</v>
      </c>
      <c r="N627" s="4">
        <f t="shared" si="56"/>
        <v>43857.25</v>
      </c>
      <c r="O627" s="4">
        <f t="shared" si="56"/>
        <v>43871.25</v>
      </c>
      <c r="P627" t="b">
        <v>0</v>
      </c>
      <c r="Q627" t="b">
        <v>0</v>
      </c>
      <c r="R627" t="s">
        <v>33</v>
      </c>
      <c r="S627" t="str">
        <f t="shared" si="57"/>
        <v>theater</v>
      </c>
      <c r="T627" t="str">
        <f t="shared" si="58"/>
        <v>plays</v>
      </c>
      <c r="U627">
        <f t="shared" si="59"/>
        <v>2020</v>
      </c>
    </row>
    <row r="628" spans="1:21" ht="34" x14ac:dyDescent="0.2">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4">
        <f t="shared" si="56"/>
        <v>40449.208333333336</v>
      </c>
      <c r="O628" s="4">
        <f t="shared" si="56"/>
        <v>40458.208333333336</v>
      </c>
      <c r="P628" t="b">
        <v>0</v>
      </c>
      <c r="Q628" t="b">
        <v>1</v>
      </c>
      <c r="R628" t="s">
        <v>33</v>
      </c>
      <c r="S628" t="str">
        <f t="shared" si="57"/>
        <v>theater</v>
      </c>
      <c r="T628" t="str">
        <f t="shared" si="58"/>
        <v>plays</v>
      </c>
      <c r="U628">
        <f t="shared" si="59"/>
        <v>2010</v>
      </c>
    </row>
    <row r="629" spans="1:21" ht="17" x14ac:dyDescent="0.2">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4">
        <f t="shared" si="56"/>
        <v>40345.208333333336</v>
      </c>
      <c r="O629" s="4">
        <f t="shared" si="56"/>
        <v>40369.208333333336</v>
      </c>
      <c r="P629" t="b">
        <v>1</v>
      </c>
      <c r="Q629" t="b">
        <v>0</v>
      </c>
      <c r="R629" t="s">
        <v>17</v>
      </c>
      <c r="S629" t="str">
        <f t="shared" si="57"/>
        <v>food</v>
      </c>
      <c r="T629" t="str">
        <f t="shared" si="58"/>
        <v>food trucks</v>
      </c>
      <c r="U629">
        <f t="shared" si="59"/>
        <v>2010</v>
      </c>
    </row>
    <row r="630" spans="1:21" ht="17" x14ac:dyDescent="0.2">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4">
        <f t="shared" si="56"/>
        <v>40455.208333333336</v>
      </c>
      <c r="O630" s="4">
        <f t="shared" si="56"/>
        <v>40458.208333333336</v>
      </c>
      <c r="P630" t="b">
        <v>0</v>
      </c>
      <c r="Q630" t="b">
        <v>0</v>
      </c>
      <c r="R630" t="s">
        <v>60</v>
      </c>
      <c r="S630" t="str">
        <f t="shared" si="57"/>
        <v>music</v>
      </c>
      <c r="T630" t="str">
        <f t="shared" si="58"/>
        <v>indie rock</v>
      </c>
      <c r="U630">
        <f t="shared" si="59"/>
        <v>2010</v>
      </c>
    </row>
    <row r="631" spans="1:21" ht="17" x14ac:dyDescent="0.2">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4">
        <f t="shared" si="56"/>
        <v>42557.208333333328</v>
      </c>
      <c r="O631" s="4">
        <f t="shared" si="56"/>
        <v>42559.208333333328</v>
      </c>
      <c r="P631" t="b">
        <v>0</v>
      </c>
      <c r="Q631" t="b">
        <v>1</v>
      </c>
      <c r="R631" t="s">
        <v>33</v>
      </c>
      <c r="S631" t="str">
        <f t="shared" si="57"/>
        <v>theater</v>
      </c>
      <c r="T631" t="str">
        <f t="shared" si="58"/>
        <v>plays</v>
      </c>
      <c r="U631">
        <f t="shared" si="59"/>
        <v>2016</v>
      </c>
    </row>
    <row r="632" spans="1:21" ht="17" x14ac:dyDescent="0.2">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4">
        <f t="shared" si="56"/>
        <v>43586.208333333328</v>
      </c>
      <c r="O632" s="4">
        <f t="shared" si="56"/>
        <v>43597.208333333328</v>
      </c>
      <c r="P632" t="b">
        <v>0</v>
      </c>
      <c r="Q632" t="b">
        <v>1</v>
      </c>
      <c r="R632" t="s">
        <v>33</v>
      </c>
      <c r="S632" t="str">
        <f t="shared" si="57"/>
        <v>theater</v>
      </c>
      <c r="T632" t="str">
        <f t="shared" si="58"/>
        <v>plays</v>
      </c>
      <c r="U632">
        <f t="shared" si="59"/>
        <v>2019</v>
      </c>
    </row>
    <row r="633" spans="1:21" ht="17" x14ac:dyDescent="0.2">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4">
        <f t="shared" si="56"/>
        <v>43550.208333333328</v>
      </c>
      <c r="O633" s="4">
        <f t="shared" si="56"/>
        <v>43554.208333333328</v>
      </c>
      <c r="P633" t="b">
        <v>0</v>
      </c>
      <c r="Q633" t="b">
        <v>0</v>
      </c>
      <c r="R633" t="s">
        <v>33</v>
      </c>
      <c r="S633" t="str">
        <f t="shared" si="57"/>
        <v>theater</v>
      </c>
      <c r="T633" t="str">
        <f t="shared" si="58"/>
        <v>plays</v>
      </c>
      <c r="U633">
        <f t="shared" si="59"/>
        <v>2019</v>
      </c>
    </row>
    <row r="634" spans="1:21" ht="17" x14ac:dyDescent="0.2">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4">
        <f t="shared" si="56"/>
        <v>41945.208333333336</v>
      </c>
      <c r="O634" s="4">
        <f t="shared" si="56"/>
        <v>41963.25</v>
      </c>
      <c r="P634" t="b">
        <v>0</v>
      </c>
      <c r="Q634" t="b">
        <v>0</v>
      </c>
      <c r="R634" t="s">
        <v>33</v>
      </c>
      <c r="S634" t="str">
        <f t="shared" si="57"/>
        <v>theater</v>
      </c>
      <c r="T634" t="str">
        <f t="shared" si="58"/>
        <v>plays</v>
      </c>
      <c r="U634">
        <f t="shared" si="59"/>
        <v>2014</v>
      </c>
    </row>
    <row r="635" spans="1:21" ht="34" x14ac:dyDescent="0.2">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4">
        <f t="shared" si="56"/>
        <v>42315.25</v>
      </c>
      <c r="O635" s="4">
        <f t="shared" si="56"/>
        <v>42319.25</v>
      </c>
      <c r="P635" t="b">
        <v>0</v>
      </c>
      <c r="Q635" t="b">
        <v>0</v>
      </c>
      <c r="R635" t="s">
        <v>71</v>
      </c>
      <c r="S635" t="str">
        <f t="shared" si="57"/>
        <v>film &amp; video</v>
      </c>
      <c r="T635" t="str">
        <f t="shared" si="58"/>
        <v>animation</v>
      </c>
      <c r="U635">
        <f t="shared" si="59"/>
        <v>2015</v>
      </c>
    </row>
    <row r="636" spans="1:21" ht="17" x14ac:dyDescent="0.2">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4">
        <f t="shared" si="56"/>
        <v>42819.208333333328</v>
      </c>
      <c r="O636" s="4">
        <f t="shared" si="56"/>
        <v>42833.208333333328</v>
      </c>
      <c r="P636" t="b">
        <v>0</v>
      </c>
      <c r="Q636" t="b">
        <v>0</v>
      </c>
      <c r="R636" t="s">
        <v>269</v>
      </c>
      <c r="S636" t="str">
        <f t="shared" si="57"/>
        <v>film &amp; video</v>
      </c>
      <c r="T636" t="str">
        <f t="shared" si="58"/>
        <v>television</v>
      </c>
      <c r="U636">
        <f t="shared" si="59"/>
        <v>2017</v>
      </c>
    </row>
    <row r="637" spans="1:21" ht="17" x14ac:dyDescent="0.2">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4">
        <f t="shared" si="56"/>
        <v>41314.25</v>
      </c>
      <c r="O637" s="4">
        <f t="shared" si="56"/>
        <v>41346.208333333336</v>
      </c>
      <c r="P637" t="b">
        <v>0</v>
      </c>
      <c r="Q637" t="b">
        <v>0</v>
      </c>
      <c r="R637" t="s">
        <v>269</v>
      </c>
      <c r="S637" t="str">
        <f t="shared" si="57"/>
        <v>film &amp; video</v>
      </c>
      <c r="T637" t="str">
        <f t="shared" si="58"/>
        <v>television</v>
      </c>
      <c r="U637">
        <f t="shared" si="59"/>
        <v>2013</v>
      </c>
    </row>
    <row r="638" spans="1:21" ht="17" x14ac:dyDescent="0.2">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4">
        <f t="shared" si="56"/>
        <v>40926.25</v>
      </c>
      <c r="O638" s="4">
        <f t="shared" si="56"/>
        <v>40971.25</v>
      </c>
      <c r="P638" t="b">
        <v>0</v>
      </c>
      <c r="Q638" t="b">
        <v>1</v>
      </c>
      <c r="R638" t="s">
        <v>71</v>
      </c>
      <c r="S638" t="str">
        <f t="shared" si="57"/>
        <v>film &amp; video</v>
      </c>
      <c r="T638" t="str">
        <f t="shared" si="58"/>
        <v>animation</v>
      </c>
      <c r="U638">
        <f t="shared" si="59"/>
        <v>2012</v>
      </c>
    </row>
    <row r="639" spans="1:21" ht="17" x14ac:dyDescent="0.2">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4">
        <f t="shared" si="56"/>
        <v>42688.25</v>
      </c>
      <c r="O639" s="4">
        <f t="shared" si="56"/>
        <v>42696.25</v>
      </c>
      <c r="P639" t="b">
        <v>0</v>
      </c>
      <c r="Q639" t="b">
        <v>0</v>
      </c>
      <c r="R639" t="s">
        <v>33</v>
      </c>
      <c r="S639" t="str">
        <f t="shared" si="57"/>
        <v>theater</v>
      </c>
      <c r="T639" t="str">
        <f t="shared" si="58"/>
        <v>plays</v>
      </c>
      <c r="U639">
        <f t="shared" si="59"/>
        <v>2016</v>
      </c>
    </row>
    <row r="640" spans="1:21" ht="17" x14ac:dyDescent="0.2">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4">
        <f t="shared" si="56"/>
        <v>40386.208333333336</v>
      </c>
      <c r="O640" s="4">
        <f t="shared" si="56"/>
        <v>40398.208333333336</v>
      </c>
      <c r="P640" t="b">
        <v>0</v>
      </c>
      <c r="Q640" t="b">
        <v>1</v>
      </c>
      <c r="R640" t="s">
        <v>33</v>
      </c>
      <c r="S640" t="str">
        <f t="shared" si="57"/>
        <v>theater</v>
      </c>
      <c r="T640" t="str">
        <f t="shared" si="58"/>
        <v>plays</v>
      </c>
      <c r="U640">
        <f t="shared" si="59"/>
        <v>2010</v>
      </c>
    </row>
    <row r="641" spans="1:21" ht="17" x14ac:dyDescent="0.2">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4">
        <f t="shared" si="56"/>
        <v>43309.208333333328</v>
      </c>
      <c r="O641" s="4">
        <f t="shared" si="56"/>
        <v>43309.208333333328</v>
      </c>
      <c r="P641" t="b">
        <v>0</v>
      </c>
      <c r="Q641" t="b">
        <v>1</v>
      </c>
      <c r="R641" t="s">
        <v>53</v>
      </c>
      <c r="S641" t="str">
        <f t="shared" si="57"/>
        <v>film &amp; video</v>
      </c>
      <c r="T641" t="str">
        <f t="shared" si="58"/>
        <v>drama</v>
      </c>
      <c r="U641">
        <f t="shared" si="59"/>
        <v>2018</v>
      </c>
    </row>
    <row r="642" spans="1:21" ht="17" x14ac:dyDescent="0.2">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4">
        <f t="shared" si="56"/>
        <v>42387.25</v>
      </c>
      <c r="O642" s="4">
        <f t="shared" si="56"/>
        <v>42390.25</v>
      </c>
      <c r="P642" t="b">
        <v>0</v>
      </c>
      <c r="Q642" t="b">
        <v>0</v>
      </c>
      <c r="R642" t="s">
        <v>33</v>
      </c>
      <c r="S642" t="str">
        <f t="shared" si="57"/>
        <v>theater</v>
      </c>
      <c r="T642" t="str">
        <f t="shared" si="58"/>
        <v>plays</v>
      </c>
      <c r="U642">
        <f t="shared" si="59"/>
        <v>2016</v>
      </c>
    </row>
    <row r="643" spans="1:21" ht="34" x14ac:dyDescent="0.2">
      <c r="A643">
        <v>641</v>
      </c>
      <c r="B643" t="s">
        <v>1324</v>
      </c>
      <c r="C643" s="3" t="s">
        <v>1325</v>
      </c>
      <c r="D643">
        <v>9400</v>
      </c>
      <c r="E643">
        <v>11277</v>
      </c>
      <c r="F643">
        <f t="shared" ref="F643:F706" si="60">ROUND((E643/D643)*100,0)</f>
        <v>120</v>
      </c>
      <c r="G643" t="s">
        <v>20</v>
      </c>
      <c r="H643">
        <v>194</v>
      </c>
      <c r="I643">
        <f t="shared" ref="I643:I706" si="61">IF(H643=0,0,ROUND(E643/H643,2))</f>
        <v>58.13</v>
      </c>
      <c r="J643" t="s">
        <v>98</v>
      </c>
      <c r="K643" t="s">
        <v>99</v>
      </c>
      <c r="L643">
        <v>1487570400</v>
      </c>
      <c r="M643">
        <v>1489986000</v>
      </c>
      <c r="N643" s="4">
        <f t="shared" ref="N643:O706" si="62">(((L643/60)/60)/24)+DATE(1970,1,1)</f>
        <v>42786.25</v>
      </c>
      <c r="O643" s="4">
        <f t="shared" si="62"/>
        <v>42814.208333333328</v>
      </c>
      <c r="P643" t="b">
        <v>0</v>
      </c>
      <c r="Q643" t="b">
        <v>0</v>
      </c>
      <c r="R643" t="s">
        <v>33</v>
      </c>
      <c r="S643" t="str">
        <f t="shared" ref="S643:S706" si="63">LEFT(R643,SEARCH("/",R643)-1)</f>
        <v>theater</v>
      </c>
      <c r="T643" t="str">
        <f t="shared" ref="T643:T706" si="64">RIGHT(R643,LEN(R643)-SEARCH("/",R643))</f>
        <v>plays</v>
      </c>
      <c r="U643">
        <f t="shared" ref="U643:U706" si="65">YEAR(N643)</f>
        <v>2017</v>
      </c>
    </row>
    <row r="644" spans="1:21" ht="17" x14ac:dyDescent="0.2">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4">
        <f t="shared" si="62"/>
        <v>43451.25</v>
      </c>
      <c r="O644" s="4">
        <f t="shared" si="62"/>
        <v>43460.25</v>
      </c>
      <c r="P644" t="b">
        <v>0</v>
      </c>
      <c r="Q644" t="b">
        <v>0</v>
      </c>
      <c r="R644" t="s">
        <v>65</v>
      </c>
      <c r="S644" t="str">
        <f t="shared" si="63"/>
        <v>technology</v>
      </c>
      <c r="T644" t="str">
        <f t="shared" si="64"/>
        <v>wearables</v>
      </c>
      <c r="U644">
        <f t="shared" si="65"/>
        <v>2018</v>
      </c>
    </row>
    <row r="645" spans="1:21" ht="17" x14ac:dyDescent="0.2">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4">
        <f t="shared" si="62"/>
        <v>42795.25</v>
      </c>
      <c r="O645" s="4">
        <f t="shared" si="62"/>
        <v>42813.208333333328</v>
      </c>
      <c r="P645" t="b">
        <v>0</v>
      </c>
      <c r="Q645" t="b">
        <v>0</v>
      </c>
      <c r="R645" t="s">
        <v>33</v>
      </c>
      <c r="S645" t="str">
        <f t="shared" si="63"/>
        <v>theater</v>
      </c>
      <c r="T645" t="str">
        <f t="shared" si="64"/>
        <v>plays</v>
      </c>
      <c r="U645">
        <f t="shared" si="65"/>
        <v>2017</v>
      </c>
    </row>
    <row r="646" spans="1:21" ht="17" x14ac:dyDescent="0.2">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4">
        <f t="shared" si="62"/>
        <v>43452.25</v>
      </c>
      <c r="O646" s="4">
        <f t="shared" si="62"/>
        <v>43468.25</v>
      </c>
      <c r="P646" t="b">
        <v>0</v>
      </c>
      <c r="Q646" t="b">
        <v>0</v>
      </c>
      <c r="R646" t="s">
        <v>33</v>
      </c>
      <c r="S646" t="str">
        <f t="shared" si="63"/>
        <v>theater</v>
      </c>
      <c r="T646" t="str">
        <f t="shared" si="64"/>
        <v>plays</v>
      </c>
      <c r="U646">
        <f t="shared" si="65"/>
        <v>2018</v>
      </c>
    </row>
    <row r="647" spans="1:21" ht="17" x14ac:dyDescent="0.2">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4">
        <f t="shared" si="62"/>
        <v>43369.208333333328</v>
      </c>
      <c r="O647" s="4">
        <f t="shared" si="62"/>
        <v>43390.208333333328</v>
      </c>
      <c r="P647" t="b">
        <v>0</v>
      </c>
      <c r="Q647" t="b">
        <v>1</v>
      </c>
      <c r="R647" t="s">
        <v>23</v>
      </c>
      <c r="S647" t="str">
        <f t="shared" si="63"/>
        <v>music</v>
      </c>
      <c r="T647" t="str">
        <f t="shared" si="64"/>
        <v>rock</v>
      </c>
      <c r="U647">
        <f t="shared" si="65"/>
        <v>2018</v>
      </c>
    </row>
    <row r="648" spans="1:21" ht="17" x14ac:dyDescent="0.2">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4">
        <f t="shared" si="62"/>
        <v>41346.208333333336</v>
      </c>
      <c r="O648" s="4">
        <f t="shared" si="62"/>
        <v>41357.208333333336</v>
      </c>
      <c r="P648" t="b">
        <v>0</v>
      </c>
      <c r="Q648" t="b">
        <v>0</v>
      </c>
      <c r="R648" t="s">
        <v>89</v>
      </c>
      <c r="S648" t="str">
        <f t="shared" si="63"/>
        <v>games</v>
      </c>
      <c r="T648" t="str">
        <f t="shared" si="64"/>
        <v>video games</v>
      </c>
      <c r="U648">
        <f t="shared" si="65"/>
        <v>2013</v>
      </c>
    </row>
    <row r="649" spans="1:21" ht="17" x14ac:dyDescent="0.2">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4">
        <f t="shared" si="62"/>
        <v>43199.208333333328</v>
      </c>
      <c r="O649" s="4">
        <f t="shared" si="62"/>
        <v>43223.208333333328</v>
      </c>
      <c r="P649" t="b">
        <v>0</v>
      </c>
      <c r="Q649" t="b">
        <v>0</v>
      </c>
      <c r="R649" t="s">
        <v>206</v>
      </c>
      <c r="S649" t="str">
        <f t="shared" si="63"/>
        <v>publishing</v>
      </c>
      <c r="T649" t="str">
        <f t="shared" si="64"/>
        <v>translations</v>
      </c>
      <c r="U649">
        <f t="shared" si="65"/>
        <v>2018</v>
      </c>
    </row>
    <row r="650" spans="1:21" ht="17" x14ac:dyDescent="0.2">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4">
        <f t="shared" si="62"/>
        <v>42922.208333333328</v>
      </c>
      <c r="O650" s="4">
        <f t="shared" si="62"/>
        <v>42940.208333333328</v>
      </c>
      <c r="P650" t="b">
        <v>1</v>
      </c>
      <c r="Q650" t="b">
        <v>0</v>
      </c>
      <c r="R650" t="s">
        <v>17</v>
      </c>
      <c r="S650" t="str">
        <f t="shared" si="63"/>
        <v>food</v>
      </c>
      <c r="T650" t="str">
        <f t="shared" si="64"/>
        <v>food trucks</v>
      </c>
      <c r="U650">
        <f t="shared" si="65"/>
        <v>2017</v>
      </c>
    </row>
    <row r="651" spans="1:21" ht="17" x14ac:dyDescent="0.2">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4">
        <f t="shared" si="62"/>
        <v>40471.208333333336</v>
      </c>
      <c r="O651" s="4">
        <f t="shared" si="62"/>
        <v>40482.208333333336</v>
      </c>
      <c r="P651" t="b">
        <v>1</v>
      </c>
      <c r="Q651" t="b">
        <v>1</v>
      </c>
      <c r="R651" t="s">
        <v>33</v>
      </c>
      <c r="S651" t="str">
        <f t="shared" si="63"/>
        <v>theater</v>
      </c>
      <c r="T651" t="str">
        <f t="shared" si="64"/>
        <v>plays</v>
      </c>
      <c r="U651">
        <f t="shared" si="65"/>
        <v>2010</v>
      </c>
    </row>
    <row r="652" spans="1:21" ht="17" x14ac:dyDescent="0.2">
      <c r="A652">
        <v>650</v>
      </c>
      <c r="B652" t="s">
        <v>1342</v>
      </c>
      <c r="C652" s="3" t="s">
        <v>1343</v>
      </c>
      <c r="D652">
        <v>100</v>
      </c>
      <c r="E652">
        <v>2</v>
      </c>
      <c r="F652">
        <f t="shared" si="60"/>
        <v>2</v>
      </c>
      <c r="G652" t="s">
        <v>14</v>
      </c>
      <c r="H652">
        <v>1</v>
      </c>
      <c r="I652">
        <f t="shared" si="61"/>
        <v>2</v>
      </c>
      <c r="J652" t="s">
        <v>21</v>
      </c>
      <c r="K652" t="s">
        <v>22</v>
      </c>
      <c r="L652">
        <v>1404795600</v>
      </c>
      <c r="M652">
        <v>1407128400</v>
      </c>
      <c r="N652" s="4">
        <f t="shared" si="62"/>
        <v>41828.208333333336</v>
      </c>
      <c r="O652" s="4">
        <f t="shared" si="62"/>
        <v>41855.208333333336</v>
      </c>
      <c r="P652" t="b">
        <v>0</v>
      </c>
      <c r="Q652" t="b">
        <v>0</v>
      </c>
      <c r="R652" t="s">
        <v>159</v>
      </c>
      <c r="S652" t="str">
        <f t="shared" si="63"/>
        <v>music</v>
      </c>
      <c r="T652" t="str">
        <f t="shared" si="64"/>
        <v>jazz</v>
      </c>
      <c r="U652">
        <f t="shared" si="65"/>
        <v>2014</v>
      </c>
    </row>
    <row r="653" spans="1:21" ht="17" x14ac:dyDescent="0.2">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4">
        <f t="shared" si="62"/>
        <v>41692.25</v>
      </c>
      <c r="O653" s="4">
        <f t="shared" si="62"/>
        <v>41707.25</v>
      </c>
      <c r="P653" t="b">
        <v>0</v>
      </c>
      <c r="Q653" t="b">
        <v>0</v>
      </c>
      <c r="R653" t="s">
        <v>100</v>
      </c>
      <c r="S653" t="str">
        <f t="shared" si="63"/>
        <v>film &amp; video</v>
      </c>
      <c r="T653" t="str">
        <f t="shared" si="64"/>
        <v>shorts</v>
      </c>
      <c r="U653">
        <f t="shared" si="65"/>
        <v>2014</v>
      </c>
    </row>
    <row r="654" spans="1:21" ht="17" x14ac:dyDescent="0.2">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4">
        <f t="shared" si="62"/>
        <v>42587.208333333328</v>
      </c>
      <c r="O654" s="4">
        <f t="shared" si="62"/>
        <v>42630.208333333328</v>
      </c>
      <c r="P654" t="b">
        <v>0</v>
      </c>
      <c r="Q654" t="b">
        <v>0</v>
      </c>
      <c r="R654" t="s">
        <v>28</v>
      </c>
      <c r="S654" t="str">
        <f t="shared" si="63"/>
        <v>technology</v>
      </c>
      <c r="T654" t="str">
        <f t="shared" si="64"/>
        <v>web</v>
      </c>
      <c r="U654">
        <f t="shared" si="65"/>
        <v>2016</v>
      </c>
    </row>
    <row r="655" spans="1:21" ht="17" x14ac:dyDescent="0.2">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4">
        <f t="shared" si="62"/>
        <v>42468.208333333328</v>
      </c>
      <c r="O655" s="4">
        <f t="shared" si="62"/>
        <v>42470.208333333328</v>
      </c>
      <c r="P655" t="b">
        <v>0</v>
      </c>
      <c r="Q655" t="b">
        <v>0</v>
      </c>
      <c r="R655" t="s">
        <v>28</v>
      </c>
      <c r="S655" t="str">
        <f t="shared" si="63"/>
        <v>technology</v>
      </c>
      <c r="T655" t="str">
        <f t="shared" si="64"/>
        <v>web</v>
      </c>
      <c r="U655">
        <f t="shared" si="65"/>
        <v>2016</v>
      </c>
    </row>
    <row r="656" spans="1:21" ht="17" x14ac:dyDescent="0.2">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4">
        <f t="shared" si="62"/>
        <v>42240.208333333328</v>
      </c>
      <c r="O656" s="4">
        <f t="shared" si="62"/>
        <v>42245.208333333328</v>
      </c>
      <c r="P656" t="b">
        <v>0</v>
      </c>
      <c r="Q656" t="b">
        <v>0</v>
      </c>
      <c r="R656" t="s">
        <v>148</v>
      </c>
      <c r="S656" t="str">
        <f t="shared" si="63"/>
        <v>music</v>
      </c>
      <c r="T656" t="str">
        <f t="shared" si="64"/>
        <v>metal</v>
      </c>
      <c r="U656">
        <f t="shared" si="65"/>
        <v>2015</v>
      </c>
    </row>
    <row r="657" spans="1:21" ht="17" x14ac:dyDescent="0.2">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4">
        <f t="shared" si="62"/>
        <v>42796.25</v>
      </c>
      <c r="O657" s="4">
        <f t="shared" si="62"/>
        <v>42809.208333333328</v>
      </c>
      <c r="P657" t="b">
        <v>1</v>
      </c>
      <c r="Q657" t="b">
        <v>0</v>
      </c>
      <c r="R657" t="s">
        <v>122</v>
      </c>
      <c r="S657" t="str">
        <f t="shared" si="63"/>
        <v>photography</v>
      </c>
      <c r="T657" t="str">
        <f t="shared" si="64"/>
        <v>photography books</v>
      </c>
      <c r="U657">
        <f t="shared" si="65"/>
        <v>2017</v>
      </c>
    </row>
    <row r="658" spans="1:21" ht="34" x14ac:dyDescent="0.2">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4">
        <f t="shared" si="62"/>
        <v>43097.25</v>
      </c>
      <c r="O658" s="4">
        <f t="shared" si="62"/>
        <v>43102.25</v>
      </c>
      <c r="P658" t="b">
        <v>0</v>
      </c>
      <c r="Q658" t="b">
        <v>0</v>
      </c>
      <c r="R658" t="s">
        <v>17</v>
      </c>
      <c r="S658" t="str">
        <f t="shared" si="63"/>
        <v>food</v>
      </c>
      <c r="T658" t="str">
        <f t="shared" si="64"/>
        <v>food trucks</v>
      </c>
      <c r="U658">
        <f t="shared" si="65"/>
        <v>2017</v>
      </c>
    </row>
    <row r="659" spans="1:21" ht="17" x14ac:dyDescent="0.2">
      <c r="A659">
        <v>657</v>
      </c>
      <c r="B659" t="s">
        <v>1356</v>
      </c>
      <c r="C659" s="3" t="s">
        <v>1357</v>
      </c>
      <c r="D659">
        <v>10000</v>
      </c>
      <c r="E659">
        <v>824</v>
      </c>
      <c r="F659">
        <f t="shared" si="60"/>
        <v>8</v>
      </c>
      <c r="G659" t="s">
        <v>14</v>
      </c>
      <c r="H659">
        <v>14</v>
      </c>
      <c r="I659">
        <f t="shared" si="61"/>
        <v>58.86</v>
      </c>
      <c r="J659" t="s">
        <v>21</v>
      </c>
      <c r="K659" t="s">
        <v>22</v>
      </c>
      <c r="L659">
        <v>1514354400</v>
      </c>
      <c r="M659">
        <v>1515736800</v>
      </c>
      <c r="N659" s="4">
        <f t="shared" si="62"/>
        <v>43096.25</v>
      </c>
      <c r="O659" s="4">
        <f t="shared" si="62"/>
        <v>43112.25</v>
      </c>
      <c r="P659" t="b">
        <v>0</v>
      </c>
      <c r="Q659" t="b">
        <v>0</v>
      </c>
      <c r="R659" t="s">
        <v>474</v>
      </c>
      <c r="S659" t="str">
        <f t="shared" si="63"/>
        <v>film &amp; video</v>
      </c>
      <c r="T659" t="str">
        <f t="shared" si="64"/>
        <v>science fiction</v>
      </c>
      <c r="U659">
        <f t="shared" si="65"/>
        <v>2017</v>
      </c>
    </row>
    <row r="660" spans="1:21" ht="17" x14ac:dyDescent="0.2">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4">
        <f t="shared" si="62"/>
        <v>42246.208333333328</v>
      </c>
      <c r="O660" s="4">
        <f t="shared" si="62"/>
        <v>42269.208333333328</v>
      </c>
      <c r="P660" t="b">
        <v>0</v>
      </c>
      <c r="Q660" t="b">
        <v>0</v>
      </c>
      <c r="R660" t="s">
        <v>23</v>
      </c>
      <c r="S660" t="str">
        <f t="shared" si="63"/>
        <v>music</v>
      </c>
      <c r="T660" t="str">
        <f t="shared" si="64"/>
        <v>rock</v>
      </c>
      <c r="U660">
        <f t="shared" si="65"/>
        <v>2015</v>
      </c>
    </row>
    <row r="661" spans="1:21" ht="17" x14ac:dyDescent="0.2">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4">
        <f t="shared" si="62"/>
        <v>40570.25</v>
      </c>
      <c r="O661" s="4">
        <f t="shared" si="62"/>
        <v>40571.25</v>
      </c>
      <c r="P661" t="b">
        <v>0</v>
      </c>
      <c r="Q661" t="b">
        <v>0</v>
      </c>
      <c r="R661" t="s">
        <v>42</v>
      </c>
      <c r="S661" t="str">
        <f t="shared" si="63"/>
        <v>film &amp; video</v>
      </c>
      <c r="T661" t="str">
        <f t="shared" si="64"/>
        <v>documentary</v>
      </c>
      <c r="U661">
        <f t="shared" si="65"/>
        <v>2011</v>
      </c>
    </row>
    <row r="662" spans="1:21" ht="17" x14ac:dyDescent="0.2">
      <c r="A662">
        <v>660</v>
      </c>
      <c r="B662" t="s">
        <v>1362</v>
      </c>
      <c r="C662" s="3" t="s">
        <v>1363</v>
      </c>
      <c r="D662">
        <v>9100</v>
      </c>
      <c r="E662">
        <v>7438</v>
      </c>
      <c r="F662">
        <f t="shared" si="60"/>
        <v>82</v>
      </c>
      <c r="G662" t="s">
        <v>14</v>
      </c>
      <c r="H662">
        <v>77</v>
      </c>
      <c r="I662">
        <f t="shared" si="61"/>
        <v>96.6</v>
      </c>
      <c r="J662" t="s">
        <v>21</v>
      </c>
      <c r="K662" t="s">
        <v>22</v>
      </c>
      <c r="L662">
        <v>1440133200</v>
      </c>
      <c r="M662">
        <v>1440910800</v>
      </c>
      <c r="N662" s="4">
        <f t="shared" si="62"/>
        <v>42237.208333333328</v>
      </c>
      <c r="O662" s="4">
        <f t="shared" si="62"/>
        <v>42246.208333333328</v>
      </c>
      <c r="P662" t="b">
        <v>1</v>
      </c>
      <c r="Q662" t="b">
        <v>0</v>
      </c>
      <c r="R662" t="s">
        <v>33</v>
      </c>
      <c r="S662" t="str">
        <f t="shared" si="63"/>
        <v>theater</v>
      </c>
      <c r="T662" t="str">
        <f t="shared" si="64"/>
        <v>plays</v>
      </c>
      <c r="U662">
        <f t="shared" si="65"/>
        <v>2015</v>
      </c>
    </row>
    <row r="663" spans="1:21" ht="17" x14ac:dyDescent="0.2">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4">
        <f t="shared" si="62"/>
        <v>40996.208333333336</v>
      </c>
      <c r="O663" s="4">
        <f t="shared" si="62"/>
        <v>41026.208333333336</v>
      </c>
      <c r="P663" t="b">
        <v>0</v>
      </c>
      <c r="Q663" t="b">
        <v>0</v>
      </c>
      <c r="R663" t="s">
        <v>159</v>
      </c>
      <c r="S663" t="str">
        <f t="shared" si="63"/>
        <v>music</v>
      </c>
      <c r="T663" t="str">
        <f t="shared" si="64"/>
        <v>jazz</v>
      </c>
      <c r="U663">
        <f t="shared" si="65"/>
        <v>2012</v>
      </c>
    </row>
    <row r="664" spans="1:21" ht="17" x14ac:dyDescent="0.2">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4">
        <f t="shared" si="62"/>
        <v>43443.25</v>
      </c>
      <c r="O664" s="4">
        <f t="shared" si="62"/>
        <v>43447.25</v>
      </c>
      <c r="P664" t="b">
        <v>0</v>
      </c>
      <c r="Q664" t="b">
        <v>0</v>
      </c>
      <c r="R664" t="s">
        <v>33</v>
      </c>
      <c r="S664" t="str">
        <f t="shared" si="63"/>
        <v>theater</v>
      </c>
      <c r="T664" t="str">
        <f t="shared" si="64"/>
        <v>plays</v>
      </c>
      <c r="U664">
        <f t="shared" si="65"/>
        <v>2018</v>
      </c>
    </row>
    <row r="665" spans="1:21" ht="17" x14ac:dyDescent="0.2">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4">
        <f t="shared" si="62"/>
        <v>40458.208333333336</v>
      </c>
      <c r="O665" s="4">
        <f t="shared" si="62"/>
        <v>40481.208333333336</v>
      </c>
      <c r="P665" t="b">
        <v>0</v>
      </c>
      <c r="Q665" t="b">
        <v>0</v>
      </c>
      <c r="R665" t="s">
        <v>33</v>
      </c>
      <c r="S665" t="str">
        <f t="shared" si="63"/>
        <v>theater</v>
      </c>
      <c r="T665" t="str">
        <f t="shared" si="64"/>
        <v>plays</v>
      </c>
      <c r="U665">
        <f t="shared" si="65"/>
        <v>2010</v>
      </c>
    </row>
    <row r="666" spans="1:21" ht="17" x14ac:dyDescent="0.2">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4">
        <f t="shared" si="62"/>
        <v>40959.25</v>
      </c>
      <c r="O666" s="4">
        <f t="shared" si="62"/>
        <v>40969.25</v>
      </c>
      <c r="P666" t="b">
        <v>0</v>
      </c>
      <c r="Q666" t="b">
        <v>0</v>
      </c>
      <c r="R666" t="s">
        <v>159</v>
      </c>
      <c r="S666" t="str">
        <f t="shared" si="63"/>
        <v>music</v>
      </c>
      <c r="T666" t="str">
        <f t="shared" si="64"/>
        <v>jazz</v>
      </c>
      <c r="U666">
        <f t="shared" si="65"/>
        <v>2012</v>
      </c>
    </row>
    <row r="667" spans="1:21" ht="17" x14ac:dyDescent="0.2">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4">
        <f t="shared" si="62"/>
        <v>40733.208333333336</v>
      </c>
      <c r="O667" s="4">
        <f t="shared" si="62"/>
        <v>40747.208333333336</v>
      </c>
      <c r="P667" t="b">
        <v>0</v>
      </c>
      <c r="Q667" t="b">
        <v>1</v>
      </c>
      <c r="R667" t="s">
        <v>42</v>
      </c>
      <c r="S667" t="str">
        <f t="shared" si="63"/>
        <v>film &amp; video</v>
      </c>
      <c r="T667" t="str">
        <f t="shared" si="64"/>
        <v>documentary</v>
      </c>
      <c r="U667">
        <f t="shared" si="65"/>
        <v>2011</v>
      </c>
    </row>
    <row r="668" spans="1:21" ht="17" x14ac:dyDescent="0.2">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4">
        <f t="shared" si="62"/>
        <v>41516.208333333336</v>
      </c>
      <c r="O668" s="4">
        <f t="shared" si="62"/>
        <v>41522.208333333336</v>
      </c>
      <c r="P668" t="b">
        <v>0</v>
      </c>
      <c r="Q668" t="b">
        <v>1</v>
      </c>
      <c r="R668" t="s">
        <v>33</v>
      </c>
      <c r="S668" t="str">
        <f t="shared" si="63"/>
        <v>theater</v>
      </c>
      <c r="T668" t="str">
        <f t="shared" si="64"/>
        <v>plays</v>
      </c>
      <c r="U668">
        <f t="shared" si="65"/>
        <v>2013</v>
      </c>
    </row>
    <row r="669" spans="1:21" ht="34" x14ac:dyDescent="0.2">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4">
        <f t="shared" si="62"/>
        <v>41892.208333333336</v>
      </c>
      <c r="O669" s="4">
        <f t="shared" si="62"/>
        <v>41901.208333333336</v>
      </c>
      <c r="P669" t="b">
        <v>0</v>
      </c>
      <c r="Q669" t="b">
        <v>0</v>
      </c>
      <c r="R669" t="s">
        <v>1029</v>
      </c>
      <c r="S669" t="str">
        <f t="shared" si="63"/>
        <v>journalism</v>
      </c>
      <c r="T669" t="str">
        <f t="shared" si="64"/>
        <v>audio</v>
      </c>
      <c r="U669">
        <f t="shared" si="65"/>
        <v>2014</v>
      </c>
    </row>
    <row r="670" spans="1:21" ht="34" x14ac:dyDescent="0.2">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4">
        <f t="shared" si="62"/>
        <v>41122.208333333336</v>
      </c>
      <c r="O670" s="4">
        <f t="shared" si="62"/>
        <v>41134.208333333336</v>
      </c>
      <c r="P670" t="b">
        <v>0</v>
      </c>
      <c r="Q670" t="b">
        <v>0</v>
      </c>
      <c r="R670" t="s">
        <v>33</v>
      </c>
      <c r="S670" t="str">
        <f t="shared" si="63"/>
        <v>theater</v>
      </c>
      <c r="T670" t="str">
        <f t="shared" si="64"/>
        <v>plays</v>
      </c>
      <c r="U670">
        <f t="shared" si="65"/>
        <v>2012</v>
      </c>
    </row>
    <row r="671" spans="1:21" ht="17" x14ac:dyDescent="0.2">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4">
        <f t="shared" si="62"/>
        <v>42912.208333333328</v>
      </c>
      <c r="O671" s="4">
        <f t="shared" si="62"/>
        <v>42921.208333333328</v>
      </c>
      <c r="P671" t="b">
        <v>0</v>
      </c>
      <c r="Q671" t="b">
        <v>0</v>
      </c>
      <c r="R671" t="s">
        <v>33</v>
      </c>
      <c r="S671" t="str">
        <f t="shared" si="63"/>
        <v>theater</v>
      </c>
      <c r="T671" t="str">
        <f t="shared" si="64"/>
        <v>plays</v>
      </c>
      <c r="U671">
        <f t="shared" si="65"/>
        <v>2017</v>
      </c>
    </row>
    <row r="672" spans="1:21" ht="34" x14ac:dyDescent="0.2">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4">
        <f t="shared" si="62"/>
        <v>42425.25</v>
      </c>
      <c r="O672" s="4">
        <f t="shared" si="62"/>
        <v>42437.25</v>
      </c>
      <c r="P672" t="b">
        <v>0</v>
      </c>
      <c r="Q672" t="b">
        <v>0</v>
      </c>
      <c r="R672" t="s">
        <v>60</v>
      </c>
      <c r="S672" t="str">
        <f t="shared" si="63"/>
        <v>music</v>
      </c>
      <c r="T672" t="str">
        <f t="shared" si="64"/>
        <v>indie rock</v>
      </c>
      <c r="U672">
        <f t="shared" si="65"/>
        <v>2016</v>
      </c>
    </row>
    <row r="673" spans="1:21" ht="34" x14ac:dyDescent="0.2">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4">
        <f t="shared" si="62"/>
        <v>40390.208333333336</v>
      </c>
      <c r="O673" s="4">
        <f t="shared" si="62"/>
        <v>40394.208333333336</v>
      </c>
      <c r="P673" t="b">
        <v>0</v>
      </c>
      <c r="Q673" t="b">
        <v>1</v>
      </c>
      <c r="R673" t="s">
        <v>33</v>
      </c>
      <c r="S673" t="str">
        <f t="shared" si="63"/>
        <v>theater</v>
      </c>
      <c r="T673" t="str">
        <f t="shared" si="64"/>
        <v>plays</v>
      </c>
      <c r="U673">
        <f t="shared" si="65"/>
        <v>2010</v>
      </c>
    </row>
    <row r="674" spans="1:21" ht="17" x14ac:dyDescent="0.2">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4">
        <f t="shared" si="62"/>
        <v>43180.208333333328</v>
      </c>
      <c r="O674" s="4">
        <f t="shared" si="62"/>
        <v>43190.208333333328</v>
      </c>
      <c r="P674" t="b">
        <v>0</v>
      </c>
      <c r="Q674" t="b">
        <v>0</v>
      </c>
      <c r="R674" t="s">
        <v>33</v>
      </c>
      <c r="S674" t="str">
        <f t="shared" si="63"/>
        <v>theater</v>
      </c>
      <c r="T674" t="str">
        <f t="shared" si="64"/>
        <v>plays</v>
      </c>
      <c r="U674">
        <f t="shared" si="65"/>
        <v>2018</v>
      </c>
    </row>
    <row r="675" spans="1:21" ht="17" x14ac:dyDescent="0.2">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4">
        <f t="shared" si="62"/>
        <v>42475.208333333328</v>
      </c>
      <c r="O675" s="4">
        <f t="shared" si="62"/>
        <v>42496.208333333328</v>
      </c>
      <c r="P675" t="b">
        <v>0</v>
      </c>
      <c r="Q675" t="b">
        <v>0</v>
      </c>
      <c r="R675" t="s">
        <v>60</v>
      </c>
      <c r="S675" t="str">
        <f t="shared" si="63"/>
        <v>music</v>
      </c>
      <c r="T675" t="str">
        <f t="shared" si="64"/>
        <v>indie rock</v>
      </c>
      <c r="U675">
        <f t="shared" si="65"/>
        <v>2016</v>
      </c>
    </row>
    <row r="676" spans="1:21" ht="17" x14ac:dyDescent="0.2">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4">
        <f t="shared" si="62"/>
        <v>40774.208333333336</v>
      </c>
      <c r="O676" s="4">
        <f t="shared" si="62"/>
        <v>40821.208333333336</v>
      </c>
      <c r="P676" t="b">
        <v>0</v>
      </c>
      <c r="Q676" t="b">
        <v>0</v>
      </c>
      <c r="R676" t="s">
        <v>122</v>
      </c>
      <c r="S676" t="str">
        <f t="shared" si="63"/>
        <v>photography</v>
      </c>
      <c r="T676" t="str">
        <f t="shared" si="64"/>
        <v>photography books</v>
      </c>
      <c r="U676">
        <f t="shared" si="65"/>
        <v>2011</v>
      </c>
    </row>
    <row r="677" spans="1:21" ht="17" x14ac:dyDescent="0.2">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4">
        <f t="shared" si="62"/>
        <v>43719.208333333328</v>
      </c>
      <c r="O677" s="4">
        <f t="shared" si="62"/>
        <v>43726.208333333328</v>
      </c>
      <c r="P677" t="b">
        <v>0</v>
      </c>
      <c r="Q677" t="b">
        <v>0</v>
      </c>
      <c r="R677" t="s">
        <v>1029</v>
      </c>
      <c r="S677" t="str">
        <f t="shared" si="63"/>
        <v>journalism</v>
      </c>
      <c r="T677" t="str">
        <f t="shared" si="64"/>
        <v>audio</v>
      </c>
      <c r="U677">
        <f t="shared" si="65"/>
        <v>2019</v>
      </c>
    </row>
    <row r="678" spans="1:21" ht="17" x14ac:dyDescent="0.2">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4">
        <f t="shared" si="62"/>
        <v>41178.208333333336</v>
      </c>
      <c r="O678" s="4">
        <f t="shared" si="62"/>
        <v>41187.208333333336</v>
      </c>
      <c r="P678" t="b">
        <v>0</v>
      </c>
      <c r="Q678" t="b">
        <v>0</v>
      </c>
      <c r="R678" t="s">
        <v>122</v>
      </c>
      <c r="S678" t="str">
        <f t="shared" si="63"/>
        <v>photography</v>
      </c>
      <c r="T678" t="str">
        <f t="shared" si="64"/>
        <v>photography books</v>
      </c>
      <c r="U678">
        <f t="shared" si="65"/>
        <v>2012</v>
      </c>
    </row>
    <row r="679" spans="1:21" ht="17" x14ac:dyDescent="0.2">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4">
        <f t="shared" si="62"/>
        <v>42561.208333333328</v>
      </c>
      <c r="O679" s="4">
        <f t="shared" si="62"/>
        <v>42611.208333333328</v>
      </c>
      <c r="P679" t="b">
        <v>0</v>
      </c>
      <c r="Q679" t="b">
        <v>0</v>
      </c>
      <c r="R679" t="s">
        <v>119</v>
      </c>
      <c r="S679" t="str">
        <f t="shared" si="63"/>
        <v>publishing</v>
      </c>
      <c r="T679" t="str">
        <f t="shared" si="64"/>
        <v>fiction</v>
      </c>
      <c r="U679">
        <f t="shared" si="65"/>
        <v>2016</v>
      </c>
    </row>
    <row r="680" spans="1:21" ht="17" x14ac:dyDescent="0.2">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4">
        <f t="shared" si="62"/>
        <v>43484.25</v>
      </c>
      <c r="O680" s="4">
        <f t="shared" si="62"/>
        <v>43486.25</v>
      </c>
      <c r="P680" t="b">
        <v>0</v>
      </c>
      <c r="Q680" t="b">
        <v>0</v>
      </c>
      <c r="R680" t="s">
        <v>53</v>
      </c>
      <c r="S680" t="str">
        <f t="shared" si="63"/>
        <v>film &amp; video</v>
      </c>
      <c r="T680" t="str">
        <f t="shared" si="64"/>
        <v>drama</v>
      </c>
      <c r="U680">
        <f t="shared" si="65"/>
        <v>2019</v>
      </c>
    </row>
    <row r="681" spans="1:21" ht="17" x14ac:dyDescent="0.2">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4">
        <f t="shared" si="62"/>
        <v>43756.208333333328</v>
      </c>
      <c r="O681" s="4">
        <f t="shared" si="62"/>
        <v>43761.208333333328</v>
      </c>
      <c r="P681" t="b">
        <v>0</v>
      </c>
      <c r="Q681" t="b">
        <v>1</v>
      </c>
      <c r="R681" t="s">
        <v>17</v>
      </c>
      <c r="S681" t="str">
        <f t="shared" si="63"/>
        <v>food</v>
      </c>
      <c r="T681" t="str">
        <f t="shared" si="64"/>
        <v>food trucks</v>
      </c>
      <c r="U681">
        <f t="shared" si="65"/>
        <v>2019</v>
      </c>
    </row>
    <row r="682" spans="1:21" ht="34" x14ac:dyDescent="0.2">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4">
        <f t="shared" si="62"/>
        <v>43813.25</v>
      </c>
      <c r="O682" s="4">
        <f t="shared" si="62"/>
        <v>43815.25</v>
      </c>
      <c r="P682" t="b">
        <v>0</v>
      </c>
      <c r="Q682" t="b">
        <v>1</v>
      </c>
      <c r="R682" t="s">
        <v>292</v>
      </c>
      <c r="S682" t="str">
        <f t="shared" si="63"/>
        <v>games</v>
      </c>
      <c r="T682" t="str">
        <f t="shared" si="64"/>
        <v>mobile games</v>
      </c>
      <c r="U682">
        <f t="shared" si="65"/>
        <v>2019</v>
      </c>
    </row>
    <row r="683" spans="1:21" ht="34" x14ac:dyDescent="0.2">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4">
        <f t="shared" si="62"/>
        <v>40898.25</v>
      </c>
      <c r="O683" s="4">
        <f t="shared" si="62"/>
        <v>40904.25</v>
      </c>
      <c r="P683" t="b">
        <v>0</v>
      </c>
      <c r="Q683" t="b">
        <v>0</v>
      </c>
      <c r="R683" t="s">
        <v>33</v>
      </c>
      <c r="S683" t="str">
        <f t="shared" si="63"/>
        <v>theater</v>
      </c>
      <c r="T683" t="str">
        <f t="shared" si="64"/>
        <v>plays</v>
      </c>
      <c r="U683">
        <f t="shared" si="65"/>
        <v>2011</v>
      </c>
    </row>
    <row r="684" spans="1:21" ht="17" x14ac:dyDescent="0.2">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4">
        <f t="shared" si="62"/>
        <v>41619.25</v>
      </c>
      <c r="O684" s="4">
        <f t="shared" si="62"/>
        <v>41628.25</v>
      </c>
      <c r="P684" t="b">
        <v>0</v>
      </c>
      <c r="Q684" t="b">
        <v>0</v>
      </c>
      <c r="R684" t="s">
        <v>33</v>
      </c>
      <c r="S684" t="str">
        <f t="shared" si="63"/>
        <v>theater</v>
      </c>
      <c r="T684" t="str">
        <f t="shared" si="64"/>
        <v>plays</v>
      </c>
      <c r="U684">
        <f t="shared" si="65"/>
        <v>2013</v>
      </c>
    </row>
    <row r="685" spans="1:21" ht="17" x14ac:dyDescent="0.2">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4">
        <f t="shared" si="62"/>
        <v>43359.208333333328</v>
      </c>
      <c r="O685" s="4">
        <f t="shared" si="62"/>
        <v>43361.208333333328</v>
      </c>
      <c r="P685" t="b">
        <v>0</v>
      </c>
      <c r="Q685" t="b">
        <v>0</v>
      </c>
      <c r="R685" t="s">
        <v>33</v>
      </c>
      <c r="S685" t="str">
        <f t="shared" si="63"/>
        <v>theater</v>
      </c>
      <c r="T685" t="str">
        <f t="shared" si="64"/>
        <v>plays</v>
      </c>
      <c r="U685">
        <f t="shared" si="65"/>
        <v>2018</v>
      </c>
    </row>
    <row r="686" spans="1:21" ht="17" x14ac:dyDescent="0.2">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4">
        <f t="shared" si="62"/>
        <v>40358.208333333336</v>
      </c>
      <c r="O686" s="4">
        <f t="shared" si="62"/>
        <v>40378.208333333336</v>
      </c>
      <c r="P686" t="b">
        <v>0</v>
      </c>
      <c r="Q686" t="b">
        <v>0</v>
      </c>
      <c r="R686" t="s">
        <v>68</v>
      </c>
      <c r="S686" t="str">
        <f t="shared" si="63"/>
        <v>publishing</v>
      </c>
      <c r="T686" t="str">
        <f t="shared" si="64"/>
        <v>nonfiction</v>
      </c>
      <c r="U686">
        <f t="shared" si="65"/>
        <v>2010</v>
      </c>
    </row>
    <row r="687" spans="1:21" ht="17" x14ac:dyDescent="0.2">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4">
        <f t="shared" si="62"/>
        <v>42239.208333333328</v>
      </c>
      <c r="O687" s="4">
        <f t="shared" si="62"/>
        <v>42263.208333333328</v>
      </c>
      <c r="P687" t="b">
        <v>0</v>
      </c>
      <c r="Q687" t="b">
        <v>0</v>
      </c>
      <c r="R687" t="s">
        <v>33</v>
      </c>
      <c r="S687" t="str">
        <f t="shared" si="63"/>
        <v>theater</v>
      </c>
      <c r="T687" t="str">
        <f t="shared" si="64"/>
        <v>plays</v>
      </c>
      <c r="U687">
        <f t="shared" si="65"/>
        <v>2015</v>
      </c>
    </row>
    <row r="688" spans="1:21" ht="17" x14ac:dyDescent="0.2">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4">
        <f t="shared" si="62"/>
        <v>43186.208333333328</v>
      </c>
      <c r="O688" s="4">
        <f t="shared" si="62"/>
        <v>43197.208333333328</v>
      </c>
      <c r="P688" t="b">
        <v>0</v>
      </c>
      <c r="Q688" t="b">
        <v>0</v>
      </c>
      <c r="R688" t="s">
        <v>65</v>
      </c>
      <c r="S688" t="str">
        <f t="shared" si="63"/>
        <v>technology</v>
      </c>
      <c r="T688" t="str">
        <f t="shared" si="64"/>
        <v>wearables</v>
      </c>
      <c r="U688">
        <f t="shared" si="65"/>
        <v>2018</v>
      </c>
    </row>
    <row r="689" spans="1:21" ht="17" x14ac:dyDescent="0.2">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4">
        <f t="shared" si="62"/>
        <v>42806.25</v>
      </c>
      <c r="O689" s="4">
        <f t="shared" si="62"/>
        <v>42809.208333333328</v>
      </c>
      <c r="P689" t="b">
        <v>0</v>
      </c>
      <c r="Q689" t="b">
        <v>0</v>
      </c>
      <c r="R689" t="s">
        <v>33</v>
      </c>
      <c r="S689" t="str">
        <f t="shared" si="63"/>
        <v>theater</v>
      </c>
      <c r="T689" t="str">
        <f t="shared" si="64"/>
        <v>plays</v>
      </c>
      <c r="U689">
        <f t="shared" si="65"/>
        <v>2017</v>
      </c>
    </row>
    <row r="690" spans="1:21" ht="17" x14ac:dyDescent="0.2">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4">
        <f t="shared" si="62"/>
        <v>43475.25</v>
      </c>
      <c r="O690" s="4">
        <f t="shared" si="62"/>
        <v>43491.25</v>
      </c>
      <c r="P690" t="b">
        <v>0</v>
      </c>
      <c r="Q690" t="b">
        <v>1</v>
      </c>
      <c r="R690" t="s">
        <v>269</v>
      </c>
      <c r="S690" t="str">
        <f t="shared" si="63"/>
        <v>film &amp; video</v>
      </c>
      <c r="T690" t="str">
        <f t="shared" si="64"/>
        <v>television</v>
      </c>
      <c r="U690">
        <f t="shared" si="65"/>
        <v>2019</v>
      </c>
    </row>
    <row r="691" spans="1:21" ht="17" x14ac:dyDescent="0.2">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4">
        <f t="shared" si="62"/>
        <v>41576.208333333336</v>
      </c>
      <c r="O691" s="4">
        <f t="shared" si="62"/>
        <v>41588.25</v>
      </c>
      <c r="P691" t="b">
        <v>0</v>
      </c>
      <c r="Q691" t="b">
        <v>0</v>
      </c>
      <c r="R691" t="s">
        <v>28</v>
      </c>
      <c r="S691" t="str">
        <f t="shared" si="63"/>
        <v>technology</v>
      </c>
      <c r="T691" t="str">
        <f t="shared" si="64"/>
        <v>web</v>
      </c>
      <c r="U691">
        <f t="shared" si="65"/>
        <v>2013</v>
      </c>
    </row>
    <row r="692" spans="1:21" ht="17" x14ac:dyDescent="0.2">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4">
        <f t="shared" si="62"/>
        <v>40874.25</v>
      </c>
      <c r="O692" s="4">
        <f t="shared" si="62"/>
        <v>40880.25</v>
      </c>
      <c r="P692" t="b">
        <v>0</v>
      </c>
      <c r="Q692" t="b">
        <v>1</v>
      </c>
      <c r="R692" t="s">
        <v>42</v>
      </c>
      <c r="S692" t="str">
        <f t="shared" si="63"/>
        <v>film &amp; video</v>
      </c>
      <c r="T692" t="str">
        <f t="shared" si="64"/>
        <v>documentary</v>
      </c>
      <c r="U692">
        <f t="shared" si="65"/>
        <v>2011</v>
      </c>
    </row>
    <row r="693" spans="1:21" ht="17" x14ac:dyDescent="0.2">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4">
        <f t="shared" si="62"/>
        <v>41185.208333333336</v>
      </c>
      <c r="O693" s="4">
        <f t="shared" si="62"/>
        <v>41202.208333333336</v>
      </c>
      <c r="P693" t="b">
        <v>1</v>
      </c>
      <c r="Q693" t="b">
        <v>1</v>
      </c>
      <c r="R693" t="s">
        <v>42</v>
      </c>
      <c r="S693" t="str">
        <f t="shared" si="63"/>
        <v>film &amp; video</v>
      </c>
      <c r="T693" t="str">
        <f t="shared" si="64"/>
        <v>documentary</v>
      </c>
      <c r="U693">
        <f t="shared" si="65"/>
        <v>2012</v>
      </c>
    </row>
    <row r="694" spans="1:21" ht="17" x14ac:dyDescent="0.2">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4">
        <f t="shared" si="62"/>
        <v>43655.208333333328</v>
      </c>
      <c r="O694" s="4">
        <f t="shared" si="62"/>
        <v>43673.208333333328</v>
      </c>
      <c r="P694" t="b">
        <v>0</v>
      </c>
      <c r="Q694" t="b">
        <v>0</v>
      </c>
      <c r="R694" t="s">
        <v>23</v>
      </c>
      <c r="S694" t="str">
        <f t="shared" si="63"/>
        <v>music</v>
      </c>
      <c r="T694" t="str">
        <f t="shared" si="64"/>
        <v>rock</v>
      </c>
      <c r="U694">
        <f t="shared" si="65"/>
        <v>2019</v>
      </c>
    </row>
    <row r="695" spans="1:21" ht="34" x14ac:dyDescent="0.2">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4">
        <f t="shared" si="62"/>
        <v>43025.208333333328</v>
      </c>
      <c r="O695" s="4">
        <f t="shared" si="62"/>
        <v>43042.208333333328</v>
      </c>
      <c r="P695" t="b">
        <v>0</v>
      </c>
      <c r="Q695" t="b">
        <v>0</v>
      </c>
      <c r="R695" t="s">
        <v>33</v>
      </c>
      <c r="S695" t="str">
        <f t="shared" si="63"/>
        <v>theater</v>
      </c>
      <c r="T695" t="str">
        <f t="shared" si="64"/>
        <v>plays</v>
      </c>
      <c r="U695">
        <f t="shared" si="65"/>
        <v>2017</v>
      </c>
    </row>
    <row r="696" spans="1:21" ht="17" x14ac:dyDescent="0.2">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4">
        <f t="shared" si="62"/>
        <v>43066.25</v>
      </c>
      <c r="O696" s="4">
        <f t="shared" si="62"/>
        <v>43103.25</v>
      </c>
      <c r="P696" t="b">
        <v>0</v>
      </c>
      <c r="Q696" t="b">
        <v>0</v>
      </c>
      <c r="R696" t="s">
        <v>33</v>
      </c>
      <c r="S696" t="str">
        <f t="shared" si="63"/>
        <v>theater</v>
      </c>
      <c r="T696" t="str">
        <f t="shared" si="64"/>
        <v>plays</v>
      </c>
      <c r="U696">
        <f t="shared" si="65"/>
        <v>2017</v>
      </c>
    </row>
    <row r="697" spans="1:21" ht="17" x14ac:dyDescent="0.2">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4">
        <f t="shared" si="62"/>
        <v>42322.25</v>
      </c>
      <c r="O697" s="4">
        <f t="shared" si="62"/>
        <v>42338.25</v>
      </c>
      <c r="P697" t="b">
        <v>1</v>
      </c>
      <c r="Q697" t="b">
        <v>0</v>
      </c>
      <c r="R697" t="s">
        <v>23</v>
      </c>
      <c r="S697" t="str">
        <f t="shared" si="63"/>
        <v>music</v>
      </c>
      <c r="T697" t="str">
        <f t="shared" si="64"/>
        <v>rock</v>
      </c>
      <c r="U697">
        <f t="shared" si="65"/>
        <v>2015</v>
      </c>
    </row>
    <row r="698" spans="1:21" ht="17" x14ac:dyDescent="0.2">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4">
        <f t="shared" si="62"/>
        <v>42114.208333333328</v>
      </c>
      <c r="O698" s="4">
        <f t="shared" si="62"/>
        <v>42115.208333333328</v>
      </c>
      <c r="P698" t="b">
        <v>0</v>
      </c>
      <c r="Q698" t="b">
        <v>1</v>
      </c>
      <c r="R698" t="s">
        <v>33</v>
      </c>
      <c r="S698" t="str">
        <f t="shared" si="63"/>
        <v>theater</v>
      </c>
      <c r="T698" t="str">
        <f t="shared" si="64"/>
        <v>plays</v>
      </c>
      <c r="U698">
        <f t="shared" si="65"/>
        <v>2015</v>
      </c>
    </row>
    <row r="699" spans="1:21" ht="34" x14ac:dyDescent="0.2">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4">
        <f t="shared" si="62"/>
        <v>43190.208333333328</v>
      </c>
      <c r="O699" s="4">
        <f t="shared" si="62"/>
        <v>43192.208333333328</v>
      </c>
      <c r="P699" t="b">
        <v>0</v>
      </c>
      <c r="Q699" t="b">
        <v>0</v>
      </c>
      <c r="R699" t="s">
        <v>50</v>
      </c>
      <c r="S699" t="str">
        <f t="shared" si="63"/>
        <v>music</v>
      </c>
      <c r="T699" t="str">
        <f t="shared" si="64"/>
        <v>electric music</v>
      </c>
      <c r="U699">
        <f t="shared" si="65"/>
        <v>2018</v>
      </c>
    </row>
    <row r="700" spans="1:21" ht="17" x14ac:dyDescent="0.2">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4">
        <f t="shared" si="62"/>
        <v>40871.25</v>
      </c>
      <c r="O700" s="4">
        <f t="shared" si="62"/>
        <v>40885.25</v>
      </c>
      <c r="P700" t="b">
        <v>0</v>
      </c>
      <c r="Q700" t="b">
        <v>0</v>
      </c>
      <c r="R700" t="s">
        <v>65</v>
      </c>
      <c r="S700" t="str">
        <f t="shared" si="63"/>
        <v>technology</v>
      </c>
      <c r="T700" t="str">
        <f t="shared" si="64"/>
        <v>wearables</v>
      </c>
      <c r="U700">
        <f t="shared" si="65"/>
        <v>2011</v>
      </c>
    </row>
    <row r="701" spans="1:21" ht="17" x14ac:dyDescent="0.2">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4">
        <f t="shared" si="62"/>
        <v>43641.208333333328</v>
      </c>
      <c r="O701" s="4">
        <f t="shared" si="62"/>
        <v>43642.208333333328</v>
      </c>
      <c r="P701" t="b">
        <v>0</v>
      </c>
      <c r="Q701" t="b">
        <v>0</v>
      </c>
      <c r="R701" t="s">
        <v>53</v>
      </c>
      <c r="S701" t="str">
        <f t="shared" si="63"/>
        <v>film &amp; video</v>
      </c>
      <c r="T701" t="str">
        <f t="shared" si="64"/>
        <v>drama</v>
      </c>
      <c r="U701">
        <f t="shared" si="65"/>
        <v>2019</v>
      </c>
    </row>
    <row r="702" spans="1:21" ht="34" x14ac:dyDescent="0.2">
      <c r="A702">
        <v>700</v>
      </c>
      <c r="B702" t="s">
        <v>1438</v>
      </c>
      <c r="C702" s="3" t="s">
        <v>1439</v>
      </c>
      <c r="D702">
        <v>100</v>
      </c>
      <c r="E702">
        <v>3</v>
      </c>
      <c r="F702">
        <f t="shared" si="60"/>
        <v>3</v>
      </c>
      <c r="G702" t="s">
        <v>14</v>
      </c>
      <c r="H702">
        <v>1</v>
      </c>
      <c r="I702">
        <f t="shared" si="61"/>
        <v>3</v>
      </c>
      <c r="J702" t="s">
        <v>21</v>
      </c>
      <c r="K702" t="s">
        <v>22</v>
      </c>
      <c r="L702">
        <v>1264399200</v>
      </c>
      <c r="M702">
        <v>1265695200</v>
      </c>
      <c r="N702" s="4">
        <f t="shared" si="62"/>
        <v>40203.25</v>
      </c>
      <c r="O702" s="4">
        <f t="shared" si="62"/>
        <v>40218.25</v>
      </c>
      <c r="P702" t="b">
        <v>0</v>
      </c>
      <c r="Q702" t="b">
        <v>0</v>
      </c>
      <c r="R702" t="s">
        <v>65</v>
      </c>
      <c r="S702" t="str">
        <f t="shared" si="63"/>
        <v>technology</v>
      </c>
      <c r="T702" t="str">
        <f t="shared" si="64"/>
        <v>wearables</v>
      </c>
      <c r="U702">
        <f t="shared" si="65"/>
        <v>2010</v>
      </c>
    </row>
    <row r="703" spans="1:21" ht="34" x14ac:dyDescent="0.2">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4">
        <f t="shared" si="62"/>
        <v>40629.208333333336</v>
      </c>
      <c r="O703" s="4">
        <f t="shared" si="62"/>
        <v>40636.208333333336</v>
      </c>
      <c r="P703" t="b">
        <v>1</v>
      </c>
      <c r="Q703" t="b">
        <v>0</v>
      </c>
      <c r="R703" t="s">
        <v>33</v>
      </c>
      <c r="S703" t="str">
        <f t="shared" si="63"/>
        <v>theater</v>
      </c>
      <c r="T703" t="str">
        <f t="shared" si="64"/>
        <v>plays</v>
      </c>
      <c r="U703">
        <f t="shared" si="65"/>
        <v>2011</v>
      </c>
    </row>
    <row r="704" spans="1:21" ht="34" x14ac:dyDescent="0.2">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4">
        <f t="shared" si="62"/>
        <v>41477.208333333336</v>
      </c>
      <c r="O704" s="4">
        <f t="shared" si="62"/>
        <v>41482.208333333336</v>
      </c>
      <c r="P704" t="b">
        <v>0</v>
      </c>
      <c r="Q704" t="b">
        <v>0</v>
      </c>
      <c r="R704" t="s">
        <v>65</v>
      </c>
      <c r="S704" t="str">
        <f t="shared" si="63"/>
        <v>technology</v>
      </c>
      <c r="T704" t="str">
        <f t="shared" si="64"/>
        <v>wearables</v>
      </c>
      <c r="U704">
        <f t="shared" si="65"/>
        <v>2013</v>
      </c>
    </row>
    <row r="705" spans="1:21" ht="17" x14ac:dyDescent="0.2">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4">
        <f t="shared" si="62"/>
        <v>41020.208333333336</v>
      </c>
      <c r="O705" s="4">
        <f t="shared" si="62"/>
        <v>41037.208333333336</v>
      </c>
      <c r="P705" t="b">
        <v>1</v>
      </c>
      <c r="Q705" t="b">
        <v>1</v>
      </c>
      <c r="R705" t="s">
        <v>206</v>
      </c>
      <c r="S705" t="str">
        <f t="shared" si="63"/>
        <v>publishing</v>
      </c>
      <c r="T705" t="str">
        <f t="shared" si="64"/>
        <v>translations</v>
      </c>
      <c r="U705">
        <f t="shared" si="65"/>
        <v>2012</v>
      </c>
    </row>
    <row r="706" spans="1:21" ht="34" x14ac:dyDescent="0.2">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4">
        <f t="shared" si="62"/>
        <v>42555.208333333328</v>
      </c>
      <c r="O706" s="4">
        <f t="shared" si="62"/>
        <v>42570.208333333328</v>
      </c>
      <c r="P706" t="b">
        <v>0</v>
      </c>
      <c r="Q706" t="b">
        <v>0</v>
      </c>
      <c r="R706" t="s">
        <v>71</v>
      </c>
      <c r="S706" t="str">
        <f t="shared" si="63"/>
        <v>film &amp; video</v>
      </c>
      <c r="T706" t="str">
        <f t="shared" si="64"/>
        <v>animation</v>
      </c>
      <c r="U706">
        <f t="shared" si="65"/>
        <v>2016</v>
      </c>
    </row>
    <row r="707" spans="1:21" ht="17" x14ac:dyDescent="0.2">
      <c r="A707">
        <v>705</v>
      </c>
      <c r="B707" t="s">
        <v>1448</v>
      </c>
      <c r="C707" s="3" t="s">
        <v>1449</v>
      </c>
      <c r="D707">
        <v>169700</v>
      </c>
      <c r="E707">
        <v>168048</v>
      </c>
      <c r="F707">
        <f t="shared" ref="F707:F770" si="66">ROUND((E707/D707)*100,0)</f>
        <v>99</v>
      </c>
      <c r="G707" t="s">
        <v>14</v>
      </c>
      <c r="H707">
        <v>2025</v>
      </c>
      <c r="I707">
        <f t="shared" ref="I707:I770" si="67">IF(H707=0,0,ROUND(E707/H707,2))</f>
        <v>82.99</v>
      </c>
      <c r="J707" t="s">
        <v>40</v>
      </c>
      <c r="K707" t="s">
        <v>41</v>
      </c>
      <c r="L707">
        <v>1386741600</v>
      </c>
      <c r="M707">
        <v>1387087200</v>
      </c>
      <c r="N707" s="4">
        <f t="shared" ref="N707:O770" si="68">(((L707/60)/60)/24)+DATE(1970,1,1)</f>
        <v>41619.25</v>
      </c>
      <c r="O707" s="4">
        <f t="shared" si="68"/>
        <v>41623.25</v>
      </c>
      <c r="P707" t="b">
        <v>0</v>
      </c>
      <c r="Q707" t="b">
        <v>0</v>
      </c>
      <c r="R707" t="s">
        <v>68</v>
      </c>
      <c r="S707" t="str">
        <f t="shared" ref="S707:S770" si="69">LEFT(R707,SEARCH("/",R707)-1)</f>
        <v>publishing</v>
      </c>
      <c r="T707" t="str">
        <f t="shared" ref="T707:T770" si="70">RIGHT(R707,LEN(R707)-SEARCH("/",R707))</f>
        <v>nonfiction</v>
      </c>
      <c r="U707">
        <f t="shared" ref="U707:U770" si="71">YEAR(N707)</f>
        <v>2013</v>
      </c>
    </row>
    <row r="708" spans="1:21" ht="34" x14ac:dyDescent="0.2">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4">
        <f t="shared" si="68"/>
        <v>43471.25</v>
      </c>
      <c r="O708" s="4">
        <f t="shared" si="68"/>
        <v>43479.25</v>
      </c>
      <c r="P708" t="b">
        <v>0</v>
      </c>
      <c r="Q708" t="b">
        <v>1</v>
      </c>
      <c r="R708" t="s">
        <v>28</v>
      </c>
      <c r="S708" t="str">
        <f t="shared" si="69"/>
        <v>technology</v>
      </c>
      <c r="T708" t="str">
        <f t="shared" si="70"/>
        <v>web</v>
      </c>
      <c r="U708">
        <f t="shared" si="71"/>
        <v>2019</v>
      </c>
    </row>
    <row r="709" spans="1:21" ht="34" x14ac:dyDescent="0.2">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4">
        <f t="shared" si="68"/>
        <v>43442.25</v>
      </c>
      <c r="O709" s="4">
        <f t="shared" si="68"/>
        <v>43478.25</v>
      </c>
      <c r="P709" t="b">
        <v>0</v>
      </c>
      <c r="Q709" t="b">
        <v>0</v>
      </c>
      <c r="R709" t="s">
        <v>53</v>
      </c>
      <c r="S709" t="str">
        <f t="shared" si="69"/>
        <v>film &amp; video</v>
      </c>
      <c r="T709" t="str">
        <f t="shared" si="70"/>
        <v>drama</v>
      </c>
      <c r="U709">
        <f t="shared" si="71"/>
        <v>2018</v>
      </c>
    </row>
    <row r="710" spans="1:21" ht="17" x14ac:dyDescent="0.2">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4">
        <f t="shared" si="68"/>
        <v>42877.208333333328</v>
      </c>
      <c r="O710" s="4">
        <f t="shared" si="68"/>
        <v>42887.208333333328</v>
      </c>
      <c r="P710" t="b">
        <v>0</v>
      </c>
      <c r="Q710" t="b">
        <v>0</v>
      </c>
      <c r="R710" t="s">
        <v>33</v>
      </c>
      <c r="S710" t="str">
        <f t="shared" si="69"/>
        <v>theater</v>
      </c>
      <c r="T710" t="str">
        <f t="shared" si="70"/>
        <v>plays</v>
      </c>
      <c r="U710">
        <f t="shared" si="71"/>
        <v>2017</v>
      </c>
    </row>
    <row r="711" spans="1:21" ht="17" x14ac:dyDescent="0.2">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4">
        <f t="shared" si="68"/>
        <v>41018.208333333336</v>
      </c>
      <c r="O711" s="4">
        <f t="shared" si="68"/>
        <v>41025.208333333336</v>
      </c>
      <c r="P711" t="b">
        <v>0</v>
      </c>
      <c r="Q711" t="b">
        <v>0</v>
      </c>
      <c r="R711" t="s">
        <v>33</v>
      </c>
      <c r="S711" t="str">
        <f t="shared" si="69"/>
        <v>theater</v>
      </c>
      <c r="T711" t="str">
        <f t="shared" si="70"/>
        <v>plays</v>
      </c>
      <c r="U711">
        <f t="shared" si="71"/>
        <v>2012</v>
      </c>
    </row>
    <row r="712" spans="1:21" ht="34" x14ac:dyDescent="0.2">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4">
        <f t="shared" si="68"/>
        <v>43295.208333333328</v>
      </c>
      <c r="O712" s="4">
        <f t="shared" si="68"/>
        <v>43302.208333333328</v>
      </c>
      <c r="P712" t="b">
        <v>0</v>
      </c>
      <c r="Q712" t="b">
        <v>1</v>
      </c>
      <c r="R712" t="s">
        <v>33</v>
      </c>
      <c r="S712" t="str">
        <f t="shared" si="69"/>
        <v>theater</v>
      </c>
      <c r="T712" t="str">
        <f t="shared" si="70"/>
        <v>plays</v>
      </c>
      <c r="U712">
        <f t="shared" si="71"/>
        <v>2018</v>
      </c>
    </row>
    <row r="713" spans="1:21" ht="34" x14ac:dyDescent="0.2">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4">
        <f t="shared" si="68"/>
        <v>42393.25</v>
      </c>
      <c r="O713" s="4">
        <f t="shared" si="68"/>
        <v>42395.25</v>
      </c>
      <c r="P713" t="b">
        <v>1</v>
      </c>
      <c r="Q713" t="b">
        <v>1</v>
      </c>
      <c r="R713" t="s">
        <v>33</v>
      </c>
      <c r="S713" t="str">
        <f t="shared" si="69"/>
        <v>theater</v>
      </c>
      <c r="T713" t="str">
        <f t="shared" si="70"/>
        <v>plays</v>
      </c>
      <c r="U713">
        <f t="shared" si="71"/>
        <v>2016</v>
      </c>
    </row>
    <row r="714" spans="1:21" ht="34" x14ac:dyDescent="0.2">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4">
        <f t="shared" si="68"/>
        <v>42559.208333333328</v>
      </c>
      <c r="O714" s="4">
        <f t="shared" si="68"/>
        <v>42600.208333333328</v>
      </c>
      <c r="P714" t="b">
        <v>0</v>
      </c>
      <c r="Q714" t="b">
        <v>0</v>
      </c>
      <c r="R714" t="s">
        <v>33</v>
      </c>
      <c r="S714" t="str">
        <f t="shared" si="69"/>
        <v>theater</v>
      </c>
      <c r="T714" t="str">
        <f t="shared" si="70"/>
        <v>plays</v>
      </c>
      <c r="U714">
        <f t="shared" si="71"/>
        <v>2016</v>
      </c>
    </row>
    <row r="715" spans="1:21" ht="17" x14ac:dyDescent="0.2">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4">
        <f t="shared" si="68"/>
        <v>42604.208333333328</v>
      </c>
      <c r="O715" s="4">
        <f t="shared" si="68"/>
        <v>42616.208333333328</v>
      </c>
      <c r="P715" t="b">
        <v>0</v>
      </c>
      <c r="Q715" t="b">
        <v>0</v>
      </c>
      <c r="R715" t="s">
        <v>133</v>
      </c>
      <c r="S715" t="str">
        <f t="shared" si="69"/>
        <v>publishing</v>
      </c>
      <c r="T715" t="str">
        <f t="shared" si="70"/>
        <v>radio &amp; podcasts</v>
      </c>
      <c r="U715">
        <f t="shared" si="71"/>
        <v>2016</v>
      </c>
    </row>
    <row r="716" spans="1:21" ht="17" x14ac:dyDescent="0.2">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4">
        <f t="shared" si="68"/>
        <v>41870.208333333336</v>
      </c>
      <c r="O716" s="4">
        <f t="shared" si="68"/>
        <v>41871.208333333336</v>
      </c>
      <c r="P716" t="b">
        <v>0</v>
      </c>
      <c r="Q716" t="b">
        <v>0</v>
      </c>
      <c r="R716" t="s">
        <v>23</v>
      </c>
      <c r="S716" t="str">
        <f t="shared" si="69"/>
        <v>music</v>
      </c>
      <c r="T716" t="str">
        <f t="shared" si="70"/>
        <v>rock</v>
      </c>
      <c r="U716">
        <f t="shared" si="71"/>
        <v>2014</v>
      </c>
    </row>
    <row r="717" spans="1:21" ht="17" x14ac:dyDescent="0.2">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4">
        <f t="shared" si="68"/>
        <v>40397.208333333336</v>
      </c>
      <c r="O717" s="4">
        <f t="shared" si="68"/>
        <v>40402.208333333336</v>
      </c>
      <c r="P717" t="b">
        <v>0</v>
      </c>
      <c r="Q717" t="b">
        <v>0</v>
      </c>
      <c r="R717" t="s">
        <v>292</v>
      </c>
      <c r="S717" t="str">
        <f t="shared" si="69"/>
        <v>games</v>
      </c>
      <c r="T717" t="str">
        <f t="shared" si="70"/>
        <v>mobile games</v>
      </c>
      <c r="U717">
        <f t="shared" si="71"/>
        <v>2010</v>
      </c>
    </row>
    <row r="718" spans="1:21" ht="17" x14ac:dyDescent="0.2">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4">
        <f t="shared" si="68"/>
        <v>41465.208333333336</v>
      </c>
      <c r="O718" s="4">
        <f t="shared" si="68"/>
        <v>41493.208333333336</v>
      </c>
      <c r="P718" t="b">
        <v>0</v>
      </c>
      <c r="Q718" t="b">
        <v>1</v>
      </c>
      <c r="R718" t="s">
        <v>33</v>
      </c>
      <c r="S718" t="str">
        <f t="shared" si="69"/>
        <v>theater</v>
      </c>
      <c r="T718" t="str">
        <f t="shared" si="70"/>
        <v>plays</v>
      </c>
      <c r="U718">
        <f t="shared" si="71"/>
        <v>2013</v>
      </c>
    </row>
    <row r="719" spans="1:21" ht="34" x14ac:dyDescent="0.2">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4">
        <f t="shared" si="68"/>
        <v>40777.208333333336</v>
      </c>
      <c r="O719" s="4">
        <f t="shared" si="68"/>
        <v>40798.208333333336</v>
      </c>
      <c r="P719" t="b">
        <v>0</v>
      </c>
      <c r="Q719" t="b">
        <v>0</v>
      </c>
      <c r="R719" t="s">
        <v>42</v>
      </c>
      <c r="S719" t="str">
        <f t="shared" si="69"/>
        <v>film &amp; video</v>
      </c>
      <c r="T719" t="str">
        <f t="shared" si="70"/>
        <v>documentary</v>
      </c>
      <c r="U719">
        <f t="shared" si="71"/>
        <v>2011</v>
      </c>
    </row>
    <row r="720" spans="1:21" ht="17" x14ac:dyDescent="0.2">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4">
        <f t="shared" si="68"/>
        <v>41442.208333333336</v>
      </c>
      <c r="O720" s="4">
        <f t="shared" si="68"/>
        <v>41468.208333333336</v>
      </c>
      <c r="P720" t="b">
        <v>0</v>
      </c>
      <c r="Q720" t="b">
        <v>0</v>
      </c>
      <c r="R720" t="s">
        <v>65</v>
      </c>
      <c r="S720" t="str">
        <f t="shared" si="69"/>
        <v>technology</v>
      </c>
      <c r="T720" t="str">
        <f t="shared" si="70"/>
        <v>wearables</v>
      </c>
      <c r="U720">
        <f t="shared" si="71"/>
        <v>2013</v>
      </c>
    </row>
    <row r="721" spans="1:21" ht="17" x14ac:dyDescent="0.2">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4">
        <f t="shared" si="68"/>
        <v>41058.208333333336</v>
      </c>
      <c r="O721" s="4">
        <f t="shared" si="68"/>
        <v>41069.208333333336</v>
      </c>
      <c r="P721" t="b">
        <v>0</v>
      </c>
      <c r="Q721" t="b">
        <v>0</v>
      </c>
      <c r="R721" t="s">
        <v>119</v>
      </c>
      <c r="S721" t="str">
        <f t="shared" si="69"/>
        <v>publishing</v>
      </c>
      <c r="T721" t="str">
        <f t="shared" si="70"/>
        <v>fiction</v>
      </c>
      <c r="U721">
        <f t="shared" si="71"/>
        <v>2012</v>
      </c>
    </row>
    <row r="722" spans="1:21" ht="34" x14ac:dyDescent="0.2">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4">
        <f t="shared" si="68"/>
        <v>43152.25</v>
      </c>
      <c r="O722" s="4">
        <f t="shared" si="68"/>
        <v>43166.25</v>
      </c>
      <c r="P722" t="b">
        <v>0</v>
      </c>
      <c r="Q722" t="b">
        <v>1</v>
      </c>
      <c r="R722" t="s">
        <v>33</v>
      </c>
      <c r="S722" t="str">
        <f t="shared" si="69"/>
        <v>theater</v>
      </c>
      <c r="T722" t="str">
        <f t="shared" si="70"/>
        <v>plays</v>
      </c>
      <c r="U722">
        <f t="shared" si="71"/>
        <v>2018</v>
      </c>
    </row>
    <row r="723" spans="1:21" ht="17" x14ac:dyDescent="0.2">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4">
        <f t="shared" si="68"/>
        <v>43194.208333333328</v>
      </c>
      <c r="O723" s="4">
        <f t="shared" si="68"/>
        <v>43200.208333333328</v>
      </c>
      <c r="P723" t="b">
        <v>0</v>
      </c>
      <c r="Q723" t="b">
        <v>0</v>
      </c>
      <c r="R723" t="s">
        <v>23</v>
      </c>
      <c r="S723" t="str">
        <f t="shared" si="69"/>
        <v>music</v>
      </c>
      <c r="T723" t="str">
        <f t="shared" si="70"/>
        <v>rock</v>
      </c>
      <c r="U723">
        <f t="shared" si="71"/>
        <v>2018</v>
      </c>
    </row>
    <row r="724" spans="1:21" ht="17" x14ac:dyDescent="0.2">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4">
        <f t="shared" si="68"/>
        <v>43045.25</v>
      </c>
      <c r="O724" s="4">
        <f t="shared" si="68"/>
        <v>43072.25</v>
      </c>
      <c r="P724" t="b">
        <v>0</v>
      </c>
      <c r="Q724" t="b">
        <v>0</v>
      </c>
      <c r="R724" t="s">
        <v>42</v>
      </c>
      <c r="S724" t="str">
        <f t="shared" si="69"/>
        <v>film &amp; video</v>
      </c>
      <c r="T724" t="str">
        <f t="shared" si="70"/>
        <v>documentary</v>
      </c>
      <c r="U724">
        <f t="shared" si="71"/>
        <v>2017</v>
      </c>
    </row>
    <row r="725" spans="1:21" ht="17" x14ac:dyDescent="0.2">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4">
        <f t="shared" si="68"/>
        <v>42431.25</v>
      </c>
      <c r="O725" s="4">
        <f t="shared" si="68"/>
        <v>42452.208333333328</v>
      </c>
      <c r="P725" t="b">
        <v>0</v>
      </c>
      <c r="Q725" t="b">
        <v>0</v>
      </c>
      <c r="R725" t="s">
        <v>33</v>
      </c>
      <c r="S725" t="str">
        <f t="shared" si="69"/>
        <v>theater</v>
      </c>
      <c r="T725" t="str">
        <f t="shared" si="70"/>
        <v>plays</v>
      </c>
      <c r="U725">
        <f t="shared" si="71"/>
        <v>2016</v>
      </c>
    </row>
    <row r="726" spans="1:21" ht="34" x14ac:dyDescent="0.2">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4">
        <f t="shared" si="68"/>
        <v>41934.208333333336</v>
      </c>
      <c r="O726" s="4">
        <f t="shared" si="68"/>
        <v>41936.208333333336</v>
      </c>
      <c r="P726" t="b">
        <v>0</v>
      </c>
      <c r="Q726" t="b">
        <v>1</v>
      </c>
      <c r="R726" t="s">
        <v>33</v>
      </c>
      <c r="S726" t="str">
        <f t="shared" si="69"/>
        <v>theater</v>
      </c>
      <c r="T726" t="str">
        <f t="shared" si="70"/>
        <v>plays</v>
      </c>
      <c r="U726">
        <f t="shared" si="71"/>
        <v>2014</v>
      </c>
    </row>
    <row r="727" spans="1:21" ht="17" x14ac:dyDescent="0.2">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4">
        <f t="shared" si="68"/>
        <v>41958.25</v>
      </c>
      <c r="O727" s="4">
        <f t="shared" si="68"/>
        <v>41960.25</v>
      </c>
      <c r="P727" t="b">
        <v>0</v>
      </c>
      <c r="Q727" t="b">
        <v>0</v>
      </c>
      <c r="R727" t="s">
        <v>292</v>
      </c>
      <c r="S727" t="str">
        <f t="shared" si="69"/>
        <v>games</v>
      </c>
      <c r="T727" t="str">
        <f t="shared" si="70"/>
        <v>mobile games</v>
      </c>
      <c r="U727">
        <f t="shared" si="71"/>
        <v>2014</v>
      </c>
    </row>
    <row r="728" spans="1:21" ht="17" x14ac:dyDescent="0.2">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4">
        <f t="shared" si="68"/>
        <v>40476.208333333336</v>
      </c>
      <c r="O728" s="4">
        <f t="shared" si="68"/>
        <v>40482.208333333336</v>
      </c>
      <c r="P728" t="b">
        <v>0</v>
      </c>
      <c r="Q728" t="b">
        <v>1</v>
      </c>
      <c r="R728" t="s">
        <v>33</v>
      </c>
      <c r="S728" t="str">
        <f t="shared" si="69"/>
        <v>theater</v>
      </c>
      <c r="T728" t="str">
        <f t="shared" si="70"/>
        <v>plays</v>
      </c>
      <c r="U728">
        <f t="shared" si="71"/>
        <v>2010</v>
      </c>
    </row>
    <row r="729" spans="1:21" ht="17" x14ac:dyDescent="0.2">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4">
        <f t="shared" si="68"/>
        <v>43485.25</v>
      </c>
      <c r="O729" s="4">
        <f t="shared" si="68"/>
        <v>43543.208333333328</v>
      </c>
      <c r="P729" t="b">
        <v>0</v>
      </c>
      <c r="Q729" t="b">
        <v>0</v>
      </c>
      <c r="R729" t="s">
        <v>28</v>
      </c>
      <c r="S729" t="str">
        <f t="shared" si="69"/>
        <v>technology</v>
      </c>
      <c r="T729" t="str">
        <f t="shared" si="70"/>
        <v>web</v>
      </c>
      <c r="U729">
        <f t="shared" si="71"/>
        <v>2019</v>
      </c>
    </row>
    <row r="730" spans="1:21" ht="34" x14ac:dyDescent="0.2">
      <c r="A730">
        <v>728</v>
      </c>
      <c r="B730" t="s">
        <v>1494</v>
      </c>
      <c r="C730" s="3" t="s">
        <v>1495</v>
      </c>
      <c r="D730">
        <v>4200</v>
      </c>
      <c r="E730">
        <v>735</v>
      </c>
      <c r="F730">
        <f t="shared" si="66"/>
        <v>18</v>
      </c>
      <c r="G730" t="s">
        <v>14</v>
      </c>
      <c r="H730">
        <v>10</v>
      </c>
      <c r="I730">
        <f t="shared" si="67"/>
        <v>73.5</v>
      </c>
      <c r="J730" t="s">
        <v>21</v>
      </c>
      <c r="K730" t="s">
        <v>22</v>
      </c>
      <c r="L730">
        <v>1464152400</v>
      </c>
      <c r="M730">
        <v>1465102800</v>
      </c>
      <c r="N730" s="4">
        <f t="shared" si="68"/>
        <v>42515.208333333328</v>
      </c>
      <c r="O730" s="4">
        <f t="shared" si="68"/>
        <v>42526.208333333328</v>
      </c>
      <c r="P730" t="b">
        <v>0</v>
      </c>
      <c r="Q730" t="b">
        <v>0</v>
      </c>
      <c r="R730" t="s">
        <v>33</v>
      </c>
      <c r="S730" t="str">
        <f t="shared" si="69"/>
        <v>theater</v>
      </c>
      <c r="T730" t="str">
        <f t="shared" si="70"/>
        <v>plays</v>
      </c>
      <c r="U730">
        <f t="shared" si="71"/>
        <v>2016</v>
      </c>
    </row>
    <row r="731" spans="1:21" ht="34" x14ac:dyDescent="0.2">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4">
        <f t="shared" si="68"/>
        <v>41309.25</v>
      </c>
      <c r="O731" s="4">
        <f t="shared" si="68"/>
        <v>41311.25</v>
      </c>
      <c r="P731" t="b">
        <v>0</v>
      </c>
      <c r="Q731" t="b">
        <v>0</v>
      </c>
      <c r="R731" t="s">
        <v>53</v>
      </c>
      <c r="S731" t="str">
        <f t="shared" si="69"/>
        <v>film &amp; video</v>
      </c>
      <c r="T731" t="str">
        <f t="shared" si="70"/>
        <v>drama</v>
      </c>
      <c r="U731">
        <f t="shared" si="71"/>
        <v>2013</v>
      </c>
    </row>
    <row r="732" spans="1:21" ht="17" x14ac:dyDescent="0.2">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4">
        <f t="shared" si="68"/>
        <v>42147.208333333328</v>
      </c>
      <c r="O732" s="4">
        <f t="shared" si="68"/>
        <v>42153.208333333328</v>
      </c>
      <c r="P732" t="b">
        <v>0</v>
      </c>
      <c r="Q732" t="b">
        <v>0</v>
      </c>
      <c r="R732" t="s">
        <v>65</v>
      </c>
      <c r="S732" t="str">
        <f t="shared" si="69"/>
        <v>technology</v>
      </c>
      <c r="T732" t="str">
        <f t="shared" si="70"/>
        <v>wearables</v>
      </c>
      <c r="U732">
        <f t="shared" si="71"/>
        <v>2015</v>
      </c>
    </row>
    <row r="733" spans="1:21" ht="17" x14ac:dyDescent="0.2">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4">
        <f t="shared" si="68"/>
        <v>42939.208333333328</v>
      </c>
      <c r="O733" s="4">
        <f t="shared" si="68"/>
        <v>42940.208333333328</v>
      </c>
      <c r="P733" t="b">
        <v>0</v>
      </c>
      <c r="Q733" t="b">
        <v>0</v>
      </c>
      <c r="R733" t="s">
        <v>28</v>
      </c>
      <c r="S733" t="str">
        <f t="shared" si="69"/>
        <v>technology</v>
      </c>
      <c r="T733" t="str">
        <f t="shared" si="70"/>
        <v>web</v>
      </c>
      <c r="U733">
        <f t="shared" si="71"/>
        <v>2017</v>
      </c>
    </row>
    <row r="734" spans="1:21" ht="17" x14ac:dyDescent="0.2">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4">
        <f t="shared" si="68"/>
        <v>42816.208333333328</v>
      </c>
      <c r="O734" s="4">
        <f t="shared" si="68"/>
        <v>42839.208333333328</v>
      </c>
      <c r="P734" t="b">
        <v>0</v>
      </c>
      <c r="Q734" t="b">
        <v>1</v>
      </c>
      <c r="R734" t="s">
        <v>23</v>
      </c>
      <c r="S734" t="str">
        <f t="shared" si="69"/>
        <v>music</v>
      </c>
      <c r="T734" t="str">
        <f t="shared" si="70"/>
        <v>rock</v>
      </c>
      <c r="U734">
        <f t="shared" si="71"/>
        <v>2017</v>
      </c>
    </row>
    <row r="735" spans="1:21" ht="17" x14ac:dyDescent="0.2">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4">
        <f t="shared" si="68"/>
        <v>41844.208333333336</v>
      </c>
      <c r="O735" s="4">
        <f t="shared" si="68"/>
        <v>41857.208333333336</v>
      </c>
      <c r="P735" t="b">
        <v>0</v>
      </c>
      <c r="Q735" t="b">
        <v>0</v>
      </c>
      <c r="R735" t="s">
        <v>148</v>
      </c>
      <c r="S735" t="str">
        <f t="shared" si="69"/>
        <v>music</v>
      </c>
      <c r="T735" t="str">
        <f t="shared" si="70"/>
        <v>metal</v>
      </c>
      <c r="U735">
        <f t="shared" si="71"/>
        <v>2014</v>
      </c>
    </row>
    <row r="736" spans="1:21" ht="17" x14ac:dyDescent="0.2">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4">
        <f t="shared" si="68"/>
        <v>42763.25</v>
      </c>
      <c r="O736" s="4">
        <f t="shared" si="68"/>
        <v>42775.25</v>
      </c>
      <c r="P736" t="b">
        <v>0</v>
      </c>
      <c r="Q736" t="b">
        <v>1</v>
      </c>
      <c r="R736" t="s">
        <v>33</v>
      </c>
      <c r="S736" t="str">
        <f t="shared" si="69"/>
        <v>theater</v>
      </c>
      <c r="T736" t="str">
        <f t="shared" si="70"/>
        <v>plays</v>
      </c>
      <c r="U736">
        <f t="shared" si="71"/>
        <v>2017</v>
      </c>
    </row>
    <row r="737" spans="1:21" ht="34" x14ac:dyDescent="0.2">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4">
        <f t="shared" si="68"/>
        <v>42459.208333333328</v>
      </c>
      <c r="O737" s="4">
        <f t="shared" si="68"/>
        <v>42466.208333333328</v>
      </c>
      <c r="P737" t="b">
        <v>0</v>
      </c>
      <c r="Q737" t="b">
        <v>0</v>
      </c>
      <c r="R737" t="s">
        <v>122</v>
      </c>
      <c r="S737" t="str">
        <f t="shared" si="69"/>
        <v>photography</v>
      </c>
      <c r="T737" t="str">
        <f t="shared" si="70"/>
        <v>photography books</v>
      </c>
      <c r="U737">
        <f t="shared" si="71"/>
        <v>2016</v>
      </c>
    </row>
    <row r="738" spans="1:21" ht="17" x14ac:dyDescent="0.2">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4">
        <f t="shared" si="68"/>
        <v>42055.25</v>
      </c>
      <c r="O738" s="4">
        <f t="shared" si="68"/>
        <v>42059.25</v>
      </c>
      <c r="P738" t="b">
        <v>0</v>
      </c>
      <c r="Q738" t="b">
        <v>0</v>
      </c>
      <c r="R738" t="s">
        <v>68</v>
      </c>
      <c r="S738" t="str">
        <f t="shared" si="69"/>
        <v>publishing</v>
      </c>
      <c r="T738" t="str">
        <f t="shared" si="70"/>
        <v>nonfiction</v>
      </c>
      <c r="U738">
        <f t="shared" si="71"/>
        <v>2015</v>
      </c>
    </row>
    <row r="739" spans="1:21" ht="34" x14ac:dyDescent="0.2">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4">
        <f t="shared" si="68"/>
        <v>42685.25</v>
      </c>
      <c r="O739" s="4">
        <f t="shared" si="68"/>
        <v>42697.25</v>
      </c>
      <c r="P739" t="b">
        <v>0</v>
      </c>
      <c r="Q739" t="b">
        <v>0</v>
      </c>
      <c r="R739" t="s">
        <v>60</v>
      </c>
      <c r="S739" t="str">
        <f t="shared" si="69"/>
        <v>music</v>
      </c>
      <c r="T739" t="str">
        <f t="shared" si="70"/>
        <v>indie rock</v>
      </c>
      <c r="U739">
        <f t="shared" si="71"/>
        <v>2016</v>
      </c>
    </row>
    <row r="740" spans="1:21" ht="34" x14ac:dyDescent="0.2">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4">
        <f t="shared" si="68"/>
        <v>41959.25</v>
      </c>
      <c r="O740" s="4">
        <f t="shared" si="68"/>
        <v>41981.25</v>
      </c>
      <c r="P740" t="b">
        <v>0</v>
      </c>
      <c r="Q740" t="b">
        <v>1</v>
      </c>
      <c r="R740" t="s">
        <v>33</v>
      </c>
      <c r="S740" t="str">
        <f t="shared" si="69"/>
        <v>theater</v>
      </c>
      <c r="T740" t="str">
        <f t="shared" si="70"/>
        <v>plays</v>
      </c>
      <c r="U740">
        <f t="shared" si="71"/>
        <v>2014</v>
      </c>
    </row>
    <row r="741" spans="1:21" ht="17" x14ac:dyDescent="0.2">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4">
        <f t="shared" si="68"/>
        <v>41089.208333333336</v>
      </c>
      <c r="O741" s="4">
        <f t="shared" si="68"/>
        <v>41090.208333333336</v>
      </c>
      <c r="P741" t="b">
        <v>0</v>
      </c>
      <c r="Q741" t="b">
        <v>0</v>
      </c>
      <c r="R741" t="s">
        <v>60</v>
      </c>
      <c r="S741" t="str">
        <f t="shared" si="69"/>
        <v>music</v>
      </c>
      <c r="T741" t="str">
        <f t="shared" si="70"/>
        <v>indie rock</v>
      </c>
      <c r="U741">
        <f t="shared" si="71"/>
        <v>2012</v>
      </c>
    </row>
    <row r="742" spans="1:21" ht="34" x14ac:dyDescent="0.2">
      <c r="A742">
        <v>740</v>
      </c>
      <c r="B742" t="s">
        <v>1517</v>
      </c>
      <c r="C742" s="3" t="s">
        <v>1518</v>
      </c>
      <c r="D742">
        <v>5300</v>
      </c>
      <c r="E742">
        <v>1592</v>
      </c>
      <c r="F742">
        <f t="shared" si="66"/>
        <v>30</v>
      </c>
      <c r="G742" t="s">
        <v>14</v>
      </c>
      <c r="H742">
        <v>16</v>
      </c>
      <c r="I742">
        <f t="shared" si="67"/>
        <v>99.5</v>
      </c>
      <c r="J742" t="s">
        <v>21</v>
      </c>
      <c r="K742" t="s">
        <v>22</v>
      </c>
      <c r="L742">
        <v>1486101600</v>
      </c>
      <c r="M742">
        <v>1486360800</v>
      </c>
      <c r="N742" s="4">
        <f t="shared" si="68"/>
        <v>42769.25</v>
      </c>
      <c r="O742" s="4">
        <f t="shared" si="68"/>
        <v>42772.25</v>
      </c>
      <c r="P742" t="b">
        <v>0</v>
      </c>
      <c r="Q742" t="b">
        <v>0</v>
      </c>
      <c r="R742" t="s">
        <v>33</v>
      </c>
      <c r="S742" t="str">
        <f t="shared" si="69"/>
        <v>theater</v>
      </c>
      <c r="T742" t="str">
        <f t="shared" si="70"/>
        <v>plays</v>
      </c>
      <c r="U742">
        <f t="shared" si="71"/>
        <v>2017</v>
      </c>
    </row>
    <row r="743" spans="1:21" ht="17" x14ac:dyDescent="0.2">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4">
        <f t="shared" si="68"/>
        <v>40321.208333333336</v>
      </c>
      <c r="O743" s="4">
        <f t="shared" si="68"/>
        <v>40322.208333333336</v>
      </c>
      <c r="P743" t="b">
        <v>0</v>
      </c>
      <c r="Q743" t="b">
        <v>0</v>
      </c>
      <c r="R743" t="s">
        <v>33</v>
      </c>
      <c r="S743" t="str">
        <f t="shared" si="69"/>
        <v>theater</v>
      </c>
      <c r="T743" t="str">
        <f t="shared" si="70"/>
        <v>plays</v>
      </c>
      <c r="U743">
        <f t="shared" si="71"/>
        <v>2010</v>
      </c>
    </row>
    <row r="744" spans="1:21" ht="17" x14ac:dyDescent="0.2">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4">
        <f t="shared" si="68"/>
        <v>40197.25</v>
      </c>
      <c r="O744" s="4">
        <f t="shared" si="68"/>
        <v>40239.25</v>
      </c>
      <c r="P744" t="b">
        <v>0</v>
      </c>
      <c r="Q744" t="b">
        <v>0</v>
      </c>
      <c r="R744" t="s">
        <v>50</v>
      </c>
      <c r="S744" t="str">
        <f t="shared" si="69"/>
        <v>music</v>
      </c>
      <c r="T744" t="str">
        <f t="shared" si="70"/>
        <v>electric music</v>
      </c>
      <c r="U744">
        <f t="shared" si="71"/>
        <v>2010</v>
      </c>
    </row>
    <row r="745" spans="1:21" ht="34" x14ac:dyDescent="0.2">
      <c r="A745">
        <v>743</v>
      </c>
      <c r="B745" t="s">
        <v>1522</v>
      </c>
      <c r="C745" s="3" t="s">
        <v>1523</v>
      </c>
      <c r="D745">
        <v>3900</v>
      </c>
      <c r="E745">
        <v>504</v>
      </c>
      <c r="F745">
        <f t="shared" si="66"/>
        <v>13</v>
      </c>
      <c r="G745" t="s">
        <v>14</v>
      </c>
      <c r="H745">
        <v>17</v>
      </c>
      <c r="I745">
        <f t="shared" si="67"/>
        <v>29.65</v>
      </c>
      <c r="J745" t="s">
        <v>21</v>
      </c>
      <c r="K745" t="s">
        <v>22</v>
      </c>
      <c r="L745">
        <v>1445403600</v>
      </c>
      <c r="M745">
        <v>1445922000</v>
      </c>
      <c r="N745" s="4">
        <f t="shared" si="68"/>
        <v>42298.208333333328</v>
      </c>
      <c r="O745" s="4">
        <f t="shared" si="68"/>
        <v>42304.208333333328</v>
      </c>
      <c r="P745" t="b">
        <v>0</v>
      </c>
      <c r="Q745" t="b">
        <v>1</v>
      </c>
      <c r="R745" t="s">
        <v>33</v>
      </c>
      <c r="S745" t="str">
        <f t="shared" si="69"/>
        <v>theater</v>
      </c>
      <c r="T745" t="str">
        <f t="shared" si="70"/>
        <v>plays</v>
      </c>
      <c r="U745">
        <f t="shared" si="71"/>
        <v>2015</v>
      </c>
    </row>
    <row r="746" spans="1:21" ht="17" x14ac:dyDescent="0.2">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4">
        <f t="shared" si="68"/>
        <v>43322.208333333328</v>
      </c>
      <c r="O746" s="4">
        <f t="shared" si="68"/>
        <v>43324.208333333328</v>
      </c>
      <c r="P746" t="b">
        <v>0</v>
      </c>
      <c r="Q746" t="b">
        <v>1</v>
      </c>
      <c r="R746" t="s">
        <v>33</v>
      </c>
      <c r="S746" t="str">
        <f t="shared" si="69"/>
        <v>theater</v>
      </c>
      <c r="T746" t="str">
        <f t="shared" si="70"/>
        <v>plays</v>
      </c>
      <c r="U746">
        <f t="shared" si="71"/>
        <v>2018</v>
      </c>
    </row>
    <row r="747" spans="1:21" ht="34" x14ac:dyDescent="0.2">
      <c r="A747">
        <v>745</v>
      </c>
      <c r="B747" t="s">
        <v>1526</v>
      </c>
      <c r="C747" s="3" t="s">
        <v>1527</v>
      </c>
      <c r="D747">
        <v>6900</v>
      </c>
      <c r="E747">
        <v>2091</v>
      </c>
      <c r="F747">
        <f t="shared" si="66"/>
        <v>30</v>
      </c>
      <c r="G747" t="s">
        <v>14</v>
      </c>
      <c r="H747">
        <v>34</v>
      </c>
      <c r="I747">
        <f t="shared" si="67"/>
        <v>61.5</v>
      </c>
      <c r="J747" t="s">
        <v>21</v>
      </c>
      <c r="K747" t="s">
        <v>22</v>
      </c>
      <c r="L747">
        <v>1275195600</v>
      </c>
      <c r="M747">
        <v>1277528400</v>
      </c>
      <c r="N747" s="4">
        <f t="shared" si="68"/>
        <v>40328.208333333336</v>
      </c>
      <c r="O747" s="4">
        <f t="shared" si="68"/>
        <v>40355.208333333336</v>
      </c>
      <c r="P747" t="b">
        <v>0</v>
      </c>
      <c r="Q747" t="b">
        <v>0</v>
      </c>
      <c r="R747" t="s">
        <v>65</v>
      </c>
      <c r="S747" t="str">
        <f t="shared" si="69"/>
        <v>technology</v>
      </c>
      <c r="T747" t="str">
        <f t="shared" si="70"/>
        <v>wearables</v>
      </c>
      <c r="U747">
        <f t="shared" si="71"/>
        <v>2010</v>
      </c>
    </row>
    <row r="748" spans="1:21" ht="17" x14ac:dyDescent="0.2">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4">
        <f t="shared" si="68"/>
        <v>40825.208333333336</v>
      </c>
      <c r="O748" s="4">
        <f t="shared" si="68"/>
        <v>40830.208333333336</v>
      </c>
      <c r="P748" t="b">
        <v>0</v>
      </c>
      <c r="Q748" t="b">
        <v>0</v>
      </c>
      <c r="R748" t="s">
        <v>28</v>
      </c>
      <c r="S748" t="str">
        <f t="shared" si="69"/>
        <v>technology</v>
      </c>
      <c r="T748" t="str">
        <f t="shared" si="70"/>
        <v>web</v>
      </c>
      <c r="U748">
        <f t="shared" si="71"/>
        <v>2011</v>
      </c>
    </row>
    <row r="749" spans="1:21" ht="17" x14ac:dyDescent="0.2">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4">
        <f t="shared" si="68"/>
        <v>40423.208333333336</v>
      </c>
      <c r="O749" s="4">
        <f t="shared" si="68"/>
        <v>40434.208333333336</v>
      </c>
      <c r="P749" t="b">
        <v>0</v>
      </c>
      <c r="Q749" t="b">
        <v>0</v>
      </c>
      <c r="R749" t="s">
        <v>33</v>
      </c>
      <c r="S749" t="str">
        <f t="shared" si="69"/>
        <v>theater</v>
      </c>
      <c r="T749" t="str">
        <f t="shared" si="70"/>
        <v>plays</v>
      </c>
      <c r="U749">
        <f t="shared" si="71"/>
        <v>2010</v>
      </c>
    </row>
    <row r="750" spans="1:21" ht="17" x14ac:dyDescent="0.2">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4">
        <f t="shared" si="68"/>
        <v>40238.25</v>
      </c>
      <c r="O750" s="4">
        <f t="shared" si="68"/>
        <v>40263.208333333336</v>
      </c>
      <c r="P750" t="b">
        <v>0</v>
      </c>
      <c r="Q750" t="b">
        <v>1</v>
      </c>
      <c r="R750" t="s">
        <v>71</v>
      </c>
      <c r="S750" t="str">
        <f t="shared" si="69"/>
        <v>film &amp; video</v>
      </c>
      <c r="T750" t="str">
        <f t="shared" si="70"/>
        <v>animation</v>
      </c>
      <c r="U750">
        <f t="shared" si="71"/>
        <v>2010</v>
      </c>
    </row>
    <row r="751" spans="1:21" ht="17" x14ac:dyDescent="0.2">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4">
        <f t="shared" si="68"/>
        <v>41920.208333333336</v>
      </c>
      <c r="O751" s="4">
        <f t="shared" si="68"/>
        <v>41932.208333333336</v>
      </c>
      <c r="P751" t="b">
        <v>0</v>
      </c>
      <c r="Q751" t="b">
        <v>1</v>
      </c>
      <c r="R751" t="s">
        <v>65</v>
      </c>
      <c r="S751" t="str">
        <f t="shared" si="69"/>
        <v>technology</v>
      </c>
      <c r="T751" t="str">
        <f t="shared" si="70"/>
        <v>wearables</v>
      </c>
      <c r="U751">
        <f t="shared" si="71"/>
        <v>2014</v>
      </c>
    </row>
    <row r="752" spans="1:21" ht="17" x14ac:dyDescent="0.2">
      <c r="A752">
        <v>750</v>
      </c>
      <c r="B752" t="s">
        <v>1536</v>
      </c>
      <c r="C752" s="3" t="s">
        <v>1537</v>
      </c>
      <c r="D752">
        <v>100</v>
      </c>
      <c r="E752">
        <v>1</v>
      </c>
      <c r="F752">
        <f t="shared" si="66"/>
        <v>1</v>
      </c>
      <c r="G752" t="s">
        <v>14</v>
      </c>
      <c r="H752">
        <v>1</v>
      </c>
      <c r="I752">
        <f t="shared" si="67"/>
        <v>1</v>
      </c>
      <c r="J752" t="s">
        <v>40</v>
      </c>
      <c r="K752" t="s">
        <v>41</v>
      </c>
      <c r="L752">
        <v>1277960400</v>
      </c>
      <c r="M752">
        <v>1280120400</v>
      </c>
      <c r="N752" s="4">
        <f t="shared" si="68"/>
        <v>40360.208333333336</v>
      </c>
      <c r="O752" s="4">
        <f t="shared" si="68"/>
        <v>40385.208333333336</v>
      </c>
      <c r="P752" t="b">
        <v>0</v>
      </c>
      <c r="Q752" t="b">
        <v>0</v>
      </c>
      <c r="R752" t="s">
        <v>50</v>
      </c>
      <c r="S752" t="str">
        <f t="shared" si="69"/>
        <v>music</v>
      </c>
      <c r="T752" t="str">
        <f t="shared" si="70"/>
        <v>electric music</v>
      </c>
      <c r="U752">
        <f t="shared" si="71"/>
        <v>2010</v>
      </c>
    </row>
    <row r="753" spans="1:21" ht="17" x14ac:dyDescent="0.2">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4">
        <f t="shared" si="68"/>
        <v>42446.208333333328</v>
      </c>
      <c r="O753" s="4">
        <f t="shared" si="68"/>
        <v>42461.208333333328</v>
      </c>
      <c r="P753" t="b">
        <v>1</v>
      </c>
      <c r="Q753" t="b">
        <v>1</v>
      </c>
      <c r="R753" t="s">
        <v>68</v>
      </c>
      <c r="S753" t="str">
        <f t="shared" si="69"/>
        <v>publishing</v>
      </c>
      <c r="T753" t="str">
        <f t="shared" si="70"/>
        <v>nonfiction</v>
      </c>
      <c r="U753">
        <f t="shared" si="71"/>
        <v>2016</v>
      </c>
    </row>
    <row r="754" spans="1:21" ht="17" x14ac:dyDescent="0.2">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4">
        <f t="shared" si="68"/>
        <v>40395.208333333336</v>
      </c>
      <c r="O754" s="4">
        <f t="shared" si="68"/>
        <v>40413.208333333336</v>
      </c>
      <c r="P754" t="b">
        <v>0</v>
      </c>
      <c r="Q754" t="b">
        <v>1</v>
      </c>
      <c r="R754" t="s">
        <v>33</v>
      </c>
      <c r="S754" t="str">
        <f t="shared" si="69"/>
        <v>theater</v>
      </c>
      <c r="T754" t="str">
        <f t="shared" si="70"/>
        <v>plays</v>
      </c>
      <c r="U754">
        <f t="shared" si="71"/>
        <v>2010</v>
      </c>
    </row>
    <row r="755" spans="1:21" ht="17" x14ac:dyDescent="0.2">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4">
        <f t="shared" si="68"/>
        <v>40321.208333333336</v>
      </c>
      <c r="O755" s="4">
        <f t="shared" si="68"/>
        <v>40336.208333333336</v>
      </c>
      <c r="P755" t="b">
        <v>0</v>
      </c>
      <c r="Q755" t="b">
        <v>0</v>
      </c>
      <c r="R755" t="s">
        <v>122</v>
      </c>
      <c r="S755" t="str">
        <f t="shared" si="69"/>
        <v>photography</v>
      </c>
      <c r="T755" t="str">
        <f t="shared" si="70"/>
        <v>photography books</v>
      </c>
      <c r="U755">
        <f t="shared" si="71"/>
        <v>2010</v>
      </c>
    </row>
    <row r="756" spans="1:21" ht="17" x14ac:dyDescent="0.2">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4">
        <f t="shared" si="68"/>
        <v>41210.208333333336</v>
      </c>
      <c r="O756" s="4">
        <f t="shared" si="68"/>
        <v>41263.25</v>
      </c>
      <c r="P756" t="b">
        <v>0</v>
      </c>
      <c r="Q756" t="b">
        <v>0</v>
      </c>
      <c r="R756" t="s">
        <v>33</v>
      </c>
      <c r="S756" t="str">
        <f t="shared" si="69"/>
        <v>theater</v>
      </c>
      <c r="T756" t="str">
        <f t="shared" si="70"/>
        <v>plays</v>
      </c>
      <c r="U756">
        <f t="shared" si="71"/>
        <v>2012</v>
      </c>
    </row>
    <row r="757" spans="1:21" ht="17" x14ac:dyDescent="0.2">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4">
        <f t="shared" si="68"/>
        <v>43096.25</v>
      </c>
      <c r="O757" s="4">
        <f t="shared" si="68"/>
        <v>43108.25</v>
      </c>
      <c r="P757" t="b">
        <v>0</v>
      </c>
      <c r="Q757" t="b">
        <v>1</v>
      </c>
      <c r="R757" t="s">
        <v>33</v>
      </c>
      <c r="S757" t="str">
        <f t="shared" si="69"/>
        <v>theater</v>
      </c>
      <c r="T757" t="str">
        <f t="shared" si="70"/>
        <v>plays</v>
      </c>
      <c r="U757">
        <f t="shared" si="71"/>
        <v>2017</v>
      </c>
    </row>
    <row r="758" spans="1:21" ht="34" x14ac:dyDescent="0.2">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4">
        <f t="shared" si="68"/>
        <v>42024.25</v>
      </c>
      <c r="O758" s="4">
        <f t="shared" si="68"/>
        <v>42030.25</v>
      </c>
      <c r="P758" t="b">
        <v>0</v>
      </c>
      <c r="Q758" t="b">
        <v>0</v>
      </c>
      <c r="R758" t="s">
        <v>33</v>
      </c>
      <c r="S758" t="str">
        <f t="shared" si="69"/>
        <v>theater</v>
      </c>
      <c r="T758" t="str">
        <f t="shared" si="70"/>
        <v>plays</v>
      </c>
      <c r="U758">
        <f t="shared" si="71"/>
        <v>2015</v>
      </c>
    </row>
    <row r="759" spans="1:21" ht="17" x14ac:dyDescent="0.2">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4">
        <f t="shared" si="68"/>
        <v>40675.208333333336</v>
      </c>
      <c r="O759" s="4">
        <f t="shared" si="68"/>
        <v>40679.208333333336</v>
      </c>
      <c r="P759" t="b">
        <v>0</v>
      </c>
      <c r="Q759" t="b">
        <v>0</v>
      </c>
      <c r="R759" t="s">
        <v>53</v>
      </c>
      <c r="S759" t="str">
        <f t="shared" si="69"/>
        <v>film &amp; video</v>
      </c>
      <c r="T759" t="str">
        <f t="shared" si="70"/>
        <v>drama</v>
      </c>
      <c r="U759">
        <f t="shared" si="71"/>
        <v>2011</v>
      </c>
    </row>
    <row r="760" spans="1:21" ht="17" x14ac:dyDescent="0.2">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4">
        <f t="shared" si="68"/>
        <v>41936.208333333336</v>
      </c>
      <c r="O760" s="4">
        <f t="shared" si="68"/>
        <v>41945.208333333336</v>
      </c>
      <c r="P760" t="b">
        <v>0</v>
      </c>
      <c r="Q760" t="b">
        <v>0</v>
      </c>
      <c r="R760" t="s">
        <v>23</v>
      </c>
      <c r="S760" t="str">
        <f t="shared" si="69"/>
        <v>music</v>
      </c>
      <c r="T760" t="str">
        <f t="shared" si="70"/>
        <v>rock</v>
      </c>
      <c r="U760">
        <f t="shared" si="71"/>
        <v>2014</v>
      </c>
    </row>
    <row r="761" spans="1:21" ht="34" x14ac:dyDescent="0.2">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4">
        <f t="shared" si="68"/>
        <v>43136.25</v>
      </c>
      <c r="O761" s="4">
        <f t="shared" si="68"/>
        <v>43166.25</v>
      </c>
      <c r="P761" t="b">
        <v>0</v>
      </c>
      <c r="Q761" t="b">
        <v>0</v>
      </c>
      <c r="R761" t="s">
        <v>50</v>
      </c>
      <c r="S761" t="str">
        <f t="shared" si="69"/>
        <v>music</v>
      </c>
      <c r="T761" t="str">
        <f t="shared" si="70"/>
        <v>electric music</v>
      </c>
      <c r="U761">
        <f t="shared" si="71"/>
        <v>2018</v>
      </c>
    </row>
    <row r="762" spans="1:21" ht="17" x14ac:dyDescent="0.2">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4">
        <f t="shared" si="68"/>
        <v>43678.208333333328</v>
      </c>
      <c r="O762" s="4">
        <f t="shared" si="68"/>
        <v>43707.208333333328</v>
      </c>
      <c r="P762" t="b">
        <v>0</v>
      </c>
      <c r="Q762" t="b">
        <v>1</v>
      </c>
      <c r="R762" t="s">
        <v>89</v>
      </c>
      <c r="S762" t="str">
        <f t="shared" si="69"/>
        <v>games</v>
      </c>
      <c r="T762" t="str">
        <f t="shared" si="70"/>
        <v>video games</v>
      </c>
      <c r="U762">
        <f t="shared" si="71"/>
        <v>2019</v>
      </c>
    </row>
    <row r="763" spans="1:21" ht="17" x14ac:dyDescent="0.2">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4">
        <f t="shared" si="68"/>
        <v>42938.208333333328</v>
      </c>
      <c r="O763" s="4">
        <f t="shared" si="68"/>
        <v>42943.208333333328</v>
      </c>
      <c r="P763" t="b">
        <v>0</v>
      </c>
      <c r="Q763" t="b">
        <v>0</v>
      </c>
      <c r="R763" t="s">
        <v>23</v>
      </c>
      <c r="S763" t="str">
        <f t="shared" si="69"/>
        <v>music</v>
      </c>
      <c r="T763" t="str">
        <f t="shared" si="70"/>
        <v>rock</v>
      </c>
      <c r="U763">
        <f t="shared" si="71"/>
        <v>2017</v>
      </c>
    </row>
    <row r="764" spans="1:21" ht="17" x14ac:dyDescent="0.2">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4">
        <f t="shared" si="68"/>
        <v>41241.25</v>
      </c>
      <c r="O764" s="4">
        <f t="shared" si="68"/>
        <v>41252.25</v>
      </c>
      <c r="P764" t="b">
        <v>0</v>
      </c>
      <c r="Q764" t="b">
        <v>0</v>
      </c>
      <c r="R764" t="s">
        <v>159</v>
      </c>
      <c r="S764" t="str">
        <f t="shared" si="69"/>
        <v>music</v>
      </c>
      <c r="T764" t="str">
        <f t="shared" si="70"/>
        <v>jazz</v>
      </c>
      <c r="U764">
        <f t="shared" si="71"/>
        <v>2012</v>
      </c>
    </row>
    <row r="765" spans="1:21" ht="17" x14ac:dyDescent="0.2">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4">
        <f t="shared" si="68"/>
        <v>41037.208333333336</v>
      </c>
      <c r="O765" s="4">
        <f t="shared" si="68"/>
        <v>41072.208333333336</v>
      </c>
      <c r="P765" t="b">
        <v>0</v>
      </c>
      <c r="Q765" t="b">
        <v>1</v>
      </c>
      <c r="R765" t="s">
        <v>33</v>
      </c>
      <c r="S765" t="str">
        <f t="shared" si="69"/>
        <v>theater</v>
      </c>
      <c r="T765" t="str">
        <f t="shared" si="70"/>
        <v>plays</v>
      </c>
      <c r="U765">
        <f t="shared" si="71"/>
        <v>2012</v>
      </c>
    </row>
    <row r="766" spans="1:21" ht="34" x14ac:dyDescent="0.2">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4">
        <f t="shared" si="68"/>
        <v>40676.208333333336</v>
      </c>
      <c r="O766" s="4">
        <f t="shared" si="68"/>
        <v>40684.208333333336</v>
      </c>
      <c r="P766" t="b">
        <v>0</v>
      </c>
      <c r="Q766" t="b">
        <v>0</v>
      </c>
      <c r="R766" t="s">
        <v>23</v>
      </c>
      <c r="S766" t="str">
        <f t="shared" si="69"/>
        <v>music</v>
      </c>
      <c r="T766" t="str">
        <f t="shared" si="70"/>
        <v>rock</v>
      </c>
      <c r="U766">
        <f t="shared" si="71"/>
        <v>2011</v>
      </c>
    </row>
    <row r="767" spans="1:21" ht="17" x14ac:dyDescent="0.2">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4">
        <f t="shared" si="68"/>
        <v>42840.208333333328</v>
      </c>
      <c r="O767" s="4">
        <f t="shared" si="68"/>
        <v>42865.208333333328</v>
      </c>
      <c r="P767" t="b">
        <v>1</v>
      </c>
      <c r="Q767" t="b">
        <v>1</v>
      </c>
      <c r="R767" t="s">
        <v>60</v>
      </c>
      <c r="S767" t="str">
        <f t="shared" si="69"/>
        <v>music</v>
      </c>
      <c r="T767" t="str">
        <f t="shared" si="70"/>
        <v>indie rock</v>
      </c>
      <c r="U767">
        <f t="shared" si="71"/>
        <v>2017</v>
      </c>
    </row>
    <row r="768" spans="1:21" ht="34" x14ac:dyDescent="0.2">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4">
        <f t="shared" si="68"/>
        <v>43362.208333333328</v>
      </c>
      <c r="O768" s="4">
        <f t="shared" si="68"/>
        <v>43363.208333333328</v>
      </c>
      <c r="P768" t="b">
        <v>0</v>
      </c>
      <c r="Q768" t="b">
        <v>0</v>
      </c>
      <c r="R768" t="s">
        <v>474</v>
      </c>
      <c r="S768" t="str">
        <f t="shared" si="69"/>
        <v>film &amp; video</v>
      </c>
      <c r="T768" t="str">
        <f t="shared" si="70"/>
        <v>science fiction</v>
      </c>
      <c r="U768">
        <f t="shared" si="71"/>
        <v>2018</v>
      </c>
    </row>
    <row r="769" spans="1:21" ht="17" x14ac:dyDescent="0.2">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4">
        <f t="shared" si="68"/>
        <v>42283.208333333328</v>
      </c>
      <c r="O769" s="4">
        <f t="shared" si="68"/>
        <v>42328.25</v>
      </c>
      <c r="P769" t="b">
        <v>0</v>
      </c>
      <c r="Q769" t="b">
        <v>0</v>
      </c>
      <c r="R769" t="s">
        <v>206</v>
      </c>
      <c r="S769" t="str">
        <f t="shared" si="69"/>
        <v>publishing</v>
      </c>
      <c r="T769" t="str">
        <f t="shared" si="70"/>
        <v>translations</v>
      </c>
      <c r="U769">
        <f t="shared" si="71"/>
        <v>2015</v>
      </c>
    </row>
    <row r="770" spans="1:21" ht="17" x14ac:dyDescent="0.2">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4">
        <f t="shared" si="68"/>
        <v>41619.25</v>
      </c>
      <c r="O770" s="4">
        <f t="shared" si="68"/>
        <v>41634.25</v>
      </c>
      <c r="P770" t="b">
        <v>0</v>
      </c>
      <c r="Q770" t="b">
        <v>0</v>
      </c>
      <c r="R770" t="s">
        <v>33</v>
      </c>
      <c r="S770" t="str">
        <f t="shared" si="69"/>
        <v>theater</v>
      </c>
      <c r="T770" t="str">
        <f t="shared" si="70"/>
        <v>plays</v>
      </c>
      <c r="U770">
        <f t="shared" si="71"/>
        <v>2013</v>
      </c>
    </row>
    <row r="771" spans="1:21" ht="17" x14ac:dyDescent="0.2">
      <c r="A771">
        <v>769</v>
      </c>
      <c r="B771" t="s">
        <v>1573</v>
      </c>
      <c r="C771" s="3" t="s">
        <v>1574</v>
      </c>
      <c r="D771">
        <v>125600</v>
      </c>
      <c r="E771">
        <v>109106</v>
      </c>
      <c r="F771">
        <f t="shared" ref="F771:F834" si="72">ROUND((E771/D771)*100,0)</f>
        <v>87</v>
      </c>
      <c r="G771" t="s">
        <v>14</v>
      </c>
      <c r="H771">
        <v>3410</v>
      </c>
      <c r="I771">
        <f t="shared" ref="I771:I834" si="73">IF(H771=0,0,ROUND(E771/H771,2))</f>
        <v>32</v>
      </c>
      <c r="J771" t="s">
        <v>21</v>
      </c>
      <c r="K771" t="s">
        <v>22</v>
      </c>
      <c r="L771">
        <v>1376542800</v>
      </c>
      <c r="M771">
        <v>1378789200</v>
      </c>
      <c r="N771" s="4">
        <f t="shared" ref="N771:O834" si="74">(((L771/60)/60)/24)+DATE(1970,1,1)</f>
        <v>41501.208333333336</v>
      </c>
      <c r="O771" s="4">
        <f t="shared" si="74"/>
        <v>41527.208333333336</v>
      </c>
      <c r="P771" t="b">
        <v>0</v>
      </c>
      <c r="Q771" t="b">
        <v>0</v>
      </c>
      <c r="R771" t="s">
        <v>89</v>
      </c>
      <c r="S771" t="str">
        <f t="shared" ref="S771:S834" si="75">LEFT(R771,SEARCH("/",R771)-1)</f>
        <v>games</v>
      </c>
      <c r="T771" t="str">
        <f t="shared" ref="T771:T834" si="76">RIGHT(R771,LEN(R771)-SEARCH("/",R771))</f>
        <v>video games</v>
      </c>
      <c r="U771">
        <f t="shared" ref="U771:U834" si="77">YEAR(N771)</f>
        <v>2013</v>
      </c>
    </row>
    <row r="772" spans="1:21" ht="17" x14ac:dyDescent="0.2">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4">
        <f t="shared" si="74"/>
        <v>41743.208333333336</v>
      </c>
      <c r="O772" s="4">
        <f t="shared" si="74"/>
        <v>41750.208333333336</v>
      </c>
      <c r="P772" t="b">
        <v>0</v>
      </c>
      <c r="Q772" t="b">
        <v>1</v>
      </c>
      <c r="R772" t="s">
        <v>33</v>
      </c>
      <c r="S772" t="str">
        <f t="shared" si="75"/>
        <v>theater</v>
      </c>
      <c r="T772" t="str">
        <f t="shared" si="76"/>
        <v>plays</v>
      </c>
      <c r="U772">
        <f t="shared" si="77"/>
        <v>2014</v>
      </c>
    </row>
    <row r="773" spans="1:21" ht="17" x14ac:dyDescent="0.2">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4">
        <f t="shared" si="74"/>
        <v>43491.25</v>
      </c>
      <c r="O773" s="4">
        <f t="shared" si="74"/>
        <v>43518.25</v>
      </c>
      <c r="P773" t="b">
        <v>0</v>
      </c>
      <c r="Q773" t="b">
        <v>0</v>
      </c>
      <c r="R773" t="s">
        <v>33</v>
      </c>
      <c r="S773" t="str">
        <f t="shared" si="75"/>
        <v>theater</v>
      </c>
      <c r="T773" t="str">
        <f t="shared" si="76"/>
        <v>plays</v>
      </c>
      <c r="U773">
        <f t="shared" si="77"/>
        <v>2019</v>
      </c>
    </row>
    <row r="774" spans="1:21" ht="17" x14ac:dyDescent="0.2">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4">
        <f t="shared" si="74"/>
        <v>43505.25</v>
      </c>
      <c r="O774" s="4">
        <f t="shared" si="74"/>
        <v>43509.25</v>
      </c>
      <c r="P774" t="b">
        <v>0</v>
      </c>
      <c r="Q774" t="b">
        <v>0</v>
      </c>
      <c r="R774" t="s">
        <v>60</v>
      </c>
      <c r="S774" t="str">
        <f t="shared" si="75"/>
        <v>music</v>
      </c>
      <c r="T774" t="str">
        <f t="shared" si="76"/>
        <v>indie rock</v>
      </c>
      <c r="U774">
        <f t="shared" si="77"/>
        <v>2019</v>
      </c>
    </row>
    <row r="775" spans="1:21" ht="17" x14ac:dyDescent="0.2">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4">
        <f t="shared" si="74"/>
        <v>42838.208333333328</v>
      </c>
      <c r="O775" s="4">
        <f t="shared" si="74"/>
        <v>42848.208333333328</v>
      </c>
      <c r="P775" t="b">
        <v>0</v>
      </c>
      <c r="Q775" t="b">
        <v>0</v>
      </c>
      <c r="R775" t="s">
        <v>33</v>
      </c>
      <c r="S775" t="str">
        <f t="shared" si="75"/>
        <v>theater</v>
      </c>
      <c r="T775" t="str">
        <f t="shared" si="76"/>
        <v>plays</v>
      </c>
      <c r="U775">
        <f t="shared" si="77"/>
        <v>2017</v>
      </c>
    </row>
    <row r="776" spans="1:21" ht="17" x14ac:dyDescent="0.2">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4">
        <f t="shared" si="74"/>
        <v>42513.208333333328</v>
      </c>
      <c r="O776" s="4">
        <f t="shared" si="74"/>
        <v>42554.208333333328</v>
      </c>
      <c r="P776" t="b">
        <v>0</v>
      </c>
      <c r="Q776" t="b">
        <v>0</v>
      </c>
      <c r="R776" t="s">
        <v>28</v>
      </c>
      <c r="S776" t="str">
        <f t="shared" si="75"/>
        <v>technology</v>
      </c>
      <c r="T776" t="str">
        <f t="shared" si="76"/>
        <v>web</v>
      </c>
      <c r="U776">
        <f t="shared" si="77"/>
        <v>2016</v>
      </c>
    </row>
    <row r="777" spans="1:21" ht="34" x14ac:dyDescent="0.2">
      <c r="A777">
        <v>775</v>
      </c>
      <c r="B777" t="s">
        <v>1585</v>
      </c>
      <c r="C777" s="3" t="s">
        <v>1586</v>
      </c>
      <c r="D777">
        <v>9400</v>
      </c>
      <c r="E777">
        <v>968</v>
      </c>
      <c r="F777">
        <f t="shared" si="72"/>
        <v>10</v>
      </c>
      <c r="G777" t="s">
        <v>14</v>
      </c>
      <c r="H777">
        <v>10</v>
      </c>
      <c r="I777">
        <f t="shared" si="73"/>
        <v>96.8</v>
      </c>
      <c r="J777" t="s">
        <v>21</v>
      </c>
      <c r="K777" t="s">
        <v>22</v>
      </c>
      <c r="L777">
        <v>1415253600</v>
      </c>
      <c r="M777">
        <v>1416117600</v>
      </c>
      <c r="N777" s="4">
        <f t="shared" si="74"/>
        <v>41949.25</v>
      </c>
      <c r="O777" s="4">
        <f t="shared" si="74"/>
        <v>41959.25</v>
      </c>
      <c r="P777" t="b">
        <v>0</v>
      </c>
      <c r="Q777" t="b">
        <v>0</v>
      </c>
      <c r="R777" t="s">
        <v>23</v>
      </c>
      <c r="S777" t="str">
        <f t="shared" si="75"/>
        <v>music</v>
      </c>
      <c r="T777" t="str">
        <f t="shared" si="76"/>
        <v>rock</v>
      </c>
      <c r="U777">
        <f t="shared" si="77"/>
        <v>2014</v>
      </c>
    </row>
    <row r="778" spans="1:21" ht="17" x14ac:dyDescent="0.2">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4">
        <f t="shared" si="74"/>
        <v>43650.208333333328</v>
      </c>
      <c r="O778" s="4">
        <f t="shared" si="74"/>
        <v>43668.208333333328</v>
      </c>
      <c r="P778" t="b">
        <v>0</v>
      </c>
      <c r="Q778" t="b">
        <v>0</v>
      </c>
      <c r="R778" t="s">
        <v>33</v>
      </c>
      <c r="S778" t="str">
        <f t="shared" si="75"/>
        <v>theater</v>
      </c>
      <c r="T778" t="str">
        <f t="shared" si="76"/>
        <v>plays</v>
      </c>
      <c r="U778">
        <f t="shared" si="77"/>
        <v>2019</v>
      </c>
    </row>
    <row r="779" spans="1:21" ht="17" x14ac:dyDescent="0.2">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4">
        <f t="shared" si="74"/>
        <v>40809.208333333336</v>
      </c>
      <c r="O779" s="4">
        <f t="shared" si="74"/>
        <v>40838.208333333336</v>
      </c>
      <c r="P779" t="b">
        <v>0</v>
      </c>
      <c r="Q779" t="b">
        <v>0</v>
      </c>
      <c r="R779" t="s">
        <v>33</v>
      </c>
      <c r="S779" t="str">
        <f t="shared" si="75"/>
        <v>theater</v>
      </c>
      <c r="T779" t="str">
        <f t="shared" si="76"/>
        <v>plays</v>
      </c>
      <c r="U779">
        <f t="shared" si="77"/>
        <v>2011</v>
      </c>
    </row>
    <row r="780" spans="1:21" ht="17" x14ac:dyDescent="0.2">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4">
        <f t="shared" si="74"/>
        <v>40768.208333333336</v>
      </c>
      <c r="O780" s="4">
        <f t="shared" si="74"/>
        <v>40773.208333333336</v>
      </c>
      <c r="P780" t="b">
        <v>0</v>
      </c>
      <c r="Q780" t="b">
        <v>0</v>
      </c>
      <c r="R780" t="s">
        <v>71</v>
      </c>
      <c r="S780" t="str">
        <f t="shared" si="75"/>
        <v>film &amp; video</v>
      </c>
      <c r="T780" t="str">
        <f t="shared" si="76"/>
        <v>animation</v>
      </c>
      <c r="U780">
        <f t="shared" si="77"/>
        <v>2011</v>
      </c>
    </row>
    <row r="781" spans="1:21" ht="17" x14ac:dyDescent="0.2">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4">
        <f t="shared" si="74"/>
        <v>42230.208333333328</v>
      </c>
      <c r="O781" s="4">
        <f t="shared" si="74"/>
        <v>42239.208333333328</v>
      </c>
      <c r="P781" t="b">
        <v>0</v>
      </c>
      <c r="Q781" t="b">
        <v>1</v>
      </c>
      <c r="R781" t="s">
        <v>33</v>
      </c>
      <c r="S781" t="str">
        <f t="shared" si="75"/>
        <v>theater</v>
      </c>
      <c r="T781" t="str">
        <f t="shared" si="76"/>
        <v>plays</v>
      </c>
      <c r="U781">
        <f t="shared" si="77"/>
        <v>2015</v>
      </c>
    </row>
    <row r="782" spans="1:21" ht="34" x14ac:dyDescent="0.2">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4">
        <f t="shared" si="74"/>
        <v>42573.208333333328</v>
      </c>
      <c r="O782" s="4">
        <f t="shared" si="74"/>
        <v>42592.208333333328</v>
      </c>
      <c r="P782" t="b">
        <v>0</v>
      </c>
      <c r="Q782" t="b">
        <v>1</v>
      </c>
      <c r="R782" t="s">
        <v>53</v>
      </c>
      <c r="S782" t="str">
        <f t="shared" si="75"/>
        <v>film &amp; video</v>
      </c>
      <c r="T782" t="str">
        <f t="shared" si="76"/>
        <v>drama</v>
      </c>
      <c r="U782">
        <f t="shared" si="77"/>
        <v>2016</v>
      </c>
    </row>
    <row r="783" spans="1:21" ht="17" x14ac:dyDescent="0.2">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4">
        <f t="shared" si="74"/>
        <v>40482.208333333336</v>
      </c>
      <c r="O783" s="4">
        <f t="shared" si="74"/>
        <v>40533.25</v>
      </c>
      <c r="P783" t="b">
        <v>0</v>
      </c>
      <c r="Q783" t="b">
        <v>0</v>
      </c>
      <c r="R783" t="s">
        <v>33</v>
      </c>
      <c r="S783" t="str">
        <f t="shared" si="75"/>
        <v>theater</v>
      </c>
      <c r="T783" t="str">
        <f t="shared" si="76"/>
        <v>plays</v>
      </c>
      <c r="U783">
        <f t="shared" si="77"/>
        <v>2010</v>
      </c>
    </row>
    <row r="784" spans="1:21" ht="17" x14ac:dyDescent="0.2">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4">
        <f t="shared" si="74"/>
        <v>40603.25</v>
      </c>
      <c r="O784" s="4">
        <f t="shared" si="74"/>
        <v>40631.208333333336</v>
      </c>
      <c r="P784" t="b">
        <v>0</v>
      </c>
      <c r="Q784" t="b">
        <v>1</v>
      </c>
      <c r="R784" t="s">
        <v>71</v>
      </c>
      <c r="S784" t="str">
        <f t="shared" si="75"/>
        <v>film &amp; video</v>
      </c>
      <c r="T784" t="str">
        <f t="shared" si="76"/>
        <v>animation</v>
      </c>
      <c r="U784">
        <f t="shared" si="77"/>
        <v>2011</v>
      </c>
    </row>
    <row r="785" spans="1:21" ht="17" x14ac:dyDescent="0.2">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4">
        <f t="shared" si="74"/>
        <v>41625.25</v>
      </c>
      <c r="O785" s="4">
        <f t="shared" si="74"/>
        <v>41632.25</v>
      </c>
      <c r="P785" t="b">
        <v>0</v>
      </c>
      <c r="Q785" t="b">
        <v>0</v>
      </c>
      <c r="R785" t="s">
        <v>23</v>
      </c>
      <c r="S785" t="str">
        <f t="shared" si="75"/>
        <v>music</v>
      </c>
      <c r="T785" t="str">
        <f t="shared" si="76"/>
        <v>rock</v>
      </c>
      <c r="U785">
        <f t="shared" si="77"/>
        <v>2013</v>
      </c>
    </row>
    <row r="786" spans="1:21" ht="17" x14ac:dyDescent="0.2">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4">
        <f t="shared" si="74"/>
        <v>42435.25</v>
      </c>
      <c r="O786" s="4">
        <f t="shared" si="74"/>
        <v>42446.208333333328</v>
      </c>
      <c r="P786" t="b">
        <v>0</v>
      </c>
      <c r="Q786" t="b">
        <v>0</v>
      </c>
      <c r="R786" t="s">
        <v>28</v>
      </c>
      <c r="S786" t="str">
        <f t="shared" si="75"/>
        <v>technology</v>
      </c>
      <c r="T786" t="str">
        <f t="shared" si="76"/>
        <v>web</v>
      </c>
      <c r="U786">
        <f t="shared" si="77"/>
        <v>2016</v>
      </c>
    </row>
    <row r="787" spans="1:21" ht="34" x14ac:dyDescent="0.2">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4">
        <f t="shared" si="74"/>
        <v>43582.208333333328</v>
      </c>
      <c r="O787" s="4">
        <f t="shared" si="74"/>
        <v>43616.208333333328</v>
      </c>
      <c r="P787" t="b">
        <v>0</v>
      </c>
      <c r="Q787" t="b">
        <v>1</v>
      </c>
      <c r="R787" t="s">
        <v>71</v>
      </c>
      <c r="S787" t="str">
        <f t="shared" si="75"/>
        <v>film &amp; video</v>
      </c>
      <c r="T787" t="str">
        <f t="shared" si="76"/>
        <v>animation</v>
      </c>
      <c r="U787">
        <f t="shared" si="77"/>
        <v>2019</v>
      </c>
    </row>
    <row r="788" spans="1:21" ht="17" x14ac:dyDescent="0.2">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4">
        <f t="shared" si="74"/>
        <v>43186.208333333328</v>
      </c>
      <c r="O788" s="4">
        <f t="shared" si="74"/>
        <v>43193.208333333328</v>
      </c>
      <c r="P788" t="b">
        <v>0</v>
      </c>
      <c r="Q788" t="b">
        <v>1</v>
      </c>
      <c r="R788" t="s">
        <v>159</v>
      </c>
      <c r="S788" t="str">
        <f t="shared" si="75"/>
        <v>music</v>
      </c>
      <c r="T788" t="str">
        <f t="shared" si="76"/>
        <v>jazz</v>
      </c>
      <c r="U788">
        <f t="shared" si="77"/>
        <v>2018</v>
      </c>
    </row>
    <row r="789" spans="1:21" ht="17" x14ac:dyDescent="0.2">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4">
        <f t="shared" si="74"/>
        <v>40684.208333333336</v>
      </c>
      <c r="O789" s="4">
        <f t="shared" si="74"/>
        <v>40693.208333333336</v>
      </c>
      <c r="P789" t="b">
        <v>0</v>
      </c>
      <c r="Q789" t="b">
        <v>0</v>
      </c>
      <c r="R789" t="s">
        <v>23</v>
      </c>
      <c r="S789" t="str">
        <f t="shared" si="75"/>
        <v>music</v>
      </c>
      <c r="T789" t="str">
        <f t="shared" si="76"/>
        <v>rock</v>
      </c>
      <c r="U789">
        <f t="shared" si="77"/>
        <v>2011</v>
      </c>
    </row>
    <row r="790" spans="1:21" ht="17" x14ac:dyDescent="0.2">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4">
        <f t="shared" si="74"/>
        <v>41202.208333333336</v>
      </c>
      <c r="O790" s="4">
        <f t="shared" si="74"/>
        <v>41223.25</v>
      </c>
      <c r="P790" t="b">
        <v>0</v>
      </c>
      <c r="Q790" t="b">
        <v>0</v>
      </c>
      <c r="R790" t="s">
        <v>71</v>
      </c>
      <c r="S790" t="str">
        <f t="shared" si="75"/>
        <v>film &amp; video</v>
      </c>
      <c r="T790" t="str">
        <f t="shared" si="76"/>
        <v>animation</v>
      </c>
      <c r="U790">
        <f t="shared" si="77"/>
        <v>2012</v>
      </c>
    </row>
    <row r="791" spans="1:21" ht="17" x14ac:dyDescent="0.2">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4">
        <f t="shared" si="74"/>
        <v>41786.208333333336</v>
      </c>
      <c r="O791" s="4">
        <f t="shared" si="74"/>
        <v>41823.208333333336</v>
      </c>
      <c r="P791" t="b">
        <v>0</v>
      </c>
      <c r="Q791" t="b">
        <v>0</v>
      </c>
      <c r="R791" t="s">
        <v>33</v>
      </c>
      <c r="S791" t="str">
        <f t="shared" si="75"/>
        <v>theater</v>
      </c>
      <c r="T791" t="str">
        <f t="shared" si="76"/>
        <v>plays</v>
      </c>
      <c r="U791">
        <f t="shared" si="77"/>
        <v>2014</v>
      </c>
    </row>
    <row r="792" spans="1:21" ht="17" x14ac:dyDescent="0.2">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4">
        <f t="shared" si="74"/>
        <v>40223.25</v>
      </c>
      <c r="O792" s="4">
        <f t="shared" si="74"/>
        <v>40229.25</v>
      </c>
      <c r="P792" t="b">
        <v>0</v>
      </c>
      <c r="Q792" t="b">
        <v>0</v>
      </c>
      <c r="R792" t="s">
        <v>33</v>
      </c>
      <c r="S792" t="str">
        <f t="shared" si="75"/>
        <v>theater</v>
      </c>
      <c r="T792" t="str">
        <f t="shared" si="76"/>
        <v>plays</v>
      </c>
      <c r="U792">
        <f t="shared" si="77"/>
        <v>2010</v>
      </c>
    </row>
    <row r="793" spans="1:21" ht="17" x14ac:dyDescent="0.2">
      <c r="A793">
        <v>791</v>
      </c>
      <c r="B793" t="s">
        <v>1617</v>
      </c>
      <c r="C793" s="3" t="s">
        <v>1618</v>
      </c>
      <c r="D793">
        <v>2100</v>
      </c>
      <c r="E793">
        <v>540</v>
      </c>
      <c r="F793">
        <f t="shared" si="72"/>
        <v>26</v>
      </c>
      <c r="G793" t="s">
        <v>14</v>
      </c>
      <c r="H793">
        <v>6</v>
      </c>
      <c r="I793">
        <f t="shared" si="73"/>
        <v>90</v>
      </c>
      <c r="J793" t="s">
        <v>21</v>
      </c>
      <c r="K793" t="s">
        <v>22</v>
      </c>
      <c r="L793">
        <v>1481436000</v>
      </c>
      <c r="M793">
        <v>1482818400</v>
      </c>
      <c r="N793" s="4">
        <f t="shared" si="74"/>
        <v>42715.25</v>
      </c>
      <c r="O793" s="4">
        <f t="shared" si="74"/>
        <v>42731.25</v>
      </c>
      <c r="P793" t="b">
        <v>0</v>
      </c>
      <c r="Q793" t="b">
        <v>0</v>
      </c>
      <c r="R793" t="s">
        <v>17</v>
      </c>
      <c r="S793" t="str">
        <f t="shared" si="75"/>
        <v>food</v>
      </c>
      <c r="T793" t="str">
        <f t="shared" si="76"/>
        <v>food trucks</v>
      </c>
      <c r="U793">
        <f t="shared" si="77"/>
        <v>2016</v>
      </c>
    </row>
    <row r="794" spans="1:21" ht="17" x14ac:dyDescent="0.2">
      <c r="A794">
        <v>792</v>
      </c>
      <c r="B794" t="s">
        <v>1619</v>
      </c>
      <c r="C794" s="3" t="s">
        <v>1620</v>
      </c>
      <c r="D794">
        <v>2000</v>
      </c>
      <c r="E794">
        <v>680</v>
      </c>
      <c r="F794">
        <f t="shared" si="72"/>
        <v>34</v>
      </c>
      <c r="G794" t="s">
        <v>14</v>
      </c>
      <c r="H794">
        <v>7</v>
      </c>
      <c r="I794">
        <f t="shared" si="73"/>
        <v>97.14</v>
      </c>
      <c r="J794" t="s">
        <v>21</v>
      </c>
      <c r="K794" t="s">
        <v>22</v>
      </c>
      <c r="L794">
        <v>1372222800</v>
      </c>
      <c r="M794">
        <v>1374642000</v>
      </c>
      <c r="N794" s="4">
        <f t="shared" si="74"/>
        <v>41451.208333333336</v>
      </c>
      <c r="O794" s="4">
        <f t="shared" si="74"/>
        <v>41479.208333333336</v>
      </c>
      <c r="P794" t="b">
        <v>0</v>
      </c>
      <c r="Q794" t="b">
        <v>1</v>
      </c>
      <c r="R794" t="s">
        <v>33</v>
      </c>
      <c r="S794" t="str">
        <f t="shared" si="75"/>
        <v>theater</v>
      </c>
      <c r="T794" t="str">
        <f t="shared" si="76"/>
        <v>plays</v>
      </c>
      <c r="U794">
        <f t="shared" si="77"/>
        <v>2013</v>
      </c>
    </row>
    <row r="795" spans="1:21" ht="17" x14ac:dyDescent="0.2">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4">
        <f t="shared" si="74"/>
        <v>41450.208333333336</v>
      </c>
      <c r="O795" s="4">
        <f t="shared" si="74"/>
        <v>41454.208333333336</v>
      </c>
      <c r="P795" t="b">
        <v>0</v>
      </c>
      <c r="Q795" t="b">
        <v>0</v>
      </c>
      <c r="R795" t="s">
        <v>68</v>
      </c>
      <c r="S795" t="str">
        <f t="shared" si="75"/>
        <v>publishing</v>
      </c>
      <c r="T795" t="str">
        <f t="shared" si="76"/>
        <v>nonfiction</v>
      </c>
      <c r="U795">
        <f t="shared" si="77"/>
        <v>2013</v>
      </c>
    </row>
    <row r="796" spans="1:21" ht="17" x14ac:dyDescent="0.2">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4">
        <f t="shared" si="74"/>
        <v>43091.25</v>
      </c>
      <c r="O796" s="4">
        <f t="shared" si="74"/>
        <v>43103.25</v>
      </c>
      <c r="P796" t="b">
        <v>0</v>
      </c>
      <c r="Q796" t="b">
        <v>0</v>
      </c>
      <c r="R796" t="s">
        <v>23</v>
      </c>
      <c r="S796" t="str">
        <f t="shared" si="75"/>
        <v>music</v>
      </c>
      <c r="T796" t="str">
        <f t="shared" si="76"/>
        <v>rock</v>
      </c>
      <c r="U796">
        <f t="shared" si="77"/>
        <v>2017</v>
      </c>
    </row>
    <row r="797" spans="1:21" ht="34" x14ac:dyDescent="0.2">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4">
        <f t="shared" si="74"/>
        <v>42675.208333333328</v>
      </c>
      <c r="O797" s="4">
        <f t="shared" si="74"/>
        <v>42678.208333333328</v>
      </c>
      <c r="P797" t="b">
        <v>0</v>
      </c>
      <c r="Q797" t="b">
        <v>0</v>
      </c>
      <c r="R797" t="s">
        <v>53</v>
      </c>
      <c r="S797" t="str">
        <f t="shared" si="75"/>
        <v>film &amp; video</v>
      </c>
      <c r="T797" t="str">
        <f t="shared" si="76"/>
        <v>drama</v>
      </c>
      <c r="U797">
        <f t="shared" si="77"/>
        <v>2016</v>
      </c>
    </row>
    <row r="798" spans="1:21" ht="17" x14ac:dyDescent="0.2">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4">
        <f t="shared" si="74"/>
        <v>41859.208333333336</v>
      </c>
      <c r="O798" s="4">
        <f t="shared" si="74"/>
        <v>41866.208333333336</v>
      </c>
      <c r="P798" t="b">
        <v>0</v>
      </c>
      <c r="Q798" t="b">
        <v>1</v>
      </c>
      <c r="R798" t="s">
        <v>292</v>
      </c>
      <c r="S798" t="str">
        <f t="shared" si="75"/>
        <v>games</v>
      </c>
      <c r="T798" t="str">
        <f t="shared" si="76"/>
        <v>mobile games</v>
      </c>
      <c r="U798">
        <f t="shared" si="77"/>
        <v>2014</v>
      </c>
    </row>
    <row r="799" spans="1:21" ht="17" x14ac:dyDescent="0.2">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4">
        <f t="shared" si="74"/>
        <v>43464.25</v>
      </c>
      <c r="O799" s="4">
        <f t="shared" si="74"/>
        <v>43487.25</v>
      </c>
      <c r="P799" t="b">
        <v>0</v>
      </c>
      <c r="Q799" t="b">
        <v>0</v>
      </c>
      <c r="R799" t="s">
        <v>28</v>
      </c>
      <c r="S799" t="str">
        <f t="shared" si="75"/>
        <v>technology</v>
      </c>
      <c r="T799" t="str">
        <f t="shared" si="76"/>
        <v>web</v>
      </c>
      <c r="U799">
        <f t="shared" si="77"/>
        <v>2018</v>
      </c>
    </row>
    <row r="800" spans="1:21" ht="17" x14ac:dyDescent="0.2">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4">
        <f t="shared" si="74"/>
        <v>41060.208333333336</v>
      </c>
      <c r="O800" s="4">
        <f t="shared" si="74"/>
        <v>41088.208333333336</v>
      </c>
      <c r="P800" t="b">
        <v>0</v>
      </c>
      <c r="Q800" t="b">
        <v>1</v>
      </c>
      <c r="R800" t="s">
        <v>33</v>
      </c>
      <c r="S800" t="str">
        <f t="shared" si="75"/>
        <v>theater</v>
      </c>
      <c r="T800" t="str">
        <f t="shared" si="76"/>
        <v>plays</v>
      </c>
      <c r="U800">
        <f t="shared" si="77"/>
        <v>2012</v>
      </c>
    </row>
    <row r="801" spans="1:21" ht="17" x14ac:dyDescent="0.2">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4">
        <f t="shared" si="74"/>
        <v>42399.25</v>
      </c>
      <c r="O801" s="4">
        <f t="shared" si="74"/>
        <v>42403.25</v>
      </c>
      <c r="P801" t="b">
        <v>0</v>
      </c>
      <c r="Q801" t="b">
        <v>0</v>
      </c>
      <c r="R801" t="s">
        <v>33</v>
      </c>
      <c r="S801" t="str">
        <f t="shared" si="75"/>
        <v>theater</v>
      </c>
      <c r="T801" t="str">
        <f t="shared" si="76"/>
        <v>plays</v>
      </c>
      <c r="U801">
        <f t="shared" si="77"/>
        <v>2016</v>
      </c>
    </row>
    <row r="802" spans="1:21" ht="17" x14ac:dyDescent="0.2">
      <c r="A802">
        <v>800</v>
      </c>
      <c r="B802" t="s">
        <v>1635</v>
      </c>
      <c r="C802" s="3" t="s">
        <v>1636</v>
      </c>
      <c r="D802">
        <v>100</v>
      </c>
      <c r="E802">
        <v>1</v>
      </c>
      <c r="F802">
        <f t="shared" si="72"/>
        <v>1</v>
      </c>
      <c r="G802" t="s">
        <v>14</v>
      </c>
      <c r="H802">
        <v>1</v>
      </c>
      <c r="I802">
        <f t="shared" si="73"/>
        <v>1</v>
      </c>
      <c r="J802" t="s">
        <v>98</v>
      </c>
      <c r="K802" t="s">
        <v>99</v>
      </c>
      <c r="L802">
        <v>1434085200</v>
      </c>
      <c r="M802">
        <v>1434430800</v>
      </c>
      <c r="N802" s="4">
        <f t="shared" si="74"/>
        <v>42167.208333333328</v>
      </c>
      <c r="O802" s="4">
        <f t="shared" si="74"/>
        <v>42171.208333333328</v>
      </c>
      <c r="P802" t="b">
        <v>0</v>
      </c>
      <c r="Q802" t="b">
        <v>0</v>
      </c>
      <c r="R802" t="s">
        <v>23</v>
      </c>
      <c r="S802" t="str">
        <f t="shared" si="75"/>
        <v>music</v>
      </c>
      <c r="T802" t="str">
        <f t="shared" si="76"/>
        <v>rock</v>
      </c>
      <c r="U802">
        <f t="shared" si="77"/>
        <v>2015</v>
      </c>
    </row>
    <row r="803" spans="1:21" ht="17" x14ac:dyDescent="0.2">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4">
        <f t="shared" si="74"/>
        <v>43830.25</v>
      </c>
      <c r="O803" s="4">
        <f t="shared" si="74"/>
        <v>43852.25</v>
      </c>
      <c r="P803" t="b">
        <v>0</v>
      </c>
      <c r="Q803" t="b">
        <v>1</v>
      </c>
      <c r="R803" t="s">
        <v>122</v>
      </c>
      <c r="S803" t="str">
        <f t="shared" si="75"/>
        <v>photography</v>
      </c>
      <c r="T803" t="str">
        <f t="shared" si="76"/>
        <v>photography books</v>
      </c>
      <c r="U803">
        <f t="shared" si="77"/>
        <v>2019</v>
      </c>
    </row>
    <row r="804" spans="1:21" ht="34" x14ac:dyDescent="0.2">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4">
        <f t="shared" si="74"/>
        <v>43650.208333333328</v>
      </c>
      <c r="O804" s="4">
        <f t="shared" si="74"/>
        <v>43652.208333333328</v>
      </c>
      <c r="P804" t="b">
        <v>0</v>
      </c>
      <c r="Q804" t="b">
        <v>0</v>
      </c>
      <c r="R804" t="s">
        <v>122</v>
      </c>
      <c r="S804" t="str">
        <f t="shared" si="75"/>
        <v>photography</v>
      </c>
      <c r="T804" t="str">
        <f t="shared" si="76"/>
        <v>photography books</v>
      </c>
      <c r="U804">
        <f t="shared" si="77"/>
        <v>2019</v>
      </c>
    </row>
    <row r="805" spans="1:21" ht="34" x14ac:dyDescent="0.2">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4">
        <f t="shared" si="74"/>
        <v>43492.25</v>
      </c>
      <c r="O805" s="4">
        <f t="shared" si="74"/>
        <v>43526.25</v>
      </c>
      <c r="P805" t="b">
        <v>0</v>
      </c>
      <c r="Q805" t="b">
        <v>0</v>
      </c>
      <c r="R805" t="s">
        <v>33</v>
      </c>
      <c r="S805" t="str">
        <f t="shared" si="75"/>
        <v>theater</v>
      </c>
      <c r="T805" t="str">
        <f t="shared" si="76"/>
        <v>plays</v>
      </c>
      <c r="U805">
        <f t="shared" si="77"/>
        <v>2019</v>
      </c>
    </row>
    <row r="806" spans="1:21" ht="17" x14ac:dyDescent="0.2">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4">
        <f t="shared" si="74"/>
        <v>43102.25</v>
      </c>
      <c r="O806" s="4">
        <f t="shared" si="74"/>
        <v>43122.25</v>
      </c>
      <c r="P806" t="b">
        <v>0</v>
      </c>
      <c r="Q806" t="b">
        <v>0</v>
      </c>
      <c r="R806" t="s">
        <v>23</v>
      </c>
      <c r="S806" t="str">
        <f t="shared" si="75"/>
        <v>music</v>
      </c>
      <c r="T806" t="str">
        <f t="shared" si="76"/>
        <v>rock</v>
      </c>
      <c r="U806">
        <f t="shared" si="77"/>
        <v>2018</v>
      </c>
    </row>
    <row r="807" spans="1:21" ht="34" x14ac:dyDescent="0.2">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4">
        <f t="shared" si="74"/>
        <v>41958.25</v>
      </c>
      <c r="O807" s="4">
        <f t="shared" si="74"/>
        <v>42009.25</v>
      </c>
      <c r="P807" t="b">
        <v>0</v>
      </c>
      <c r="Q807" t="b">
        <v>0</v>
      </c>
      <c r="R807" t="s">
        <v>42</v>
      </c>
      <c r="S807" t="str">
        <f t="shared" si="75"/>
        <v>film &amp; video</v>
      </c>
      <c r="T807" t="str">
        <f t="shared" si="76"/>
        <v>documentary</v>
      </c>
      <c r="U807">
        <f t="shared" si="77"/>
        <v>2014</v>
      </c>
    </row>
    <row r="808" spans="1:21" ht="17" x14ac:dyDescent="0.2">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4">
        <f t="shared" si="74"/>
        <v>40973.25</v>
      </c>
      <c r="O808" s="4">
        <f t="shared" si="74"/>
        <v>40997.208333333336</v>
      </c>
      <c r="P808" t="b">
        <v>0</v>
      </c>
      <c r="Q808" t="b">
        <v>1</v>
      </c>
      <c r="R808" t="s">
        <v>53</v>
      </c>
      <c r="S808" t="str">
        <f t="shared" si="75"/>
        <v>film &amp; video</v>
      </c>
      <c r="T808" t="str">
        <f t="shared" si="76"/>
        <v>drama</v>
      </c>
      <c r="U808">
        <f t="shared" si="77"/>
        <v>2012</v>
      </c>
    </row>
    <row r="809" spans="1:21" ht="17" x14ac:dyDescent="0.2">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4">
        <f t="shared" si="74"/>
        <v>43753.208333333328</v>
      </c>
      <c r="O809" s="4">
        <f t="shared" si="74"/>
        <v>43797.25</v>
      </c>
      <c r="P809" t="b">
        <v>0</v>
      </c>
      <c r="Q809" t="b">
        <v>1</v>
      </c>
      <c r="R809" t="s">
        <v>33</v>
      </c>
      <c r="S809" t="str">
        <f t="shared" si="75"/>
        <v>theater</v>
      </c>
      <c r="T809" t="str">
        <f t="shared" si="76"/>
        <v>plays</v>
      </c>
      <c r="U809">
        <f t="shared" si="77"/>
        <v>2019</v>
      </c>
    </row>
    <row r="810" spans="1:21" ht="17" x14ac:dyDescent="0.2">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4">
        <f t="shared" si="74"/>
        <v>42507.208333333328</v>
      </c>
      <c r="O810" s="4">
        <f t="shared" si="74"/>
        <v>42524.208333333328</v>
      </c>
      <c r="P810" t="b">
        <v>0</v>
      </c>
      <c r="Q810" t="b">
        <v>0</v>
      </c>
      <c r="R810" t="s">
        <v>17</v>
      </c>
      <c r="S810" t="str">
        <f t="shared" si="75"/>
        <v>food</v>
      </c>
      <c r="T810" t="str">
        <f t="shared" si="76"/>
        <v>food trucks</v>
      </c>
      <c r="U810">
        <f t="shared" si="77"/>
        <v>2016</v>
      </c>
    </row>
    <row r="811" spans="1:21" ht="17" x14ac:dyDescent="0.2">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4">
        <f t="shared" si="74"/>
        <v>41135.208333333336</v>
      </c>
      <c r="O811" s="4">
        <f t="shared" si="74"/>
        <v>41136.208333333336</v>
      </c>
      <c r="P811" t="b">
        <v>0</v>
      </c>
      <c r="Q811" t="b">
        <v>0</v>
      </c>
      <c r="R811" t="s">
        <v>42</v>
      </c>
      <c r="S811" t="str">
        <f t="shared" si="75"/>
        <v>film &amp; video</v>
      </c>
      <c r="T811" t="str">
        <f t="shared" si="76"/>
        <v>documentary</v>
      </c>
      <c r="U811">
        <f t="shared" si="77"/>
        <v>2012</v>
      </c>
    </row>
    <row r="812" spans="1:21" ht="34" x14ac:dyDescent="0.2">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4">
        <f t="shared" si="74"/>
        <v>43067.25</v>
      </c>
      <c r="O812" s="4">
        <f t="shared" si="74"/>
        <v>43077.25</v>
      </c>
      <c r="P812" t="b">
        <v>0</v>
      </c>
      <c r="Q812" t="b">
        <v>1</v>
      </c>
      <c r="R812" t="s">
        <v>33</v>
      </c>
      <c r="S812" t="str">
        <f t="shared" si="75"/>
        <v>theater</v>
      </c>
      <c r="T812" t="str">
        <f t="shared" si="76"/>
        <v>plays</v>
      </c>
      <c r="U812">
        <f t="shared" si="77"/>
        <v>2017</v>
      </c>
    </row>
    <row r="813" spans="1:21" ht="17" x14ac:dyDescent="0.2">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4">
        <f t="shared" si="74"/>
        <v>42378.25</v>
      </c>
      <c r="O813" s="4">
        <f t="shared" si="74"/>
        <v>42380.25</v>
      </c>
      <c r="P813" t="b">
        <v>0</v>
      </c>
      <c r="Q813" t="b">
        <v>1</v>
      </c>
      <c r="R813" t="s">
        <v>89</v>
      </c>
      <c r="S813" t="str">
        <f t="shared" si="75"/>
        <v>games</v>
      </c>
      <c r="T813" t="str">
        <f t="shared" si="76"/>
        <v>video games</v>
      </c>
      <c r="U813">
        <f t="shared" si="77"/>
        <v>2016</v>
      </c>
    </row>
    <row r="814" spans="1:21" ht="17" x14ac:dyDescent="0.2">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4">
        <f t="shared" si="74"/>
        <v>43206.208333333328</v>
      </c>
      <c r="O814" s="4">
        <f t="shared" si="74"/>
        <v>43211.208333333328</v>
      </c>
      <c r="P814" t="b">
        <v>0</v>
      </c>
      <c r="Q814" t="b">
        <v>0</v>
      </c>
      <c r="R814" t="s">
        <v>68</v>
      </c>
      <c r="S814" t="str">
        <f t="shared" si="75"/>
        <v>publishing</v>
      </c>
      <c r="T814" t="str">
        <f t="shared" si="76"/>
        <v>nonfiction</v>
      </c>
      <c r="U814">
        <f t="shared" si="77"/>
        <v>2018</v>
      </c>
    </row>
    <row r="815" spans="1:21" ht="17" x14ac:dyDescent="0.2">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4">
        <f t="shared" si="74"/>
        <v>41148.208333333336</v>
      </c>
      <c r="O815" s="4">
        <f t="shared" si="74"/>
        <v>41158.208333333336</v>
      </c>
      <c r="P815" t="b">
        <v>0</v>
      </c>
      <c r="Q815" t="b">
        <v>0</v>
      </c>
      <c r="R815" t="s">
        <v>89</v>
      </c>
      <c r="S815" t="str">
        <f t="shared" si="75"/>
        <v>games</v>
      </c>
      <c r="T815" t="str">
        <f t="shared" si="76"/>
        <v>video games</v>
      </c>
      <c r="U815">
        <f t="shared" si="77"/>
        <v>2012</v>
      </c>
    </row>
    <row r="816" spans="1:21" ht="17" x14ac:dyDescent="0.2">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4">
        <f t="shared" si="74"/>
        <v>42517.208333333328</v>
      </c>
      <c r="O816" s="4">
        <f t="shared" si="74"/>
        <v>42519.208333333328</v>
      </c>
      <c r="P816" t="b">
        <v>0</v>
      </c>
      <c r="Q816" t="b">
        <v>1</v>
      </c>
      <c r="R816" t="s">
        <v>23</v>
      </c>
      <c r="S816" t="str">
        <f t="shared" si="75"/>
        <v>music</v>
      </c>
      <c r="T816" t="str">
        <f t="shared" si="76"/>
        <v>rock</v>
      </c>
      <c r="U816">
        <f t="shared" si="77"/>
        <v>2016</v>
      </c>
    </row>
    <row r="817" spans="1:21" ht="34" x14ac:dyDescent="0.2">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4">
        <f t="shared" si="74"/>
        <v>43068.25</v>
      </c>
      <c r="O817" s="4">
        <f t="shared" si="74"/>
        <v>43094.25</v>
      </c>
      <c r="P817" t="b">
        <v>0</v>
      </c>
      <c r="Q817" t="b">
        <v>0</v>
      </c>
      <c r="R817" t="s">
        <v>23</v>
      </c>
      <c r="S817" t="str">
        <f t="shared" si="75"/>
        <v>music</v>
      </c>
      <c r="T817" t="str">
        <f t="shared" si="76"/>
        <v>rock</v>
      </c>
      <c r="U817">
        <f t="shared" si="77"/>
        <v>2017</v>
      </c>
    </row>
    <row r="818" spans="1:21" ht="34" x14ac:dyDescent="0.2">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4">
        <f t="shared" si="74"/>
        <v>41680.25</v>
      </c>
      <c r="O818" s="4">
        <f t="shared" si="74"/>
        <v>41682.25</v>
      </c>
      <c r="P818" t="b">
        <v>1</v>
      </c>
      <c r="Q818" t="b">
        <v>1</v>
      </c>
      <c r="R818" t="s">
        <v>33</v>
      </c>
      <c r="S818" t="str">
        <f t="shared" si="75"/>
        <v>theater</v>
      </c>
      <c r="T818" t="str">
        <f t="shared" si="76"/>
        <v>plays</v>
      </c>
      <c r="U818">
        <f t="shared" si="77"/>
        <v>2014</v>
      </c>
    </row>
    <row r="819" spans="1:21" ht="17" x14ac:dyDescent="0.2">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4">
        <f t="shared" si="74"/>
        <v>43589.208333333328</v>
      </c>
      <c r="O819" s="4">
        <f t="shared" si="74"/>
        <v>43617.208333333328</v>
      </c>
      <c r="P819" t="b">
        <v>0</v>
      </c>
      <c r="Q819" t="b">
        <v>1</v>
      </c>
      <c r="R819" t="s">
        <v>68</v>
      </c>
      <c r="S819" t="str">
        <f t="shared" si="75"/>
        <v>publishing</v>
      </c>
      <c r="T819" t="str">
        <f t="shared" si="76"/>
        <v>nonfiction</v>
      </c>
      <c r="U819">
        <f t="shared" si="77"/>
        <v>2019</v>
      </c>
    </row>
    <row r="820" spans="1:21" ht="17" x14ac:dyDescent="0.2">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4">
        <f t="shared" si="74"/>
        <v>43486.25</v>
      </c>
      <c r="O820" s="4">
        <f t="shared" si="74"/>
        <v>43499.25</v>
      </c>
      <c r="P820" t="b">
        <v>0</v>
      </c>
      <c r="Q820" t="b">
        <v>1</v>
      </c>
      <c r="R820" t="s">
        <v>33</v>
      </c>
      <c r="S820" t="str">
        <f t="shared" si="75"/>
        <v>theater</v>
      </c>
      <c r="T820" t="str">
        <f t="shared" si="76"/>
        <v>plays</v>
      </c>
      <c r="U820">
        <f t="shared" si="77"/>
        <v>2019</v>
      </c>
    </row>
    <row r="821" spans="1:21" ht="34" x14ac:dyDescent="0.2">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4">
        <f t="shared" si="74"/>
        <v>41237.25</v>
      </c>
      <c r="O821" s="4">
        <f t="shared" si="74"/>
        <v>41252.25</v>
      </c>
      <c r="P821" t="b">
        <v>1</v>
      </c>
      <c r="Q821" t="b">
        <v>0</v>
      </c>
      <c r="R821" t="s">
        <v>89</v>
      </c>
      <c r="S821" t="str">
        <f t="shared" si="75"/>
        <v>games</v>
      </c>
      <c r="T821" t="str">
        <f t="shared" si="76"/>
        <v>video games</v>
      </c>
      <c r="U821">
        <f t="shared" si="77"/>
        <v>2012</v>
      </c>
    </row>
    <row r="822" spans="1:21" ht="17" x14ac:dyDescent="0.2">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4">
        <f t="shared" si="74"/>
        <v>43310.208333333328</v>
      </c>
      <c r="O822" s="4">
        <f t="shared" si="74"/>
        <v>43323.208333333328</v>
      </c>
      <c r="P822" t="b">
        <v>0</v>
      </c>
      <c r="Q822" t="b">
        <v>1</v>
      </c>
      <c r="R822" t="s">
        <v>23</v>
      </c>
      <c r="S822" t="str">
        <f t="shared" si="75"/>
        <v>music</v>
      </c>
      <c r="T822" t="str">
        <f t="shared" si="76"/>
        <v>rock</v>
      </c>
      <c r="U822">
        <f t="shared" si="77"/>
        <v>2018</v>
      </c>
    </row>
    <row r="823" spans="1:21" ht="17" x14ac:dyDescent="0.2">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4">
        <f t="shared" si="74"/>
        <v>42794.25</v>
      </c>
      <c r="O823" s="4">
        <f t="shared" si="74"/>
        <v>42807.208333333328</v>
      </c>
      <c r="P823" t="b">
        <v>0</v>
      </c>
      <c r="Q823" t="b">
        <v>0</v>
      </c>
      <c r="R823" t="s">
        <v>42</v>
      </c>
      <c r="S823" t="str">
        <f t="shared" si="75"/>
        <v>film &amp; video</v>
      </c>
      <c r="T823" t="str">
        <f t="shared" si="76"/>
        <v>documentary</v>
      </c>
      <c r="U823">
        <f t="shared" si="77"/>
        <v>2017</v>
      </c>
    </row>
    <row r="824" spans="1:21" ht="17" x14ac:dyDescent="0.2">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4">
        <f t="shared" si="74"/>
        <v>41698.25</v>
      </c>
      <c r="O824" s="4">
        <f t="shared" si="74"/>
        <v>41715.208333333336</v>
      </c>
      <c r="P824" t="b">
        <v>0</v>
      </c>
      <c r="Q824" t="b">
        <v>0</v>
      </c>
      <c r="R824" t="s">
        <v>23</v>
      </c>
      <c r="S824" t="str">
        <f t="shared" si="75"/>
        <v>music</v>
      </c>
      <c r="T824" t="str">
        <f t="shared" si="76"/>
        <v>rock</v>
      </c>
      <c r="U824">
        <f t="shared" si="77"/>
        <v>2014</v>
      </c>
    </row>
    <row r="825" spans="1:21" ht="34" x14ac:dyDescent="0.2">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4">
        <f t="shared" si="74"/>
        <v>41892.208333333336</v>
      </c>
      <c r="O825" s="4">
        <f t="shared" si="74"/>
        <v>41917.208333333336</v>
      </c>
      <c r="P825" t="b">
        <v>1</v>
      </c>
      <c r="Q825" t="b">
        <v>1</v>
      </c>
      <c r="R825" t="s">
        <v>23</v>
      </c>
      <c r="S825" t="str">
        <f t="shared" si="75"/>
        <v>music</v>
      </c>
      <c r="T825" t="str">
        <f t="shared" si="76"/>
        <v>rock</v>
      </c>
      <c r="U825">
        <f t="shared" si="77"/>
        <v>2014</v>
      </c>
    </row>
    <row r="826" spans="1:21" ht="17" x14ac:dyDescent="0.2">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4">
        <f t="shared" si="74"/>
        <v>40348.208333333336</v>
      </c>
      <c r="O826" s="4">
        <f t="shared" si="74"/>
        <v>40380.208333333336</v>
      </c>
      <c r="P826" t="b">
        <v>0</v>
      </c>
      <c r="Q826" t="b">
        <v>1</v>
      </c>
      <c r="R826" t="s">
        <v>68</v>
      </c>
      <c r="S826" t="str">
        <f t="shared" si="75"/>
        <v>publishing</v>
      </c>
      <c r="T826" t="str">
        <f t="shared" si="76"/>
        <v>nonfiction</v>
      </c>
      <c r="U826">
        <f t="shared" si="77"/>
        <v>2010</v>
      </c>
    </row>
    <row r="827" spans="1:21" ht="17" x14ac:dyDescent="0.2">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4">
        <f t="shared" si="74"/>
        <v>42941.208333333328</v>
      </c>
      <c r="O827" s="4">
        <f t="shared" si="74"/>
        <v>42953.208333333328</v>
      </c>
      <c r="P827" t="b">
        <v>0</v>
      </c>
      <c r="Q827" t="b">
        <v>0</v>
      </c>
      <c r="R827" t="s">
        <v>100</v>
      </c>
      <c r="S827" t="str">
        <f t="shared" si="75"/>
        <v>film &amp; video</v>
      </c>
      <c r="T827" t="str">
        <f t="shared" si="76"/>
        <v>shorts</v>
      </c>
      <c r="U827">
        <f t="shared" si="77"/>
        <v>2017</v>
      </c>
    </row>
    <row r="828" spans="1:21" ht="34" x14ac:dyDescent="0.2">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4">
        <f t="shared" si="74"/>
        <v>40525.25</v>
      </c>
      <c r="O828" s="4">
        <f t="shared" si="74"/>
        <v>40553.25</v>
      </c>
      <c r="P828" t="b">
        <v>0</v>
      </c>
      <c r="Q828" t="b">
        <v>1</v>
      </c>
      <c r="R828" t="s">
        <v>33</v>
      </c>
      <c r="S828" t="str">
        <f t="shared" si="75"/>
        <v>theater</v>
      </c>
      <c r="T828" t="str">
        <f t="shared" si="76"/>
        <v>plays</v>
      </c>
      <c r="U828">
        <f t="shared" si="77"/>
        <v>2010</v>
      </c>
    </row>
    <row r="829" spans="1:21" ht="34" x14ac:dyDescent="0.2">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4">
        <f t="shared" si="74"/>
        <v>40666.208333333336</v>
      </c>
      <c r="O829" s="4">
        <f t="shared" si="74"/>
        <v>40678.208333333336</v>
      </c>
      <c r="P829" t="b">
        <v>0</v>
      </c>
      <c r="Q829" t="b">
        <v>1</v>
      </c>
      <c r="R829" t="s">
        <v>53</v>
      </c>
      <c r="S829" t="str">
        <f t="shared" si="75"/>
        <v>film &amp; video</v>
      </c>
      <c r="T829" t="str">
        <f t="shared" si="76"/>
        <v>drama</v>
      </c>
      <c r="U829">
        <f t="shared" si="77"/>
        <v>2011</v>
      </c>
    </row>
    <row r="830" spans="1:21" ht="34" x14ac:dyDescent="0.2">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4">
        <f t="shared" si="74"/>
        <v>43340.208333333328</v>
      </c>
      <c r="O830" s="4">
        <f t="shared" si="74"/>
        <v>43365.208333333328</v>
      </c>
      <c r="P830" t="b">
        <v>0</v>
      </c>
      <c r="Q830" t="b">
        <v>0</v>
      </c>
      <c r="R830" t="s">
        <v>33</v>
      </c>
      <c r="S830" t="str">
        <f t="shared" si="75"/>
        <v>theater</v>
      </c>
      <c r="T830" t="str">
        <f t="shared" si="76"/>
        <v>plays</v>
      </c>
      <c r="U830">
        <f t="shared" si="77"/>
        <v>2018</v>
      </c>
    </row>
    <row r="831" spans="1:21" ht="17" x14ac:dyDescent="0.2">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4">
        <f t="shared" si="74"/>
        <v>42164.208333333328</v>
      </c>
      <c r="O831" s="4">
        <f t="shared" si="74"/>
        <v>42179.208333333328</v>
      </c>
      <c r="P831" t="b">
        <v>0</v>
      </c>
      <c r="Q831" t="b">
        <v>0</v>
      </c>
      <c r="R831" t="s">
        <v>33</v>
      </c>
      <c r="S831" t="str">
        <f t="shared" si="75"/>
        <v>theater</v>
      </c>
      <c r="T831" t="str">
        <f t="shared" si="76"/>
        <v>plays</v>
      </c>
      <c r="U831">
        <f t="shared" si="77"/>
        <v>2015</v>
      </c>
    </row>
    <row r="832" spans="1:21" ht="34" x14ac:dyDescent="0.2">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4">
        <f t="shared" si="74"/>
        <v>43103.25</v>
      </c>
      <c r="O832" s="4">
        <f t="shared" si="74"/>
        <v>43162.25</v>
      </c>
      <c r="P832" t="b">
        <v>0</v>
      </c>
      <c r="Q832" t="b">
        <v>0</v>
      </c>
      <c r="R832" t="s">
        <v>33</v>
      </c>
      <c r="S832" t="str">
        <f t="shared" si="75"/>
        <v>theater</v>
      </c>
      <c r="T832" t="str">
        <f t="shared" si="76"/>
        <v>plays</v>
      </c>
      <c r="U832">
        <f t="shared" si="77"/>
        <v>2018</v>
      </c>
    </row>
    <row r="833" spans="1:21" ht="34" x14ac:dyDescent="0.2">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4">
        <f t="shared" si="74"/>
        <v>40994.208333333336</v>
      </c>
      <c r="O833" s="4">
        <f t="shared" si="74"/>
        <v>41028.208333333336</v>
      </c>
      <c r="P833" t="b">
        <v>0</v>
      </c>
      <c r="Q833" t="b">
        <v>0</v>
      </c>
      <c r="R833" t="s">
        <v>122</v>
      </c>
      <c r="S833" t="str">
        <f t="shared" si="75"/>
        <v>photography</v>
      </c>
      <c r="T833" t="str">
        <f t="shared" si="76"/>
        <v>photography books</v>
      </c>
      <c r="U833">
        <f t="shared" si="77"/>
        <v>2012</v>
      </c>
    </row>
    <row r="834" spans="1:21" ht="17" x14ac:dyDescent="0.2">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4">
        <f t="shared" si="74"/>
        <v>42299.208333333328</v>
      </c>
      <c r="O834" s="4">
        <f t="shared" si="74"/>
        <v>42333.25</v>
      </c>
      <c r="P834" t="b">
        <v>1</v>
      </c>
      <c r="Q834" t="b">
        <v>0</v>
      </c>
      <c r="R834" t="s">
        <v>206</v>
      </c>
      <c r="S834" t="str">
        <f t="shared" si="75"/>
        <v>publishing</v>
      </c>
      <c r="T834" t="str">
        <f t="shared" si="76"/>
        <v>translations</v>
      </c>
      <c r="U834">
        <f t="shared" si="77"/>
        <v>2015</v>
      </c>
    </row>
    <row r="835" spans="1:21" ht="17" x14ac:dyDescent="0.2">
      <c r="A835">
        <v>833</v>
      </c>
      <c r="B835" t="s">
        <v>1699</v>
      </c>
      <c r="C835" s="3" t="s">
        <v>1700</v>
      </c>
      <c r="D835">
        <v>6800</v>
      </c>
      <c r="E835">
        <v>10723</v>
      </c>
      <c r="F835">
        <f t="shared" ref="F835:F898" si="78">ROUND((E835/D835)*100,0)</f>
        <v>158</v>
      </c>
      <c r="G835" t="s">
        <v>20</v>
      </c>
      <c r="H835">
        <v>165</v>
      </c>
      <c r="I835">
        <f t="shared" ref="I835:I898" si="79">IF(H835=0,0,ROUND(E835/H835,2))</f>
        <v>64.989999999999995</v>
      </c>
      <c r="J835" t="s">
        <v>36</v>
      </c>
      <c r="K835" t="s">
        <v>37</v>
      </c>
      <c r="L835">
        <v>1297663200</v>
      </c>
      <c r="M835">
        <v>1298613600</v>
      </c>
      <c r="N835" s="4">
        <f t="shared" ref="N835:O898" si="80">(((L835/60)/60)/24)+DATE(1970,1,1)</f>
        <v>40588.25</v>
      </c>
      <c r="O835" s="4">
        <f t="shared" si="80"/>
        <v>40599.25</v>
      </c>
      <c r="P835" t="b">
        <v>0</v>
      </c>
      <c r="Q835" t="b">
        <v>0</v>
      </c>
      <c r="R835" t="s">
        <v>206</v>
      </c>
      <c r="S835" t="str">
        <f t="shared" ref="S835:S898" si="81">LEFT(R835,SEARCH("/",R835)-1)</f>
        <v>publishing</v>
      </c>
      <c r="T835" t="str">
        <f t="shared" ref="T835:T898" si="82">RIGHT(R835,LEN(R835)-SEARCH("/",R835))</f>
        <v>translations</v>
      </c>
      <c r="U835">
        <f t="shared" ref="U835:U898" si="83">YEAR(N835)</f>
        <v>2011</v>
      </c>
    </row>
    <row r="836" spans="1:21" ht="17" x14ac:dyDescent="0.2">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4">
        <f t="shared" si="80"/>
        <v>41448.208333333336</v>
      </c>
      <c r="O836" s="4">
        <f t="shared" si="80"/>
        <v>41454.208333333336</v>
      </c>
      <c r="P836" t="b">
        <v>0</v>
      </c>
      <c r="Q836" t="b">
        <v>0</v>
      </c>
      <c r="R836" t="s">
        <v>33</v>
      </c>
      <c r="S836" t="str">
        <f t="shared" si="81"/>
        <v>theater</v>
      </c>
      <c r="T836" t="str">
        <f t="shared" si="82"/>
        <v>plays</v>
      </c>
      <c r="U836">
        <f t="shared" si="83"/>
        <v>2013</v>
      </c>
    </row>
    <row r="837" spans="1:21" ht="17" x14ac:dyDescent="0.2">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4">
        <f t="shared" si="80"/>
        <v>42063.25</v>
      </c>
      <c r="O837" s="4">
        <f t="shared" si="80"/>
        <v>42069.25</v>
      </c>
      <c r="P837" t="b">
        <v>0</v>
      </c>
      <c r="Q837" t="b">
        <v>0</v>
      </c>
      <c r="R837" t="s">
        <v>28</v>
      </c>
      <c r="S837" t="str">
        <f t="shared" si="81"/>
        <v>technology</v>
      </c>
      <c r="T837" t="str">
        <f t="shared" si="82"/>
        <v>web</v>
      </c>
      <c r="U837">
        <f t="shared" si="83"/>
        <v>2015</v>
      </c>
    </row>
    <row r="838" spans="1:21" ht="17" x14ac:dyDescent="0.2">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4">
        <f t="shared" si="80"/>
        <v>40214.25</v>
      </c>
      <c r="O838" s="4">
        <f t="shared" si="80"/>
        <v>40225.25</v>
      </c>
      <c r="P838" t="b">
        <v>0</v>
      </c>
      <c r="Q838" t="b">
        <v>0</v>
      </c>
      <c r="R838" t="s">
        <v>60</v>
      </c>
      <c r="S838" t="str">
        <f t="shared" si="81"/>
        <v>music</v>
      </c>
      <c r="T838" t="str">
        <f t="shared" si="82"/>
        <v>indie rock</v>
      </c>
      <c r="U838">
        <f t="shared" si="83"/>
        <v>2010</v>
      </c>
    </row>
    <row r="839" spans="1:21" ht="17" x14ac:dyDescent="0.2">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4">
        <f t="shared" si="80"/>
        <v>40629.208333333336</v>
      </c>
      <c r="O839" s="4">
        <f t="shared" si="80"/>
        <v>40683.208333333336</v>
      </c>
      <c r="P839" t="b">
        <v>0</v>
      </c>
      <c r="Q839" t="b">
        <v>0</v>
      </c>
      <c r="R839" t="s">
        <v>159</v>
      </c>
      <c r="S839" t="str">
        <f t="shared" si="81"/>
        <v>music</v>
      </c>
      <c r="T839" t="str">
        <f t="shared" si="82"/>
        <v>jazz</v>
      </c>
      <c r="U839">
        <f t="shared" si="83"/>
        <v>2011</v>
      </c>
    </row>
    <row r="840" spans="1:21" ht="17" x14ac:dyDescent="0.2">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4">
        <f t="shared" si="80"/>
        <v>43370.208333333328</v>
      </c>
      <c r="O840" s="4">
        <f t="shared" si="80"/>
        <v>43379.208333333328</v>
      </c>
      <c r="P840" t="b">
        <v>0</v>
      </c>
      <c r="Q840" t="b">
        <v>0</v>
      </c>
      <c r="R840" t="s">
        <v>33</v>
      </c>
      <c r="S840" t="str">
        <f t="shared" si="81"/>
        <v>theater</v>
      </c>
      <c r="T840" t="str">
        <f t="shared" si="82"/>
        <v>plays</v>
      </c>
      <c r="U840">
        <f t="shared" si="83"/>
        <v>2018</v>
      </c>
    </row>
    <row r="841" spans="1:21" ht="17" x14ac:dyDescent="0.2">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4">
        <f t="shared" si="80"/>
        <v>41715.208333333336</v>
      </c>
      <c r="O841" s="4">
        <f t="shared" si="80"/>
        <v>41760.208333333336</v>
      </c>
      <c r="P841" t="b">
        <v>0</v>
      </c>
      <c r="Q841" t="b">
        <v>1</v>
      </c>
      <c r="R841" t="s">
        <v>42</v>
      </c>
      <c r="S841" t="str">
        <f t="shared" si="81"/>
        <v>film &amp; video</v>
      </c>
      <c r="T841" t="str">
        <f t="shared" si="82"/>
        <v>documentary</v>
      </c>
      <c r="U841">
        <f t="shared" si="83"/>
        <v>2014</v>
      </c>
    </row>
    <row r="842" spans="1:21" ht="17" x14ac:dyDescent="0.2">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4">
        <f t="shared" si="80"/>
        <v>41836.208333333336</v>
      </c>
      <c r="O842" s="4">
        <f t="shared" si="80"/>
        <v>41838.208333333336</v>
      </c>
      <c r="P842" t="b">
        <v>0</v>
      </c>
      <c r="Q842" t="b">
        <v>1</v>
      </c>
      <c r="R842" t="s">
        <v>33</v>
      </c>
      <c r="S842" t="str">
        <f t="shared" si="81"/>
        <v>theater</v>
      </c>
      <c r="T842" t="str">
        <f t="shared" si="82"/>
        <v>plays</v>
      </c>
      <c r="U842">
        <f t="shared" si="83"/>
        <v>2014</v>
      </c>
    </row>
    <row r="843" spans="1:21" ht="17" x14ac:dyDescent="0.2">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4">
        <f t="shared" si="80"/>
        <v>42419.25</v>
      </c>
      <c r="O843" s="4">
        <f t="shared" si="80"/>
        <v>42435.25</v>
      </c>
      <c r="P843" t="b">
        <v>0</v>
      </c>
      <c r="Q843" t="b">
        <v>0</v>
      </c>
      <c r="R843" t="s">
        <v>28</v>
      </c>
      <c r="S843" t="str">
        <f t="shared" si="81"/>
        <v>technology</v>
      </c>
      <c r="T843" t="str">
        <f t="shared" si="82"/>
        <v>web</v>
      </c>
      <c r="U843">
        <f t="shared" si="83"/>
        <v>2016</v>
      </c>
    </row>
    <row r="844" spans="1:21" ht="34" x14ac:dyDescent="0.2">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4">
        <f t="shared" si="80"/>
        <v>43266.208333333328</v>
      </c>
      <c r="O844" s="4">
        <f t="shared" si="80"/>
        <v>43269.208333333328</v>
      </c>
      <c r="P844" t="b">
        <v>0</v>
      </c>
      <c r="Q844" t="b">
        <v>0</v>
      </c>
      <c r="R844" t="s">
        <v>65</v>
      </c>
      <c r="S844" t="str">
        <f t="shared" si="81"/>
        <v>technology</v>
      </c>
      <c r="T844" t="str">
        <f t="shared" si="82"/>
        <v>wearables</v>
      </c>
      <c r="U844">
        <f t="shared" si="83"/>
        <v>2018</v>
      </c>
    </row>
    <row r="845" spans="1:21" ht="34" x14ac:dyDescent="0.2">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4">
        <f t="shared" si="80"/>
        <v>43338.208333333328</v>
      </c>
      <c r="O845" s="4">
        <f t="shared" si="80"/>
        <v>43344.208333333328</v>
      </c>
      <c r="P845" t="b">
        <v>0</v>
      </c>
      <c r="Q845" t="b">
        <v>0</v>
      </c>
      <c r="R845" t="s">
        <v>122</v>
      </c>
      <c r="S845" t="str">
        <f t="shared" si="81"/>
        <v>photography</v>
      </c>
      <c r="T845" t="str">
        <f t="shared" si="82"/>
        <v>photography books</v>
      </c>
      <c r="U845">
        <f t="shared" si="83"/>
        <v>2018</v>
      </c>
    </row>
    <row r="846" spans="1:21" ht="17" x14ac:dyDescent="0.2">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4">
        <f t="shared" si="80"/>
        <v>40930.25</v>
      </c>
      <c r="O846" s="4">
        <f t="shared" si="80"/>
        <v>40933.25</v>
      </c>
      <c r="P846" t="b">
        <v>0</v>
      </c>
      <c r="Q846" t="b">
        <v>0</v>
      </c>
      <c r="R846" t="s">
        <v>42</v>
      </c>
      <c r="S846" t="str">
        <f t="shared" si="81"/>
        <v>film &amp; video</v>
      </c>
      <c r="T846" t="str">
        <f t="shared" si="82"/>
        <v>documentary</v>
      </c>
      <c r="U846">
        <f t="shared" si="83"/>
        <v>2012</v>
      </c>
    </row>
    <row r="847" spans="1:21" ht="17" x14ac:dyDescent="0.2">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4">
        <f t="shared" si="80"/>
        <v>43235.208333333328</v>
      </c>
      <c r="O847" s="4">
        <f t="shared" si="80"/>
        <v>43272.208333333328</v>
      </c>
      <c r="P847" t="b">
        <v>0</v>
      </c>
      <c r="Q847" t="b">
        <v>0</v>
      </c>
      <c r="R847" t="s">
        <v>28</v>
      </c>
      <c r="S847" t="str">
        <f t="shared" si="81"/>
        <v>technology</v>
      </c>
      <c r="T847" t="str">
        <f t="shared" si="82"/>
        <v>web</v>
      </c>
      <c r="U847">
        <f t="shared" si="83"/>
        <v>2018</v>
      </c>
    </row>
    <row r="848" spans="1:21" ht="17" x14ac:dyDescent="0.2">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4">
        <f t="shared" si="80"/>
        <v>43302.208333333328</v>
      </c>
      <c r="O848" s="4">
        <f t="shared" si="80"/>
        <v>43338.208333333328</v>
      </c>
      <c r="P848" t="b">
        <v>1</v>
      </c>
      <c r="Q848" t="b">
        <v>1</v>
      </c>
      <c r="R848" t="s">
        <v>28</v>
      </c>
      <c r="S848" t="str">
        <f t="shared" si="81"/>
        <v>technology</v>
      </c>
      <c r="T848" t="str">
        <f t="shared" si="82"/>
        <v>web</v>
      </c>
      <c r="U848">
        <f t="shared" si="83"/>
        <v>2018</v>
      </c>
    </row>
    <row r="849" spans="1:21" ht="17" x14ac:dyDescent="0.2">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4">
        <f t="shared" si="80"/>
        <v>43107.25</v>
      </c>
      <c r="O849" s="4">
        <f t="shared" si="80"/>
        <v>43110.25</v>
      </c>
      <c r="P849" t="b">
        <v>0</v>
      </c>
      <c r="Q849" t="b">
        <v>0</v>
      </c>
      <c r="R849" t="s">
        <v>17</v>
      </c>
      <c r="S849" t="str">
        <f t="shared" si="81"/>
        <v>food</v>
      </c>
      <c r="T849" t="str">
        <f t="shared" si="82"/>
        <v>food trucks</v>
      </c>
      <c r="U849">
        <f t="shared" si="83"/>
        <v>2018</v>
      </c>
    </row>
    <row r="850" spans="1:21" ht="17" x14ac:dyDescent="0.2">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4">
        <f t="shared" si="80"/>
        <v>40341.208333333336</v>
      </c>
      <c r="O850" s="4">
        <f t="shared" si="80"/>
        <v>40350.208333333336</v>
      </c>
      <c r="P850" t="b">
        <v>0</v>
      </c>
      <c r="Q850" t="b">
        <v>0</v>
      </c>
      <c r="R850" t="s">
        <v>53</v>
      </c>
      <c r="S850" t="str">
        <f t="shared" si="81"/>
        <v>film &amp; video</v>
      </c>
      <c r="T850" t="str">
        <f t="shared" si="82"/>
        <v>drama</v>
      </c>
      <c r="U850">
        <f t="shared" si="83"/>
        <v>2010</v>
      </c>
    </row>
    <row r="851" spans="1:21" ht="17" x14ac:dyDescent="0.2">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4">
        <f t="shared" si="80"/>
        <v>40948.25</v>
      </c>
      <c r="O851" s="4">
        <f t="shared" si="80"/>
        <v>40951.25</v>
      </c>
      <c r="P851" t="b">
        <v>0</v>
      </c>
      <c r="Q851" t="b">
        <v>1</v>
      </c>
      <c r="R851" t="s">
        <v>60</v>
      </c>
      <c r="S851" t="str">
        <f t="shared" si="81"/>
        <v>music</v>
      </c>
      <c r="T851" t="str">
        <f t="shared" si="82"/>
        <v>indie rock</v>
      </c>
      <c r="U851">
        <f t="shared" si="83"/>
        <v>2012</v>
      </c>
    </row>
    <row r="852" spans="1:21" ht="34" x14ac:dyDescent="0.2">
      <c r="A852">
        <v>850</v>
      </c>
      <c r="B852" t="s">
        <v>1733</v>
      </c>
      <c r="C852" s="3" t="s">
        <v>1734</v>
      </c>
      <c r="D852">
        <v>100</v>
      </c>
      <c r="E852">
        <v>1</v>
      </c>
      <c r="F852">
        <f t="shared" si="78"/>
        <v>1</v>
      </c>
      <c r="G852" t="s">
        <v>14</v>
      </c>
      <c r="H852">
        <v>1</v>
      </c>
      <c r="I852">
        <f t="shared" si="79"/>
        <v>1</v>
      </c>
      <c r="J852" t="s">
        <v>21</v>
      </c>
      <c r="K852" t="s">
        <v>22</v>
      </c>
      <c r="L852">
        <v>1321682400</v>
      </c>
      <c r="M852">
        <v>1322978400</v>
      </c>
      <c r="N852" s="4">
        <f t="shared" si="80"/>
        <v>40866.25</v>
      </c>
      <c r="O852" s="4">
        <f t="shared" si="80"/>
        <v>40881.25</v>
      </c>
      <c r="P852" t="b">
        <v>1</v>
      </c>
      <c r="Q852" t="b">
        <v>0</v>
      </c>
      <c r="R852" t="s">
        <v>23</v>
      </c>
      <c r="S852" t="str">
        <f t="shared" si="81"/>
        <v>music</v>
      </c>
      <c r="T852" t="str">
        <f t="shared" si="82"/>
        <v>rock</v>
      </c>
      <c r="U852">
        <f t="shared" si="83"/>
        <v>2011</v>
      </c>
    </row>
    <row r="853" spans="1:21" ht="34" x14ac:dyDescent="0.2">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4">
        <f t="shared" si="80"/>
        <v>41031.208333333336</v>
      </c>
      <c r="O853" s="4">
        <f t="shared" si="80"/>
        <v>41064.208333333336</v>
      </c>
      <c r="P853" t="b">
        <v>0</v>
      </c>
      <c r="Q853" t="b">
        <v>0</v>
      </c>
      <c r="R853" t="s">
        <v>50</v>
      </c>
      <c r="S853" t="str">
        <f t="shared" si="81"/>
        <v>music</v>
      </c>
      <c r="T853" t="str">
        <f t="shared" si="82"/>
        <v>electric music</v>
      </c>
      <c r="U853">
        <f t="shared" si="83"/>
        <v>2012</v>
      </c>
    </row>
    <row r="854" spans="1:21" ht="34" x14ac:dyDescent="0.2">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4">
        <f t="shared" si="80"/>
        <v>40740.208333333336</v>
      </c>
      <c r="O854" s="4">
        <f t="shared" si="80"/>
        <v>40750.208333333336</v>
      </c>
      <c r="P854" t="b">
        <v>0</v>
      </c>
      <c r="Q854" t="b">
        <v>1</v>
      </c>
      <c r="R854" t="s">
        <v>89</v>
      </c>
      <c r="S854" t="str">
        <f t="shared" si="81"/>
        <v>games</v>
      </c>
      <c r="T854" t="str">
        <f t="shared" si="82"/>
        <v>video games</v>
      </c>
      <c r="U854">
        <f t="shared" si="83"/>
        <v>2011</v>
      </c>
    </row>
    <row r="855" spans="1:21" ht="17" x14ac:dyDescent="0.2">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4">
        <f t="shared" si="80"/>
        <v>40714.208333333336</v>
      </c>
      <c r="O855" s="4">
        <f t="shared" si="80"/>
        <v>40719.208333333336</v>
      </c>
      <c r="P855" t="b">
        <v>0</v>
      </c>
      <c r="Q855" t="b">
        <v>1</v>
      </c>
      <c r="R855" t="s">
        <v>60</v>
      </c>
      <c r="S855" t="str">
        <f t="shared" si="81"/>
        <v>music</v>
      </c>
      <c r="T855" t="str">
        <f t="shared" si="82"/>
        <v>indie rock</v>
      </c>
      <c r="U855">
        <f t="shared" si="83"/>
        <v>2011</v>
      </c>
    </row>
    <row r="856" spans="1:21" ht="34" x14ac:dyDescent="0.2">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4">
        <f t="shared" si="80"/>
        <v>43787.25</v>
      </c>
      <c r="O856" s="4">
        <f t="shared" si="80"/>
        <v>43814.25</v>
      </c>
      <c r="P856" t="b">
        <v>0</v>
      </c>
      <c r="Q856" t="b">
        <v>0</v>
      </c>
      <c r="R856" t="s">
        <v>119</v>
      </c>
      <c r="S856" t="str">
        <f t="shared" si="81"/>
        <v>publishing</v>
      </c>
      <c r="T856" t="str">
        <f t="shared" si="82"/>
        <v>fiction</v>
      </c>
      <c r="U856">
        <f t="shared" si="83"/>
        <v>2019</v>
      </c>
    </row>
    <row r="857" spans="1:21" ht="17" x14ac:dyDescent="0.2">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4">
        <f t="shared" si="80"/>
        <v>40712.208333333336</v>
      </c>
      <c r="O857" s="4">
        <f t="shared" si="80"/>
        <v>40743.208333333336</v>
      </c>
      <c r="P857" t="b">
        <v>0</v>
      </c>
      <c r="Q857" t="b">
        <v>0</v>
      </c>
      <c r="R857" t="s">
        <v>33</v>
      </c>
      <c r="S857" t="str">
        <f t="shared" si="81"/>
        <v>theater</v>
      </c>
      <c r="T857" t="str">
        <f t="shared" si="82"/>
        <v>plays</v>
      </c>
      <c r="U857">
        <f t="shared" si="83"/>
        <v>2011</v>
      </c>
    </row>
    <row r="858" spans="1:21" ht="17" x14ac:dyDescent="0.2">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4">
        <f t="shared" si="80"/>
        <v>41023.208333333336</v>
      </c>
      <c r="O858" s="4">
        <f t="shared" si="80"/>
        <v>41040.208333333336</v>
      </c>
      <c r="P858" t="b">
        <v>0</v>
      </c>
      <c r="Q858" t="b">
        <v>0</v>
      </c>
      <c r="R858" t="s">
        <v>17</v>
      </c>
      <c r="S858" t="str">
        <f t="shared" si="81"/>
        <v>food</v>
      </c>
      <c r="T858" t="str">
        <f t="shared" si="82"/>
        <v>food trucks</v>
      </c>
      <c r="U858">
        <f t="shared" si="83"/>
        <v>2012</v>
      </c>
    </row>
    <row r="859" spans="1:21" ht="34" x14ac:dyDescent="0.2">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4">
        <f t="shared" si="80"/>
        <v>40944.25</v>
      </c>
      <c r="O859" s="4">
        <f t="shared" si="80"/>
        <v>40967.25</v>
      </c>
      <c r="P859" t="b">
        <v>1</v>
      </c>
      <c r="Q859" t="b">
        <v>0</v>
      </c>
      <c r="R859" t="s">
        <v>100</v>
      </c>
      <c r="S859" t="str">
        <f t="shared" si="81"/>
        <v>film &amp; video</v>
      </c>
      <c r="T859" t="str">
        <f t="shared" si="82"/>
        <v>shorts</v>
      </c>
      <c r="U859">
        <f t="shared" si="83"/>
        <v>2012</v>
      </c>
    </row>
    <row r="860" spans="1:21" ht="34" x14ac:dyDescent="0.2">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4">
        <f t="shared" si="80"/>
        <v>43211.208333333328</v>
      </c>
      <c r="O860" s="4">
        <f t="shared" si="80"/>
        <v>43218.208333333328</v>
      </c>
      <c r="P860" t="b">
        <v>1</v>
      </c>
      <c r="Q860" t="b">
        <v>0</v>
      </c>
      <c r="R860" t="s">
        <v>17</v>
      </c>
      <c r="S860" t="str">
        <f t="shared" si="81"/>
        <v>food</v>
      </c>
      <c r="T860" t="str">
        <f t="shared" si="82"/>
        <v>food trucks</v>
      </c>
      <c r="U860">
        <f t="shared" si="83"/>
        <v>2018</v>
      </c>
    </row>
    <row r="861" spans="1:21" ht="34" x14ac:dyDescent="0.2">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4">
        <f t="shared" si="80"/>
        <v>41334.25</v>
      </c>
      <c r="O861" s="4">
        <f t="shared" si="80"/>
        <v>41352.208333333336</v>
      </c>
      <c r="P861" t="b">
        <v>0</v>
      </c>
      <c r="Q861" t="b">
        <v>1</v>
      </c>
      <c r="R861" t="s">
        <v>33</v>
      </c>
      <c r="S861" t="str">
        <f t="shared" si="81"/>
        <v>theater</v>
      </c>
      <c r="T861" t="str">
        <f t="shared" si="82"/>
        <v>plays</v>
      </c>
      <c r="U861">
        <f t="shared" si="83"/>
        <v>2013</v>
      </c>
    </row>
    <row r="862" spans="1:21" ht="34" x14ac:dyDescent="0.2">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4">
        <f t="shared" si="80"/>
        <v>43515.25</v>
      </c>
      <c r="O862" s="4">
        <f t="shared" si="80"/>
        <v>43525.25</v>
      </c>
      <c r="P862" t="b">
        <v>0</v>
      </c>
      <c r="Q862" t="b">
        <v>1</v>
      </c>
      <c r="R862" t="s">
        <v>65</v>
      </c>
      <c r="S862" t="str">
        <f t="shared" si="81"/>
        <v>technology</v>
      </c>
      <c r="T862" t="str">
        <f t="shared" si="82"/>
        <v>wearables</v>
      </c>
      <c r="U862">
        <f t="shared" si="83"/>
        <v>2019</v>
      </c>
    </row>
    <row r="863" spans="1:21" ht="17" x14ac:dyDescent="0.2">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4">
        <f t="shared" si="80"/>
        <v>40258.208333333336</v>
      </c>
      <c r="O863" s="4">
        <f t="shared" si="80"/>
        <v>40266.208333333336</v>
      </c>
      <c r="P863" t="b">
        <v>0</v>
      </c>
      <c r="Q863" t="b">
        <v>0</v>
      </c>
      <c r="R863" t="s">
        <v>33</v>
      </c>
      <c r="S863" t="str">
        <f t="shared" si="81"/>
        <v>theater</v>
      </c>
      <c r="T863" t="str">
        <f t="shared" si="82"/>
        <v>plays</v>
      </c>
      <c r="U863">
        <f t="shared" si="83"/>
        <v>2010</v>
      </c>
    </row>
    <row r="864" spans="1:21" ht="17" x14ac:dyDescent="0.2">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4">
        <f t="shared" si="80"/>
        <v>40756.208333333336</v>
      </c>
      <c r="O864" s="4">
        <f t="shared" si="80"/>
        <v>40760.208333333336</v>
      </c>
      <c r="P864" t="b">
        <v>0</v>
      </c>
      <c r="Q864" t="b">
        <v>0</v>
      </c>
      <c r="R864" t="s">
        <v>33</v>
      </c>
      <c r="S864" t="str">
        <f t="shared" si="81"/>
        <v>theater</v>
      </c>
      <c r="T864" t="str">
        <f t="shared" si="82"/>
        <v>plays</v>
      </c>
      <c r="U864">
        <f t="shared" si="83"/>
        <v>2011</v>
      </c>
    </row>
    <row r="865" spans="1:21" ht="17" x14ac:dyDescent="0.2">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4">
        <f t="shared" si="80"/>
        <v>42172.208333333328</v>
      </c>
      <c r="O865" s="4">
        <f t="shared" si="80"/>
        <v>42195.208333333328</v>
      </c>
      <c r="P865" t="b">
        <v>0</v>
      </c>
      <c r="Q865" t="b">
        <v>1</v>
      </c>
      <c r="R865" t="s">
        <v>269</v>
      </c>
      <c r="S865" t="str">
        <f t="shared" si="81"/>
        <v>film &amp; video</v>
      </c>
      <c r="T865" t="str">
        <f t="shared" si="82"/>
        <v>television</v>
      </c>
      <c r="U865">
        <f t="shared" si="83"/>
        <v>2015</v>
      </c>
    </row>
    <row r="866" spans="1:21" ht="17" x14ac:dyDescent="0.2">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4">
        <f t="shared" si="80"/>
        <v>42601.208333333328</v>
      </c>
      <c r="O866" s="4">
        <f t="shared" si="80"/>
        <v>42606.208333333328</v>
      </c>
      <c r="P866" t="b">
        <v>0</v>
      </c>
      <c r="Q866" t="b">
        <v>0</v>
      </c>
      <c r="R866" t="s">
        <v>100</v>
      </c>
      <c r="S866" t="str">
        <f t="shared" si="81"/>
        <v>film &amp; video</v>
      </c>
      <c r="T866" t="str">
        <f t="shared" si="82"/>
        <v>shorts</v>
      </c>
      <c r="U866">
        <f t="shared" si="83"/>
        <v>2016</v>
      </c>
    </row>
    <row r="867" spans="1:21" ht="17" x14ac:dyDescent="0.2">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4">
        <f t="shared" si="80"/>
        <v>41897.208333333336</v>
      </c>
      <c r="O867" s="4">
        <f t="shared" si="80"/>
        <v>41906.208333333336</v>
      </c>
      <c r="P867" t="b">
        <v>0</v>
      </c>
      <c r="Q867" t="b">
        <v>0</v>
      </c>
      <c r="R867" t="s">
        <v>33</v>
      </c>
      <c r="S867" t="str">
        <f t="shared" si="81"/>
        <v>theater</v>
      </c>
      <c r="T867" t="str">
        <f t="shared" si="82"/>
        <v>plays</v>
      </c>
      <c r="U867">
        <f t="shared" si="83"/>
        <v>2014</v>
      </c>
    </row>
    <row r="868" spans="1:21" ht="17" x14ac:dyDescent="0.2">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4">
        <f t="shared" si="80"/>
        <v>40671.208333333336</v>
      </c>
      <c r="O868" s="4">
        <f t="shared" si="80"/>
        <v>40672.208333333336</v>
      </c>
      <c r="P868" t="b">
        <v>0</v>
      </c>
      <c r="Q868" t="b">
        <v>0</v>
      </c>
      <c r="R868" t="s">
        <v>122</v>
      </c>
      <c r="S868" t="str">
        <f t="shared" si="81"/>
        <v>photography</v>
      </c>
      <c r="T868" t="str">
        <f t="shared" si="82"/>
        <v>photography books</v>
      </c>
      <c r="U868">
        <f t="shared" si="83"/>
        <v>2011</v>
      </c>
    </row>
    <row r="869" spans="1:21" ht="34" x14ac:dyDescent="0.2">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4">
        <f t="shared" si="80"/>
        <v>43382.208333333328</v>
      </c>
      <c r="O869" s="4">
        <f t="shared" si="80"/>
        <v>43388.208333333328</v>
      </c>
      <c r="P869" t="b">
        <v>0</v>
      </c>
      <c r="Q869" t="b">
        <v>0</v>
      </c>
      <c r="R869" t="s">
        <v>17</v>
      </c>
      <c r="S869" t="str">
        <f t="shared" si="81"/>
        <v>food</v>
      </c>
      <c r="T869" t="str">
        <f t="shared" si="82"/>
        <v>food trucks</v>
      </c>
      <c r="U869">
        <f t="shared" si="83"/>
        <v>2018</v>
      </c>
    </row>
    <row r="870" spans="1:21" ht="17" x14ac:dyDescent="0.2">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4">
        <f t="shared" si="80"/>
        <v>41559.208333333336</v>
      </c>
      <c r="O870" s="4">
        <f t="shared" si="80"/>
        <v>41570.208333333336</v>
      </c>
      <c r="P870" t="b">
        <v>0</v>
      </c>
      <c r="Q870" t="b">
        <v>0</v>
      </c>
      <c r="R870" t="s">
        <v>33</v>
      </c>
      <c r="S870" t="str">
        <f t="shared" si="81"/>
        <v>theater</v>
      </c>
      <c r="T870" t="str">
        <f t="shared" si="82"/>
        <v>plays</v>
      </c>
      <c r="U870">
        <f t="shared" si="83"/>
        <v>2013</v>
      </c>
    </row>
    <row r="871" spans="1:21" ht="17" x14ac:dyDescent="0.2">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4">
        <f t="shared" si="80"/>
        <v>40350.208333333336</v>
      </c>
      <c r="O871" s="4">
        <f t="shared" si="80"/>
        <v>40364.208333333336</v>
      </c>
      <c r="P871" t="b">
        <v>0</v>
      </c>
      <c r="Q871" t="b">
        <v>0</v>
      </c>
      <c r="R871" t="s">
        <v>53</v>
      </c>
      <c r="S871" t="str">
        <f t="shared" si="81"/>
        <v>film &amp; video</v>
      </c>
      <c r="T871" t="str">
        <f t="shared" si="82"/>
        <v>drama</v>
      </c>
      <c r="U871">
        <f t="shared" si="83"/>
        <v>2010</v>
      </c>
    </row>
    <row r="872" spans="1:21" ht="17" x14ac:dyDescent="0.2">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4">
        <f t="shared" si="80"/>
        <v>42240.208333333328</v>
      </c>
      <c r="O872" s="4">
        <f t="shared" si="80"/>
        <v>42265.208333333328</v>
      </c>
      <c r="P872" t="b">
        <v>0</v>
      </c>
      <c r="Q872" t="b">
        <v>0</v>
      </c>
      <c r="R872" t="s">
        <v>33</v>
      </c>
      <c r="S872" t="str">
        <f t="shared" si="81"/>
        <v>theater</v>
      </c>
      <c r="T872" t="str">
        <f t="shared" si="82"/>
        <v>plays</v>
      </c>
      <c r="U872">
        <f t="shared" si="83"/>
        <v>2015</v>
      </c>
    </row>
    <row r="873" spans="1:21" ht="34" x14ac:dyDescent="0.2">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4">
        <f t="shared" si="80"/>
        <v>43040.208333333328</v>
      </c>
      <c r="O873" s="4">
        <f t="shared" si="80"/>
        <v>43058.25</v>
      </c>
      <c r="P873" t="b">
        <v>0</v>
      </c>
      <c r="Q873" t="b">
        <v>1</v>
      </c>
      <c r="R873" t="s">
        <v>33</v>
      </c>
      <c r="S873" t="str">
        <f t="shared" si="81"/>
        <v>theater</v>
      </c>
      <c r="T873" t="str">
        <f t="shared" si="82"/>
        <v>plays</v>
      </c>
      <c r="U873">
        <f t="shared" si="83"/>
        <v>2017</v>
      </c>
    </row>
    <row r="874" spans="1:21" ht="17" x14ac:dyDescent="0.2">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4">
        <f t="shared" si="80"/>
        <v>43346.208333333328</v>
      </c>
      <c r="O874" s="4">
        <f t="shared" si="80"/>
        <v>43351.208333333328</v>
      </c>
      <c r="P874" t="b">
        <v>0</v>
      </c>
      <c r="Q874" t="b">
        <v>0</v>
      </c>
      <c r="R874" t="s">
        <v>474</v>
      </c>
      <c r="S874" t="str">
        <f t="shared" si="81"/>
        <v>film &amp; video</v>
      </c>
      <c r="T874" t="str">
        <f t="shared" si="82"/>
        <v>science fiction</v>
      </c>
      <c r="U874">
        <f t="shared" si="83"/>
        <v>2018</v>
      </c>
    </row>
    <row r="875" spans="1:21" ht="17" x14ac:dyDescent="0.2">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4">
        <f t="shared" si="80"/>
        <v>41647.25</v>
      </c>
      <c r="O875" s="4">
        <f t="shared" si="80"/>
        <v>41652.25</v>
      </c>
      <c r="P875" t="b">
        <v>0</v>
      </c>
      <c r="Q875" t="b">
        <v>0</v>
      </c>
      <c r="R875" t="s">
        <v>122</v>
      </c>
      <c r="S875" t="str">
        <f t="shared" si="81"/>
        <v>photography</v>
      </c>
      <c r="T875" t="str">
        <f t="shared" si="82"/>
        <v>photography books</v>
      </c>
      <c r="U875">
        <f t="shared" si="83"/>
        <v>2014</v>
      </c>
    </row>
    <row r="876" spans="1:21" ht="17" x14ac:dyDescent="0.2">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4">
        <f t="shared" si="80"/>
        <v>40291.208333333336</v>
      </c>
      <c r="O876" s="4">
        <f t="shared" si="80"/>
        <v>40329.208333333336</v>
      </c>
      <c r="P876" t="b">
        <v>0</v>
      </c>
      <c r="Q876" t="b">
        <v>1</v>
      </c>
      <c r="R876" t="s">
        <v>122</v>
      </c>
      <c r="S876" t="str">
        <f t="shared" si="81"/>
        <v>photography</v>
      </c>
      <c r="T876" t="str">
        <f t="shared" si="82"/>
        <v>photography books</v>
      </c>
      <c r="U876">
        <f t="shared" si="83"/>
        <v>2010</v>
      </c>
    </row>
    <row r="877" spans="1:21" ht="17" x14ac:dyDescent="0.2">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4">
        <f t="shared" si="80"/>
        <v>40556.25</v>
      </c>
      <c r="O877" s="4">
        <f t="shared" si="80"/>
        <v>40557.25</v>
      </c>
      <c r="P877" t="b">
        <v>0</v>
      </c>
      <c r="Q877" t="b">
        <v>0</v>
      </c>
      <c r="R877" t="s">
        <v>23</v>
      </c>
      <c r="S877" t="str">
        <f t="shared" si="81"/>
        <v>music</v>
      </c>
      <c r="T877" t="str">
        <f t="shared" si="82"/>
        <v>rock</v>
      </c>
      <c r="U877">
        <f t="shared" si="83"/>
        <v>2011</v>
      </c>
    </row>
    <row r="878" spans="1:21" ht="34" x14ac:dyDescent="0.2">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4">
        <f t="shared" si="80"/>
        <v>43624.208333333328</v>
      </c>
      <c r="O878" s="4">
        <f t="shared" si="80"/>
        <v>43648.208333333328</v>
      </c>
      <c r="P878" t="b">
        <v>0</v>
      </c>
      <c r="Q878" t="b">
        <v>0</v>
      </c>
      <c r="R878" t="s">
        <v>122</v>
      </c>
      <c r="S878" t="str">
        <f t="shared" si="81"/>
        <v>photography</v>
      </c>
      <c r="T878" t="str">
        <f t="shared" si="82"/>
        <v>photography books</v>
      </c>
      <c r="U878">
        <f t="shared" si="83"/>
        <v>2019</v>
      </c>
    </row>
    <row r="879" spans="1:21" ht="17" x14ac:dyDescent="0.2">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4">
        <f t="shared" si="80"/>
        <v>42577.208333333328</v>
      </c>
      <c r="O879" s="4">
        <f t="shared" si="80"/>
        <v>42578.208333333328</v>
      </c>
      <c r="P879" t="b">
        <v>0</v>
      </c>
      <c r="Q879" t="b">
        <v>0</v>
      </c>
      <c r="R879" t="s">
        <v>17</v>
      </c>
      <c r="S879" t="str">
        <f t="shared" si="81"/>
        <v>food</v>
      </c>
      <c r="T879" t="str">
        <f t="shared" si="82"/>
        <v>food trucks</v>
      </c>
      <c r="U879">
        <f t="shared" si="83"/>
        <v>2016</v>
      </c>
    </row>
    <row r="880" spans="1:21" ht="17" x14ac:dyDescent="0.2">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4">
        <f t="shared" si="80"/>
        <v>43845.25</v>
      </c>
      <c r="O880" s="4">
        <f t="shared" si="80"/>
        <v>43869.25</v>
      </c>
      <c r="P880" t="b">
        <v>0</v>
      </c>
      <c r="Q880" t="b">
        <v>0</v>
      </c>
      <c r="R880" t="s">
        <v>148</v>
      </c>
      <c r="S880" t="str">
        <f t="shared" si="81"/>
        <v>music</v>
      </c>
      <c r="T880" t="str">
        <f t="shared" si="82"/>
        <v>metal</v>
      </c>
      <c r="U880">
        <f t="shared" si="83"/>
        <v>2020</v>
      </c>
    </row>
    <row r="881" spans="1:21" ht="17" x14ac:dyDescent="0.2">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4">
        <f t="shared" si="80"/>
        <v>42788.25</v>
      </c>
      <c r="O881" s="4">
        <f t="shared" si="80"/>
        <v>42797.25</v>
      </c>
      <c r="P881" t="b">
        <v>0</v>
      </c>
      <c r="Q881" t="b">
        <v>0</v>
      </c>
      <c r="R881" t="s">
        <v>68</v>
      </c>
      <c r="S881" t="str">
        <f t="shared" si="81"/>
        <v>publishing</v>
      </c>
      <c r="T881" t="str">
        <f t="shared" si="82"/>
        <v>nonfiction</v>
      </c>
      <c r="U881">
        <f t="shared" si="83"/>
        <v>2017</v>
      </c>
    </row>
    <row r="882" spans="1:21" ht="17" x14ac:dyDescent="0.2">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4">
        <f t="shared" si="80"/>
        <v>43667.208333333328</v>
      </c>
      <c r="O882" s="4">
        <f t="shared" si="80"/>
        <v>43669.208333333328</v>
      </c>
      <c r="P882" t="b">
        <v>0</v>
      </c>
      <c r="Q882" t="b">
        <v>0</v>
      </c>
      <c r="R882" t="s">
        <v>50</v>
      </c>
      <c r="S882" t="str">
        <f t="shared" si="81"/>
        <v>music</v>
      </c>
      <c r="T882" t="str">
        <f t="shared" si="82"/>
        <v>electric music</v>
      </c>
      <c r="U882">
        <f t="shared" si="83"/>
        <v>2019</v>
      </c>
    </row>
    <row r="883" spans="1:21" ht="17" x14ac:dyDescent="0.2">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4">
        <f t="shared" si="80"/>
        <v>42194.208333333328</v>
      </c>
      <c r="O883" s="4">
        <f t="shared" si="80"/>
        <v>42223.208333333328</v>
      </c>
      <c r="P883" t="b">
        <v>0</v>
      </c>
      <c r="Q883" t="b">
        <v>1</v>
      </c>
      <c r="R883" t="s">
        <v>33</v>
      </c>
      <c r="S883" t="str">
        <f t="shared" si="81"/>
        <v>theater</v>
      </c>
      <c r="T883" t="str">
        <f t="shared" si="82"/>
        <v>plays</v>
      </c>
      <c r="U883">
        <f t="shared" si="83"/>
        <v>2015</v>
      </c>
    </row>
    <row r="884" spans="1:21" ht="17" x14ac:dyDescent="0.2">
      <c r="A884">
        <v>882</v>
      </c>
      <c r="B884" t="s">
        <v>1796</v>
      </c>
      <c r="C884" s="3" t="s">
        <v>1797</v>
      </c>
      <c r="D884">
        <v>800</v>
      </c>
      <c r="E884">
        <v>2960</v>
      </c>
      <c r="F884">
        <f t="shared" si="78"/>
        <v>370</v>
      </c>
      <c r="G884" t="s">
        <v>20</v>
      </c>
      <c r="H884">
        <v>80</v>
      </c>
      <c r="I884">
        <f t="shared" si="79"/>
        <v>37</v>
      </c>
      <c r="J884" t="s">
        <v>21</v>
      </c>
      <c r="K884" t="s">
        <v>22</v>
      </c>
      <c r="L884">
        <v>1421820000</v>
      </c>
      <c r="M884">
        <v>1422165600</v>
      </c>
      <c r="N884" s="4">
        <f t="shared" si="80"/>
        <v>42025.25</v>
      </c>
      <c r="O884" s="4">
        <f t="shared" si="80"/>
        <v>42029.25</v>
      </c>
      <c r="P884" t="b">
        <v>0</v>
      </c>
      <c r="Q884" t="b">
        <v>0</v>
      </c>
      <c r="R884" t="s">
        <v>33</v>
      </c>
      <c r="S884" t="str">
        <f t="shared" si="81"/>
        <v>theater</v>
      </c>
      <c r="T884" t="str">
        <f t="shared" si="82"/>
        <v>plays</v>
      </c>
      <c r="U884">
        <f t="shared" si="83"/>
        <v>2015</v>
      </c>
    </row>
    <row r="885" spans="1:21" ht="34" x14ac:dyDescent="0.2">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4">
        <f t="shared" si="80"/>
        <v>40323.208333333336</v>
      </c>
      <c r="O885" s="4">
        <f t="shared" si="80"/>
        <v>40359.208333333336</v>
      </c>
      <c r="P885" t="b">
        <v>0</v>
      </c>
      <c r="Q885" t="b">
        <v>0</v>
      </c>
      <c r="R885" t="s">
        <v>100</v>
      </c>
      <c r="S885" t="str">
        <f t="shared" si="81"/>
        <v>film &amp; video</v>
      </c>
      <c r="T885" t="str">
        <f t="shared" si="82"/>
        <v>shorts</v>
      </c>
      <c r="U885">
        <f t="shared" si="83"/>
        <v>2010</v>
      </c>
    </row>
    <row r="886" spans="1:21" ht="17" x14ac:dyDescent="0.2">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4">
        <f t="shared" si="80"/>
        <v>41763.208333333336</v>
      </c>
      <c r="O886" s="4">
        <f t="shared" si="80"/>
        <v>41765.208333333336</v>
      </c>
      <c r="P886" t="b">
        <v>0</v>
      </c>
      <c r="Q886" t="b">
        <v>1</v>
      </c>
      <c r="R886" t="s">
        <v>33</v>
      </c>
      <c r="S886" t="str">
        <f t="shared" si="81"/>
        <v>theater</v>
      </c>
      <c r="T886" t="str">
        <f t="shared" si="82"/>
        <v>plays</v>
      </c>
      <c r="U886">
        <f t="shared" si="83"/>
        <v>2014</v>
      </c>
    </row>
    <row r="887" spans="1:21" ht="17" x14ac:dyDescent="0.2">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4">
        <f t="shared" si="80"/>
        <v>40335.208333333336</v>
      </c>
      <c r="O887" s="4">
        <f t="shared" si="80"/>
        <v>40373.208333333336</v>
      </c>
      <c r="P887" t="b">
        <v>0</v>
      </c>
      <c r="Q887" t="b">
        <v>0</v>
      </c>
      <c r="R887" t="s">
        <v>33</v>
      </c>
      <c r="S887" t="str">
        <f t="shared" si="81"/>
        <v>theater</v>
      </c>
      <c r="T887" t="str">
        <f t="shared" si="82"/>
        <v>plays</v>
      </c>
      <c r="U887">
        <f t="shared" si="83"/>
        <v>2010</v>
      </c>
    </row>
    <row r="888" spans="1:21" ht="17" x14ac:dyDescent="0.2">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4">
        <f t="shared" si="80"/>
        <v>40416.208333333336</v>
      </c>
      <c r="O888" s="4">
        <f t="shared" si="80"/>
        <v>40434.208333333336</v>
      </c>
      <c r="P888" t="b">
        <v>0</v>
      </c>
      <c r="Q888" t="b">
        <v>0</v>
      </c>
      <c r="R888" t="s">
        <v>60</v>
      </c>
      <c r="S888" t="str">
        <f t="shared" si="81"/>
        <v>music</v>
      </c>
      <c r="T888" t="str">
        <f t="shared" si="82"/>
        <v>indie rock</v>
      </c>
      <c r="U888">
        <f t="shared" si="83"/>
        <v>2010</v>
      </c>
    </row>
    <row r="889" spans="1:21" ht="34" x14ac:dyDescent="0.2">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4">
        <f t="shared" si="80"/>
        <v>42202.208333333328</v>
      </c>
      <c r="O889" s="4">
        <f t="shared" si="80"/>
        <v>42249.208333333328</v>
      </c>
      <c r="P889" t="b">
        <v>0</v>
      </c>
      <c r="Q889" t="b">
        <v>1</v>
      </c>
      <c r="R889" t="s">
        <v>33</v>
      </c>
      <c r="S889" t="str">
        <f t="shared" si="81"/>
        <v>theater</v>
      </c>
      <c r="T889" t="str">
        <f t="shared" si="82"/>
        <v>plays</v>
      </c>
      <c r="U889">
        <f t="shared" si="83"/>
        <v>2015</v>
      </c>
    </row>
    <row r="890" spans="1:21" ht="34" x14ac:dyDescent="0.2">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4">
        <f t="shared" si="80"/>
        <v>42836.208333333328</v>
      </c>
      <c r="O890" s="4">
        <f t="shared" si="80"/>
        <v>42855.208333333328</v>
      </c>
      <c r="P890" t="b">
        <v>0</v>
      </c>
      <c r="Q890" t="b">
        <v>0</v>
      </c>
      <c r="R890" t="s">
        <v>33</v>
      </c>
      <c r="S890" t="str">
        <f t="shared" si="81"/>
        <v>theater</v>
      </c>
      <c r="T890" t="str">
        <f t="shared" si="82"/>
        <v>plays</v>
      </c>
      <c r="U890">
        <f t="shared" si="83"/>
        <v>2017</v>
      </c>
    </row>
    <row r="891" spans="1:21" ht="17" x14ac:dyDescent="0.2">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4">
        <f t="shared" si="80"/>
        <v>41710.208333333336</v>
      </c>
      <c r="O891" s="4">
        <f t="shared" si="80"/>
        <v>41717.208333333336</v>
      </c>
      <c r="P891" t="b">
        <v>0</v>
      </c>
      <c r="Q891" t="b">
        <v>1</v>
      </c>
      <c r="R891" t="s">
        <v>50</v>
      </c>
      <c r="S891" t="str">
        <f t="shared" si="81"/>
        <v>music</v>
      </c>
      <c r="T891" t="str">
        <f t="shared" si="82"/>
        <v>electric music</v>
      </c>
      <c r="U891">
        <f t="shared" si="83"/>
        <v>2014</v>
      </c>
    </row>
    <row r="892" spans="1:21" ht="17" x14ac:dyDescent="0.2">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4">
        <f t="shared" si="80"/>
        <v>43640.208333333328</v>
      </c>
      <c r="O892" s="4">
        <f t="shared" si="80"/>
        <v>43641.208333333328</v>
      </c>
      <c r="P892" t="b">
        <v>0</v>
      </c>
      <c r="Q892" t="b">
        <v>0</v>
      </c>
      <c r="R892" t="s">
        <v>60</v>
      </c>
      <c r="S892" t="str">
        <f t="shared" si="81"/>
        <v>music</v>
      </c>
      <c r="T892" t="str">
        <f t="shared" si="82"/>
        <v>indie rock</v>
      </c>
      <c r="U892">
        <f t="shared" si="83"/>
        <v>2019</v>
      </c>
    </row>
    <row r="893" spans="1:21" ht="34" x14ac:dyDescent="0.2">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4">
        <f t="shared" si="80"/>
        <v>40880.25</v>
      </c>
      <c r="O893" s="4">
        <f t="shared" si="80"/>
        <v>40924.25</v>
      </c>
      <c r="P893" t="b">
        <v>0</v>
      </c>
      <c r="Q893" t="b">
        <v>0</v>
      </c>
      <c r="R893" t="s">
        <v>42</v>
      </c>
      <c r="S893" t="str">
        <f t="shared" si="81"/>
        <v>film &amp; video</v>
      </c>
      <c r="T893" t="str">
        <f t="shared" si="82"/>
        <v>documentary</v>
      </c>
      <c r="U893">
        <f t="shared" si="83"/>
        <v>2011</v>
      </c>
    </row>
    <row r="894" spans="1:21" ht="17" x14ac:dyDescent="0.2">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4">
        <f t="shared" si="80"/>
        <v>40319.208333333336</v>
      </c>
      <c r="O894" s="4">
        <f t="shared" si="80"/>
        <v>40360.208333333336</v>
      </c>
      <c r="P894" t="b">
        <v>0</v>
      </c>
      <c r="Q894" t="b">
        <v>0</v>
      </c>
      <c r="R894" t="s">
        <v>206</v>
      </c>
      <c r="S894" t="str">
        <f t="shared" si="81"/>
        <v>publishing</v>
      </c>
      <c r="T894" t="str">
        <f t="shared" si="82"/>
        <v>translations</v>
      </c>
      <c r="U894">
        <f t="shared" si="83"/>
        <v>2010</v>
      </c>
    </row>
    <row r="895" spans="1:21" ht="17" x14ac:dyDescent="0.2">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4">
        <f t="shared" si="80"/>
        <v>42170.208333333328</v>
      </c>
      <c r="O895" s="4">
        <f t="shared" si="80"/>
        <v>42174.208333333328</v>
      </c>
      <c r="P895" t="b">
        <v>0</v>
      </c>
      <c r="Q895" t="b">
        <v>1</v>
      </c>
      <c r="R895" t="s">
        <v>42</v>
      </c>
      <c r="S895" t="str">
        <f t="shared" si="81"/>
        <v>film &amp; video</v>
      </c>
      <c r="T895" t="str">
        <f t="shared" si="82"/>
        <v>documentary</v>
      </c>
      <c r="U895">
        <f t="shared" si="83"/>
        <v>2015</v>
      </c>
    </row>
    <row r="896" spans="1:21" ht="17" x14ac:dyDescent="0.2">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4">
        <f t="shared" si="80"/>
        <v>41466.208333333336</v>
      </c>
      <c r="O896" s="4">
        <f t="shared" si="80"/>
        <v>41496.208333333336</v>
      </c>
      <c r="P896" t="b">
        <v>0</v>
      </c>
      <c r="Q896" t="b">
        <v>1</v>
      </c>
      <c r="R896" t="s">
        <v>269</v>
      </c>
      <c r="S896" t="str">
        <f t="shared" si="81"/>
        <v>film &amp; video</v>
      </c>
      <c r="T896" t="str">
        <f t="shared" si="82"/>
        <v>television</v>
      </c>
      <c r="U896">
        <f t="shared" si="83"/>
        <v>2013</v>
      </c>
    </row>
    <row r="897" spans="1:21" ht="34" x14ac:dyDescent="0.2">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4">
        <f t="shared" si="80"/>
        <v>43134.25</v>
      </c>
      <c r="O897" s="4">
        <f t="shared" si="80"/>
        <v>43143.25</v>
      </c>
      <c r="P897" t="b">
        <v>0</v>
      </c>
      <c r="Q897" t="b">
        <v>0</v>
      </c>
      <c r="R897" t="s">
        <v>33</v>
      </c>
      <c r="S897" t="str">
        <f t="shared" si="81"/>
        <v>theater</v>
      </c>
      <c r="T897" t="str">
        <f t="shared" si="82"/>
        <v>plays</v>
      </c>
      <c r="U897">
        <f t="shared" si="83"/>
        <v>2018</v>
      </c>
    </row>
    <row r="898" spans="1:21" ht="34" x14ac:dyDescent="0.2">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4">
        <f t="shared" si="80"/>
        <v>40738.208333333336</v>
      </c>
      <c r="O898" s="4">
        <f t="shared" si="80"/>
        <v>40741.208333333336</v>
      </c>
      <c r="P898" t="b">
        <v>0</v>
      </c>
      <c r="Q898" t="b">
        <v>1</v>
      </c>
      <c r="R898" t="s">
        <v>17</v>
      </c>
      <c r="S898" t="str">
        <f t="shared" si="81"/>
        <v>food</v>
      </c>
      <c r="T898" t="str">
        <f t="shared" si="82"/>
        <v>food trucks</v>
      </c>
      <c r="U898">
        <f t="shared" si="83"/>
        <v>2011</v>
      </c>
    </row>
    <row r="899" spans="1:21" ht="17" x14ac:dyDescent="0.2">
      <c r="A899">
        <v>897</v>
      </c>
      <c r="B899" t="s">
        <v>1826</v>
      </c>
      <c r="C899" s="3" t="s">
        <v>1827</v>
      </c>
      <c r="D899">
        <v>8800</v>
      </c>
      <c r="E899">
        <v>2437</v>
      </c>
      <c r="F899">
        <f t="shared" ref="F899:F962" si="84">ROUND((E899/D899)*100,0)</f>
        <v>28</v>
      </c>
      <c r="G899" t="s">
        <v>14</v>
      </c>
      <c r="H899">
        <v>27</v>
      </c>
      <c r="I899">
        <f t="shared" ref="I899:I962" si="85">IF(H899=0,0,ROUND(E899/H899,2))</f>
        <v>90.26</v>
      </c>
      <c r="J899" t="s">
        <v>21</v>
      </c>
      <c r="K899" t="s">
        <v>22</v>
      </c>
      <c r="L899">
        <v>1556427600</v>
      </c>
      <c r="M899">
        <v>1556600400</v>
      </c>
      <c r="N899" s="4">
        <f t="shared" ref="N899:O962" si="86">(((L899/60)/60)/24)+DATE(1970,1,1)</f>
        <v>43583.208333333328</v>
      </c>
      <c r="O899" s="4">
        <f t="shared" si="86"/>
        <v>43585.208333333328</v>
      </c>
      <c r="P899" t="b">
        <v>0</v>
      </c>
      <c r="Q899" t="b">
        <v>0</v>
      </c>
      <c r="R899" t="s">
        <v>33</v>
      </c>
      <c r="S899" t="str">
        <f t="shared" ref="S899:S962" si="87">LEFT(R899,SEARCH("/",R899)-1)</f>
        <v>theater</v>
      </c>
      <c r="T899" t="str">
        <f t="shared" ref="T899:T962" si="88">RIGHT(R899,LEN(R899)-SEARCH("/",R899))</f>
        <v>plays</v>
      </c>
      <c r="U899">
        <f t="shared" ref="U899:U962" si="89">YEAR(N899)</f>
        <v>2019</v>
      </c>
    </row>
    <row r="900" spans="1:21" ht="17" x14ac:dyDescent="0.2">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4">
        <f t="shared" si="86"/>
        <v>43815.25</v>
      </c>
      <c r="O900" s="4">
        <f t="shared" si="86"/>
        <v>43821.25</v>
      </c>
      <c r="P900" t="b">
        <v>0</v>
      </c>
      <c r="Q900" t="b">
        <v>0</v>
      </c>
      <c r="R900" t="s">
        <v>42</v>
      </c>
      <c r="S900" t="str">
        <f t="shared" si="87"/>
        <v>film &amp; video</v>
      </c>
      <c r="T900" t="str">
        <f t="shared" si="88"/>
        <v>documentary</v>
      </c>
      <c r="U900">
        <f t="shared" si="89"/>
        <v>2019</v>
      </c>
    </row>
    <row r="901" spans="1:21" ht="17" x14ac:dyDescent="0.2">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4">
        <f t="shared" si="86"/>
        <v>41554.208333333336</v>
      </c>
      <c r="O901" s="4">
        <f t="shared" si="86"/>
        <v>41572.208333333336</v>
      </c>
      <c r="P901" t="b">
        <v>0</v>
      </c>
      <c r="Q901" t="b">
        <v>0</v>
      </c>
      <c r="R901" t="s">
        <v>159</v>
      </c>
      <c r="S901" t="str">
        <f t="shared" si="87"/>
        <v>music</v>
      </c>
      <c r="T901" t="str">
        <f t="shared" si="88"/>
        <v>jazz</v>
      </c>
      <c r="U901">
        <f t="shared" si="89"/>
        <v>2013</v>
      </c>
    </row>
    <row r="902" spans="1:21" ht="17" x14ac:dyDescent="0.2">
      <c r="A902">
        <v>900</v>
      </c>
      <c r="B902" t="s">
        <v>1832</v>
      </c>
      <c r="C902" s="3" t="s">
        <v>1833</v>
      </c>
      <c r="D902">
        <v>100</v>
      </c>
      <c r="E902">
        <v>2</v>
      </c>
      <c r="F902">
        <f t="shared" si="84"/>
        <v>2</v>
      </c>
      <c r="G902" t="s">
        <v>14</v>
      </c>
      <c r="H902">
        <v>1</v>
      </c>
      <c r="I902">
        <f t="shared" si="85"/>
        <v>2</v>
      </c>
      <c r="J902" t="s">
        <v>21</v>
      </c>
      <c r="K902" t="s">
        <v>22</v>
      </c>
      <c r="L902">
        <v>1411102800</v>
      </c>
      <c r="M902">
        <v>1411189200</v>
      </c>
      <c r="N902" s="4">
        <f t="shared" si="86"/>
        <v>41901.208333333336</v>
      </c>
      <c r="O902" s="4">
        <f t="shared" si="86"/>
        <v>41902.208333333336</v>
      </c>
      <c r="P902" t="b">
        <v>0</v>
      </c>
      <c r="Q902" t="b">
        <v>1</v>
      </c>
      <c r="R902" t="s">
        <v>28</v>
      </c>
      <c r="S902" t="str">
        <f t="shared" si="87"/>
        <v>technology</v>
      </c>
      <c r="T902" t="str">
        <f t="shared" si="88"/>
        <v>web</v>
      </c>
      <c r="U902">
        <f t="shared" si="89"/>
        <v>2014</v>
      </c>
    </row>
    <row r="903" spans="1:21" ht="17" x14ac:dyDescent="0.2">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4">
        <f t="shared" si="86"/>
        <v>43298.208333333328</v>
      </c>
      <c r="O903" s="4">
        <f t="shared" si="86"/>
        <v>43331.208333333328</v>
      </c>
      <c r="P903" t="b">
        <v>0</v>
      </c>
      <c r="Q903" t="b">
        <v>1</v>
      </c>
      <c r="R903" t="s">
        <v>23</v>
      </c>
      <c r="S903" t="str">
        <f t="shared" si="87"/>
        <v>music</v>
      </c>
      <c r="T903" t="str">
        <f t="shared" si="88"/>
        <v>rock</v>
      </c>
      <c r="U903">
        <f t="shared" si="89"/>
        <v>2018</v>
      </c>
    </row>
    <row r="904" spans="1:21" ht="17" x14ac:dyDescent="0.2">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4">
        <f t="shared" si="86"/>
        <v>42399.25</v>
      </c>
      <c r="O904" s="4">
        <f t="shared" si="86"/>
        <v>42441.25</v>
      </c>
      <c r="P904" t="b">
        <v>0</v>
      </c>
      <c r="Q904" t="b">
        <v>0</v>
      </c>
      <c r="R904" t="s">
        <v>28</v>
      </c>
      <c r="S904" t="str">
        <f t="shared" si="87"/>
        <v>technology</v>
      </c>
      <c r="T904" t="str">
        <f t="shared" si="88"/>
        <v>web</v>
      </c>
      <c r="U904">
        <f t="shared" si="89"/>
        <v>2016</v>
      </c>
    </row>
    <row r="905" spans="1:21" ht="34" x14ac:dyDescent="0.2">
      <c r="A905">
        <v>903</v>
      </c>
      <c r="B905" t="s">
        <v>1838</v>
      </c>
      <c r="C905" s="3" t="s">
        <v>1839</v>
      </c>
      <c r="D905">
        <v>41000</v>
      </c>
      <c r="E905">
        <v>709</v>
      </c>
      <c r="F905">
        <f t="shared" si="84"/>
        <v>2</v>
      </c>
      <c r="G905" t="s">
        <v>47</v>
      </c>
      <c r="H905">
        <v>14</v>
      </c>
      <c r="I905">
        <f t="shared" si="85"/>
        <v>50.64</v>
      </c>
      <c r="J905" t="s">
        <v>21</v>
      </c>
      <c r="K905" t="s">
        <v>22</v>
      </c>
      <c r="L905">
        <v>1336194000</v>
      </c>
      <c r="M905">
        <v>1337490000</v>
      </c>
      <c r="N905" s="4">
        <f t="shared" si="86"/>
        <v>41034.208333333336</v>
      </c>
      <c r="O905" s="4">
        <f t="shared" si="86"/>
        <v>41049.208333333336</v>
      </c>
      <c r="P905" t="b">
        <v>0</v>
      </c>
      <c r="Q905" t="b">
        <v>1</v>
      </c>
      <c r="R905" t="s">
        <v>68</v>
      </c>
      <c r="S905" t="str">
        <f t="shared" si="87"/>
        <v>publishing</v>
      </c>
      <c r="T905" t="str">
        <f t="shared" si="88"/>
        <v>nonfiction</v>
      </c>
      <c r="U905">
        <f t="shared" si="89"/>
        <v>2012</v>
      </c>
    </row>
    <row r="906" spans="1:21" ht="17" x14ac:dyDescent="0.2">
      <c r="A906">
        <v>904</v>
      </c>
      <c r="B906" t="s">
        <v>1840</v>
      </c>
      <c r="C906" s="3" t="s">
        <v>1841</v>
      </c>
      <c r="D906">
        <v>6500</v>
      </c>
      <c r="E906">
        <v>795</v>
      </c>
      <c r="F906">
        <f t="shared" si="84"/>
        <v>12</v>
      </c>
      <c r="G906" t="s">
        <v>14</v>
      </c>
      <c r="H906">
        <v>16</v>
      </c>
      <c r="I906">
        <f t="shared" si="85"/>
        <v>49.69</v>
      </c>
      <c r="J906" t="s">
        <v>21</v>
      </c>
      <c r="K906" t="s">
        <v>22</v>
      </c>
      <c r="L906">
        <v>1349326800</v>
      </c>
      <c r="M906">
        <v>1349672400</v>
      </c>
      <c r="N906" s="4">
        <f t="shared" si="86"/>
        <v>41186.208333333336</v>
      </c>
      <c r="O906" s="4">
        <f t="shared" si="86"/>
        <v>41190.208333333336</v>
      </c>
      <c r="P906" t="b">
        <v>0</v>
      </c>
      <c r="Q906" t="b">
        <v>0</v>
      </c>
      <c r="R906" t="s">
        <v>133</v>
      </c>
      <c r="S906" t="str">
        <f t="shared" si="87"/>
        <v>publishing</v>
      </c>
      <c r="T906" t="str">
        <f t="shared" si="88"/>
        <v>radio &amp; podcasts</v>
      </c>
      <c r="U906">
        <f t="shared" si="89"/>
        <v>2012</v>
      </c>
    </row>
    <row r="907" spans="1:21" ht="17" x14ac:dyDescent="0.2">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4">
        <f t="shared" si="86"/>
        <v>41536.208333333336</v>
      </c>
      <c r="O907" s="4">
        <f t="shared" si="86"/>
        <v>41539.208333333336</v>
      </c>
      <c r="P907" t="b">
        <v>0</v>
      </c>
      <c r="Q907" t="b">
        <v>0</v>
      </c>
      <c r="R907" t="s">
        <v>33</v>
      </c>
      <c r="S907" t="str">
        <f t="shared" si="87"/>
        <v>theater</v>
      </c>
      <c r="T907" t="str">
        <f t="shared" si="88"/>
        <v>plays</v>
      </c>
      <c r="U907">
        <f t="shared" si="89"/>
        <v>2013</v>
      </c>
    </row>
    <row r="908" spans="1:21" ht="34" x14ac:dyDescent="0.2">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4">
        <f t="shared" si="86"/>
        <v>42868.208333333328</v>
      </c>
      <c r="O908" s="4">
        <f t="shared" si="86"/>
        <v>42904.208333333328</v>
      </c>
      <c r="P908" t="b">
        <v>1</v>
      </c>
      <c r="Q908" t="b">
        <v>1</v>
      </c>
      <c r="R908" t="s">
        <v>42</v>
      </c>
      <c r="S908" t="str">
        <f t="shared" si="87"/>
        <v>film &amp; video</v>
      </c>
      <c r="T908" t="str">
        <f t="shared" si="88"/>
        <v>documentary</v>
      </c>
      <c r="U908">
        <f t="shared" si="89"/>
        <v>2017</v>
      </c>
    </row>
    <row r="909" spans="1:21" ht="17" x14ac:dyDescent="0.2">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4">
        <f t="shared" si="86"/>
        <v>40660.208333333336</v>
      </c>
      <c r="O909" s="4">
        <f t="shared" si="86"/>
        <v>40667.208333333336</v>
      </c>
      <c r="P909" t="b">
        <v>0</v>
      </c>
      <c r="Q909" t="b">
        <v>0</v>
      </c>
      <c r="R909" t="s">
        <v>33</v>
      </c>
      <c r="S909" t="str">
        <f t="shared" si="87"/>
        <v>theater</v>
      </c>
      <c r="T909" t="str">
        <f t="shared" si="88"/>
        <v>plays</v>
      </c>
      <c r="U909">
        <f t="shared" si="89"/>
        <v>2011</v>
      </c>
    </row>
    <row r="910" spans="1:21" ht="17" x14ac:dyDescent="0.2">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4">
        <f t="shared" si="86"/>
        <v>41031.208333333336</v>
      </c>
      <c r="O910" s="4">
        <f t="shared" si="86"/>
        <v>41042.208333333336</v>
      </c>
      <c r="P910" t="b">
        <v>0</v>
      </c>
      <c r="Q910" t="b">
        <v>0</v>
      </c>
      <c r="R910" t="s">
        <v>89</v>
      </c>
      <c r="S910" t="str">
        <f t="shared" si="87"/>
        <v>games</v>
      </c>
      <c r="T910" t="str">
        <f t="shared" si="88"/>
        <v>video games</v>
      </c>
      <c r="U910">
        <f t="shared" si="89"/>
        <v>2012</v>
      </c>
    </row>
    <row r="911" spans="1:21" ht="17" x14ac:dyDescent="0.2">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4">
        <f t="shared" si="86"/>
        <v>43255.208333333328</v>
      </c>
      <c r="O911" s="4">
        <f t="shared" si="86"/>
        <v>43282.208333333328</v>
      </c>
      <c r="P911" t="b">
        <v>0</v>
      </c>
      <c r="Q911" t="b">
        <v>1</v>
      </c>
      <c r="R911" t="s">
        <v>33</v>
      </c>
      <c r="S911" t="str">
        <f t="shared" si="87"/>
        <v>theater</v>
      </c>
      <c r="T911" t="str">
        <f t="shared" si="88"/>
        <v>plays</v>
      </c>
      <c r="U911">
        <f t="shared" si="89"/>
        <v>2018</v>
      </c>
    </row>
    <row r="912" spans="1:21" ht="17" x14ac:dyDescent="0.2">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4">
        <f t="shared" si="86"/>
        <v>42026.25</v>
      </c>
      <c r="O912" s="4">
        <f t="shared" si="86"/>
        <v>42027.25</v>
      </c>
      <c r="P912" t="b">
        <v>0</v>
      </c>
      <c r="Q912" t="b">
        <v>0</v>
      </c>
      <c r="R912" t="s">
        <v>33</v>
      </c>
      <c r="S912" t="str">
        <f t="shared" si="87"/>
        <v>theater</v>
      </c>
      <c r="T912" t="str">
        <f t="shared" si="88"/>
        <v>plays</v>
      </c>
      <c r="U912">
        <f t="shared" si="89"/>
        <v>2015</v>
      </c>
    </row>
    <row r="913" spans="1:21" ht="17" x14ac:dyDescent="0.2">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4">
        <f t="shared" si="86"/>
        <v>43717.208333333328</v>
      </c>
      <c r="O913" s="4">
        <f t="shared" si="86"/>
        <v>43719.208333333328</v>
      </c>
      <c r="P913" t="b">
        <v>1</v>
      </c>
      <c r="Q913" t="b">
        <v>0</v>
      </c>
      <c r="R913" t="s">
        <v>28</v>
      </c>
      <c r="S913" t="str">
        <f t="shared" si="87"/>
        <v>technology</v>
      </c>
      <c r="T913" t="str">
        <f t="shared" si="88"/>
        <v>web</v>
      </c>
      <c r="U913">
        <f t="shared" si="89"/>
        <v>2019</v>
      </c>
    </row>
    <row r="914" spans="1:21" ht="17" x14ac:dyDescent="0.2">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4">
        <f t="shared" si="86"/>
        <v>41157.208333333336</v>
      </c>
      <c r="O914" s="4">
        <f t="shared" si="86"/>
        <v>41170.208333333336</v>
      </c>
      <c r="P914" t="b">
        <v>1</v>
      </c>
      <c r="Q914" t="b">
        <v>0</v>
      </c>
      <c r="R914" t="s">
        <v>53</v>
      </c>
      <c r="S914" t="str">
        <f t="shared" si="87"/>
        <v>film &amp; video</v>
      </c>
      <c r="T914" t="str">
        <f t="shared" si="88"/>
        <v>drama</v>
      </c>
      <c r="U914">
        <f t="shared" si="89"/>
        <v>2012</v>
      </c>
    </row>
    <row r="915" spans="1:21" ht="17" x14ac:dyDescent="0.2">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4">
        <f t="shared" si="86"/>
        <v>43597.208333333328</v>
      </c>
      <c r="O915" s="4">
        <f t="shared" si="86"/>
        <v>43610.208333333328</v>
      </c>
      <c r="P915" t="b">
        <v>0</v>
      </c>
      <c r="Q915" t="b">
        <v>0</v>
      </c>
      <c r="R915" t="s">
        <v>53</v>
      </c>
      <c r="S915" t="str">
        <f t="shared" si="87"/>
        <v>film &amp; video</v>
      </c>
      <c r="T915" t="str">
        <f t="shared" si="88"/>
        <v>drama</v>
      </c>
      <c r="U915">
        <f t="shared" si="89"/>
        <v>2019</v>
      </c>
    </row>
    <row r="916" spans="1:21" ht="17" x14ac:dyDescent="0.2">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4">
        <f t="shared" si="86"/>
        <v>41490.208333333336</v>
      </c>
      <c r="O916" s="4">
        <f t="shared" si="86"/>
        <v>41502.208333333336</v>
      </c>
      <c r="P916" t="b">
        <v>0</v>
      </c>
      <c r="Q916" t="b">
        <v>0</v>
      </c>
      <c r="R916" t="s">
        <v>33</v>
      </c>
      <c r="S916" t="str">
        <f t="shared" si="87"/>
        <v>theater</v>
      </c>
      <c r="T916" t="str">
        <f t="shared" si="88"/>
        <v>plays</v>
      </c>
      <c r="U916">
        <f t="shared" si="89"/>
        <v>2013</v>
      </c>
    </row>
    <row r="917" spans="1:21" ht="17" x14ac:dyDescent="0.2">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4">
        <f t="shared" si="86"/>
        <v>42976.208333333328</v>
      </c>
      <c r="O917" s="4">
        <f t="shared" si="86"/>
        <v>42985.208333333328</v>
      </c>
      <c r="P917" t="b">
        <v>0</v>
      </c>
      <c r="Q917" t="b">
        <v>0</v>
      </c>
      <c r="R917" t="s">
        <v>269</v>
      </c>
      <c r="S917" t="str">
        <f t="shared" si="87"/>
        <v>film &amp; video</v>
      </c>
      <c r="T917" t="str">
        <f t="shared" si="88"/>
        <v>television</v>
      </c>
      <c r="U917">
        <f t="shared" si="89"/>
        <v>2017</v>
      </c>
    </row>
    <row r="918" spans="1:21" ht="34" x14ac:dyDescent="0.2">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4">
        <f t="shared" si="86"/>
        <v>41991.25</v>
      </c>
      <c r="O918" s="4">
        <f t="shared" si="86"/>
        <v>42000.25</v>
      </c>
      <c r="P918" t="b">
        <v>0</v>
      </c>
      <c r="Q918" t="b">
        <v>0</v>
      </c>
      <c r="R918" t="s">
        <v>122</v>
      </c>
      <c r="S918" t="str">
        <f t="shared" si="87"/>
        <v>photography</v>
      </c>
      <c r="T918" t="str">
        <f t="shared" si="88"/>
        <v>photography books</v>
      </c>
      <c r="U918">
        <f t="shared" si="89"/>
        <v>2014</v>
      </c>
    </row>
    <row r="919" spans="1:21" ht="17" x14ac:dyDescent="0.2">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4">
        <f t="shared" si="86"/>
        <v>40722.208333333336</v>
      </c>
      <c r="O919" s="4">
        <f t="shared" si="86"/>
        <v>40746.208333333336</v>
      </c>
      <c r="P919" t="b">
        <v>0</v>
      </c>
      <c r="Q919" t="b">
        <v>1</v>
      </c>
      <c r="R919" t="s">
        <v>100</v>
      </c>
      <c r="S919" t="str">
        <f t="shared" si="87"/>
        <v>film &amp; video</v>
      </c>
      <c r="T919" t="str">
        <f t="shared" si="88"/>
        <v>shorts</v>
      </c>
      <c r="U919">
        <f t="shared" si="89"/>
        <v>2011</v>
      </c>
    </row>
    <row r="920" spans="1:21" ht="17" x14ac:dyDescent="0.2">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4">
        <f t="shared" si="86"/>
        <v>41117.208333333336</v>
      </c>
      <c r="O920" s="4">
        <f t="shared" si="86"/>
        <v>41128.208333333336</v>
      </c>
      <c r="P920" t="b">
        <v>0</v>
      </c>
      <c r="Q920" t="b">
        <v>0</v>
      </c>
      <c r="R920" t="s">
        <v>133</v>
      </c>
      <c r="S920" t="str">
        <f t="shared" si="87"/>
        <v>publishing</v>
      </c>
      <c r="T920" t="str">
        <f t="shared" si="88"/>
        <v>radio &amp; podcasts</v>
      </c>
      <c r="U920">
        <f t="shared" si="89"/>
        <v>2012</v>
      </c>
    </row>
    <row r="921" spans="1:21" ht="17" x14ac:dyDescent="0.2">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4">
        <f t="shared" si="86"/>
        <v>43022.208333333328</v>
      </c>
      <c r="O921" s="4">
        <f t="shared" si="86"/>
        <v>43054.25</v>
      </c>
      <c r="P921" t="b">
        <v>0</v>
      </c>
      <c r="Q921" t="b">
        <v>1</v>
      </c>
      <c r="R921" t="s">
        <v>33</v>
      </c>
      <c r="S921" t="str">
        <f t="shared" si="87"/>
        <v>theater</v>
      </c>
      <c r="T921" t="str">
        <f t="shared" si="88"/>
        <v>plays</v>
      </c>
      <c r="U921">
        <f t="shared" si="89"/>
        <v>2017</v>
      </c>
    </row>
    <row r="922" spans="1:21" ht="17" x14ac:dyDescent="0.2">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4">
        <f t="shared" si="86"/>
        <v>43503.25</v>
      </c>
      <c r="O922" s="4">
        <f t="shared" si="86"/>
        <v>43523.25</v>
      </c>
      <c r="P922" t="b">
        <v>1</v>
      </c>
      <c r="Q922" t="b">
        <v>0</v>
      </c>
      <c r="R922" t="s">
        <v>71</v>
      </c>
      <c r="S922" t="str">
        <f t="shared" si="87"/>
        <v>film &amp; video</v>
      </c>
      <c r="T922" t="str">
        <f t="shared" si="88"/>
        <v>animation</v>
      </c>
      <c r="U922">
        <f t="shared" si="89"/>
        <v>2019</v>
      </c>
    </row>
    <row r="923" spans="1:21" ht="17" x14ac:dyDescent="0.2">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4">
        <f t="shared" si="86"/>
        <v>40951.25</v>
      </c>
      <c r="O923" s="4">
        <f t="shared" si="86"/>
        <v>40965.25</v>
      </c>
      <c r="P923" t="b">
        <v>0</v>
      </c>
      <c r="Q923" t="b">
        <v>0</v>
      </c>
      <c r="R923" t="s">
        <v>28</v>
      </c>
      <c r="S923" t="str">
        <f t="shared" si="87"/>
        <v>technology</v>
      </c>
      <c r="T923" t="str">
        <f t="shared" si="88"/>
        <v>web</v>
      </c>
      <c r="U923">
        <f t="shared" si="89"/>
        <v>2012</v>
      </c>
    </row>
    <row r="924" spans="1:21" ht="17" x14ac:dyDescent="0.2">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4">
        <f t="shared" si="86"/>
        <v>43443.25</v>
      </c>
      <c r="O924" s="4">
        <f t="shared" si="86"/>
        <v>43452.25</v>
      </c>
      <c r="P924" t="b">
        <v>0</v>
      </c>
      <c r="Q924" t="b">
        <v>1</v>
      </c>
      <c r="R924" t="s">
        <v>319</v>
      </c>
      <c r="S924" t="str">
        <f t="shared" si="87"/>
        <v>music</v>
      </c>
      <c r="T924" t="str">
        <f t="shared" si="88"/>
        <v>world music</v>
      </c>
      <c r="U924">
        <f t="shared" si="89"/>
        <v>2018</v>
      </c>
    </row>
    <row r="925" spans="1:21" ht="17" x14ac:dyDescent="0.2">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4">
        <f t="shared" si="86"/>
        <v>40373.208333333336</v>
      </c>
      <c r="O925" s="4">
        <f t="shared" si="86"/>
        <v>40374.208333333336</v>
      </c>
      <c r="P925" t="b">
        <v>0</v>
      </c>
      <c r="Q925" t="b">
        <v>0</v>
      </c>
      <c r="R925" t="s">
        <v>33</v>
      </c>
      <c r="S925" t="str">
        <f t="shared" si="87"/>
        <v>theater</v>
      </c>
      <c r="T925" t="str">
        <f t="shared" si="88"/>
        <v>plays</v>
      </c>
      <c r="U925">
        <f t="shared" si="89"/>
        <v>2010</v>
      </c>
    </row>
    <row r="926" spans="1:21" ht="17" x14ac:dyDescent="0.2">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4">
        <f t="shared" si="86"/>
        <v>43769.208333333328</v>
      </c>
      <c r="O926" s="4">
        <f t="shared" si="86"/>
        <v>43780.25</v>
      </c>
      <c r="P926" t="b">
        <v>0</v>
      </c>
      <c r="Q926" t="b">
        <v>0</v>
      </c>
      <c r="R926" t="s">
        <v>33</v>
      </c>
      <c r="S926" t="str">
        <f t="shared" si="87"/>
        <v>theater</v>
      </c>
      <c r="T926" t="str">
        <f t="shared" si="88"/>
        <v>plays</v>
      </c>
      <c r="U926">
        <f t="shared" si="89"/>
        <v>2019</v>
      </c>
    </row>
    <row r="927" spans="1:21" ht="34" x14ac:dyDescent="0.2">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4">
        <f t="shared" si="86"/>
        <v>43000.208333333328</v>
      </c>
      <c r="O927" s="4">
        <f t="shared" si="86"/>
        <v>43012.208333333328</v>
      </c>
      <c r="P927" t="b">
        <v>0</v>
      </c>
      <c r="Q927" t="b">
        <v>0</v>
      </c>
      <c r="R927" t="s">
        <v>33</v>
      </c>
      <c r="S927" t="str">
        <f t="shared" si="87"/>
        <v>theater</v>
      </c>
      <c r="T927" t="str">
        <f t="shared" si="88"/>
        <v>plays</v>
      </c>
      <c r="U927">
        <f t="shared" si="89"/>
        <v>2017</v>
      </c>
    </row>
    <row r="928" spans="1:21" ht="17" x14ac:dyDescent="0.2">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4">
        <f t="shared" si="86"/>
        <v>42502.208333333328</v>
      </c>
      <c r="O928" s="4">
        <f t="shared" si="86"/>
        <v>42506.208333333328</v>
      </c>
      <c r="P928" t="b">
        <v>0</v>
      </c>
      <c r="Q928" t="b">
        <v>0</v>
      </c>
      <c r="R928" t="s">
        <v>17</v>
      </c>
      <c r="S928" t="str">
        <f t="shared" si="87"/>
        <v>food</v>
      </c>
      <c r="T928" t="str">
        <f t="shared" si="88"/>
        <v>food trucks</v>
      </c>
      <c r="U928">
        <f t="shared" si="89"/>
        <v>2016</v>
      </c>
    </row>
    <row r="929" spans="1:21" ht="17" x14ac:dyDescent="0.2">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4">
        <f t="shared" si="86"/>
        <v>41102.208333333336</v>
      </c>
      <c r="O929" s="4">
        <f t="shared" si="86"/>
        <v>41131.208333333336</v>
      </c>
      <c r="P929" t="b">
        <v>0</v>
      </c>
      <c r="Q929" t="b">
        <v>0</v>
      </c>
      <c r="R929" t="s">
        <v>33</v>
      </c>
      <c r="S929" t="str">
        <f t="shared" si="87"/>
        <v>theater</v>
      </c>
      <c r="T929" t="str">
        <f t="shared" si="88"/>
        <v>plays</v>
      </c>
      <c r="U929">
        <f t="shared" si="89"/>
        <v>2012</v>
      </c>
    </row>
    <row r="930" spans="1:21" ht="17" x14ac:dyDescent="0.2">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4">
        <f t="shared" si="86"/>
        <v>41637.25</v>
      </c>
      <c r="O930" s="4">
        <f t="shared" si="86"/>
        <v>41646.25</v>
      </c>
      <c r="P930" t="b">
        <v>0</v>
      </c>
      <c r="Q930" t="b">
        <v>0</v>
      </c>
      <c r="R930" t="s">
        <v>28</v>
      </c>
      <c r="S930" t="str">
        <f t="shared" si="87"/>
        <v>technology</v>
      </c>
      <c r="T930" t="str">
        <f t="shared" si="88"/>
        <v>web</v>
      </c>
      <c r="U930">
        <f t="shared" si="89"/>
        <v>2013</v>
      </c>
    </row>
    <row r="931" spans="1:21" ht="17" x14ac:dyDescent="0.2">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4">
        <f t="shared" si="86"/>
        <v>42858.208333333328</v>
      </c>
      <c r="O931" s="4">
        <f t="shared" si="86"/>
        <v>42872.208333333328</v>
      </c>
      <c r="P931" t="b">
        <v>0</v>
      </c>
      <c r="Q931" t="b">
        <v>0</v>
      </c>
      <c r="R931" t="s">
        <v>33</v>
      </c>
      <c r="S931" t="str">
        <f t="shared" si="87"/>
        <v>theater</v>
      </c>
      <c r="T931" t="str">
        <f t="shared" si="88"/>
        <v>plays</v>
      </c>
      <c r="U931">
        <f t="shared" si="89"/>
        <v>2017</v>
      </c>
    </row>
    <row r="932" spans="1:21" ht="17" x14ac:dyDescent="0.2">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4">
        <f t="shared" si="86"/>
        <v>42060.25</v>
      </c>
      <c r="O932" s="4">
        <f t="shared" si="86"/>
        <v>42067.25</v>
      </c>
      <c r="P932" t="b">
        <v>0</v>
      </c>
      <c r="Q932" t="b">
        <v>1</v>
      </c>
      <c r="R932" t="s">
        <v>33</v>
      </c>
      <c r="S932" t="str">
        <f t="shared" si="87"/>
        <v>theater</v>
      </c>
      <c r="T932" t="str">
        <f t="shared" si="88"/>
        <v>plays</v>
      </c>
      <c r="U932">
        <f t="shared" si="89"/>
        <v>2015</v>
      </c>
    </row>
    <row r="933" spans="1:21" ht="17" x14ac:dyDescent="0.2">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4">
        <f t="shared" si="86"/>
        <v>41818.208333333336</v>
      </c>
      <c r="O933" s="4">
        <f t="shared" si="86"/>
        <v>41820.208333333336</v>
      </c>
      <c r="P933" t="b">
        <v>0</v>
      </c>
      <c r="Q933" t="b">
        <v>1</v>
      </c>
      <c r="R933" t="s">
        <v>33</v>
      </c>
      <c r="S933" t="str">
        <f t="shared" si="87"/>
        <v>theater</v>
      </c>
      <c r="T933" t="str">
        <f t="shared" si="88"/>
        <v>plays</v>
      </c>
      <c r="U933">
        <f t="shared" si="89"/>
        <v>2014</v>
      </c>
    </row>
    <row r="934" spans="1:21" ht="17" x14ac:dyDescent="0.2">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4">
        <f t="shared" si="86"/>
        <v>41709.208333333336</v>
      </c>
      <c r="O934" s="4">
        <f t="shared" si="86"/>
        <v>41712.208333333336</v>
      </c>
      <c r="P934" t="b">
        <v>0</v>
      </c>
      <c r="Q934" t="b">
        <v>0</v>
      </c>
      <c r="R934" t="s">
        <v>23</v>
      </c>
      <c r="S934" t="str">
        <f t="shared" si="87"/>
        <v>music</v>
      </c>
      <c r="T934" t="str">
        <f t="shared" si="88"/>
        <v>rock</v>
      </c>
      <c r="U934">
        <f t="shared" si="89"/>
        <v>2014</v>
      </c>
    </row>
    <row r="935" spans="1:21" ht="17" x14ac:dyDescent="0.2">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4">
        <f t="shared" si="86"/>
        <v>41372.208333333336</v>
      </c>
      <c r="O935" s="4">
        <f t="shared" si="86"/>
        <v>41385.208333333336</v>
      </c>
      <c r="P935" t="b">
        <v>0</v>
      </c>
      <c r="Q935" t="b">
        <v>0</v>
      </c>
      <c r="R935" t="s">
        <v>33</v>
      </c>
      <c r="S935" t="str">
        <f t="shared" si="87"/>
        <v>theater</v>
      </c>
      <c r="T935" t="str">
        <f t="shared" si="88"/>
        <v>plays</v>
      </c>
      <c r="U935">
        <f t="shared" si="89"/>
        <v>2013</v>
      </c>
    </row>
    <row r="936" spans="1:21" ht="17" x14ac:dyDescent="0.2">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4">
        <f t="shared" si="86"/>
        <v>42422.25</v>
      </c>
      <c r="O936" s="4">
        <f t="shared" si="86"/>
        <v>42428.25</v>
      </c>
      <c r="P936" t="b">
        <v>0</v>
      </c>
      <c r="Q936" t="b">
        <v>0</v>
      </c>
      <c r="R936" t="s">
        <v>33</v>
      </c>
      <c r="S936" t="str">
        <f t="shared" si="87"/>
        <v>theater</v>
      </c>
      <c r="T936" t="str">
        <f t="shared" si="88"/>
        <v>plays</v>
      </c>
      <c r="U936">
        <f t="shared" si="89"/>
        <v>2016</v>
      </c>
    </row>
    <row r="937" spans="1:21" ht="34" x14ac:dyDescent="0.2">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4">
        <f t="shared" si="86"/>
        <v>42209.208333333328</v>
      </c>
      <c r="O937" s="4">
        <f t="shared" si="86"/>
        <v>42216.208333333328</v>
      </c>
      <c r="P937" t="b">
        <v>0</v>
      </c>
      <c r="Q937" t="b">
        <v>0</v>
      </c>
      <c r="R937" t="s">
        <v>33</v>
      </c>
      <c r="S937" t="str">
        <f t="shared" si="87"/>
        <v>theater</v>
      </c>
      <c r="T937" t="str">
        <f t="shared" si="88"/>
        <v>plays</v>
      </c>
      <c r="U937">
        <f t="shared" si="89"/>
        <v>2015</v>
      </c>
    </row>
    <row r="938" spans="1:21" ht="17" x14ac:dyDescent="0.2">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4">
        <f t="shared" si="86"/>
        <v>43668.208333333328</v>
      </c>
      <c r="O938" s="4">
        <f t="shared" si="86"/>
        <v>43671.208333333328</v>
      </c>
      <c r="P938" t="b">
        <v>1</v>
      </c>
      <c r="Q938" t="b">
        <v>0</v>
      </c>
      <c r="R938" t="s">
        <v>33</v>
      </c>
      <c r="S938" t="str">
        <f t="shared" si="87"/>
        <v>theater</v>
      </c>
      <c r="T938" t="str">
        <f t="shared" si="88"/>
        <v>plays</v>
      </c>
      <c r="U938">
        <f t="shared" si="89"/>
        <v>2019</v>
      </c>
    </row>
    <row r="939" spans="1:21" ht="17" x14ac:dyDescent="0.2">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4">
        <f t="shared" si="86"/>
        <v>42334.25</v>
      </c>
      <c r="O939" s="4">
        <f t="shared" si="86"/>
        <v>42343.25</v>
      </c>
      <c r="P939" t="b">
        <v>0</v>
      </c>
      <c r="Q939" t="b">
        <v>0</v>
      </c>
      <c r="R939" t="s">
        <v>42</v>
      </c>
      <c r="S939" t="str">
        <f t="shared" si="87"/>
        <v>film &amp; video</v>
      </c>
      <c r="T939" t="str">
        <f t="shared" si="88"/>
        <v>documentary</v>
      </c>
      <c r="U939">
        <f t="shared" si="89"/>
        <v>2015</v>
      </c>
    </row>
    <row r="940" spans="1:21" ht="17" x14ac:dyDescent="0.2">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4">
        <f t="shared" si="86"/>
        <v>43263.208333333328</v>
      </c>
      <c r="O940" s="4">
        <f t="shared" si="86"/>
        <v>43299.208333333328</v>
      </c>
      <c r="P940" t="b">
        <v>0</v>
      </c>
      <c r="Q940" t="b">
        <v>1</v>
      </c>
      <c r="R940" t="s">
        <v>119</v>
      </c>
      <c r="S940" t="str">
        <f t="shared" si="87"/>
        <v>publishing</v>
      </c>
      <c r="T940" t="str">
        <f t="shared" si="88"/>
        <v>fiction</v>
      </c>
      <c r="U940">
        <f t="shared" si="89"/>
        <v>2018</v>
      </c>
    </row>
    <row r="941" spans="1:21" ht="34" x14ac:dyDescent="0.2">
      <c r="A941">
        <v>939</v>
      </c>
      <c r="B941" t="s">
        <v>1909</v>
      </c>
      <c r="C941" s="3" t="s">
        <v>1910</v>
      </c>
      <c r="D941">
        <v>7800</v>
      </c>
      <c r="E941">
        <v>3839</v>
      </c>
      <c r="F941">
        <f t="shared" si="84"/>
        <v>49</v>
      </c>
      <c r="G941" t="s">
        <v>14</v>
      </c>
      <c r="H941">
        <v>67</v>
      </c>
      <c r="I941">
        <f t="shared" si="85"/>
        <v>57.3</v>
      </c>
      <c r="J941" t="s">
        <v>21</v>
      </c>
      <c r="K941" t="s">
        <v>22</v>
      </c>
      <c r="L941">
        <v>1304744400</v>
      </c>
      <c r="M941">
        <v>1306213200</v>
      </c>
      <c r="N941" s="4">
        <f t="shared" si="86"/>
        <v>40670.208333333336</v>
      </c>
      <c r="O941" s="4">
        <f t="shared" si="86"/>
        <v>40687.208333333336</v>
      </c>
      <c r="P941" t="b">
        <v>0</v>
      </c>
      <c r="Q941" t="b">
        <v>1</v>
      </c>
      <c r="R941" t="s">
        <v>89</v>
      </c>
      <c r="S941" t="str">
        <f t="shared" si="87"/>
        <v>games</v>
      </c>
      <c r="T941" t="str">
        <f t="shared" si="88"/>
        <v>video games</v>
      </c>
      <c r="U941">
        <f t="shared" si="89"/>
        <v>2011</v>
      </c>
    </row>
    <row r="942" spans="1:21" ht="17" x14ac:dyDescent="0.2">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4">
        <f t="shared" si="86"/>
        <v>41244.25</v>
      </c>
      <c r="O942" s="4">
        <f t="shared" si="86"/>
        <v>41266.25</v>
      </c>
      <c r="P942" t="b">
        <v>0</v>
      </c>
      <c r="Q942" t="b">
        <v>0</v>
      </c>
      <c r="R942" t="s">
        <v>28</v>
      </c>
      <c r="S942" t="str">
        <f t="shared" si="87"/>
        <v>technology</v>
      </c>
      <c r="T942" t="str">
        <f t="shared" si="88"/>
        <v>web</v>
      </c>
      <c r="U942">
        <f t="shared" si="89"/>
        <v>2012</v>
      </c>
    </row>
    <row r="943" spans="1:21" ht="17" x14ac:dyDescent="0.2">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4">
        <f t="shared" si="86"/>
        <v>40552.25</v>
      </c>
      <c r="O943" s="4">
        <f t="shared" si="86"/>
        <v>40587.25</v>
      </c>
      <c r="P943" t="b">
        <v>1</v>
      </c>
      <c r="Q943" t="b">
        <v>0</v>
      </c>
      <c r="R943" t="s">
        <v>33</v>
      </c>
      <c r="S943" t="str">
        <f t="shared" si="87"/>
        <v>theater</v>
      </c>
      <c r="T943" t="str">
        <f t="shared" si="88"/>
        <v>plays</v>
      </c>
      <c r="U943">
        <f t="shared" si="89"/>
        <v>2011</v>
      </c>
    </row>
    <row r="944" spans="1:21" ht="17" x14ac:dyDescent="0.2">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4">
        <f t="shared" si="86"/>
        <v>40568.25</v>
      </c>
      <c r="O944" s="4">
        <f t="shared" si="86"/>
        <v>40571.25</v>
      </c>
      <c r="P944" t="b">
        <v>0</v>
      </c>
      <c r="Q944" t="b">
        <v>0</v>
      </c>
      <c r="R944" t="s">
        <v>33</v>
      </c>
      <c r="S944" t="str">
        <f t="shared" si="87"/>
        <v>theater</v>
      </c>
      <c r="T944" t="str">
        <f t="shared" si="88"/>
        <v>plays</v>
      </c>
      <c r="U944">
        <f t="shared" si="89"/>
        <v>2011</v>
      </c>
    </row>
    <row r="945" spans="1:21" ht="17" x14ac:dyDescent="0.2">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4">
        <f t="shared" si="86"/>
        <v>41906.208333333336</v>
      </c>
      <c r="O945" s="4">
        <f t="shared" si="86"/>
        <v>41941.208333333336</v>
      </c>
      <c r="P945" t="b">
        <v>0</v>
      </c>
      <c r="Q945" t="b">
        <v>0</v>
      </c>
      <c r="R945" t="s">
        <v>17</v>
      </c>
      <c r="S945" t="str">
        <f t="shared" si="87"/>
        <v>food</v>
      </c>
      <c r="T945" t="str">
        <f t="shared" si="88"/>
        <v>food trucks</v>
      </c>
      <c r="U945">
        <f t="shared" si="89"/>
        <v>2014</v>
      </c>
    </row>
    <row r="946" spans="1:21" ht="17" x14ac:dyDescent="0.2">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4">
        <f t="shared" si="86"/>
        <v>42776.25</v>
      </c>
      <c r="O946" s="4">
        <f t="shared" si="86"/>
        <v>42795.25</v>
      </c>
      <c r="P946" t="b">
        <v>0</v>
      </c>
      <c r="Q946" t="b">
        <v>0</v>
      </c>
      <c r="R946" t="s">
        <v>122</v>
      </c>
      <c r="S946" t="str">
        <f t="shared" si="87"/>
        <v>photography</v>
      </c>
      <c r="T946" t="str">
        <f t="shared" si="88"/>
        <v>photography books</v>
      </c>
      <c r="U946">
        <f t="shared" si="89"/>
        <v>2017</v>
      </c>
    </row>
    <row r="947" spans="1:21" ht="17" x14ac:dyDescent="0.2">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4">
        <f t="shared" si="86"/>
        <v>41004.208333333336</v>
      </c>
      <c r="O947" s="4">
        <f t="shared" si="86"/>
        <v>41019.208333333336</v>
      </c>
      <c r="P947" t="b">
        <v>1</v>
      </c>
      <c r="Q947" t="b">
        <v>0</v>
      </c>
      <c r="R947" t="s">
        <v>122</v>
      </c>
      <c r="S947" t="str">
        <f t="shared" si="87"/>
        <v>photography</v>
      </c>
      <c r="T947" t="str">
        <f t="shared" si="88"/>
        <v>photography books</v>
      </c>
      <c r="U947">
        <f t="shared" si="89"/>
        <v>2012</v>
      </c>
    </row>
    <row r="948" spans="1:21" ht="34" x14ac:dyDescent="0.2">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4">
        <f t="shared" si="86"/>
        <v>40710.208333333336</v>
      </c>
      <c r="O948" s="4">
        <f t="shared" si="86"/>
        <v>40712.208333333336</v>
      </c>
      <c r="P948" t="b">
        <v>0</v>
      </c>
      <c r="Q948" t="b">
        <v>0</v>
      </c>
      <c r="R948" t="s">
        <v>33</v>
      </c>
      <c r="S948" t="str">
        <f t="shared" si="87"/>
        <v>theater</v>
      </c>
      <c r="T948" t="str">
        <f t="shared" si="88"/>
        <v>plays</v>
      </c>
      <c r="U948">
        <f t="shared" si="89"/>
        <v>2011</v>
      </c>
    </row>
    <row r="949" spans="1:21" ht="17" x14ac:dyDescent="0.2">
      <c r="A949">
        <v>947</v>
      </c>
      <c r="B949" t="s">
        <v>1924</v>
      </c>
      <c r="C949" s="3" t="s">
        <v>1925</v>
      </c>
      <c r="D949">
        <v>3600</v>
      </c>
      <c r="E949">
        <v>961</v>
      </c>
      <c r="F949">
        <f t="shared" si="84"/>
        <v>27</v>
      </c>
      <c r="G949" t="s">
        <v>14</v>
      </c>
      <c r="H949">
        <v>13</v>
      </c>
      <c r="I949">
        <f t="shared" si="85"/>
        <v>73.92</v>
      </c>
      <c r="J949" t="s">
        <v>21</v>
      </c>
      <c r="K949" t="s">
        <v>22</v>
      </c>
      <c r="L949">
        <v>1411707600</v>
      </c>
      <c r="M949">
        <v>1412312400</v>
      </c>
      <c r="N949" s="4">
        <f t="shared" si="86"/>
        <v>41908.208333333336</v>
      </c>
      <c r="O949" s="4">
        <f t="shared" si="86"/>
        <v>41915.208333333336</v>
      </c>
      <c r="P949" t="b">
        <v>0</v>
      </c>
      <c r="Q949" t="b">
        <v>0</v>
      </c>
      <c r="R949" t="s">
        <v>33</v>
      </c>
      <c r="S949" t="str">
        <f t="shared" si="87"/>
        <v>theater</v>
      </c>
      <c r="T949" t="str">
        <f t="shared" si="88"/>
        <v>plays</v>
      </c>
      <c r="U949">
        <f t="shared" si="89"/>
        <v>2014</v>
      </c>
    </row>
    <row r="950" spans="1:21" ht="17" x14ac:dyDescent="0.2">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4">
        <f t="shared" si="86"/>
        <v>41985.25</v>
      </c>
      <c r="O950" s="4">
        <f t="shared" si="86"/>
        <v>41995.25</v>
      </c>
      <c r="P950" t="b">
        <v>1</v>
      </c>
      <c r="Q950" t="b">
        <v>1</v>
      </c>
      <c r="R950" t="s">
        <v>42</v>
      </c>
      <c r="S950" t="str">
        <f t="shared" si="87"/>
        <v>film &amp; video</v>
      </c>
      <c r="T950" t="str">
        <f t="shared" si="88"/>
        <v>documentary</v>
      </c>
      <c r="U950">
        <f t="shared" si="89"/>
        <v>2014</v>
      </c>
    </row>
    <row r="951" spans="1:21" ht="34" x14ac:dyDescent="0.2">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4">
        <f t="shared" si="86"/>
        <v>42112.208333333328</v>
      </c>
      <c r="O951" s="4">
        <f t="shared" si="86"/>
        <v>42131.208333333328</v>
      </c>
      <c r="P951" t="b">
        <v>0</v>
      </c>
      <c r="Q951" t="b">
        <v>0</v>
      </c>
      <c r="R951" t="s">
        <v>28</v>
      </c>
      <c r="S951" t="str">
        <f t="shared" si="87"/>
        <v>technology</v>
      </c>
      <c r="T951" t="str">
        <f t="shared" si="88"/>
        <v>web</v>
      </c>
      <c r="U951">
        <f t="shared" si="89"/>
        <v>2015</v>
      </c>
    </row>
    <row r="952" spans="1:21" ht="17" x14ac:dyDescent="0.2">
      <c r="A952">
        <v>950</v>
      </c>
      <c r="B952" t="s">
        <v>1930</v>
      </c>
      <c r="C952" s="3" t="s">
        <v>1931</v>
      </c>
      <c r="D952">
        <v>100</v>
      </c>
      <c r="E952">
        <v>5</v>
      </c>
      <c r="F952">
        <f t="shared" si="84"/>
        <v>5</v>
      </c>
      <c r="G952" t="s">
        <v>14</v>
      </c>
      <c r="H952">
        <v>1</v>
      </c>
      <c r="I952">
        <f t="shared" si="85"/>
        <v>5</v>
      </c>
      <c r="J952" t="s">
        <v>21</v>
      </c>
      <c r="K952" t="s">
        <v>22</v>
      </c>
      <c r="L952">
        <v>1555390800</v>
      </c>
      <c r="M952">
        <v>1555822800</v>
      </c>
      <c r="N952" s="4">
        <f t="shared" si="86"/>
        <v>43571.208333333328</v>
      </c>
      <c r="O952" s="4">
        <f t="shared" si="86"/>
        <v>43576.208333333328</v>
      </c>
      <c r="P952" t="b">
        <v>0</v>
      </c>
      <c r="Q952" t="b">
        <v>1</v>
      </c>
      <c r="R952" t="s">
        <v>33</v>
      </c>
      <c r="S952" t="str">
        <f t="shared" si="87"/>
        <v>theater</v>
      </c>
      <c r="T952" t="str">
        <f t="shared" si="88"/>
        <v>plays</v>
      </c>
      <c r="U952">
        <f t="shared" si="89"/>
        <v>2019</v>
      </c>
    </row>
    <row r="953" spans="1:21" ht="17" x14ac:dyDescent="0.2">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4">
        <f t="shared" si="86"/>
        <v>42730.25</v>
      </c>
      <c r="O953" s="4">
        <f t="shared" si="86"/>
        <v>42731.25</v>
      </c>
      <c r="P953" t="b">
        <v>0</v>
      </c>
      <c r="Q953" t="b">
        <v>1</v>
      </c>
      <c r="R953" t="s">
        <v>23</v>
      </c>
      <c r="S953" t="str">
        <f t="shared" si="87"/>
        <v>music</v>
      </c>
      <c r="T953" t="str">
        <f t="shared" si="88"/>
        <v>rock</v>
      </c>
      <c r="U953">
        <f t="shared" si="89"/>
        <v>2016</v>
      </c>
    </row>
    <row r="954" spans="1:21" ht="17" x14ac:dyDescent="0.2">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4">
        <f t="shared" si="86"/>
        <v>42591.208333333328</v>
      </c>
      <c r="O954" s="4">
        <f t="shared" si="86"/>
        <v>42605.208333333328</v>
      </c>
      <c r="P954" t="b">
        <v>0</v>
      </c>
      <c r="Q954" t="b">
        <v>0</v>
      </c>
      <c r="R954" t="s">
        <v>42</v>
      </c>
      <c r="S954" t="str">
        <f t="shared" si="87"/>
        <v>film &amp; video</v>
      </c>
      <c r="T954" t="str">
        <f t="shared" si="88"/>
        <v>documentary</v>
      </c>
      <c r="U954">
        <f t="shared" si="89"/>
        <v>2016</v>
      </c>
    </row>
    <row r="955" spans="1:21" ht="34" x14ac:dyDescent="0.2">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4">
        <f t="shared" si="86"/>
        <v>42358.25</v>
      </c>
      <c r="O955" s="4">
        <f t="shared" si="86"/>
        <v>42394.25</v>
      </c>
      <c r="P955" t="b">
        <v>0</v>
      </c>
      <c r="Q955" t="b">
        <v>1</v>
      </c>
      <c r="R955" t="s">
        <v>474</v>
      </c>
      <c r="S955" t="str">
        <f t="shared" si="87"/>
        <v>film &amp; video</v>
      </c>
      <c r="T955" t="str">
        <f t="shared" si="88"/>
        <v>science fiction</v>
      </c>
      <c r="U955">
        <f t="shared" si="89"/>
        <v>2015</v>
      </c>
    </row>
    <row r="956" spans="1:21" ht="17" x14ac:dyDescent="0.2">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4">
        <f t="shared" si="86"/>
        <v>41174.208333333336</v>
      </c>
      <c r="O956" s="4">
        <f t="shared" si="86"/>
        <v>41198.208333333336</v>
      </c>
      <c r="P956" t="b">
        <v>0</v>
      </c>
      <c r="Q956" t="b">
        <v>0</v>
      </c>
      <c r="R956" t="s">
        <v>28</v>
      </c>
      <c r="S956" t="str">
        <f t="shared" si="87"/>
        <v>technology</v>
      </c>
      <c r="T956" t="str">
        <f t="shared" si="88"/>
        <v>web</v>
      </c>
      <c r="U956">
        <f t="shared" si="89"/>
        <v>2012</v>
      </c>
    </row>
    <row r="957" spans="1:21" ht="34" x14ac:dyDescent="0.2">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4">
        <f t="shared" si="86"/>
        <v>41238.25</v>
      </c>
      <c r="O957" s="4">
        <f t="shared" si="86"/>
        <v>41240.25</v>
      </c>
      <c r="P957" t="b">
        <v>0</v>
      </c>
      <c r="Q957" t="b">
        <v>0</v>
      </c>
      <c r="R957" t="s">
        <v>33</v>
      </c>
      <c r="S957" t="str">
        <f t="shared" si="87"/>
        <v>theater</v>
      </c>
      <c r="T957" t="str">
        <f t="shared" si="88"/>
        <v>plays</v>
      </c>
      <c r="U957">
        <f t="shared" si="89"/>
        <v>2012</v>
      </c>
    </row>
    <row r="958" spans="1:21" ht="17" x14ac:dyDescent="0.2">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4">
        <f t="shared" si="86"/>
        <v>42360.25</v>
      </c>
      <c r="O958" s="4">
        <f t="shared" si="86"/>
        <v>42364.25</v>
      </c>
      <c r="P958" t="b">
        <v>0</v>
      </c>
      <c r="Q958" t="b">
        <v>0</v>
      </c>
      <c r="R958" t="s">
        <v>474</v>
      </c>
      <c r="S958" t="str">
        <f t="shared" si="87"/>
        <v>film &amp; video</v>
      </c>
      <c r="T958" t="str">
        <f t="shared" si="88"/>
        <v>science fiction</v>
      </c>
      <c r="U958">
        <f t="shared" si="89"/>
        <v>2015</v>
      </c>
    </row>
    <row r="959" spans="1:21" ht="17" x14ac:dyDescent="0.2">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4">
        <f t="shared" si="86"/>
        <v>40955.25</v>
      </c>
      <c r="O959" s="4">
        <f t="shared" si="86"/>
        <v>40958.25</v>
      </c>
      <c r="P959" t="b">
        <v>0</v>
      </c>
      <c r="Q959" t="b">
        <v>0</v>
      </c>
      <c r="R959" t="s">
        <v>33</v>
      </c>
      <c r="S959" t="str">
        <f t="shared" si="87"/>
        <v>theater</v>
      </c>
      <c r="T959" t="str">
        <f t="shared" si="88"/>
        <v>plays</v>
      </c>
      <c r="U959">
        <f t="shared" si="89"/>
        <v>2012</v>
      </c>
    </row>
    <row r="960" spans="1:21" ht="34" x14ac:dyDescent="0.2">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4">
        <f t="shared" si="86"/>
        <v>40350.208333333336</v>
      </c>
      <c r="O960" s="4">
        <f t="shared" si="86"/>
        <v>40372.208333333336</v>
      </c>
      <c r="P960" t="b">
        <v>0</v>
      </c>
      <c r="Q960" t="b">
        <v>0</v>
      </c>
      <c r="R960" t="s">
        <v>71</v>
      </c>
      <c r="S960" t="str">
        <f t="shared" si="87"/>
        <v>film &amp; video</v>
      </c>
      <c r="T960" t="str">
        <f t="shared" si="88"/>
        <v>animation</v>
      </c>
      <c r="U960">
        <f t="shared" si="89"/>
        <v>2010</v>
      </c>
    </row>
    <row r="961" spans="1:21" ht="17" x14ac:dyDescent="0.2">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4">
        <f t="shared" si="86"/>
        <v>40357.208333333336</v>
      </c>
      <c r="O961" s="4">
        <f t="shared" si="86"/>
        <v>40385.208333333336</v>
      </c>
      <c r="P961" t="b">
        <v>0</v>
      </c>
      <c r="Q961" t="b">
        <v>0</v>
      </c>
      <c r="R961" t="s">
        <v>206</v>
      </c>
      <c r="S961" t="str">
        <f t="shared" si="87"/>
        <v>publishing</v>
      </c>
      <c r="T961" t="str">
        <f t="shared" si="88"/>
        <v>translations</v>
      </c>
      <c r="U961">
        <f t="shared" si="89"/>
        <v>2010</v>
      </c>
    </row>
    <row r="962" spans="1:21" ht="17" x14ac:dyDescent="0.2">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4">
        <f t="shared" si="86"/>
        <v>42408.25</v>
      </c>
      <c r="O962" s="4">
        <f t="shared" si="86"/>
        <v>42445.208333333328</v>
      </c>
      <c r="P962" t="b">
        <v>0</v>
      </c>
      <c r="Q962" t="b">
        <v>0</v>
      </c>
      <c r="R962" t="s">
        <v>28</v>
      </c>
      <c r="S962" t="str">
        <f t="shared" si="87"/>
        <v>technology</v>
      </c>
      <c r="T962" t="str">
        <f t="shared" si="88"/>
        <v>web</v>
      </c>
      <c r="U962">
        <f t="shared" si="89"/>
        <v>2016</v>
      </c>
    </row>
    <row r="963" spans="1:21" ht="34" x14ac:dyDescent="0.2">
      <c r="A963">
        <v>961</v>
      </c>
      <c r="B963" t="s">
        <v>1952</v>
      </c>
      <c r="C963" s="3" t="s">
        <v>1953</v>
      </c>
      <c r="D963">
        <v>5700</v>
      </c>
      <c r="E963">
        <v>6800</v>
      </c>
      <c r="F963">
        <f t="shared" ref="F963:F1001" si="90">ROUND((E963/D963)*100,0)</f>
        <v>119</v>
      </c>
      <c r="G963" t="s">
        <v>20</v>
      </c>
      <c r="H963">
        <v>155</v>
      </c>
      <c r="I963">
        <f t="shared" ref="I963:I1001" si="91">IF(H963=0,0,ROUND(E963/H963,2))</f>
        <v>43.87</v>
      </c>
      <c r="J963" t="s">
        <v>21</v>
      </c>
      <c r="K963" t="s">
        <v>22</v>
      </c>
      <c r="L963">
        <v>1297922400</v>
      </c>
      <c r="M963">
        <v>1298268000</v>
      </c>
      <c r="N963" s="4">
        <f t="shared" ref="N963:O1001" si="92">(((L963/60)/60)/24)+DATE(1970,1,1)</f>
        <v>40591.25</v>
      </c>
      <c r="O963" s="4">
        <f t="shared" si="92"/>
        <v>40595.25</v>
      </c>
      <c r="P963" t="b">
        <v>0</v>
      </c>
      <c r="Q963" t="b">
        <v>0</v>
      </c>
      <c r="R963" t="s">
        <v>206</v>
      </c>
      <c r="S963" t="str">
        <f t="shared" ref="S963:S1001" si="93">LEFT(R963,SEARCH("/",R963)-1)</f>
        <v>publishing</v>
      </c>
      <c r="T963" t="str">
        <f t="shared" ref="T963:T1001" si="94">RIGHT(R963,LEN(R963)-SEARCH("/",R963))</f>
        <v>translations</v>
      </c>
      <c r="U963">
        <f t="shared" ref="U963:U1001" si="95">YEAR(N963)</f>
        <v>2011</v>
      </c>
    </row>
    <row r="964" spans="1:21" ht="17" x14ac:dyDescent="0.2">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4">
        <f t="shared" si="92"/>
        <v>41592.25</v>
      </c>
      <c r="O964" s="4">
        <f t="shared" si="92"/>
        <v>41613.25</v>
      </c>
      <c r="P964" t="b">
        <v>0</v>
      </c>
      <c r="Q964" t="b">
        <v>0</v>
      </c>
      <c r="R964" t="s">
        <v>17</v>
      </c>
      <c r="S964" t="str">
        <f t="shared" si="93"/>
        <v>food</v>
      </c>
      <c r="T964" t="str">
        <f t="shared" si="94"/>
        <v>food trucks</v>
      </c>
      <c r="U964">
        <f t="shared" si="95"/>
        <v>2013</v>
      </c>
    </row>
    <row r="965" spans="1:21" ht="17" x14ac:dyDescent="0.2">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4">
        <f t="shared" si="92"/>
        <v>40607.25</v>
      </c>
      <c r="O965" s="4">
        <f t="shared" si="92"/>
        <v>40613.25</v>
      </c>
      <c r="P965" t="b">
        <v>0</v>
      </c>
      <c r="Q965" t="b">
        <v>1</v>
      </c>
      <c r="R965" t="s">
        <v>122</v>
      </c>
      <c r="S965" t="str">
        <f t="shared" si="93"/>
        <v>photography</v>
      </c>
      <c r="T965" t="str">
        <f t="shared" si="94"/>
        <v>photography books</v>
      </c>
      <c r="U965">
        <f t="shared" si="95"/>
        <v>2011</v>
      </c>
    </row>
    <row r="966" spans="1:21" ht="17" x14ac:dyDescent="0.2">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4">
        <f t="shared" si="92"/>
        <v>42135.208333333328</v>
      </c>
      <c r="O966" s="4">
        <f t="shared" si="92"/>
        <v>42140.208333333328</v>
      </c>
      <c r="P966" t="b">
        <v>0</v>
      </c>
      <c r="Q966" t="b">
        <v>0</v>
      </c>
      <c r="R966" t="s">
        <v>33</v>
      </c>
      <c r="S966" t="str">
        <f t="shared" si="93"/>
        <v>theater</v>
      </c>
      <c r="T966" t="str">
        <f t="shared" si="94"/>
        <v>plays</v>
      </c>
      <c r="U966">
        <f t="shared" si="95"/>
        <v>2015</v>
      </c>
    </row>
    <row r="967" spans="1:21" ht="17" x14ac:dyDescent="0.2">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4">
        <f t="shared" si="92"/>
        <v>40203.25</v>
      </c>
      <c r="O967" s="4">
        <f t="shared" si="92"/>
        <v>40243.25</v>
      </c>
      <c r="P967" t="b">
        <v>0</v>
      </c>
      <c r="Q967" t="b">
        <v>0</v>
      </c>
      <c r="R967" t="s">
        <v>23</v>
      </c>
      <c r="S967" t="str">
        <f t="shared" si="93"/>
        <v>music</v>
      </c>
      <c r="T967" t="str">
        <f t="shared" si="94"/>
        <v>rock</v>
      </c>
      <c r="U967">
        <f t="shared" si="95"/>
        <v>2010</v>
      </c>
    </row>
    <row r="968" spans="1:21" ht="17" x14ac:dyDescent="0.2">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4">
        <f t="shared" si="92"/>
        <v>42901.208333333328</v>
      </c>
      <c r="O968" s="4">
        <f t="shared" si="92"/>
        <v>42903.208333333328</v>
      </c>
      <c r="P968" t="b">
        <v>0</v>
      </c>
      <c r="Q968" t="b">
        <v>0</v>
      </c>
      <c r="R968" t="s">
        <v>33</v>
      </c>
      <c r="S968" t="str">
        <f t="shared" si="93"/>
        <v>theater</v>
      </c>
      <c r="T968" t="str">
        <f t="shared" si="94"/>
        <v>plays</v>
      </c>
      <c r="U968">
        <f t="shared" si="95"/>
        <v>2017</v>
      </c>
    </row>
    <row r="969" spans="1:21" ht="17" x14ac:dyDescent="0.2">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4">
        <f t="shared" si="92"/>
        <v>41005.208333333336</v>
      </c>
      <c r="O969" s="4">
        <f t="shared" si="92"/>
        <v>41042.208333333336</v>
      </c>
      <c r="P969" t="b">
        <v>0</v>
      </c>
      <c r="Q969" t="b">
        <v>0</v>
      </c>
      <c r="R969" t="s">
        <v>319</v>
      </c>
      <c r="S969" t="str">
        <f t="shared" si="93"/>
        <v>music</v>
      </c>
      <c r="T969" t="str">
        <f t="shared" si="94"/>
        <v>world music</v>
      </c>
      <c r="U969">
        <f t="shared" si="95"/>
        <v>2012</v>
      </c>
    </row>
    <row r="970" spans="1:21" ht="34" x14ac:dyDescent="0.2">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4">
        <f t="shared" si="92"/>
        <v>40544.25</v>
      </c>
      <c r="O970" s="4">
        <f t="shared" si="92"/>
        <v>40559.25</v>
      </c>
      <c r="P970" t="b">
        <v>0</v>
      </c>
      <c r="Q970" t="b">
        <v>0</v>
      </c>
      <c r="R970" t="s">
        <v>17</v>
      </c>
      <c r="S970" t="str">
        <f t="shared" si="93"/>
        <v>food</v>
      </c>
      <c r="T970" t="str">
        <f t="shared" si="94"/>
        <v>food trucks</v>
      </c>
      <c r="U970">
        <f t="shared" si="95"/>
        <v>2011</v>
      </c>
    </row>
    <row r="971" spans="1:21" ht="17" x14ac:dyDescent="0.2">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4">
        <f t="shared" si="92"/>
        <v>43821.25</v>
      </c>
      <c r="O971" s="4">
        <f t="shared" si="92"/>
        <v>43828.25</v>
      </c>
      <c r="P971" t="b">
        <v>0</v>
      </c>
      <c r="Q971" t="b">
        <v>0</v>
      </c>
      <c r="R971" t="s">
        <v>33</v>
      </c>
      <c r="S971" t="str">
        <f t="shared" si="93"/>
        <v>theater</v>
      </c>
      <c r="T971" t="str">
        <f t="shared" si="94"/>
        <v>plays</v>
      </c>
      <c r="U971">
        <f t="shared" si="95"/>
        <v>2019</v>
      </c>
    </row>
    <row r="972" spans="1:21" ht="34" x14ac:dyDescent="0.2">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4">
        <f t="shared" si="92"/>
        <v>40672.208333333336</v>
      </c>
      <c r="O972" s="4">
        <f t="shared" si="92"/>
        <v>40673.208333333336</v>
      </c>
      <c r="P972" t="b">
        <v>0</v>
      </c>
      <c r="Q972" t="b">
        <v>0</v>
      </c>
      <c r="R972" t="s">
        <v>33</v>
      </c>
      <c r="S972" t="str">
        <f t="shared" si="93"/>
        <v>theater</v>
      </c>
      <c r="T972" t="str">
        <f t="shared" si="94"/>
        <v>plays</v>
      </c>
      <c r="U972">
        <f t="shared" si="95"/>
        <v>2011</v>
      </c>
    </row>
    <row r="973" spans="1:21" ht="17" x14ac:dyDescent="0.2">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4">
        <f t="shared" si="92"/>
        <v>41555.208333333336</v>
      </c>
      <c r="O973" s="4">
        <f t="shared" si="92"/>
        <v>41561.208333333336</v>
      </c>
      <c r="P973" t="b">
        <v>0</v>
      </c>
      <c r="Q973" t="b">
        <v>0</v>
      </c>
      <c r="R973" t="s">
        <v>269</v>
      </c>
      <c r="S973" t="str">
        <f t="shared" si="93"/>
        <v>film &amp; video</v>
      </c>
      <c r="T973" t="str">
        <f t="shared" si="94"/>
        <v>television</v>
      </c>
      <c r="U973">
        <f t="shared" si="95"/>
        <v>2013</v>
      </c>
    </row>
    <row r="974" spans="1:21" ht="34" x14ac:dyDescent="0.2">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4">
        <f t="shared" si="92"/>
        <v>41792.208333333336</v>
      </c>
      <c r="O974" s="4">
        <f t="shared" si="92"/>
        <v>41801.208333333336</v>
      </c>
      <c r="P974" t="b">
        <v>0</v>
      </c>
      <c r="Q974" t="b">
        <v>1</v>
      </c>
      <c r="R974" t="s">
        <v>28</v>
      </c>
      <c r="S974" t="str">
        <f t="shared" si="93"/>
        <v>technology</v>
      </c>
      <c r="T974" t="str">
        <f t="shared" si="94"/>
        <v>web</v>
      </c>
      <c r="U974">
        <f t="shared" si="95"/>
        <v>2014</v>
      </c>
    </row>
    <row r="975" spans="1:21" ht="17" x14ac:dyDescent="0.2">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4">
        <f t="shared" si="92"/>
        <v>40522.25</v>
      </c>
      <c r="O975" s="4">
        <f t="shared" si="92"/>
        <v>40524.25</v>
      </c>
      <c r="P975" t="b">
        <v>0</v>
      </c>
      <c r="Q975" t="b">
        <v>1</v>
      </c>
      <c r="R975" t="s">
        <v>33</v>
      </c>
      <c r="S975" t="str">
        <f t="shared" si="93"/>
        <v>theater</v>
      </c>
      <c r="T975" t="str">
        <f t="shared" si="94"/>
        <v>plays</v>
      </c>
      <c r="U975">
        <f t="shared" si="95"/>
        <v>2010</v>
      </c>
    </row>
    <row r="976" spans="1:21" ht="17" x14ac:dyDescent="0.2">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4">
        <f t="shared" si="92"/>
        <v>41412.208333333336</v>
      </c>
      <c r="O976" s="4">
        <f t="shared" si="92"/>
        <v>41413.208333333336</v>
      </c>
      <c r="P976" t="b">
        <v>0</v>
      </c>
      <c r="Q976" t="b">
        <v>0</v>
      </c>
      <c r="R976" t="s">
        <v>60</v>
      </c>
      <c r="S976" t="str">
        <f t="shared" si="93"/>
        <v>music</v>
      </c>
      <c r="T976" t="str">
        <f t="shared" si="94"/>
        <v>indie rock</v>
      </c>
      <c r="U976">
        <f t="shared" si="95"/>
        <v>2013</v>
      </c>
    </row>
    <row r="977" spans="1:21" ht="17" x14ac:dyDescent="0.2">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4">
        <f t="shared" si="92"/>
        <v>42337.25</v>
      </c>
      <c r="O977" s="4">
        <f t="shared" si="92"/>
        <v>42376.25</v>
      </c>
      <c r="P977" t="b">
        <v>0</v>
      </c>
      <c r="Q977" t="b">
        <v>1</v>
      </c>
      <c r="R977" t="s">
        <v>33</v>
      </c>
      <c r="S977" t="str">
        <f t="shared" si="93"/>
        <v>theater</v>
      </c>
      <c r="T977" t="str">
        <f t="shared" si="94"/>
        <v>plays</v>
      </c>
      <c r="U977">
        <f t="shared" si="95"/>
        <v>2015</v>
      </c>
    </row>
    <row r="978" spans="1:21" ht="34" x14ac:dyDescent="0.2">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4">
        <f t="shared" si="92"/>
        <v>40571.25</v>
      </c>
      <c r="O978" s="4">
        <f t="shared" si="92"/>
        <v>40577.25</v>
      </c>
      <c r="P978" t="b">
        <v>0</v>
      </c>
      <c r="Q978" t="b">
        <v>1</v>
      </c>
      <c r="R978" t="s">
        <v>33</v>
      </c>
      <c r="S978" t="str">
        <f t="shared" si="93"/>
        <v>theater</v>
      </c>
      <c r="T978" t="str">
        <f t="shared" si="94"/>
        <v>plays</v>
      </c>
      <c r="U978">
        <f t="shared" si="95"/>
        <v>2011</v>
      </c>
    </row>
    <row r="979" spans="1:21" ht="17" x14ac:dyDescent="0.2">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4">
        <f t="shared" si="92"/>
        <v>43138.25</v>
      </c>
      <c r="O979" s="4">
        <f t="shared" si="92"/>
        <v>43170.25</v>
      </c>
      <c r="P979" t="b">
        <v>0</v>
      </c>
      <c r="Q979" t="b">
        <v>0</v>
      </c>
      <c r="R979" t="s">
        <v>17</v>
      </c>
      <c r="S979" t="str">
        <f t="shared" si="93"/>
        <v>food</v>
      </c>
      <c r="T979" t="str">
        <f t="shared" si="94"/>
        <v>food trucks</v>
      </c>
      <c r="U979">
        <f t="shared" si="95"/>
        <v>2018</v>
      </c>
    </row>
    <row r="980" spans="1:21" ht="17" x14ac:dyDescent="0.2">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4">
        <f t="shared" si="92"/>
        <v>42686.25</v>
      </c>
      <c r="O980" s="4">
        <f t="shared" si="92"/>
        <v>42708.25</v>
      </c>
      <c r="P980" t="b">
        <v>0</v>
      </c>
      <c r="Q980" t="b">
        <v>0</v>
      </c>
      <c r="R980" t="s">
        <v>89</v>
      </c>
      <c r="S980" t="str">
        <f t="shared" si="93"/>
        <v>games</v>
      </c>
      <c r="T980" t="str">
        <f t="shared" si="94"/>
        <v>video games</v>
      </c>
      <c r="U980">
        <f t="shared" si="95"/>
        <v>2016</v>
      </c>
    </row>
    <row r="981" spans="1:21" ht="17" x14ac:dyDescent="0.2">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4">
        <f t="shared" si="92"/>
        <v>42078.208333333328</v>
      </c>
      <c r="O981" s="4">
        <f t="shared" si="92"/>
        <v>42084.208333333328</v>
      </c>
      <c r="P981" t="b">
        <v>0</v>
      </c>
      <c r="Q981" t="b">
        <v>0</v>
      </c>
      <c r="R981" t="s">
        <v>33</v>
      </c>
      <c r="S981" t="str">
        <f t="shared" si="93"/>
        <v>theater</v>
      </c>
      <c r="T981" t="str">
        <f t="shared" si="94"/>
        <v>plays</v>
      </c>
      <c r="U981">
        <f t="shared" si="95"/>
        <v>2015</v>
      </c>
    </row>
    <row r="982" spans="1:21" ht="17" x14ac:dyDescent="0.2">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4">
        <f t="shared" si="92"/>
        <v>42307.208333333328</v>
      </c>
      <c r="O982" s="4">
        <f t="shared" si="92"/>
        <v>42312.25</v>
      </c>
      <c r="P982" t="b">
        <v>1</v>
      </c>
      <c r="Q982" t="b">
        <v>0</v>
      </c>
      <c r="R982" t="s">
        <v>68</v>
      </c>
      <c r="S982" t="str">
        <f t="shared" si="93"/>
        <v>publishing</v>
      </c>
      <c r="T982" t="str">
        <f t="shared" si="94"/>
        <v>nonfiction</v>
      </c>
      <c r="U982">
        <f t="shared" si="95"/>
        <v>2015</v>
      </c>
    </row>
    <row r="983" spans="1:21" ht="17" x14ac:dyDescent="0.2">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4">
        <f t="shared" si="92"/>
        <v>43094.25</v>
      </c>
      <c r="O983" s="4">
        <f t="shared" si="92"/>
        <v>43127.25</v>
      </c>
      <c r="P983" t="b">
        <v>0</v>
      </c>
      <c r="Q983" t="b">
        <v>0</v>
      </c>
      <c r="R983" t="s">
        <v>28</v>
      </c>
      <c r="S983" t="str">
        <f t="shared" si="93"/>
        <v>technology</v>
      </c>
      <c r="T983" t="str">
        <f t="shared" si="94"/>
        <v>web</v>
      </c>
      <c r="U983">
        <f t="shared" si="95"/>
        <v>2017</v>
      </c>
    </row>
    <row r="984" spans="1:21" ht="17" x14ac:dyDescent="0.2">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4">
        <f t="shared" si="92"/>
        <v>40743.208333333336</v>
      </c>
      <c r="O984" s="4">
        <f t="shared" si="92"/>
        <v>40745.208333333336</v>
      </c>
      <c r="P984" t="b">
        <v>0</v>
      </c>
      <c r="Q984" t="b">
        <v>1</v>
      </c>
      <c r="R984" t="s">
        <v>42</v>
      </c>
      <c r="S984" t="str">
        <f t="shared" si="93"/>
        <v>film &amp; video</v>
      </c>
      <c r="T984" t="str">
        <f t="shared" si="94"/>
        <v>documentary</v>
      </c>
      <c r="U984">
        <f t="shared" si="95"/>
        <v>2011</v>
      </c>
    </row>
    <row r="985" spans="1:21" ht="17" x14ac:dyDescent="0.2">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4">
        <f t="shared" si="92"/>
        <v>43681.208333333328</v>
      </c>
      <c r="O985" s="4">
        <f t="shared" si="92"/>
        <v>43696.208333333328</v>
      </c>
      <c r="P985" t="b">
        <v>0</v>
      </c>
      <c r="Q985" t="b">
        <v>0</v>
      </c>
      <c r="R985" t="s">
        <v>42</v>
      </c>
      <c r="S985" t="str">
        <f t="shared" si="93"/>
        <v>film &amp; video</v>
      </c>
      <c r="T985" t="str">
        <f t="shared" si="94"/>
        <v>documentary</v>
      </c>
      <c r="U985">
        <f t="shared" si="95"/>
        <v>2019</v>
      </c>
    </row>
    <row r="986" spans="1:21" ht="34" x14ac:dyDescent="0.2">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4">
        <f t="shared" si="92"/>
        <v>43716.208333333328</v>
      </c>
      <c r="O986" s="4">
        <f t="shared" si="92"/>
        <v>43742.208333333328</v>
      </c>
      <c r="P986" t="b">
        <v>0</v>
      </c>
      <c r="Q986" t="b">
        <v>0</v>
      </c>
      <c r="R986" t="s">
        <v>33</v>
      </c>
      <c r="S986" t="str">
        <f t="shared" si="93"/>
        <v>theater</v>
      </c>
      <c r="T986" t="str">
        <f t="shared" si="94"/>
        <v>plays</v>
      </c>
      <c r="U986">
        <f t="shared" si="95"/>
        <v>2019</v>
      </c>
    </row>
    <row r="987" spans="1:21" ht="17" x14ac:dyDescent="0.2">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4">
        <f t="shared" si="92"/>
        <v>41614.25</v>
      </c>
      <c r="O987" s="4">
        <f t="shared" si="92"/>
        <v>41640.25</v>
      </c>
      <c r="P987" t="b">
        <v>0</v>
      </c>
      <c r="Q987" t="b">
        <v>1</v>
      </c>
      <c r="R987" t="s">
        <v>23</v>
      </c>
      <c r="S987" t="str">
        <f t="shared" si="93"/>
        <v>music</v>
      </c>
      <c r="T987" t="str">
        <f t="shared" si="94"/>
        <v>rock</v>
      </c>
      <c r="U987">
        <f t="shared" si="95"/>
        <v>2013</v>
      </c>
    </row>
    <row r="988" spans="1:21" ht="34" x14ac:dyDescent="0.2">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4">
        <f t="shared" si="92"/>
        <v>40638.208333333336</v>
      </c>
      <c r="O988" s="4">
        <f t="shared" si="92"/>
        <v>40652.208333333336</v>
      </c>
      <c r="P988" t="b">
        <v>0</v>
      </c>
      <c r="Q988" t="b">
        <v>0</v>
      </c>
      <c r="R988" t="s">
        <v>23</v>
      </c>
      <c r="S988" t="str">
        <f t="shared" si="93"/>
        <v>music</v>
      </c>
      <c r="T988" t="str">
        <f t="shared" si="94"/>
        <v>rock</v>
      </c>
      <c r="U988">
        <f t="shared" si="95"/>
        <v>2011</v>
      </c>
    </row>
    <row r="989" spans="1:21" ht="17" x14ac:dyDescent="0.2">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4">
        <f t="shared" si="92"/>
        <v>42852.208333333328</v>
      </c>
      <c r="O989" s="4">
        <f t="shared" si="92"/>
        <v>42866.208333333328</v>
      </c>
      <c r="P989" t="b">
        <v>0</v>
      </c>
      <c r="Q989" t="b">
        <v>0</v>
      </c>
      <c r="R989" t="s">
        <v>42</v>
      </c>
      <c r="S989" t="str">
        <f t="shared" si="93"/>
        <v>film &amp; video</v>
      </c>
      <c r="T989" t="str">
        <f t="shared" si="94"/>
        <v>documentary</v>
      </c>
      <c r="U989">
        <f t="shared" si="95"/>
        <v>2017</v>
      </c>
    </row>
    <row r="990" spans="1:21" ht="17" x14ac:dyDescent="0.2">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4">
        <f t="shared" si="92"/>
        <v>42686.25</v>
      </c>
      <c r="O990" s="4">
        <f t="shared" si="92"/>
        <v>42707.25</v>
      </c>
      <c r="P990" t="b">
        <v>0</v>
      </c>
      <c r="Q990" t="b">
        <v>0</v>
      </c>
      <c r="R990" t="s">
        <v>133</v>
      </c>
      <c r="S990" t="str">
        <f t="shared" si="93"/>
        <v>publishing</v>
      </c>
      <c r="T990" t="str">
        <f t="shared" si="94"/>
        <v>radio &amp; podcasts</v>
      </c>
      <c r="U990">
        <f t="shared" si="95"/>
        <v>2016</v>
      </c>
    </row>
    <row r="991" spans="1:21" ht="17" x14ac:dyDescent="0.2">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4">
        <f t="shared" si="92"/>
        <v>43571.208333333328</v>
      </c>
      <c r="O991" s="4">
        <f t="shared" si="92"/>
        <v>43576.208333333328</v>
      </c>
      <c r="P991" t="b">
        <v>0</v>
      </c>
      <c r="Q991" t="b">
        <v>0</v>
      </c>
      <c r="R991" t="s">
        <v>206</v>
      </c>
      <c r="S991" t="str">
        <f t="shared" si="93"/>
        <v>publishing</v>
      </c>
      <c r="T991" t="str">
        <f t="shared" si="94"/>
        <v>translations</v>
      </c>
      <c r="U991">
        <f t="shared" si="95"/>
        <v>2019</v>
      </c>
    </row>
    <row r="992" spans="1:21" ht="17" x14ac:dyDescent="0.2">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4">
        <f t="shared" si="92"/>
        <v>42432.25</v>
      </c>
      <c r="O992" s="4">
        <f t="shared" si="92"/>
        <v>42454.208333333328</v>
      </c>
      <c r="P992" t="b">
        <v>0</v>
      </c>
      <c r="Q992" t="b">
        <v>1</v>
      </c>
      <c r="R992" t="s">
        <v>53</v>
      </c>
      <c r="S992" t="str">
        <f t="shared" si="93"/>
        <v>film &amp; video</v>
      </c>
      <c r="T992" t="str">
        <f t="shared" si="94"/>
        <v>drama</v>
      </c>
      <c r="U992">
        <f t="shared" si="95"/>
        <v>2016</v>
      </c>
    </row>
    <row r="993" spans="1:21" ht="17" x14ac:dyDescent="0.2">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4">
        <f t="shared" si="92"/>
        <v>41907.208333333336</v>
      </c>
      <c r="O993" s="4">
        <f t="shared" si="92"/>
        <v>41911.208333333336</v>
      </c>
      <c r="P993" t="b">
        <v>0</v>
      </c>
      <c r="Q993" t="b">
        <v>1</v>
      </c>
      <c r="R993" t="s">
        <v>23</v>
      </c>
      <c r="S993" t="str">
        <f t="shared" si="93"/>
        <v>music</v>
      </c>
      <c r="T993" t="str">
        <f t="shared" si="94"/>
        <v>rock</v>
      </c>
      <c r="U993">
        <f t="shared" si="95"/>
        <v>2014</v>
      </c>
    </row>
    <row r="994" spans="1:21" ht="17" x14ac:dyDescent="0.2">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4">
        <f t="shared" si="92"/>
        <v>43227.208333333328</v>
      </c>
      <c r="O994" s="4">
        <f t="shared" si="92"/>
        <v>43241.208333333328</v>
      </c>
      <c r="P994" t="b">
        <v>0</v>
      </c>
      <c r="Q994" t="b">
        <v>1</v>
      </c>
      <c r="R994" t="s">
        <v>53</v>
      </c>
      <c r="S994" t="str">
        <f t="shared" si="93"/>
        <v>film &amp; video</v>
      </c>
      <c r="T994" t="str">
        <f t="shared" si="94"/>
        <v>drama</v>
      </c>
      <c r="U994">
        <f t="shared" si="95"/>
        <v>2018</v>
      </c>
    </row>
    <row r="995" spans="1:21" ht="17" x14ac:dyDescent="0.2">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4">
        <f t="shared" si="92"/>
        <v>42362.25</v>
      </c>
      <c r="O995" s="4">
        <f t="shared" si="92"/>
        <v>42379.25</v>
      </c>
      <c r="P995" t="b">
        <v>0</v>
      </c>
      <c r="Q995" t="b">
        <v>1</v>
      </c>
      <c r="R995" t="s">
        <v>122</v>
      </c>
      <c r="S995" t="str">
        <f t="shared" si="93"/>
        <v>photography</v>
      </c>
      <c r="T995" t="str">
        <f t="shared" si="94"/>
        <v>photography books</v>
      </c>
      <c r="U995">
        <f t="shared" si="95"/>
        <v>2015</v>
      </c>
    </row>
    <row r="996" spans="1:21" ht="17" x14ac:dyDescent="0.2">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4">
        <f t="shared" si="92"/>
        <v>41929.208333333336</v>
      </c>
      <c r="O996" s="4">
        <f t="shared" si="92"/>
        <v>41935.208333333336</v>
      </c>
      <c r="P996" t="b">
        <v>0</v>
      </c>
      <c r="Q996" t="b">
        <v>1</v>
      </c>
      <c r="R996" t="s">
        <v>206</v>
      </c>
      <c r="S996" t="str">
        <f t="shared" si="93"/>
        <v>publishing</v>
      </c>
      <c r="T996" t="str">
        <f t="shared" si="94"/>
        <v>translations</v>
      </c>
      <c r="U996">
        <f t="shared" si="95"/>
        <v>2014</v>
      </c>
    </row>
    <row r="997" spans="1:21" ht="17" x14ac:dyDescent="0.2">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4">
        <f t="shared" si="92"/>
        <v>43408.208333333328</v>
      </c>
      <c r="O997" s="4">
        <f t="shared" si="92"/>
        <v>43437.25</v>
      </c>
      <c r="P997" t="b">
        <v>0</v>
      </c>
      <c r="Q997" t="b">
        <v>1</v>
      </c>
      <c r="R997" t="s">
        <v>17</v>
      </c>
      <c r="S997" t="str">
        <f t="shared" si="93"/>
        <v>food</v>
      </c>
      <c r="T997" t="str">
        <f t="shared" si="94"/>
        <v>food trucks</v>
      </c>
      <c r="U997">
        <f t="shared" si="95"/>
        <v>2018</v>
      </c>
    </row>
    <row r="998" spans="1:21" ht="34" x14ac:dyDescent="0.2">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4">
        <f t="shared" si="92"/>
        <v>41276.25</v>
      </c>
      <c r="O998" s="4">
        <f t="shared" si="92"/>
        <v>41306.25</v>
      </c>
      <c r="P998" t="b">
        <v>0</v>
      </c>
      <c r="Q998" t="b">
        <v>0</v>
      </c>
      <c r="R998" t="s">
        <v>33</v>
      </c>
      <c r="S998" t="str">
        <f t="shared" si="93"/>
        <v>theater</v>
      </c>
      <c r="T998" t="str">
        <f t="shared" si="94"/>
        <v>plays</v>
      </c>
      <c r="U998">
        <f t="shared" si="95"/>
        <v>2013</v>
      </c>
    </row>
    <row r="999" spans="1:21" ht="17" x14ac:dyDescent="0.2">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4">
        <f t="shared" si="92"/>
        <v>41659.25</v>
      </c>
      <c r="O999" s="4">
        <f t="shared" si="92"/>
        <v>41664.25</v>
      </c>
      <c r="P999" t="b">
        <v>0</v>
      </c>
      <c r="Q999" t="b">
        <v>0</v>
      </c>
      <c r="R999" t="s">
        <v>33</v>
      </c>
      <c r="S999" t="str">
        <f t="shared" si="93"/>
        <v>theater</v>
      </c>
      <c r="T999" t="str">
        <f t="shared" si="94"/>
        <v>plays</v>
      </c>
      <c r="U999">
        <f t="shared" si="95"/>
        <v>2014</v>
      </c>
    </row>
    <row r="1000" spans="1:21" ht="17" x14ac:dyDescent="0.2">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4">
        <f t="shared" si="92"/>
        <v>40220.25</v>
      </c>
      <c r="O1000" s="4">
        <f t="shared" si="92"/>
        <v>40234.25</v>
      </c>
      <c r="P1000" t="b">
        <v>0</v>
      </c>
      <c r="Q1000" t="b">
        <v>1</v>
      </c>
      <c r="R1000" t="s">
        <v>60</v>
      </c>
      <c r="S1000" t="str">
        <f t="shared" si="93"/>
        <v>music</v>
      </c>
      <c r="T1000" t="str">
        <f t="shared" si="94"/>
        <v>indie rock</v>
      </c>
      <c r="U1000">
        <f t="shared" si="95"/>
        <v>2010</v>
      </c>
    </row>
    <row r="1001" spans="1:21" ht="17" x14ac:dyDescent="0.2">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4">
        <f t="shared" si="92"/>
        <v>42550.208333333328</v>
      </c>
      <c r="O1001" s="4">
        <f t="shared" si="92"/>
        <v>42557.208333333328</v>
      </c>
      <c r="P1001" t="b">
        <v>0</v>
      </c>
      <c r="Q1001" t="b">
        <v>0</v>
      </c>
      <c r="R1001" t="s">
        <v>17</v>
      </c>
      <c r="S1001" t="str">
        <f t="shared" si="93"/>
        <v>food</v>
      </c>
      <c r="T1001" t="str">
        <f t="shared" si="94"/>
        <v>food trucks</v>
      </c>
      <c r="U1001">
        <f t="shared" si="95"/>
        <v>2016</v>
      </c>
    </row>
  </sheetData>
  <autoFilter ref="A1:U1001" xr:uid="{2CAEF622-5544-4441-A288-7C07582989C4}"/>
  <conditionalFormatting sqref="F1:F1048576">
    <cfRule type="colorScale" priority="5">
      <colorScale>
        <cfvo type="num" val="0"/>
        <cfvo type="num" val="100"/>
        <cfvo type="num" val="200"/>
        <color rgb="FFC00000"/>
        <color rgb="FF00B050"/>
        <color rgb="FF0070C0"/>
      </colorScale>
    </cfRule>
  </conditionalFormatting>
  <conditionalFormatting sqref="G1:G1048576">
    <cfRule type="cellIs" dxfId="15" priority="1" operator="equal">
      <formula>"live"</formula>
    </cfRule>
    <cfRule type="cellIs" dxfId="14" priority="2" operator="equal">
      <formula>"canceled"</formula>
    </cfRule>
    <cfRule type="cellIs" dxfId="13" priority="3" operator="equal">
      <formula>"failed"</formula>
    </cfRule>
    <cfRule type="cellIs" dxfId="12" priority="4"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607CE-3761-134C-B3CC-6B859CAFACB9}">
  <dimension ref="A1:H13"/>
  <sheetViews>
    <sheetView tabSelected="1" zoomScale="112" zoomScaleNormal="112" workbookViewId="0">
      <selection activeCell="B16" sqref="B16"/>
    </sheetView>
  </sheetViews>
  <sheetFormatPr baseColWidth="10" defaultRowHeight="16" x14ac:dyDescent="0.2"/>
  <cols>
    <col min="1" max="1" width="27" customWidth="1"/>
    <col min="2" max="2" width="24.33203125" customWidth="1"/>
    <col min="3" max="3" width="20.1640625" customWidth="1"/>
    <col min="4" max="4" width="19.33203125" customWidth="1"/>
    <col min="5" max="5" width="15.5" customWidth="1"/>
    <col min="6" max="6" width="25.1640625" customWidth="1"/>
    <col min="7" max="7" width="22" customWidth="1"/>
    <col min="8" max="8" width="20" customWidth="1"/>
  </cols>
  <sheetData>
    <row r="1" spans="1:8" s="5" customFormat="1" x14ac:dyDescent="0.2">
      <c r="A1" s="5" t="s">
        <v>2036</v>
      </c>
      <c r="B1" s="5" t="s">
        <v>2037</v>
      </c>
      <c r="C1" s="5" t="s">
        <v>2038</v>
      </c>
      <c r="D1" s="5" t="s">
        <v>2039</v>
      </c>
      <c r="E1" s="5" t="s">
        <v>2040</v>
      </c>
      <c r="F1" s="5" t="s">
        <v>2041</v>
      </c>
      <c r="G1" s="5" t="s">
        <v>2042</v>
      </c>
      <c r="H1" s="5" t="s">
        <v>2043</v>
      </c>
    </row>
    <row r="2" spans="1:8" x14ac:dyDescent="0.2">
      <c r="A2" t="s">
        <v>2044</v>
      </c>
      <c r="B2">
        <f>COUNTIFS(Crowdfunding!$G:$G,"=successful",Crowdfunding!$D:$D,"&lt;1000")</f>
        <v>30</v>
      </c>
      <c r="C2">
        <f>COUNTIFS(Crowdfunding!$G:$G,"=failed",Crowdfunding!$D:$D,"&lt;1000")</f>
        <v>20</v>
      </c>
      <c r="D2">
        <f>COUNTIFS(Crowdfunding!$G:$G,"=canceled",Crowdfunding!$D:$D,"&lt;1000")</f>
        <v>1</v>
      </c>
      <c r="E2">
        <f>B2+C2+D2</f>
        <v>51</v>
      </c>
      <c r="F2" s="6">
        <f>B2/E2</f>
        <v>0.58823529411764708</v>
      </c>
      <c r="G2" s="6">
        <f>C2/E2</f>
        <v>0.39215686274509803</v>
      </c>
      <c r="H2" s="6">
        <f>D2/E2</f>
        <v>1.9607843137254902E-2</v>
      </c>
    </row>
    <row r="3" spans="1:8" x14ac:dyDescent="0.2">
      <c r="A3" t="s">
        <v>2045</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B3+C3+D3</f>
        <v>231</v>
      </c>
      <c r="F3" s="6">
        <f t="shared" ref="F3:F13" si="1">B3/E3</f>
        <v>0.82683982683982682</v>
      </c>
      <c r="G3" s="6">
        <f t="shared" ref="G3:G13" si="2">C3/E3</f>
        <v>0.16450216450216451</v>
      </c>
      <c r="H3" s="6">
        <f t="shared" ref="H3:H13" si="3">D3/E3</f>
        <v>8.658008658008658E-3</v>
      </c>
    </row>
    <row r="4" spans="1:8" x14ac:dyDescent="0.2">
      <c r="A4" t="s">
        <v>2046</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6">
        <f t="shared" si="1"/>
        <v>0.52063492063492067</v>
      </c>
      <c r="G4" s="6">
        <f t="shared" si="2"/>
        <v>0.4</v>
      </c>
      <c r="H4" s="6">
        <f t="shared" si="3"/>
        <v>7.9365079365079361E-2</v>
      </c>
    </row>
    <row r="5" spans="1:8" x14ac:dyDescent="0.2">
      <c r="A5" t="s">
        <v>2047</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6">
        <f t="shared" si="1"/>
        <v>0.44444444444444442</v>
      </c>
      <c r="G5" s="6">
        <f t="shared" si="2"/>
        <v>0.55555555555555558</v>
      </c>
      <c r="H5" s="6">
        <f t="shared" si="3"/>
        <v>0</v>
      </c>
    </row>
    <row r="6" spans="1:8" x14ac:dyDescent="0.2">
      <c r="A6" t="s">
        <v>2048</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6">
        <f t="shared" si="1"/>
        <v>1</v>
      </c>
      <c r="G6" s="6">
        <f t="shared" si="2"/>
        <v>0</v>
      </c>
      <c r="H6" s="6">
        <f t="shared" si="3"/>
        <v>0</v>
      </c>
    </row>
    <row r="7" spans="1:8" x14ac:dyDescent="0.2">
      <c r="A7" t="s">
        <v>2049</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6">
        <f t="shared" si="1"/>
        <v>1</v>
      </c>
      <c r="G7" s="6">
        <f t="shared" si="2"/>
        <v>0</v>
      </c>
      <c r="H7" s="6">
        <f t="shared" si="3"/>
        <v>0</v>
      </c>
    </row>
    <row r="8" spans="1:8" x14ac:dyDescent="0.2">
      <c r="A8" t="s">
        <v>2050</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6">
        <f t="shared" si="1"/>
        <v>0.7857142857142857</v>
      </c>
      <c r="G8" s="6">
        <f t="shared" si="2"/>
        <v>0.21428571428571427</v>
      </c>
      <c r="H8" s="6">
        <f t="shared" si="3"/>
        <v>0</v>
      </c>
    </row>
    <row r="9" spans="1:8" x14ac:dyDescent="0.2">
      <c r="A9" t="s">
        <v>2051</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6">
        <f t="shared" si="1"/>
        <v>1</v>
      </c>
      <c r="G9" s="6">
        <f t="shared" si="2"/>
        <v>0</v>
      </c>
      <c r="H9" s="6">
        <f t="shared" si="3"/>
        <v>0</v>
      </c>
    </row>
    <row r="10" spans="1:8" x14ac:dyDescent="0.2">
      <c r="A10" t="s">
        <v>2052</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6">
        <f t="shared" si="1"/>
        <v>0.66666666666666663</v>
      </c>
      <c r="G10" s="6">
        <f t="shared" si="2"/>
        <v>0.25</v>
      </c>
      <c r="H10" s="6">
        <f t="shared" si="3"/>
        <v>8.3333333333333329E-2</v>
      </c>
    </row>
    <row r="11" spans="1:8" x14ac:dyDescent="0.2">
      <c r="A11" t="s">
        <v>2053</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6">
        <f t="shared" si="1"/>
        <v>0.7857142857142857</v>
      </c>
      <c r="G11" s="6">
        <f t="shared" si="2"/>
        <v>0.21428571428571427</v>
      </c>
      <c r="H11" s="6">
        <f t="shared" si="3"/>
        <v>0</v>
      </c>
    </row>
    <row r="12" spans="1:8" x14ac:dyDescent="0.2">
      <c r="A12" t="s">
        <v>2054</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6">
        <f t="shared" si="1"/>
        <v>0.72727272727272729</v>
      </c>
      <c r="G12" s="6">
        <f t="shared" si="2"/>
        <v>0.27272727272727271</v>
      </c>
      <c r="H12" s="6">
        <f t="shared" si="3"/>
        <v>0</v>
      </c>
    </row>
    <row r="13" spans="1:8" x14ac:dyDescent="0.2">
      <c r="A13" t="s">
        <v>2055</v>
      </c>
      <c r="B13">
        <f>COUNTIFS(Crowdfunding!$G:$G,"=successful",Crowdfunding!$D:$D,"&gt;=50000")</f>
        <v>114</v>
      </c>
      <c r="C13">
        <f>COUNTIFS(Crowdfunding!$G:$G,"=failed",Crowdfunding!$D:$D,"&gt;=50000")</f>
        <v>163</v>
      </c>
      <c r="D13">
        <f>COUNTIFS(Crowdfunding!$G:$G,"=canceled",Crowdfunding!$D:$D,"&gt;=50000")</f>
        <v>28</v>
      </c>
      <c r="E13">
        <f t="shared" si="0"/>
        <v>305</v>
      </c>
      <c r="F13" s="6">
        <f t="shared" si="1"/>
        <v>0.3737704918032787</v>
      </c>
      <c r="G13" s="6">
        <f t="shared" si="2"/>
        <v>0.53442622950819674</v>
      </c>
      <c r="H13" s="6">
        <f t="shared" si="3"/>
        <v>9.1803278688524587E-2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FE340-C2F3-6142-9D8F-E18FAC862739}">
  <dimension ref="A1:A39"/>
  <sheetViews>
    <sheetView workbookViewId="0">
      <selection activeCell="A44" sqref="A44"/>
    </sheetView>
  </sheetViews>
  <sheetFormatPr baseColWidth="10" defaultRowHeight="16" x14ac:dyDescent="0.2"/>
  <cols>
    <col min="1" max="1" width="124.1640625" customWidth="1"/>
  </cols>
  <sheetData>
    <row r="1" spans="1:1" x14ac:dyDescent="0.2">
      <c r="A1" s="7" t="s">
        <v>2056</v>
      </c>
    </row>
    <row r="2" spans="1:1" x14ac:dyDescent="0.2">
      <c r="A2" s="8"/>
    </row>
    <row r="3" spans="1:1" x14ac:dyDescent="0.2">
      <c r="A3" s="8"/>
    </row>
    <row r="4" spans="1:1" x14ac:dyDescent="0.2">
      <c r="A4" s="8"/>
    </row>
    <row r="5" spans="1:1" x14ac:dyDescent="0.2">
      <c r="A5" s="8"/>
    </row>
    <row r="6" spans="1:1" x14ac:dyDescent="0.2">
      <c r="A6" s="8"/>
    </row>
    <row r="7" spans="1:1" x14ac:dyDescent="0.2">
      <c r="A7" s="8"/>
    </row>
    <row r="8" spans="1:1" x14ac:dyDescent="0.2">
      <c r="A8" s="8"/>
    </row>
    <row r="9" spans="1:1" x14ac:dyDescent="0.2">
      <c r="A9" s="8"/>
    </row>
    <row r="10" spans="1:1" x14ac:dyDescent="0.2">
      <c r="A10" s="8"/>
    </row>
    <row r="11" spans="1:1" x14ac:dyDescent="0.2">
      <c r="A11" s="8"/>
    </row>
    <row r="12" spans="1:1" x14ac:dyDescent="0.2">
      <c r="A12" s="8"/>
    </row>
    <row r="13" spans="1:1" x14ac:dyDescent="0.2">
      <c r="A13" s="8"/>
    </row>
    <row r="14" spans="1:1" x14ac:dyDescent="0.2">
      <c r="A14" s="8"/>
    </row>
    <row r="15" spans="1:1" x14ac:dyDescent="0.2">
      <c r="A15" s="8"/>
    </row>
    <row r="16" spans="1:1" x14ac:dyDescent="0.2">
      <c r="A16" s="8"/>
    </row>
    <row r="17" spans="1:1" x14ac:dyDescent="0.2">
      <c r="A17" s="8"/>
    </row>
    <row r="18" spans="1:1" x14ac:dyDescent="0.2">
      <c r="A18" s="8"/>
    </row>
    <row r="19" spans="1:1" x14ac:dyDescent="0.2">
      <c r="A19" s="8"/>
    </row>
    <row r="20" spans="1:1" x14ac:dyDescent="0.2">
      <c r="A20" s="8"/>
    </row>
    <row r="21" spans="1:1" x14ac:dyDescent="0.2">
      <c r="A21" s="8"/>
    </row>
    <row r="22" spans="1:1" x14ac:dyDescent="0.2">
      <c r="A22" s="8"/>
    </row>
    <row r="23" spans="1:1" x14ac:dyDescent="0.2">
      <c r="A23" s="8"/>
    </row>
    <row r="24" spans="1:1" x14ac:dyDescent="0.2">
      <c r="A24" s="8"/>
    </row>
    <row r="25" spans="1:1" x14ac:dyDescent="0.2">
      <c r="A25" s="8"/>
    </row>
    <row r="26" spans="1:1" x14ac:dyDescent="0.2">
      <c r="A26" s="8"/>
    </row>
    <row r="27" spans="1:1" x14ac:dyDescent="0.2">
      <c r="A27" s="8"/>
    </row>
    <row r="28" spans="1:1" x14ac:dyDescent="0.2">
      <c r="A28" s="8"/>
    </row>
    <row r="29" spans="1:1" x14ac:dyDescent="0.2">
      <c r="A29" s="8"/>
    </row>
    <row r="30" spans="1:1" x14ac:dyDescent="0.2">
      <c r="A30" s="8"/>
    </row>
    <row r="31" spans="1:1" x14ac:dyDescent="0.2">
      <c r="A31" s="8"/>
    </row>
    <row r="32" spans="1:1"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row r="39" spans="1:1" x14ac:dyDescent="0.2">
      <c r="A39" s="8"/>
    </row>
  </sheetData>
  <mergeCells count="1">
    <mergeCell ref="A1:A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9C89-25AB-0C4E-A7E6-F88952BA9703}">
  <dimension ref="A1:Q566"/>
  <sheetViews>
    <sheetView workbookViewId="0">
      <selection activeCell="G38" sqref="G38"/>
    </sheetView>
  </sheetViews>
  <sheetFormatPr baseColWidth="10" defaultRowHeight="16" x14ac:dyDescent="0.2"/>
  <cols>
    <col min="1" max="1" width="13.83203125" customWidth="1"/>
    <col min="2" max="2" width="16.5" customWidth="1"/>
    <col min="4" max="4" width="14.6640625" customWidth="1"/>
    <col min="5" max="5" width="16.83203125" customWidth="1"/>
    <col min="12" max="12" width="11" customWidth="1"/>
    <col min="13" max="13" width="16" customWidth="1"/>
    <col min="14" max="14" width="12.6640625" customWidth="1"/>
  </cols>
  <sheetData>
    <row r="1" spans="1:17" x14ac:dyDescent="0.2">
      <c r="A1" s="1" t="s">
        <v>4</v>
      </c>
      <c r="B1" s="1" t="s">
        <v>5</v>
      </c>
      <c r="D1" s="1" t="s">
        <v>4</v>
      </c>
      <c r="E1" s="1" t="s">
        <v>5</v>
      </c>
      <c r="F1" s="1"/>
      <c r="G1" s="1" t="s">
        <v>2057</v>
      </c>
      <c r="H1" s="1" t="s">
        <v>2058</v>
      </c>
      <c r="I1" s="1" t="s">
        <v>2059</v>
      </c>
      <c r="J1" s="1" t="s">
        <v>2060</v>
      </c>
      <c r="K1" s="1" t="s">
        <v>2063</v>
      </c>
      <c r="L1" s="1" t="s">
        <v>2061</v>
      </c>
      <c r="M1" s="1" t="s">
        <v>2062</v>
      </c>
      <c r="N1" s="1"/>
      <c r="O1" s="1"/>
      <c r="P1" s="1"/>
      <c r="Q1" s="5"/>
    </row>
    <row r="2" spans="1:17" x14ac:dyDescent="0.2">
      <c r="A2" t="s">
        <v>20</v>
      </c>
      <c r="B2">
        <v>158</v>
      </c>
      <c r="D2" t="s">
        <v>14</v>
      </c>
      <c r="E2">
        <v>0</v>
      </c>
      <c r="G2" t="s">
        <v>20</v>
      </c>
      <c r="H2">
        <f>MEDIAN(B:B)</f>
        <v>201</v>
      </c>
      <c r="I2">
        <f>AVERAGE(B:B)</f>
        <v>851.14690265486729</v>
      </c>
      <c r="J2">
        <f>MIN(B:B)</f>
        <v>16</v>
      </c>
      <c r="K2">
        <f>MAX(B:B)</f>
        <v>7295</v>
      </c>
      <c r="L2">
        <f>_xlfn.VAR.P(B:B)</f>
        <v>1603373.7324019109</v>
      </c>
      <c r="M2">
        <f>_xlfn.STDEV.P(B:B)</f>
        <v>1266.2439466397898</v>
      </c>
    </row>
    <row r="3" spans="1:17" x14ac:dyDescent="0.2">
      <c r="A3" t="s">
        <v>20</v>
      </c>
      <c r="B3">
        <v>1425</v>
      </c>
      <c r="D3" t="s">
        <v>14</v>
      </c>
      <c r="E3">
        <v>24</v>
      </c>
      <c r="G3" t="s">
        <v>14</v>
      </c>
      <c r="H3">
        <f>MEDIAN(E:E)</f>
        <v>114.5</v>
      </c>
      <c r="I3">
        <f>AVERAGE(E:E)</f>
        <v>585.61538461538464</v>
      </c>
      <c r="J3">
        <f>MIN(E:E)</f>
        <v>0</v>
      </c>
      <c r="K3">
        <f>MAX(E:E)</f>
        <v>6080</v>
      </c>
      <c r="L3">
        <f>_xlfn.VAR.P(E:E)</f>
        <v>921574.68174133555</v>
      </c>
      <c r="M3">
        <f>_xlfn.STDEV.P(E:E)</f>
        <v>959.98681331637863</v>
      </c>
    </row>
    <row r="4" spans="1:17" x14ac:dyDescent="0.2">
      <c r="A4" t="s">
        <v>20</v>
      </c>
      <c r="B4">
        <v>174</v>
      </c>
      <c r="D4" t="s">
        <v>14</v>
      </c>
      <c r="E4">
        <v>53</v>
      </c>
    </row>
    <row r="5" spans="1:17" x14ac:dyDescent="0.2">
      <c r="A5" t="s">
        <v>20</v>
      </c>
      <c r="B5">
        <v>227</v>
      </c>
      <c r="D5" t="s">
        <v>14</v>
      </c>
      <c r="E5">
        <v>18</v>
      </c>
    </row>
    <row r="6" spans="1:17" x14ac:dyDescent="0.2">
      <c r="A6" t="s">
        <v>20</v>
      </c>
      <c r="B6">
        <v>220</v>
      </c>
      <c r="D6" t="s">
        <v>14</v>
      </c>
      <c r="E6">
        <v>44</v>
      </c>
    </row>
    <row r="7" spans="1:17" x14ac:dyDescent="0.2">
      <c r="A7" t="s">
        <v>20</v>
      </c>
      <c r="B7">
        <v>98</v>
      </c>
      <c r="D7" t="s">
        <v>14</v>
      </c>
      <c r="E7">
        <v>27</v>
      </c>
    </row>
    <row r="8" spans="1:17" x14ac:dyDescent="0.2">
      <c r="A8" t="s">
        <v>20</v>
      </c>
      <c r="B8">
        <v>100</v>
      </c>
      <c r="D8" t="s">
        <v>14</v>
      </c>
      <c r="E8">
        <v>55</v>
      </c>
    </row>
    <row r="9" spans="1:17" x14ac:dyDescent="0.2">
      <c r="A9" t="s">
        <v>20</v>
      </c>
      <c r="B9">
        <v>1249</v>
      </c>
      <c r="D9" t="s">
        <v>14</v>
      </c>
      <c r="E9">
        <v>200</v>
      </c>
    </row>
    <row r="10" spans="1:17" x14ac:dyDescent="0.2">
      <c r="A10" t="s">
        <v>20</v>
      </c>
      <c r="B10">
        <v>1396</v>
      </c>
      <c r="D10" t="s">
        <v>14</v>
      </c>
      <c r="E10">
        <v>452</v>
      </c>
    </row>
    <row r="11" spans="1:17" x14ac:dyDescent="0.2">
      <c r="A11" t="s">
        <v>20</v>
      </c>
      <c r="B11">
        <v>890</v>
      </c>
      <c r="D11" t="s">
        <v>14</v>
      </c>
      <c r="E11">
        <v>674</v>
      </c>
    </row>
    <row r="12" spans="1:17" x14ac:dyDescent="0.2">
      <c r="A12" t="s">
        <v>20</v>
      </c>
      <c r="B12">
        <v>142</v>
      </c>
      <c r="D12" t="s">
        <v>14</v>
      </c>
      <c r="E12">
        <v>558</v>
      </c>
    </row>
    <row r="13" spans="1:17" x14ac:dyDescent="0.2">
      <c r="A13" t="s">
        <v>20</v>
      </c>
      <c r="B13">
        <v>2673</v>
      </c>
      <c r="D13" t="s">
        <v>14</v>
      </c>
      <c r="E13">
        <v>15</v>
      </c>
    </row>
    <row r="14" spans="1:17" x14ac:dyDescent="0.2">
      <c r="A14" t="s">
        <v>20</v>
      </c>
      <c r="B14">
        <v>163</v>
      </c>
      <c r="D14" t="s">
        <v>14</v>
      </c>
      <c r="E14">
        <v>2307</v>
      </c>
    </row>
    <row r="15" spans="1:17" x14ac:dyDescent="0.2">
      <c r="A15" t="s">
        <v>20</v>
      </c>
      <c r="B15">
        <v>2220</v>
      </c>
      <c r="D15" t="s">
        <v>14</v>
      </c>
      <c r="E15">
        <v>88</v>
      </c>
    </row>
    <row r="16" spans="1:17"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141">
    <cfRule type="cellIs" dxfId="11" priority="9" operator="equal">
      <formula>"live"</formula>
    </cfRule>
    <cfRule type="cellIs" dxfId="10" priority="12" operator="equal">
      <formula>"successful"</formula>
    </cfRule>
    <cfRule type="cellIs" dxfId="9" priority="11" operator="equal">
      <formula>"failed"</formula>
    </cfRule>
    <cfRule type="cellIs" dxfId="8" priority="10" operator="equal">
      <formula>"canceled"</formula>
    </cfRule>
  </conditionalFormatting>
  <conditionalFormatting sqref="D1:D1047940">
    <cfRule type="cellIs" dxfId="7" priority="16" operator="equal">
      <formula>"successful"</formula>
    </cfRule>
    <cfRule type="cellIs" dxfId="6" priority="15" operator="equal">
      <formula>"failed"</formula>
    </cfRule>
    <cfRule type="cellIs" dxfId="5" priority="14" operator="equal">
      <formula>"canceled"</formula>
    </cfRule>
    <cfRule type="cellIs" dxfId="4" priority="13" operator="equal">
      <formula>"live"</formula>
    </cfRule>
  </conditionalFormatting>
  <conditionalFormatting sqref="G2:G3">
    <cfRule type="cellIs" dxfId="3" priority="1" operator="equal">
      <formula>"live"</formula>
    </cfRule>
    <cfRule type="cellIs" dxfId="2" priority="4" operator="equal">
      <formula>"successful"</formula>
    </cfRule>
    <cfRule type="cellIs" dxfId="1" priority="3" operator="equal">
      <formula>"failed"</formula>
    </cfRule>
    <cfRule type="cellIs" dxfId="0" priority="2" operator="equal">
      <formula>"canceled"</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34D0-201E-844E-8A60-39B4B8FAFE3A}">
  <dimension ref="A1:A39"/>
  <sheetViews>
    <sheetView workbookViewId="0">
      <selection activeCell="E12" sqref="E12"/>
    </sheetView>
  </sheetViews>
  <sheetFormatPr baseColWidth="10" defaultRowHeight="16" x14ac:dyDescent="0.2"/>
  <cols>
    <col min="1" max="1" width="124.1640625" customWidth="1"/>
  </cols>
  <sheetData>
    <row r="1" spans="1:1" x14ac:dyDescent="0.2">
      <c r="A1" s="7" t="s">
        <v>2064</v>
      </c>
    </row>
    <row r="2" spans="1:1" x14ac:dyDescent="0.2">
      <c r="A2" s="8"/>
    </row>
    <row r="3" spans="1:1" x14ac:dyDescent="0.2">
      <c r="A3" s="8"/>
    </row>
    <row r="4" spans="1:1" x14ac:dyDescent="0.2">
      <c r="A4" s="8"/>
    </row>
    <row r="5" spans="1:1" x14ac:dyDescent="0.2">
      <c r="A5" s="8"/>
    </row>
    <row r="6" spans="1:1" x14ac:dyDescent="0.2">
      <c r="A6" s="8"/>
    </row>
    <row r="7" spans="1:1" x14ac:dyDescent="0.2">
      <c r="A7" s="8"/>
    </row>
    <row r="8" spans="1:1" x14ac:dyDescent="0.2">
      <c r="A8" s="8"/>
    </row>
    <row r="9" spans="1:1" x14ac:dyDescent="0.2">
      <c r="A9" s="8"/>
    </row>
    <row r="10" spans="1:1" x14ac:dyDescent="0.2">
      <c r="A10" s="8"/>
    </row>
    <row r="11" spans="1:1" x14ac:dyDescent="0.2">
      <c r="A11" s="8"/>
    </row>
    <row r="12" spans="1:1" x14ac:dyDescent="0.2">
      <c r="A12" s="8"/>
    </row>
    <row r="13" spans="1:1" x14ac:dyDescent="0.2">
      <c r="A13" s="8"/>
    </row>
    <row r="14" spans="1:1" x14ac:dyDescent="0.2">
      <c r="A14" s="8"/>
    </row>
    <row r="15" spans="1:1" x14ac:dyDescent="0.2">
      <c r="A15" s="8"/>
    </row>
    <row r="16" spans="1:1" x14ac:dyDescent="0.2">
      <c r="A16" s="8"/>
    </row>
    <row r="17" spans="1:1" x14ac:dyDescent="0.2">
      <c r="A17" s="8"/>
    </row>
    <row r="18" spans="1:1" x14ac:dyDescent="0.2">
      <c r="A18" s="8"/>
    </row>
    <row r="19" spans="1:1" x14ac:dyDescent="0.2">
      <c r="A19" s="8"/>
    </row>
    <row r="20" spans="1:1" x14ac:dyDescent="0.2">
      <c r="A20" s="8"/>
    </row>
    <row r="21" spans="1:1" x14ac:dyDescent="0.2">
      <c r="A21" s="8"/>
    </row>
    <row r="22" spans="1:1" x14ac:dyDescent="0.2">
      <c r="A22" s="8"/>
    </row>
    <row r="23" spans="1:1" x14ac:dyDescent="0.2">
      <c r="A23" s="8"/>
    </row>
    <row r="24" spans="1:1" x14ac:dyDescent="0.2">
      <c r="A24" s="8"/>
    </row>
    <row r="25" spans="1:1" x14ac:dyDescent="0.2">
      <c r="A25" s="8"/>
    </row>
    <row r="26" spans="1:1" x14ac:dyDescent="0.2">
      <c r="A26" s="8"/>
    </row>
    <row r="27" spans="1:1" x14ac:dyDescent="0.2">
      <c r="A27" s="8"/>
    </row>
    <row r="28" spans="1:1" x14ac:dyDescent="0.2">
      <c r="A28" s="8"/>
    </row>
    <row r="29" spans="1:1" x14ac:dyDescent="0.2">
      <c r="A29" s="8"/>
    </row>
    <row r="30" spans="1:1" x14ac:dyDescent="0.2">
      <c r="A30" s="8"/>
    </row>
    <row r="31" spans="1:1" x14ac:dyDescent="0.2">
      <c r="A31" s="8"/>
    </row>
    <row r="32" spans="1:1" x14ac:dyDescent="0.2">
      <c r="A32" s="8"/>
    </row>
    <row r="33" spans="1:1" x14ac:dyDescent="0.2">
      <c r="A33" s="8"/>
    </row>
    <row r="34" spans="1:1" x14ac:dyDescent="0.2">
      <c r="A34" s="8"/>
    </row>
    <row r="35" spans="1:1" x14ac:dyDescent="0.2">
      <c r="A35" s="8"/>
    </row>
    <row r="36" spans="1:1" x14ac:dyDescent="0.2">
      <c r="A36" s="8"/>
    </row>
    <row r="37" spans="1:1" x14ac:dyDescent="0.2">
      <c r="A37" s="8"/>
    </row>
    <row r="38" spans="1:1" x14ac:dyDescent="0.2">
      <c r="A38" s="8"/>
    </row>
    <row r="39" spans="1:1" x14ac:dyDescent="0.2">
      <c r="A39" s="8"/>
    </row>
  </sheetData>
  <mergeCells count="1">
    <mergeCell ref="A1:A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Crowdfunding</vt:lpstr>
      <vt:lpstr>ProjectSuccessGoals_LineChart</vt:lpstr>
      <vt:lpstr>ProjectGoalsAsk_Comments</vt:lpstr>
      <vt:lpstr>StatsAnalysis_LineChart</vt:lpstr>
      <vt:lpstr>StatsAnalysisAsk_Comments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2023-08-06T15:50:36Z</dcterms:modified>
</cp:coreProperties>
</file>