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heny_bibo/Desktop/"/>
    </mc:Choice>
  </mc:AlternateContent>
  <xr:revisionPtr revIDLastSave="0" documentId="13_ncr:1_{A3C8FE21-F1C7-C94A-B3A4-0F56ADDA6C74}" xr6:coauthVersionLast="47" xr6:coauthVersionMax="47" xr10:uidLastSave="{00000000-0000-0000-0000-000000000000}"/>
  <bookViews>
    <workbookView xWindow="0" yWindow="500" windowWidth="25600" windowHeight="14120" xr2:uid="{D55029C0-BC1A-804D-A288-9FB6F2E390EF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7" i="1" l="1"/>
  <c r="BC8" i="1"/>
  <c r="BC9" i="1"/>
  <c r="BC10" i="1"/>
  <c r="BD8" i="1" s="1"/>
  <c r="BC11" i="1"/>
  <c r="BC12" i="1"/>
  <c r="BC13" i="1"/>
  <c r="BD13" i="1" s="1"/>
  <c r="BC14" i="1"/>
  <c r="BD19" i="1" s="1"/>
  <c r="BC15" i="1"/>
  <c r="BC16" i="1"/>
  <c r="BC17" i="1"/>
  <c r="BD17" i="1" s="1"/>
  <c r="BC18" i="1"/>
  <c r="BC19" i="1"/>
  <c r="BC20" i="1"/>
  <c r="BC21" i="1"/>
  <c r="BD21" i="1" s="1"/>
  <c r="BC22" i="1"/>
  <c r="BD22" i="1" s="1"/>
  <c r="BC23" i="1"/>
  <c r="BC6" i="1"/>
  <c r="BD9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S7" i="1"/>
  <c r="S8" i="1"/>
  <c r="X8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AZ7" i="1"/>
  <c r="AZ8" i="1"/>
  <c r="AV7" i="1"/>
  <c r="AV8" i="1"/>
  <c r="AM7" i="1"/>
  <c r="AM8" i="1"/>
  <c r="AB7" i="1"/>
  <c r="AB8" i="1"/>
  <c r="X7" i="1"/>
  <c r="X6" i="1"/>
  <c r="AV6" i="1"/>
  <c r="AZ6" i="1" s="1"/>
  <c r="AB6" i="1"/>
  <c r="AM6" i="1" s="1"/>
  <c r="S6" i="1"/>
  <c r="BD20" i="1" l="1"/>
  <c r="BD23" i="1"/>
  <c r="BD18" i="1"/>
  <c r="BD11" i="1"/>
  <c r="BD12" i="1"/>
  <c r="BD14" i="1"/>
  <c r="BD6" i="1"/>
  <c r="BD15" i="1"/>
  <c r="BD7" i="1"/>
  <c r="BD16" i="1"/>
  <c r="BD10" i="1"/>
  <c r="BA14" i="1"/>
  <c r="BA15" i="1"/>
  <c r="BA8" i="1"/>
  <c r="BA23" i="1"/>
  <c r="BA22" i="1"/>
  <c r="BA16" i="1"/>
  <c r="BA9" i="1"/>
  <c r="BA21" i="1"/>
  <c r="BA13" i="1"/>
  <c r="BA20" i="1"/>
  <c r="BA12" i="1"/>
  <c r="BA19" i="1"/>
  <c r="BA11" i="1"/>
  <c r="BA6" i="1"/>
  <c r="BA18" i="1"/>
  <c r="BA10" i="1"/>
  <c r="BA7" i="1"/>
  <c r="BA17" i="1"/>
</calcChain>
</file>

<file path=xl/sharedStrings.xml><?xml version="1.0" encoding="utf-8"?>
<sst xmlns="http://schemas.openxmlformats.org/spreadsheetml/2006/main" count="197" uniqueCount="119">
  <si>
    <t>分區</t>
  </si>
  <si>
    <t>隊名</t>
  </si>
  <si>
    <t>組別</t>
  </si>
  <si>
    <t>場地編號</t>
    <phoneticPr fontId="2" type="noConversion"/>
  </si>
  <si>
    <t>第一題總分</t>
    <phoneticPr fontId="2" type="noConversion"/>
  </si>
  <si>
    <t>第一題調整後分數</t>
    <phoneticPr fontId="2" type="noConversion"/>
  </si>
  <si>
    <t>第二題總分</t>
    <phoneticPr fontId="2" type="noConversion"/>
  </si>
  <si>
    <t>第二題調整後分數</t>
    <phoneticPr fontId="2" type="noConversion"/>
  </si>
  <si>
    <t>第三題總分</t>
    <phoneticPr fontId="2" type="noConversion"/>
  </si>
  <si>
    <t>第三題調整後分數</t>
    <phoneticPr fontId="2" type="noConversion"/>
  </si>
  <si>
    <t>魔法卡</t>
    <phoneticPr fontId="2" type="noConversion"/>
  </si>
  <si>
    <t>總分</t>
    <phoneticPr fontId="2" type="noConversion"/>
  </si>
  <si>
    <t>全國排名</t>
    <phoneticPr fontId="2" type="noConversion"/>
  </si>
  <si>
    <t>第一題</t>
    <phoneticPr fontId="2" type="noConversion"/>
  </si>
  <si>
    <t>第二題</t>
    <phoneticPr fontId="2" type="noConversion"/>
  </si>
  <si>
    <t>第三題</t>
    <phoneticPr fontId="2" type="noConversion"/>
  </si>
  <si>
    <t>天使</t>
    <phoneticPr fontId="2" type="noConversion"/>
  </si>
  <si>
    <t>重置
超時</t>
    <phoneticPr fontId="2" type="noConversion"/>
  </si>
  <si>
    <t>成就</t>
    <phoneticPr fontId="2" type="noConversion"/>
  </si>
  <si>
    <t>違規</t>
    <phoneticPr fontId="2" type="noConversion"/>
  </si>
  <si>
    <t>時間分數</t>
    <phoneticPr fontId="2" type="noConversion"/>
  </si>
  <si>
    <t>0分</t>
    <phoneticPr fontId="2" type="noConversion"/>
  </si>
  <si>
    <t>檢材料</t>
    <phoneticPr fontId="2" type="noConversion"/>
  </si>
  <si>
    <t>製作
超時</t>
    <phoneticPr fontId="2" type="noConversion"/>
  </si>
  <si>
    <t>*0.1</t>
    <phoneticPr fontId="2" type="noConversion"/>
  </si>
  <si>
    <t>繳交時間</t>
    <phoneticPr fontId="2" type="noConversion"/>
  </si>
  <si>
    <t>係數</t>
    <phoneticPr fontId="2" type="noConversion"/>
  </si>
  <si>
    <t>0分</t>
  </si>
  <si>
    <t>檢材料</t>
  </si>
  <si>
    <t>是/否</t>
    <phoneticPr fontId="2" type="noConversion"/>
  </si>
  <si>
    <t>是/否</t>
  </si>
  <si>
    <t>1/0</t>
    <phoneticPr fontId="2" type="noConversion"/>
  </si>
  <si>
    <t>次</t>
    <phoneticPr fontId="2" type="noConversion"/>
  </si>
  <si>
    <t>秒</t>
    <phoneticPr fontId="2" type="noConversion"/>
  </si>
  <si>
    <t>1/0</t>
  </si>
  <si>
    <t>分</t>
    <phoneticPr fontId="2" type="noConversion"/>
  </si>
  <si>
    <t>格</t>
    <phoneticPr fontId="2" type="noConversion"/>
  </si>
  <si>
    <t>次</t>
  </si>
  <si>
    <t>秒</t>
  </si>
  <si>
    <t>裝入分數*0.3</t>
    <phoneticPr fontId="2" type="noConversion"/>
  </si>
  <si>
    <t>水平距離D</t>
    <phoneticPr fontId="2" type="noConversion"/>
  </si>
  <si>
    <t>垂直距離H</t>
    <phoneticPr fontId="2" type="noConversion"/>
  </si>
  <si>
    <t>公尺</t>
    <phoneticPr fontId="2" type="noConversion"/>
  </si>
  <si>
    <t>未成功裝入填0</t>
    <phoneticPr fontId="2" type="noConversion"/>
  </si>
  <si>
    <t>小數第二位</t>
    <phoneticPr fontId="2" type="noConversion"/>
  </si>
  <si>
    <t>信封黏貼或破壞</t>
    <phoneticPr fontId="1" type="noConversion"/>
  </si>
  <si>
    <t>是/否</t>
    <phoneticPr fontId="1" type="noConversion"/>
  </si>
  <si>
    <t>1/0</t>
    <phoneticPr fontId="1" type="noConversion"/>
  </si>
  <si>
    <t>裝入分數</t>
    <phoneticPr fontId="2" type="noConversion"/>
  </si>
  <si>
    <t>空投炸彈</t>
    <phoneticPr fontId="2" type="noConversion"/>
  </si>
  <si>
    <t>郵差放假</t>
    <phoneticPr fontId="2" type="noConversion"/>
  </si>
  <si>
    <t>更換信封</t>
    <phoneticPr fontId="1" type="noConversion"/>
  </si>
  <si>
    <t>配送分數</t>
    <phoneticPr fontId="1" type="noConversion"/>
  </si>
  <si>
    <t>成功配送
(必須符合成功裝入條件)</t>
    <phoneticPr fontId="1" type="noConversion"/>
  </si>
  <si>
    <t>第一題 綠郵差鮑伯</t>
    <phoneticPr fontId="2" type="noConversion"/>
  </si>
  <si>
    <t>第二題 胡搞蝦餃</t>
    <phoneticPr fontId="2" type="noConversion"/>
  </si>
  <si>
    <t>卡牌答對</t>
    <phoneticPr fontId="2" type="noConversion"/>
  </si>
  <si>
    <t>完全正確
卡牌</t>
    <phoneticPr fontId="2" type="noConversion"/>
  </si>
  <si>
    <t>正確
回合贏家</t>
    <phoneticPr fontId="2" type="noConversion"/>
  </si>
  <si>
    <t>水果
正確顏色</t>
    <phoneticPr fontId="2" type="noConversion"/>
  </si>
  <si>
    <t>張</t>
    <phoneticPr fontId="2" type="noConversion"/>
  </si>
  <si>
    <t>成就</t>
    <phoneticPr fontId="1" type="noConversion"/>
  </si>
  <si>
    <t>都對不揪</t>
    <phoneticPr fontId="1" type="noConversion"/>
  </si>
  <si>
    <t>教ㄇ教ㄇ</t>
    <phoneticPr fontId="1" type="noConversion"/>
  </si>
  <si>
    <t>贏得了啦</t>
    <phoneticPr fontId="1" type="noConversion"/>
  </si>
  <si>
    <t>正確
最終勝者</t>
    <phoneticPr fontId="1" type="noConversion"/>
  </si>
  <si>
    <t>正確
最終比分</t>
    <phoneticPr fontId="1" type="noConversion"/>
  </si>
  <si>
    <t>第三題 神棍阿嬤</t>
    <phoneticPr fontId="2" type="noConversion"/>
  </si>
  <si>
    <t>祭祀過程</t>
    <phoneticPr fontId="2" type="noConversion"/>
  </si>
  <si>
    <t>成功傳遞
供品數目a</t>
    <phoneticPr fontId="2" type="noConversion"/>
  </si>
  <si>
    <t>成功加持
供品數目b</t>
    <phoneticPr fontId="2" type="noConversion"/>
  </si>
  <si>
    <t>個</t>
    <phoneticPr fontId="1" type="noConversion"/>
  </si>
  <si>
    <t>公尺</t>
    <phoneticPr fontId="1" type="noConversion"/>
  </si>
  <si>
    <t>祭壇高度
（至小數第二位）</t>
    <phoneticPr fontId="2" type="noConversion"/>
  </si>
  <si>
    <t>高度係數</t>
    <phoneticPr fontId="1" type="noConversion"/>
  </si>
  <si>
    <t>H</t>
    <phoneticPr fontId="1" type="noConversion"/>
  </si>
  <si>
    <t>褻瀆神明</t>
    <phoneticPr fontId="2" type="noConversion"/>
  </si>
  <si>
    <t>扣10分</t>
    <phoneticPr fontId="1" type="noConversion"/>
  </si>
  <si>
    <t>次</t>
    <phoneticPr fontId="1" type="noConversion"/>
  </si>
  <si>
    <t>北區武陵高中孤兒社社隊分隊一般組蘇宣翰林威呈660檢查表N2F001北區蛇系台灣軍閥一般組陳彥銘林明志660檢查表N2F003北區Rotten Eggggg一般組黃庭恩張碧鳳560檢查表</t>
    <phoneticPr fontId="1" type="noConversion"/>
  </si>
  <si>
    <t>北區</t>
  </si>
  <si>
    <t>一般組</t>
  </si>
  <si>
    <t>自調比例(填 -10 ~ 10)</t>
    <phoneticPr fontId="2" type="noConversion"/>
  </si>
  <si>
    <t>N2H001</t>
  </si>
  <si>
    <t>麗山小</t>
  </si>
  <si>
    <t>N2H002</t>
  </si>
  <si>
    <t>18銅人的54顆電子</t>
  </si>
  <si>
    <t>N2H003</t>
  </si>
  <si>
    <t>勛勛綠綠</t>
  </si>
  <si>
    <t>N2H004</t>
  </si>
  <si>
    <t>3肆五6六陸</t>
  </si>
  <si>
    <t>N2H005</t>
  </si>
  <si>
    <t>讚(6)</t>
  </si>
  <si>
    <t>N2H006</t>
  </si>
  <si>
    <t>1/2亂源</t>
  </si>
  <si>
    <t>N2H007</t>
  </si>
  <si>
    <t>杉漪武</t>
  </si>
  <si>
    <t>N2H008</t>
  </si>
  <si>
    <t>郭博士買六合彩</t>
  </si>
  <si>
    <t>N2H010</t>
  </si>
  <si>
    <t>Summit</t>
  </si>
  <si>
    <t>N2H011</t>
  </si>
  <si>
    <t>來battle肩定</t>
  </si>
  <si>
    <t>技職組</t>
  </si>
  <si>
    <t>N2H012</t>
  </si>
  <si>
    <t>不贏怎麼隊</t>
  </si>
  <si>
    <t>N2H013</t>
  </si>
  <si>
    <t>隊名被隔壁喝掉了</t>
  </si>
  <si>
    <t>N2H014</t>
  </si>
  <si>
    <t>¯\_(ツ)_/¯</t>
  </si>
  <si>
    <t>N2H015</t>
  </si>
  <si>
    <t>N2H016</t>
  </si>
  <si>
    <t>北極熊之家</t>
  </si>
  <si>
    <t>N2H017</t>
  </si>
  <si>
    <t>智慧餅人!</t>
  </si>
  <si>
    <t>N2H018</t>
  </si>
  <si>
    <t>欸嘿星爆石鍋拌飯ouob</t>
  </si>
  <si>
    <t>N2H019</t>
  </si>
  <si>
    <t>沙皮的狗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</si>
</sst>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C368-3BAA-1748-8698-5CC35AE6393B}">
  <dimension ref="A1:BD23"/>
  <sheetViews>
    <sheetView tabSelected="1" zoomScaleNormal="100" workbookViewId="0">
      <pane xSplit="4" ySplit="1" topLeftCell="AY2" activePane="bottomRight" state="frozen"/>
      <selection pane="topRight" activeCell="E1" sqref="E1"/>
      <selection pane="bottomLeft" activeCell="A2" sqref="A2"/>
      <selection pane="bottomRight" activeCell="BC6" sqref="BC6:BC23"/>
    </sheetView>
  </sheetViews>
  <sheetFormatPr baseColWidth="10" defaultRowHeight="15"/>
  <cols>
    <col min="3" max="3" width="27.6640625" customWidth="1"/>
    <col min="13" max="13" width="14.6640625" customWidth="1"/>
    <col min="14" max="14" width="12.6640625" customWidth="1"/>
    <col min="18" max="18" width="23.33203125" customWidth="1"/>
    <col min="47" max="47" width="19.83203125" customWidth="1"/>
  </cols>
  <sheetData>
    <row r="1" spans="1:56" ht="15" customHeight="1">
      <c r="A1" s="25" t="s">
        <v>3</v>
      </c>
      <c r="B1" s="25" t="s">
        <v>0</v>
      </c>
      <c r="C1" s="25" t="s">
        <v>1</v>
      </c>
      <c r="D1" s="25" t="s">
        <v>2</v>
      </c>
      <c r="E1" s="56" t="s">
        <v>82</v>
      </c>
      <c r="F1" s="56"/>
      <c r="G1" s="56"/>
      <c r="H1" s="57" t="s">
        <v>54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9"/>
      <c r="X1" s="31" t="s">
        <v>4</v>
      </c>
      <c r="Y1" s="31" t="s">
        <v>5</v>
      </c>
      <c r="Z1" s="47" t="s">
        <v>55</v>
      </c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9"/>
      <c r="AM1" s="31" t="s">
        <v>6</v>
      </c>
      <c r="AN1" s="31" t="s">
        <v>7</v>
      </c>
      <c r="AO1" s="34" t="s">
        <v>67</v>
      </c>
      <c r="AP1" s="35"/>
      <c r="AQ1" s="35"/>
      <c r="AR1" s="35"/>
      <c r="AS1" s="35"/>
      <c r="AT1" s="35"/>
      <c r="AU1" s="35"/>
      <c r="AV1" s="35"/>
      <c r="AW1" s="35"/>
      <c r="AX1" s="35"/>
      <c r="AY1" s="36"/>
      <c r="AZ1" s="31" t="s">
        <v>8</v>
      </c>
      <c r="BA1" s="31" t="s">
        <v>9</v>
      </c>
      <c r="BB1" s="50" t="s">
        <v>10</v>
      </c>
      <c r="BC1" s="53" t="s">
        <v>11</v>
      </c>
      <c r="BD1" s="53" t="s">
        <v>12</v>
      </c>
    </row>
    <row r="2" spans="1:56" ht="15" customHeight="1">
      <c r="A2" s="25"/>
      <c r="B2" s="25"/>
      <c r="C2" s="25"/>
      <c r="D2" s="25"/>
      <c r="E2" s="56" t="s">
        <v>13</v>
      </c>
      <c r="F2" s="56" t="s">
        <v>14</v>
      </c>
      <c r="G2" s="56" t="s">
        <v>15</v>
      </c>
      <c r="H2" s="61" t="s">
        <v>16</v>
      </c>
      <c r="I2" s="61"/>
      <c r="J2" s="61"/>
      <c r="K2" s="61"/>
      <c r="L2" s="29" t="s">
        <v>17</v>
      </c>
      <c r="M2" s="29" t="s">
        <v>48</v>
      </c>
      <c r="N2" s="27" t="s">
        <v>39</v>
      </c>
      <c r="O2" s="29" t="s">
        <v>40</v>
      </c>
      <c r="P2" s="29" t="s">
        <v>41</v>
      </c>
      <c r="Q2" s="41" t="s">
        <v>45</v>
      </c>
      <c r="R2" s="29" t="s">
        <v>53</v>
      </c>
      <c r="S2" s="25" t="s">
        <v>52</v>
      </c>
      <c r="T2" s="61" t="s">
        <v>18</v>
      </c>
      <c r="U2" s="61"/>
      <c r="V2" s="61" t="s">
        <v>19</v>
      </c>
      <c r="W2" s="61"/>
      <c r="X2" s="32"/>
      <c r="Y2" s="32"/>
      <c r="Z2" s="47" t="s">
        <v>20</v>
      </c>
      <c r="AA2" s="48"/>
      <c r="AB2" s="49"/>
      <c r="AC2" s="44" t="s">
        <v>56</v>
      </c>
      <c r="AD2" s="44" t="s">
        <v>58</v>
      </c>
      <c r="AE2" s="44" t="s">
        <v>57</v>
      </c>
      <c r="AF2" s="60" t="s">
        <v>59</v>
      </c>
      <c r="AG2" s="44" t="s">
        <v>65</v>
      </c>
      <c r="AH2" s="44" t="s">
        <v>66</v>
      </c>
      <c r="AI2" s="37" t="s">
        <v>21</v>
      </c>
      <c r="AJ2" s="43" t="s">
        <v>61</v>
      </c>
      <c r="AK2" s="43"/>
      <c r="AL2" s="43"/>
      <c r="AM2" s="32"/>
      <c r="AN2" s="32"/>
      <c r="AO2" s="26" t="s">
        <v>16</v>
      </c>
      <c r="AP2" s="26"/>
      <c r="AQ2" s="26"/>
      <c r="AR2" s="24" t="s">
        <v>17</v>
      </c>
      <c r="AS2" s="24" t="s">
        <v>68</v>
      </c>
      <c r="AT2" s="24"/>
      <c r="AU2" s="24"/>
      <c r="AV2" s="24"/>
      <c r="AW2" s="5" t="s">
        <v>18</v>
      </c>
      <c r="AX2" s="26" t="s">
        <v>19</v>
      </c>
      <c r="AY2" s="26"/>
      <c r="AZ2" s="32"/>
      <c r="BA2" s="32"/>
      <c r="BB2" s="51"/>
      <c r="BC2" s="54"/>
      <c r="BD2" s="54"/>
    </row>
    <row r="3" spans="1:56" ht="16" customHeight="1">
      <c r="A3" s="25"/>
      <c r="B3" s="25"/>
      <c r="C3" s="25"/>
      <c r="D3" s="25"/>
      <c r="E3" s="56"/>
      <c r="F3" s="56"/>
      <c r="G3" s="56"/>
      <c r="H3" s="1" t="s">
        <v>21</v>
      </c>
      <c r="I3" s="29" t="s">
        <v>22</v>
      </c>
      <c r="J3" s="29" t="s">
        <v>23</v>
      </c>
      <c r="K3" s="9" t="s">
        <v>51</v>
      </c>
      <c r="L3" s="30"/>
      <c r="M3" s="30"/>
      <c r="N3" s="28"/>
      <c r="O3" s="30"/>
      <c r="P3" s="42"/>
      <c r="Q3" s="41"/>
      <c r="R3" s="42"/>
      <c r="S3" s="25"/>
      <c r="T3" s="2" t="s">
        <v>49</v>
      </c>
      <c r="U3" s="2" t="s">
        <v>50</v>
      </c>
      <c r="V3" s="3" t="s">
        <v>24</v>
      </c>
      <c r="W3" s="3" t="s">
        <v>21</v>
      </c>
      <c r="X3" s="32"/>
      <c r="Y3" s="32"/>
      <c r="Z3" s="62" t="s">
        <v>25</v>
      </c>
      <c r="AA3" s="63"/>
      <c r="AB3" s="31" t="s">
        <v>26</v>
      </c>
      <c r="AC3" s="46"/>
      <c r="AD3" s="46"/>
      <c r="AE3" s="46"/>
      <c r="AF3" s="60"/>
      <c r="AG3" s="45"/>
      <c r="AH3" s="46"/>
      <c r="AI3" s="38"/>
      <c r="AJ3" s="6" t="s">
        <v>62</v>
      </c>
      <c r="AK3" s="6" t="s">
        <v>63</v>
      </c>
      <c r="AL3" s="6" t="s">
        <v>64</v>
      </c>
      <c r="AM3" s="32"/>
      <c r="AN3" s="32"/>
      <c r="AO3" s="4" t="s">
        <v>27</v>
      </c>
      <c r="AP3" s="66" t="s">
        <v>28</v>
      </c>
      <c r="AQ3" s="68" t="s">
        <v>23</v>
      </c>
      <c r="AR3" s="24"/>
      <c r="AS3" s="24" t="s">
        <v>69</v>
      </c>
      <c r="AT3" s="24" t="s">
        <v>70</v>
      </c>
      <c r="AU3" s="24" t="s">
        <v>73</v>
      </c>
      <c r="AV3" s="25" t="s">
        <v>74</v>
      </c>
      <c r="AW3" s="5" t="s">
        <v>76</v>
      </c>
      <c r="AX3" s="26" t="s">
        <v>77</v>
      </c>
      <c r="AY3" s="4" t="s">
        <v>21</v>
      </c>
      <c r="AZ3" s="32"/>
      <c r="BA3" s="32"/>
      <c r="BB3" s="51"/>
      <c r="BC3" s="54"/>
      <c r="BD3" s="54"/>
    </row>
    <row r="4" spans="1:56" ht="16">
      <c r="A4" s="25"/>
      <c r="B4" s="25"/>
      <c r="C4" s="25"/>
      <c r="D4" s="25"/>
      <c r="E4" s="56"/>
      <c r="F4" s="56"/>
      <c r="G4" s="56"/>
      <c r="H4" s="3" t="s">
        <v>29</v>
      </c>
      <c r="I4" s="42"/>
      <c r="J4" s="42"/>
      <c r="K4" s="9" t="s">
        <v>46</v>
      </c>
      <c r="L4" s="42"/>
      <c r="M4" s="42"/>
      <c r="N4" s="7" t="s">
        <v>29</v>
      </c>
      <c r="O4" s="3" t="s">
        <v>42</v>
      </c>
      <c r="P4" s="3" t="s">
        <v>42</v>
      </c>
      <c r="Q4" s="8" t="s">
        <v>46</v>
      </c>
      <c r="R4" s="2" t="s">
        <v>46</v>
      </c>
      <c r="S4" s="25"/>
      <c r="T4" s="3" t="s">
        <v>29</v>
      </c>
      <c r="U4" s="3" t="s">
        <v>29</v>
      </c>
      <c r="V4" s="3" t="s">
        <v>29</v>
      </c>
      <c r="W4" s="3" t="s">
        <v>29</v>
      </c>
      <c r="X4" s="32"/>
      <c r="Y4" s="32"/>
      <c r="Z4" s="64"/>
      <c r="AA4" s="65"/>
      <c r="AB4" s="32"/>
      <c r="AC4" s="38"/>
      <c r="AD4" s="38"/>
      <c r="AE4" s="38"/>
      <c r="AF4" s="60"/>
      <c r="AG4" s="6" t="s">
        <v>30</v>
      </c>
      <c r="AH4" s="6" t="s">
        <v>30</v>
      </c>
      <c r="AI4" s="6" t="s">
        <v>30</v>
      </c>
      <c r="AJ4" s="6" t="s">
        <v>46</v>
      </c>
      <c r="AK4" s="6" t="s">
        <v>46</v>
      </c>
      <c r="AL4" s="6" t="s">
        <v>46</v>
      </c>
      <c r="AM4" s="32"/>
      <c r="AN4" s="32"/>
      <c r="AO4" s="4" t="s">
        <v>30</v>
      </c>
      <c r="AP4" s="67"/>
      <c r="AQ4" s="69"/>
      <c r="AR4" s="24"/>
      <c r="AS4" s="24"/>
      <c r="AT4" s="24"/>
      <c r="AU4" s="24"/>
      <c r="AV4" s="25"/>
      <c r="AW4" s="4" t="s">
        <v>30</v>
      </c>
      <c r="AX4" s="26"/>
      <c r="AY4" s="4" t="s">
        <v>29</v>
      </c>
      <c r="AZ4" s="32"/>
      <c r="BA4" s="32"/>
      <c r="BB4" s="51"/>
      <c r="BC4" s="54"/>
      <c r="BD4" s="54"/>
    </row>
    <row r="5" spans="1:56" ht="16">
      <c r="A5" s="25"/>
      <c r="B5" s="25"/>
      <c r="C5" s="25"/>
      <c r="D5" s="25"/>
      <c r="E5" s="56"/>
      <c r="F5" s="56"/>
      <c r="G5" s="56"/>
      <c r="H5" s="11" t="s">
        <v>31</v>
      </c>
      <c r="I5" s="11" t="s">
        <v>32</v>
      </c>
      <c r="J5" s="11" t="s">
        <v>33</v>
      </c>
      <c r="K5" s="16" t="s">
        <v>47</v>
      </c>
      <c r="L5" s="11" t="s">
        <v>33</v>
      </c>
      <c r="M5" s="11" t="s">
        <v>43</v>
      </c>
      <c r="N5" s="10" t="s">
        <v>31</v>
      </c>
      <c r="O5" s="39" t="s">
        <v>44</v>
      </c>
      <c r="P5" s="40"/>
      <c r="Q5" s="17" t="s">
        <v>47</v>
      </c>
      <c r="R5" s="10" t="s">
        <v>47</v>
      </c>
      <c r="S5" s="25"/>
      <c r="T5" s="11" t="s">
        <v>31</v>
      </c>
      <c r="U5" s="11" t="s">
        <v>31</v>
      </c>
      <c r="V5" s="11" t="s">
        <v>31</v>
      </c>
      <c r="W5" s="11" t="s">
        <v>31</v>
      </c>
      <c r="X5" s="33"/>
      <c r="Y5" s="33"/>
      <c r="Z5" s="12" t="s">
        <v>35</v>
      </c>
      <c r="AA5" s="12" t="s">
        <v>33</v>
      </c>
      <c r="AB5" s="33"/>
      <c r="AC5" s="18" t="s">
        <v>36</v>
      </c>
      <c r="AD5" s="18" t="s">
        <v>36</v>
      </c>
      <c r="AE5" s="18" t="s">
        <v>60</v>
      </c>
      <c r="AF5" s="15" t="s">
        <v>36</v>
      </c>
      <c r="AG5" s="15" t="s">
        <v>34</v>
      </c>
      <c r="AH5" s="15" t="s">
        <v>34</v>
      </c>
      <c r="AI5" s="15" t="s">
        <v>34</v>
      </c>
      <c r="AJ5" s="15" t="s">
        <v>47</v>
      </c>
      <c r="AK5" s="15" t="s">
        <v>47</v>
      </c>
      <c r="AL5" s="15" t="s">
        <v>47</v>
      </c>
      <c r="AM5" s="33"/>
      <c r="AN5" s="33"/>
      <c r="AO5" s="13" t="s">
        <v>34</v>
      </c>
      <c r="AP5" s="13" t="s">
        <v>37</v>
      </c>
      <c r="AQ5" s="13" t="s">
        <v>38</v>
      </c>
      <c r="AR5" s="13" t="s">
        <v>33</v>
      </c>
      <c r="AS5" s="13" t="s">
        <v>71</v>
      </c>
      <c r="AT5" s="13" t="s">
        <v>71</v>
      </c>
      <c r="AU5" s="13" t="s">
        <v>72</v>
      </c>
      <c r="AV5" s="14" t="s">
        <v>75</v>
      </c>
      <c r="AW5" s="13" t="s">
        <v>34</v>
      </c>
      <c r="AX5" s="13" t="s">
        <v>78</v>
      </c>
      <c r="AY5" s="13" t="s">
        <v>31</v>
      </c>
      <c r="AZ5" s="33"/>
      <c r="BA5" s="33"/>
      <c r="BB5" s="52"/>
      <c r="BC5" s="55"/>
      <c r="BD5" s="55"/>
    </row>
    <row r="6" spans="1:56" s="19" customFormat="1" ht="21">
      <c r="A6" s="23" t="s">
        <v>83</v>
      </c>
      <c r="B6" s="23" t="s">
        <v>80</v>
      </c>
      <c r="C6" s="23" t="s">
        <v>84</v>
      </c>
      <c r="D6" s="23" t="s">
        <v>81</v>
      </c>
      <c r="M6" s="20"/>
      <c r="N6" s="21"/>
      <c r="O6" s="20"/>
      <c r="P6" s="20"/>
      <c r="Q6" s="20"/>
      <c r="R6" s="20"/>
      <c r="S6" s="20">
        <f>IF(R6=0,0,(1+O6+P6)*300*(IF(Q6=0,1,0.3)))</f>
        <v>0</v>
      </c>
      <c r="T6" s="22"/>
      <c r="U6" s="22"/>
      <c r="V6" s="22"/>
      <c r="W6" s="22"/>
      <c r="X6" s="19">
        <f>MAX(0,IF(H6=1,0,1)*((IF(W6=1,0,1)*IF(V6=1,0.1,1)*(M6*IF(N6=1,0.3,1)+S6))+IF(T6=1,30,0)+IF(U6=1,50,0)+IF(AND(V6=0,W6=0,N6=0,Q6=0),50,0))-10*(I6+J6+L6)-50*K6)</f>
        <v>50</v>
      </c>
      <c r="Y6" s="19">
        <f>(X6/MAX(X6:X23))*100</f>
        <v>100</v>
      </c>
      <c r="AB6" s="19">
        <f>IF((Z6+AA6/60)&lt;=50,1,(1-(Z6+AA6/60-50)/100))</f>
        <v>1</v>
      </c>
      <c r="AM6" s="19">
        <f>MAX(0,IF(AI6=1,0,1)*(AB6*(AC6*5+AD6*10+AE6*10+AF6*20+IF(AG6=1,50,0)+IF(AH6=1,50,0))+IF(AJ6=1,20,0)+IF(AK6=1,40,0)+IF(AL6=1,60,0)+IF(AD6=0,50,0)+IF(AND(AG6=0,AH6=1),20,0)))</f>
        <v>50</v>
      </c>
      <c r="AN6" s="19">
        <f>(AM6/MAX(AM6:AM23))*100</f>
        <v>100</v>
      </c>
      <c r="AV6" s="19">
        <f>IF(AU6&lt;=0.2,1+AU6,IF(AU6&lt;=0.4,0.6+3*AU6,IF(AU6&lt;0.6,6*AU6-0.6,9*AU6-2.4)))</f>
        <v>1</v>
      </c>
      <c r="AZ6" s="19">
        <f>MAX(0,IF(AY6=1,0,1)*IF(AO6=1,0,1)*((10+5*AS6)*(AT6+1)*AV6+IF(AW6=1,30,0)+IF(AS6=6,30,0)+IF(AT6=6,30,0)+IF(AS6=0,30,0)-10*(AX6+AP6+AR6)-5*AQ6))</f>
        <v>40</v>
      </c>
      <c r="BA6" s="19">
        <f>AZ6/MAX(AZ:AZ)*100</f>
        <v>100</v>
      </c>
      <c r="BC6" s="19">
        <f>Y6*(1+E6/100)+AN6*(1+F6/100)+BA6*(1+G6/100)+IF(E6+F6+G6=0,IF(BB6=1,Y6,0)+IF(BB6=2,AN6,0)+IF(BB6=3,BA6,0),0)</f>
        <v>300</v>
      </c>
      <c r="BD6" s="19">
        <f t="shared" ref="BD6:BD23" si="0">RANK(BC6,BC:BC)</f>
        <v>1</v>
      </c>
    </row>
    <row r="7" spans="1:56" s="19" customFormat="1" ht="21">
      <c r="A7" s="23" t="s">
        <v>85</v>
      </c>
      <c r="B7" s="23" t="s">
        <v>80</v>
      </c>
      <c r="C7" s="23" t="s">
        <v>86</v>
      </c>
      <c r="D7" s="23" t="s">
        <v>81</v>
      </c>
      <c r="M7" s="20"/>
      <c r="N7" s="21"/>
      <c r="O7" s="20"/>
      <c r="P7" s="20"/>
      <c r="Q7" s="20"/>
      <c r="R7" s="20"/>
      <c r="S7" s="20">
        <f t="shared" ref="S7:S23" si="1">IF(R7=0,0,(1+O7+P7)*300*(IF(Q7=0,1,0.3)))</f>
        <v>0</v>
      </c>
      <c r="X7" s="19">
        <f>MAX(0,IF(H7=1,0,1)*((IF(W7=1,0,1)*IF(V7=1,0.1,1)*(M7*IF(N7=1,0.3,1)+S7))+IF(T7=1,30,0)+IF(U7=1,50,0)+IF(AND(V7=0,W7=0,N7=0,Q7=0),50,0))-10*(I7+J7+L7)-50*K7)</f>
        <v>50</v>
      </c>
      <c r="Y7" s="19">
        <f>X7/MAX(X6:X23)*100</f>
        <v>100</v>
      </c>
      <c r="AB7" s="19">
        <f t="shared" ref="AB7:AB23" si="2">IF((Z7+AA7/60)&lt;=50,1,(1-(Z7+AA7/60-50)/100))</f>
        <v>1</v>
      </c>
      <c r="AM7" s="19">
        <f t="shared" ref="AM7:AM23" si="3">MAX(0,IF(AI7=1,0,1)*(AB7*(AC7*5+AD7*10+AE7*10+AF7*20+IF(AG7=1,50,0)+IF(AH7=1,50,0))+IF(AJ7=1,20,0)+IF(AK7=1,40,0)+IF(AL7=1,60,0)+IF(AD7=0,50,0)+IF(AND(AG7=0,AH7=1),20,0)))</f>
        <v>50</v>
      </c>
      <c r="AN7" s="19">
        <f>AM7/MAX(AM6:AM23)*100</f>
        <v>100</v>
      </c>
      <c r="AV7" s="19">
        <f t="shared" ref="AV7:AV23" si="4">IF(AU7&lt;=0.2,1+AU7,IF(AU7&lt;=0.4,0.6+3*AU7,IF(AU7&lt;0.6,6*AU7-0.6,9*AU7-2.4)))</f>
        <v>1</v>
      </c>
      <c r="AZ7" s="19">
        <f t="shared" ref="AZ7:AZ23" si="5">MAX(0,IF(AY7=1,0,1)*IF(AO7=1,0,1)*((10+5*AS7)*(AT7+1)*AV7+IF(AW7=1,30,0)+IF(AS7=6,30,0)+IF(AT7=6,30,0)+IF(AS7=0,30,0)-10*(AX7+AP7+AR7)-5*AQ7))</f>
        <v>40</v>
      </c>
      <c r="BA7" s="19">
        <f>AZ7/MAX(AZ:AZ)*100</f>
        <v>100</v>
      </c>
      <c r="BC7" s="19">
        <f t="shared" ref="BC7:BC23" si="6">Y7*(1+E7/100)+AN7*(1+F7/100)+BA7*(1+G7/100)+IF(E7+F7+G7=0,IF(BB7=1,Y7,0)+IF(BB7=2,AN7,0)+IF(BB7=3,BA7,0),0)</f>
        <v>300</v>
      </c>
      <c r="BD7" s="19">
        <f t="shared" si="0"/>
        <v>1</v>
      </c>
    </row>
    <row r="8" spans="1:56" s="19" customFormat="1" ht="21">
      <c r="A8" s="23" t="s">
        <v>87</v>
      </c>
      <c r="B8" s="23" t="s">
        <v>80</v>
      </c>
      <c r="C8" s="23" t="s">
        <v>88</v>
      </c>
      <c r="D8" s="23" t="s">
        <v>81</v>
      </c>
      <c r="S8" s="20">
        <f t="shared" si="1"/>
        <v>0</v>
      </c>
      <c r="X8" s="19">
        <f>MAX(0,IF(H8=1,0,1)*((IF(W8=1,0,1)*IF(V8=1,0.1,1)*(M8*IF(N8=1,0.3,1)+S8))+IF(T8=1,30,0)+IF(U8=1,50,0)+IF(AND(V8=0,W8=0,N8=0,Q8=0),50,0))-10*(I8+J8+L8)-50*K8)</f>
        <v>50</v>
      </c>
      <c r="Y8" s="19">
        <f>X8/MAX(X6:X23)*100</f>
        <v>100</v>
      </c>
      <c r="AB8" s="19">
        <f t="shared" si="2"/>
        <v>1</v>
      </c>
      <c r="AM8" s="19">
        <f t="shared" si="3"/>
        <v>50</v>
      </c>
      <c r="AN8" s="19">
        <f>(AM8/MAX(AM6:AM23))*100</f>
        <v>100</v>
      </c>
      <c r="AV8" s="19">
        <f t="shared" si="4"/>
        <v>1</v>
      </c>
      <c r="AZ8" s="19">
        <f t="shared" si="5"/>
        <v>40</v>
      </c>
      <c r="BA8" s="19">
        <f>AZ8/MAX(AZ:AZ)*100</f>
        <v>100</v>
      </c>
      <c r="BC8" s="19">
        <f t="shared" si="6"/>
        <v>300</v>
      </c>
      <c r="BD8" s="19">
        <f t="shared" si="0"/>
        <v>1</v>
      </c>
    </row>
    <row r="9" spans="1:56" s="19" customFormat="1" ht="21">
      <c r="A9" s="23" t="s">
        <v>89</v>
      </c>
      <c r="B9" s="23" t="s">
        <v>80</v>
      </c>
      <c r="C9" s="23" t="s">
        <v>90</v>
      </c>
      <c r="D9" s="23" t="s">
        <v>81</v>
      </c>
      <c r="S9" s="20">
        <f t="shared" si="1"/>
        <v>0</v>
      </c>
      <c r="X9" s="19">
        <f t="shared" ref="X9:X23" si="7">MAX(0,IF(H9=1,0,1)*((IF(W9=1,0,1)*IF(V9=1,0.1,1)*(M9*IF(N9=1,0.3,1)+S9))+IF(T9=1,30,0)+IF(U9=1,50,0)+IF(AND(V9=0,W9=0,N9=0,Q9=0),50,0))-10*(I9+J9+L9)-50*K9)</f>
        <v>50</v>
      </c>
      <c r="Y9" s="19">
        <f>(X9/MAX(X6:X23))*100</f>
        <v>100</v>
      </c>
      <c r="AB9" s="19">
        <f t="shared" si="2"/>
        <v>1</v>
      </c>
      <c r="AM9" s="19">
        <f t="shared" si="3"/>
        <v>50</v>
      </c>
      <c r="AN9" s="19">
        <f>(AM9/MAX(AM6:AM23))*100</f>
        <v>100</v>
      </c>
      <c r="AV9" s="19">
        <f t="shared" si="4"/>
        <v>1</v>
      </c>
      <c r="AZ9" s="19">
        <f t="shared" si="5"/>
        <v>40</v>
      </c>
      <c r="BA9" s="19">
        <f t="shared" ref="BA9:BA23" si="8">AZ9/MAX(AZ:AZ)*100</f>
        <v>100</v>
      </c>
      <c r="BC9" s="19">
        <f t="shared" si="6"/>
        <v>300</v>
      </c>
      <c r="BD9" s="19">
        <f t="shared" si="0"/>
        <v>1</v>
      </c>
    </row>
    <row r="10" spans="1:56" s="19" customFormat="1" ht="21">
      <c r="A10" s="23" t="s">
        <v>91</v>
      </c>
      <c r="B10" s="23" t="s">
        <v>80</v>
      </c>
      <c r="C10" s="23" t="s">
        <v>92</v>
      </c>
      <c r="D10" s="23" t="s">
        <v>81</v>
      </c>
      <c r="S10" s="20">
        <f t="shared" si="1"/>
        <v>0</v>
      </c>
      <c r="X10" s="19">
        <f t="shared" si="7"/>
        <v>50</v>
      </c>
      <c r="Y10" s="19">
        <f>X10/MAX(X6:X23)*100</f>
        <v>100</v>
      </c>
      <c r="AB10" s="19">
        <f t="shared" si="2"/>
        <v>1</v>
      </c>
      <c r="AM10" s="19">
        <f t="shared" si="3"/>
        <v>50</v>
      </c>
      <c r="AN10" s="19">
        <f>AM10/MAX(AM6:AM23)*100</f>
        <v>100</v>
      </c>
      <c r="AV10" s="19">
        <f t="shared" si="4"/>
        <v>1</v>
      </c>
      <c r="AZ10" s="19">
        <f t="shared" si="5"/>
        <v>40</v>
      </c>
      <c r="BA10" s="19">
        <f t="shared" si="8"/>
        <v>100</v>
      </c>
      <c r="BC10" s="19">
        <f t="shared" si="6"/>
        <v>300</v>
      </c>
      <c r="BD10" s="19">
        <f t="shared" si="0"/>
        <v>1</v>
      </c>
    </row>
    <row r="11" spans="1:56" s="19" customFormat="1" ht="21">
      <c r="A11" s="23" t="s">
        <v>93</v>
      </c>
      <c r="B11" s="23" t="s">
        <v>80</v>
      </c>
      <c r="C11" s="23" t="s">
        <v>94</v>
      </c>
      <c r="D11" s="23" t="s">
        <v>81</v>
      </c>
      <c r="S11" s="20">
        <f t="shared" si="1"/>
        <v>0</v>
      </c>
      <c r="X11" s="19">
        <f t="shared" si="7"/>
        <v>50</v>
      </c>
      <c r="Y11" s="19">
        <f>X11/MAX(X6:X23)*100</f>
        <v>100</v>
      </c>
      <c r="AB11" s="19">
        <f t="shared" si="2"/>
        <v>1</v>
      </c>
      <c r="AM11" s="19">
        <f t="shared" si="3"/>
        <v>50</v>
      </c>
      <c r="AN11" s="19">
        <f>(AM11/MAX(AM6:AM23))*100</f>
        <v>100</v>
      </c>
      <c r="AV11" s="19">
        <f t="shared" si="4"/>
        <v>1</v>
      </c>
      <c r="AZ11" s="19">
        <f t="shared" si="5"/>
        <v>40</v>
      </c>
      <c r="BA11" s="19">
        <f t="shared" si="8"/>
        <v>100</v>
      </c>
      <c r="BC11" s="19">
        <f t="shared" si="6"/>
        <v>300</v>
      </c>
      <c r="BD11" s="19">
        <f t="shared" si="0"/>
        <v>1</v>
      </c>
    </row>
    <row r="12" spans="1:56" s="19" customFormat="1" ht="21">
      <c r="A12" s="23" t="s">
        <v>95</v>
      </c>
      <c r="B12" s="23" t="s">
        <v>80</v>
      </c>
      <c r="C12" s="23" t="s">
        <v>96</v>
      </c>
      <c r="D12" s="23" t="s">
        <v>81</v>
      </c>
      <c r="S12" s="20">
        <f t="shared" si="1"/>
        <v>0</v>
      </c>
      <c r="X12" s="19">
        <f t="shared" si="7"/>
        <v>50</v>
      </c>
      <c r="Y12" s="19">
        <f>(X12/MAX(X6:X23))*100</f>
        <v>100</v>
      </c>
      <c r="AB12" s="19">
        <f t="shared" si="2"/>
        <v>1</v>
      </c>
      <c r="AM12" s="19">
        <f t="shared" si="3"/>
        <v>50</v>
      </c>
      <c r="AN12" s="19">
        <f>(AM12/MAX(AM6:AM23))*100</f>
        <v>100</v>
      </c>
      <c r="AV12" s="19">
        <f t="shared" si="4"/>
        <v>1</v>
      </c>
      <c r="AZ12" s="19">
        <f t="shared" si="5"/>
        <v>40</v>
      </c>
      <c r="BA12" s="19">
        <f t="shared" si="8"/>
        <v>100</v>
      </c>
      <c r="BC12" s="19">
        <f t="shared" si="6"/>
        <v>300</v>
      </c>
      <c r="BD12" s="19">
        <f t="shared" si="0"/>
        <v>1</v>
      </c>
    </row>
    <row r="13" spans="1:56" s="19" customFormat="1" ht="21">
      <c r="A13" s="23" t="s">
        <v>97</v>
      </c>
      <c r="B13" s="23" t="s">
        <v>80</v>
      </c>
      <c r="C13" s="23" t="s">
        <v>98</v>
      </c>
      <c r="D13" s="23" t="s">
        <v>81</v>
      </c>
      <c r="S13" s="20">
        <f t="shared" si="1"/>
        <v>0</v>
      </c>
      <c r="X13" s="19">
        <f t="shared" si="7"/>
        <v>50</v>
      </c>
      <c r="Y13" s="19">
        <f>X13/MAX(X6:X23)*100</f>
        <v>100</v>
      </c>
      <c r="AB13" s="19">
        <f t="shared" si="2"/>
        <v>1</v>
      </c>
      <c r="AM13" s="19">
        <f t="shared" si="3"/>
        <v>50</v>
      </c>
      <c r="AN13" s="19">
        <f>AM13/MAX(AM6:AM23)*100</f>
        <v>100</v>
      </c>
      <c r="AV13" s="19">
        <f t="shared" si="4"/>
        <v>1</v>
      </c>
      <c r="AZ13" s="19">
        <f t="shared" si="5"/>
        <v>40</v>
      </c>
      <c r="BA13" s="19">
        <f t="shared" si="8"/>
        <v>100</v>
      </c>
      <c r="BC13" s="19">
        <f t="shared" si="6"/>
        <v>300</v>
      </c>
      <c r="BD13" s="19">
        <f t="shared" si="0"/>
        <v>1</v>
      </c>
    </row>
    <row r="14" spans="1:56" s="19" customFormat="1" ht="21">
      <c r="A14" s="23" t="s">
        <v>99</v>
      </c>
      <c r="B14" s="23" t="s">
        <v>80</v>
      </c>
      <c r="C14" s="23" t="s">
        <v>100</v>
      </c>
      <c r="D14" s="23" t="s">
        <v>81</v>
      </c>
      <c r="S14" s="20">
        <f t="shared" si="1"/>
        <v>0</v>
      </c>
      <c r="X14" s="19">
        <f t="shared" si="7"/>
        <v>50</v>
      </c>
      <c r="Y14" s="19">
        <f>X14/MAX(X6:X23)*100</f>
        <v>100</v>
      </c>
      <c r="AB14" s="19">
        <f t="shared" si="2"/>
        <v>1</v>
      </c>
      <c r="AM14" s="19">
        <f t="shared" si="3"/>
        <v>50</v>
      </c>
      <c r="AN14" s="19">
        <f>(AM14/MAX(AM6:AM23))*100</f>
        <v>100</v>
      </c>
      <c r="AV14" s="19">
        <f t="shared" si="4"/>
        <v>1</v>
      </c>
      <c r="AZ14" s="19">
        <f t="shared" si="5"/>
        <v>40</v>
      </c>
      <c r="BA14" s="19">
        <f t="shared" si="8"/>
        <v>100</v>
      </c>
      <c r="BC14" s="19">
        <f t="shared" si="6"/>
        <v>300</v>
      </c>
      <c r="BD14" s="19">
        <f t="shared" si="0"/>
        <v>1</v>
      </c>
    </row>
    <row r="15" spans="1:56" s="19" customFormat="1" ht="21">
      <c r="A15" s="23" t="s">
        <v>101</v>
      </c>
      <c r="B15" s="23" t="s">
        <v>80</v>
      </c>
      <c r="C15" s="23" t="s">
        <v>102</v>
      </c>
      <c r="D15" s="23" t="s">
        <v>103</v>
      </c>
      <c r="S15" s="20">
        <f t="shared" si="1"/>
        <v>0</v>
      </c>
      <c r="X15" s="19">
        <f t="shared" si="7"/>
        <v>50</v>
      </c>
      <c r="Y15" s="19">
        <f>(X15/MAX(X6:X23))*100</f>
        <v>100</v>
      </c>
      <c r="AB15" s="19">
        <f t="shared" si="2"/>
        <v>1</v>
      </c>
      <c r="AM15" s="19">
        <f t="shared" si="3"/>
        <v>50</v>
      </c>
      <c r="AN15" s="19">
        <f>(AM15/MAX(AM6:AM23))*100</f>
        <v>100</v>
      </c>
      <c r="AV15" s="19">
        <f t="shared" si="4"/>
        <v>1</v>
      </c>
      <c r="AZ15" s="19">
        <f t="shared" si="5"/>
        <v>40</v>
      </c>
      <c r="BA15" s="19">
        <f t="shared" si="8"/>
        <v>100</v>
      </c>
      <c r="BC15" s="19">
        <f t="shared" si="6"/>
        <v>300</v>
      </c>
      <c r="BD15" s="19">
        <f t="shared" si="0"/>
        <v>1</v>
      </c>
    </row>
    <row r="16" spans="1:56" s="19" customFormat="1" ht="21">
      <c r="A16" s="23" t="s">
        <v>104</v>
      </c>
      <c r="B16" s="23" t="s">
        <v>80</v>
      </c>
      <c r="C16" s="23" t="s">
        <v>105</v>
      </c>
      <c r="D16" s="23" t="s">
        <v>81</v>
      </c>
      <c r="S16" s="20">
        <f t="shared" si="1"/>
        <v>0</v>
      </c>
      <c r="X16" s="19">
        <f t="shared" si="7"/>
        <v>50</v>
      </c>
      <c r="Y16" s="19">
        <f>X16/MAX(X6:X23)*100</f>
        <v>100</v>
      </c>
      <c r="AB16" s="19">
        <f t="shared" si="2"/>
        <v>1</v>
      </c>
      <c r="AM16" s="19">
        <f t="shared" si="3"/>
        <v>50</v>
      </c>
      <c r="AN16" s="19">
        <f>AM16/MAX(AM6:AM23)*100</f>
        <v>100</v>
      </c>
      <c r="AV16" s="19">
        <f t="shared" si="4"/>
        <v>1</v>
      </c>
      <c r="AZ16" s="19">
        <f t="shared" si="5"/>
        <v>40</v>
      </c>
      <c r="BA16" s="19">
        <f t="shared" si="8"/>
        <v>100</v>
      </c>
      <c r="BC16" s="19">
        <f t="shared" si="6"/>
        <v>300</v>
      </c>
      <c r="BD16" s="19">
        <f t="shared" si="0"/>
        <v>1</v>
      </c>
    </row>
    <row r="17" spans="1:56" s="19" customFormat="1" ht="21">
      <c r="A17" s="23" t="s">
        <v>106</v>
      </c>
      <c r="B17" s="23" t="s">
        <v>80</v>
      </c>
      <c r="C17" s="23" t="s">
        <v>107</v>
      </c>
      <c r="D17" s="23" t="s">
        <v>81</v>
      </c>
      <c r="S17" s="20">
        <f t="shared" si="1"/>
        <v>0</v>
      </c>
      <c r="X17" s="19">
        <f t="shared" si="7"/>
        <v>50</v>
      </c>
      <c r="Y17" s="19">
        <f>X17/MAX(X6:X23)*100</f>
        <v>100</v>
      </c>
      <c r="AB17" s="19">
        <f t="shared" si="2"/>
        <v>1</v>
      </c>
      <c r="AM17" s="19">
        <f t="shared" si="3"/>
        <v>50</v>
      </c>
      <c r="AN17" s="19">
        <f>(AM17/MAX(AM6:AM23))*100</f>
        <v>100</v>
      </c>
      <c r="AV17" s="19">
        <f t="shared" si="4"/>
        <v>1</v>
      </c>
      <c r="AZ17" s="19">
        <f t="shared" si="5"/>
        <v>40</v>
      </c>
      <c r="BA17" s="19">
        <f t="shared" si="8"/>
        <v>100</v>
      </c>
      <c r="BC17" s="19">
        <f t="shared" si="6"/>
        <v>300</v>
      </c>
      <c r="BD17" s="19">
        <f t="shared" si="0"/>
        <v>1</v>
      </c>
    </row>
    <row r="18" spans="1:56" s="19" customFormat="1" ht="21">
      <c r="A18" s="23" t="s">
        <v>108</v>
      </c>
      <c r="B18" s="23" t="s">
        <v>80</v>
      </c>
      <c r="C18" s="23" t="s">
        <v>109</v>
      </c>
      <c r="D18" s="23" t="s">
        <v>81</v>
      </c>
      <c r="S18" s="20">
        <f t="shared" si="1"/>
        <v>0</v>
      </c>
      <c r="X18" s="19">
        <f t="shared" si="7"/>
        <v>50</v>
      </c>
      <c r="Y18" s="19">
        <f>(X18/MAX(X6:X23))*100</f>
        <v>100</v>
      </c>
      <c r="AB18" s="19">
        <f t="shared" si="2"/>
        <v>1</v>
      </c>
      <c r="AM18" s="19">
        <f t="shared" si="3"/>
        <v>50</v>
      </c>
      <c r="AN18" s="19">
        <f>(AM18/MAX(AM6:AM23))*100</f>
        <v>100</v>
      </c>
      <c r="AV18" s="19">
        <f t="shared" si="4"/>
        <v>1</v>
      </c>
      <c r="AZ18" s="19">
        <f t="shared" si="5"/>
        <v>40</v>
      </c>
      <c r="BA18" s="19">
        <f t="shared" si="8"/>
        <v>100</v>
      </c>
      <c r="BC18" s="19">
        <f t="shared" si="6"/>
        <v>300</v>
      </c>
      <c r="BD18" s="19">
        <f t="shared" si="0"/>
        <v>1</v>
      </c>
    </row>
    <row r="19" spans="1:56" s="19" customFormat="1" ht="21">
      <c r="A19" s="23" t="s">
        <v>110</v>
      </c>
      <c r="B19" s="23" t="s">
        <v>80</v>
      </c>
      <c r="C19" s="23">
        <v>3.1415899999999999</v>
      </c>
      <c r="D19" s="23" t="s">
        <v>81</v>
      </c>
      <c r="S19" s="20">
        <f t="shared" si="1"/>
        <v>0</v>
      </c>
      <c r="X19" s="19">
        <f t="shared" si="7"/>
        <v>50</v>
      </c>
      <c r="Y19" s="19">
        <f>X19/MAX(X6:X23)*100</f>
        <v>100</v>
      </c>
      <c r="AB19" s="19">
        <f t="shared" si="2"/>
        <v>1</v>
      </c>
      <c r="AM19" s="19">
        <f t="shared" si="3"/>
        <v>50</v>
      </c>
      <c r="AN19" s="19">
        <f>AM19/MAX(AM6:AM23)*100</f>
        <v>100</v>
      </c>
      <c r="AV19" s="19">
        <f t="shared" si="4"/>
        <v>1</v>
      </c>
      <c r="AZ19" s="19">
        <f t="shared" si="5"/>
        <v>40</v>
      </c>
      <c r="BA19" s="19">
        <f t="shared" si="8"/>
        <v>100</v>
      </c>
      <c r="BC19" s="19">
        <f t="shared" si="6"/>
        <v>300</v>
      </c>
      <c r="BD19" s="19">
        <f t="shared" si="0"/>
        <v>1</v>
      </c>
    </row>
    <row r="20" spans="1:56" s="19" customFormat="1" ht="21">
      <c r="A20" s="23" t="s">
        <v>111</v>
      </c>
      <c r="B20" s="23" t="s">
        <v>80</v>
      </c>
      <c r="C20" s="23" t="s">
        <v>112</v>
      </c>
      <c r="D20" s="23" t="s">
        <v>81</v>
      </c>
      <c r="S20" s="20">
        <f t="shared" si="1"/>
        <v>0</v>
      </c>
      <c r="X20" s="19">
        <f t="shared" si="7"/>
        <v>50</v>
      </c>
      <c r="Y20" s="19">
        <f>X20/MAX(X6:X23)*100</f>
        <v>100</v>
      </c>
      <c r="AB20" s="19">
        <f t="shared" si="2"/>
        <v>1</v>
      </c>
      <c r="AM20" s="19">
        <f t="shared" si="3"/>
        <v>50</v>
      </c>
      <c r="AN20" s="19">
        <f>(AM20/MAX(AM6:AM23))*100</f>
        <v>100</v>
      </c>
      <c r="AV20" s="19">
        <f t="shared" si="4"/>
        <v>1</v>
      </c>
      <c r="AZ20" s="19">
        <f t="shared" si="5"/>
        <v>40</v>
      </c>
      <c r="BA20" s="19">
        <f t="shared" si="8"/>
        <v>100</v>
      </c>
      <c r="BC20" s="19">
        <f t="shared" si="6"/>
        <v>300</v>
      </c>
      <c r="BD20" s="19">
        <f t="shared" si="0"/>
        <v>1</v>
      </c>
    </row>
    <row r="21" spans="1:56" s="19" customFormat="1" ht="21">
      <c r="A21" s="23" t="s">
        <v>113</v>
      </c>
      <c r="B21" s="23" t="s">
        <v>80</v>
      </c>
      <c r="C21" s="23" t="s">
        <v>114</v>
      </c>
      <c r="D21" s="23" t="s">
        <v>81</v>
      </c>
      <c r="S21" s="20">
        <f t="shared" si="1"/>
        <v>0</v>
      </c>
      <c r="X21" s="19">
        <f t="shared" si="7"/>
        <v>50</v>
      </c>
      <c r="Y21" s="19">
        <f>(X21/MAX(X6:X23))*100</f>
        <v>100</v>
      </c>
      <c r="AB21" s="19">
        <f t="shared" si="2"/>
        <v>1</v>
      </c>
      <c r="AM21" s="19">
        <f t="shared" si="3"/>
        <v>50</v>
      </c>
      <c r="AN21" s="19">
        <f>(AM21/MAX(AM6:AM23))*100</f>
        <v>100</v>
      </c>
      <c r="AV21" s="19">
        <f t="shared" si="4"/>
        <v>1</v>
      </c>
      <c r="AZ21" s="19">
        <f t="shared" si="5"/>
        <v>40</v>
      </c>
      <c r="BA21" s="19">
        <f t="shared" si="8"/>
        <v>100</v>
      </c>
      <c r="BC21" s="19">
        <f t="shared" si="6"/>
        <v>300</v>
      </c>
      <c r="BD21" s="19">
        <f t="shared" si="0"/>
        <v>1</v>
      </c>
    </row>
    <row r="22" spans="1:56" s="19" customFormat="1" ht="21">
      <c r="A22" s="23" t="s">
        <v>115</v>
      </c>
      <c r="B22" s="23" t="s">
        <v>80</v>
      </c>
      <c r="C22" s="23" t="s">
        <v>116</v>
      </c>
      <c r="D22" s="23" t="s">
        <v>81</v>
      </c>
      <c r="S22" s="20">
        <f t="shared" si="1"/>
        <v>0</v>
      </c>
      <c r="X22" s="19">
        <f t="shared" si="7"/>
        <v>50</v>
      </c>
      <c r="Y22" s="19">
        <f>X22/MAX(X6:X23)*100</f>
        <v>100</v>
      </c>
      <c r="AB22" s="19">
        <f t="shared" si="2"/>
        <v>1</v>
      </c>
      <c r="AM22" s="19">
        <f t="shared" si="3"/>
        <v>50</v>
      </c>
      <c r="AN22" s="19">
        <f>AM22/MAX(AM6:AM23)*100</f>
        <v>100</v>
      </c>
      <c r="AV22" s="19">
        <f t="shared" si="4"/>
        <v>1</v>
      </c>
      <c r="AZ22" s="19">
        <f t="shared" si="5"/>
        <v>40</v>
      </c>
      <c r="BA22" s="19">
        <f t="shared" si="8"/>
        <v>100</v>
      </c>
      <c r="BC22" s="19">
        <f t="shared" si="6"/>
        <v>300</v>
      </c>
      <c r="BD22" s="19">
        <f t="shared" si="0"/>
        <v>1</v>
      </c>
    </row>
    <row r="23" spans="1:56" s="19" customFormat="1" ht="21">
      <c r="A23" s="23" t="s">
        <v>117</v>
      </c>
      <c r="B23" s="23" t="s">
        <v>80</v>
      </c>
      <c r="C23" s="23" t="s">
        <v>118</v>
      </c>
      <c r="D23" s="23" t="s">
        <v>81</v>
      </c>
      <c r="S23" s="20">
        <f t="shared" si="1"/>
        <v>0</v>
      </c>
      <c r="X23" s="19">
        <f t="shared" si="7"/>
        <v>50</v>
      </c>
      <c r="Y23" s="19">
        <f>X23/MAX(X6:X23)*100</f>
        <v>100</v>
      </c>
      <c r="AB23" s="19">
        <f t="shared" si="2"/>
        <v>1</v>
      </c>
      <c r="AM23" s="19">
        <f t="shared" si="3"/>
        <v>50</v>
      </c>
      <c r="AN23" s="19">
        <f>(AM23/MAX(AM6:AM23))*100</f>
        <v>100</v>
      </c>
      <c r="AV23" s="19">
        <f t="shared" si="4"/>
        <v>1</v>
      </c>
      <c r="AZ23" s="19">
        <f t="shared" si="5"/>
        <v>40</v>
      </c>
      <c r="BA23" s="19">
        <f t="shared" si="8"/>
        <v>100</v>
      </c>
      <c r="BC23" s="19">
        <f t="shared" si="6"/>
        <v>300</v>
      </c>
      <c r="BD23" s="19">
        <f t="shared" si="0"/>
        <v>1</v>
      </c>
    </row>
  </sheetData>
  <mergeCells count="56">
    <mergeCell ref="AX2:AY2"/>
    <mergeCell ref="H1:W1"/>
    <mergeCell ref="M2:M4"/>
    <mergeCell ref="P2:P3"/>
    <mergeCell ref="AF2:AF4"/>
    <mergeCell ref="H2:K2"/>
    <mergeCell ref="L2:L4"/>
    <mergeCell ref="I3:I4"/>
    <mergeCell ref="J3:J4"/>
    <mergeCell ref="Z3:AA4"/>
    <mergeCell ref="AB3:AB5"/>
    <mergeCell ref="AP3:AP4"/>
    <mergeCell ref="AQ3:AQ4"/>
    <mergeCell ref="T2:U2"/>
    <mergeCell ref="V2:W2"/>
    <mergeCell ref="Z2:AB2"/>
    <mergeCell ref="E1:G1"/>
    <mergeCell ref="A1:A5"/>
    <mergeCell ref="B1:B5"/>
    <mergeCell ref="C1:C5"/>
    <mergeCell ref="D1:D5"/>
    <mergeCell ref="E2:E5"/>
    <mergeCell ref="F2:F5"/>
    <mergeCell ref="G2:G5"/>
    <mergeCell ref="AZ1:AZ5"/>
    <mergeCell ref="BA1:BA5"/>
    <mergeCell ref="BB1:BB5"/>
    <mergeCell ref="BC1:BC5"/>
    <mergeCell ref="BD1:BD5"/>
    <mergeCell ref="AD2:AD4"/>
    <mergeCell ref="AE2:AE4"/>
    <mergeCell ref="X1:X5"/>
    <mergeCell ref="Y1:Y5"/>
    <mergeCell ref="Z1:AL1"/>
    <mergeCell ref="AH2:AH3"/>
    <mergeCell ref="N2:N3"/>
    <mergeCell ref="O2:O3"/>
    <mergeCell ref="AS2:AV2"/>
    <mergeCell ref="AM1:AM5"/>
    <mergeCell ref="AN1:AN5"/>
    <mergeCell ref="AO1:AY1"/>
    <mergeCell ref="AI2:AI3"/>
    <mergeCell ref="AO2:AQ2"/>
    <mergeCell ref="AR2:AR4"/>
    <mergeCell ref="O5:P5"/>
    <mergeCell ref="Q2:Q3"/>
    <mergeCell ref="R2:R3"/>
    <mergeCell ref="S2:S5"/>
    <mergeCell ref="AJ2:AL2"/>
    <mergeCell ref="AG2:AG3"/>
    <mergeCell ref="AC2:AC4"/>
    <mergeCell ref="AS3:AS4"/>
    <mergeCell ref="AT3:AT4"/>
    <mergeCell ref="AU3:AU4"/>
    <mergeCell ref="AV3:AV4"/>
    <mergeCell ref="AX3:AX4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777F-8E91-0241-A4FD-89FF476F5CCF}">
  <dimension ref="A1"/>
  <sheetViews>
    <sheetView workbookViewId="0"/>
  </sheetViews>
  <sheetFormatPr baseColWidth="10" defaultRowHeight="15"/>
  <sheetData>
    <row r="1" spans="1:1">
      <c r="A1" t="s">
        <v>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2022-05-12T15:34:21Z</dcterms:created>
  <dcterms:modified xsi:type="dcterms:W3CDTF">2022-05-16T18:24:37Z</dcterms:modified>
</cp:coreProperties>
</file>